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sbab.ad\dfs-g\Enheter\Risk\Common\Grupper\Kapital\Pelare 3\Rapportering kvartal och år\2025\2025-09-30\Konsoliderad\"/>
    </mc:Choice>
  </mc:AlternateContent>
  <xr:revisionPtr revIDLastSave="0" documentId="13_ncr:1_{21EDA4A6-7EA6-4AA6-BD28-57D259B6F2DA}" xr6:coauthVersionLast="47" xr6:coauthVersionMax="47" xr10:uidLastSave="{00000000-0000-0000-0000-000000000000}"/>
  <bookViews>
    <workbookView xWindow="28680" yWindow="-120" windowWidth="29040" windowHeight="17520" activeTab="1" xr2:uid="{00000000-000D-0000-FFFF-FFFF00000000}"/>
  </bookViews>
  <sheets>
    <sheet name="Contents" sheetId="376" r:id="rId1"/>
    <sheet name="EU KM1" sheetId="206" r:id="rId2"/>
    <sheet name="EU OV1" sheetId="9" r:id="rId3"/>
    <sheet name="EU CMS1" sheetId="377" r:id="rId4"/>
    <sheet name="EU CMS2" sheetId="378" r:id="rId5"/>
    <sheet name="EU CCyB1" sheetId="59" state="hidden" r:id="rId6"/>
    <sheet name="EU CCyB2" sheetId="273" state="hidden" r:id="rId7"/>
    <sheet name="EU CC2" sheetId="195" state="hidden" r:id="rId8"/>
    <sheet name="EU LR1" sheetId="209" state="hidden" r:id="rId9"/>
    <sheet name="EU LR2" sheetId="210" state="hidden" r:id="rId10"/>
    <sheet name="EU CQ1" sheetId="162" state="hidden" r:id="rId11"/>
    <sheet name="EU LR3" sheetId="211" state="hidden" r:id="rId12"/>
    <sheet name="EU CR3" sheetId="125" state="hidden" r:id="rId13"/>
    <sheet name="EU CR1" sheetId="164" state="hidden" r:id="rId14"/>
    <sheet name="EU CR1-A" sheetId="24" state="hidden" r:id="rId15"/>
    <sheet name="EU CR2" sheetId="196" state="hidden" r:id="rId16"/>
    <sheet name="EU CQ4" sheetId="262" state="hidden" r:id="rId17"/>
    <sheet name="EU CQ5" sheetId="263" state="hidden" r:id="rId18"/>
    <sheet name="EU CR4" sheetId="83" state="hidden" r:id="rId19"/>
    <sheet name="EU CR5" sheetId="84" state="hidden" r:id="rId20"/>
    <sheet name="EU CR6" sheetId="208" state="hidden" r:id="rId21"/>
    <sheet name="EU CR7-A" sheetId="301" state="hidden" r:id="rId22"/>
    <sheet name="EU CR8" sheetId="87" r:id="rId23"/>
    <sheet name="EU CCR1" sheetId="150" state="hidden" r:id="rId24"/>
    <sheet name="EU CCR3" sheetId="101" state="hidden" r:id="rId25"/>
    <sheet name="EU CCR5" sheetId="213" state="hidden" r:id="rId26"/>
    <sheet name="EU CCR8" sheetId="298" state="hidden" r:id="rId27"/>
    <sheet name="EU LIQ1" sheetId="137" r:id="rId28"/>
    <sheet name="EU LIQB" sheetId="299" r:id="rId29"/>
    <sheet name="EU LIQ2" sheetId="204" state="hidden" r:id="rId30"/>
    <sheet name="EU MR3" sheetId="203" state="hidden" r:id="rId31"/>
    <sheet name="EU IRRBB1" sheetId="207" state="hidden" r:id="rId32"/>
    <sheet name="Template1 ESG" sheetId="315" state="hidden" r:id="rId33"/>
    <sheet name="Template2 ESG" sheetId="316" state="hidden" r:id="rId34"/>
    <sheet name="Template3 ESG" sheetId="369" state="hidden" r:id="rId35"/>
    <sheet name="Template4 ESG" sheetId="317" state="hidden" r:id="rId36"/>
    <sheet name="Template5 ESG" sheetId="318" state="hidden" r:id="rId37"/>
    <sheet name="Table1 ESG" sheetId="379" state="hidden" r:id="rId38"/>
    <sheet name="Table2 ESG" sheetId="380" state="hidden" r:id="rId39"/>
    <sheet name="Table3 ESG" sheetId="381" state="hidden"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sbab\dfs\d_finsto\_AFFÄRSSTÖD\Ekonomi\BOKSLUT\Modeller\Not_3\">"AccessFilePath"</definedName>
    <definedName name="____bas990430" localSheetId="0">#REF!</definedName>
    <definedName name="____bas990430" localSheetId="20">#REF!</definedName>
    <definedName name="____bas990430" localSheetId="31">#REF!</definedName>
    <definedName name="____bas990430">#REF!</definedName>
    <definedName name="____gap1" localSheetId="0">#REF!</definedName>
    <definedName name="____gap1" localSheetId="20">#REF!</definedName>
    <definedName name="____gap1" localSheetId="31">#REF!</definedName>
    <definedName name="____gap1">#REF!</definedName>
    <definedName name="____gap2" localSheetId="0">#REF!</definedName>
    <definedName name="____gap2" localSheetId="20">#REF!</definedName>
    <definedName name="____gap2" localSheetId="31">#REF!</definedName>
    <definedName name="____gap2">#REF!</definedName>
    <definedName name="____jpm981231">#REF!</definedName>
    <definedName name="____upp990228" localSheetId="0">'[1]Gap-analys'!#REF!</definedName>
    <definedName name="____upp990228" localSheetId="20">'[1]Gap-analys'!#REF!</definedName>
    <definedName name="____upp990228" localSheetId="31">'[1]Gap-analys'!#REF!</definedName>
    <definedName name="____upp990228">'[1]Gap-analys'!#REF!</definedName>
    <definedName name="___bas990430" localSheetId="0">#REF!</definedName>
    <definedName name="___bas990430" localSheetId="20">#REF!</definedName>
    <definedName name="___bas990430" localSheetId="31">#REF!</definedName>
    <definedName name="___bas990430">#REF!</definedName>
    <definedName name="___gap1" localSheetId="0">#REF!</definedName>
    <definedName name="___gap1" localSheetId="20">#REF!</definedName>
    <definedName name="___gap1">#REF!</definedName>
    <definedName name="___gap2" localSheetId="0">#REF!</definedName>
    <definedName name="___gap2" localSheetId="20">#REF!</definedName>
    <definedName name="___gap2" localSheetId="31">#REF!</definedName>
    <definedName name="___gap2">#REF!</definedName>
    <definedName name="___jpm981231">#REF!</definedName>
    <definedName name="___upp990228" localSheetId="0">'[1]Gap-analys'!#REF!</definedName>
    <definedName name="___upp990228" localSheetId="20">'[1]Gap-analys'!#REF!</definedName>
    <definedName name="___upp990228" localSheetId="31">'[1]Gap-analys'!#REF!</definedName>
    <definedName name="___upp990228">'[1]Gap-analys'!#REF!</definedName>
    <definedName name="__bas990430" localSheetId="0">#REF!</definedName>
    <definedName name="__bas990430" localSheetId="24">#REF!</definedName>
    <definedName name="__bas990430">#REF!</definedName>
    <definedName name="__gap1" localSheetId="0">#REF!</definedName>
    <definedName name="__gap1" localSheetId="24">#REF!</definedName>
    <definedName name="__gap1">#REF!</definedName>
    <definedName name="__gap2" localSheetId="0">#REF!</definedName>
    <definedName name="__gap2" localSheetId="24">#REF!</definedName>
    <definedName name="__gap2">#REF!</definedName>
    <definedName name="__jpm981231" localSheetId="24">#REF!</definedName>
    <definedName name="__jpm981231">#REF!</definedName>
    <definedName name="__upp990228" localSheetId="0">'[1]Gap-analys'!#REF!</definedName>
    <definedName name="__upp990228" localSheetId="24">'[1]Gap-analys'!#REF!</definedName>
    <definedName name="__upp990228" localSheetId="20">'[1]Gap-analys'!#REF!</definedName>
    <definedName name="__upp990228">'[1]Gap-analys'!#REF!</definedName>
    <definedName name="_2009_02_26">[2]LP_Int_Funding_2!$E$6:$N$100</definedName>
    <definedName name="_bas990430" localSheetId="0">#REF!</definedName>
    <definedName name="_bas990430" localSheetId="24">#REF!</definedName>
    <definedName name="_bas990430">#REF!</definedName>
    <definedName name="_ftn1" localSheetId="30">'EU MR3'!#REF!</definedName>
    <definedName name="_ftnref1" localSheetId="30">'EU MR3'!#REF!</definedName>
    <definedName name="_gap1" localSheetId="0">#REF!</definedName>
    <definedName name="_gap1" localSheetId="24">#REF!</definedName>
    <definedName name="_gap1" localSheetId="20">#REF!</definedName>
    <definedName name="_gap1">#REF!</definedName>
    <definedName name="_gap2" localSheetId="0">#REF!</definedName>
    <definedName name="_gap2" localSheetId="24">#REF!</definedName>
    <definedName name="_gap2">#REF!</definedName>
    <definedName name="_jpm981231" localSheetId="24">#REF!</definedName>
    <definedName name="_jpm981231" localSheetId="20">#REF!</definedName>
    <definedName name="_jpm981231">#REF!</definedName>
    <definedName name="_upp990228" localSheetId="24">'[1]Gap-analys'!#REF!</definedName>
    <definedName name="_upp990228" localSheetId="20">'[1]Gap-analys'!#REF!</definedName>
    <definedName name="_upp990228">'[1]Gap-analys'!#REF!</definedName>
    <definedName name="AA" localSheetId="24">'[3]Anders 991031'!#REF!</definedName>
    <definedName name="AA">'[3]Anders 991031'!#REF!</definedName>
    <definedName name="Access_Db" localSheetId="0">#REF!</definedName>
    <definedName name="Access_Db" localSheetId="24">#REF!</definedName>
    <definedName name="Access_Db" localSheetId="20">#REF!</definedName>
    <definedName name="Access_Db">#REF!</definedName>
    <definedName name="ADRID" localSheetId="0">#REF!</definedName>
    <definedName name="ADRID" localSheetId="24">#REF!</definedName>
    <definedName name="ADRID">#REF!</definedName>
    <definedName name="bas" localSheetId="0">#REF!</definedName>
    <definedName name="bas" localSheetId="24">#REF!</definedName>
    <definedName name="bas">#REF!</definedName>
    <definedName name="Bas_res" localSheetId="0">[4]FK_Result!#REF!</definedName>
    <definedName name="Bas_res" localSheetId="24">[4]FK_Result!#REF!</definedName>
    <definedName name="Bas_res">[4]FK_Result!#REF!</definedName>
    <definedName name="BucketNumber">[5]Template_1_Data!$M:$M</definedName>
    <definedName name="CB" localSheetId="0">#REF!</definedName>
    <definedName name="CB">#REF!</definedName>
    <definedName name="ccc" localSheetId="0">#REF!</definedName>
    <definedName name="ccc">#REF!</definedName>
    <definedName name="CollateralType">[5]Template_1_Data!$B:$B</definedName>
    <definedName name="Count_Deals">[6]Stat!$C$21:$C$28</definedName>
    <definedName name="CutOffDate">[7]Beg_Balance_RMBS!$C$7</definedName>
    <definedName name="CutOffDate_int">[7]Beg_Balance_RMBS!$C$6</definedName>
    <definedName name="DATA" localSheetId="0">#REF!</definedName>
    <definedName name="DATA" localSheetId="20">#REF!</definedName>
    <definedName name="DATA" localSheetId="31">#REF!</definedName>
    <definedName name="DATA">#REF!</definedName>
    <definedName name="Data_CR5_A" localSheetId="0">#REF!</definedName>
    <definedName name="Data_CR5_A">#REF!</definedName>
    <definedName name="Data_CR5_B" localSheetId="0">#REF!</definedName>
    <definedName name="Data_CR5_B">#REF!</definedName>
    <definedName name="Data_CRB_C_Sweden">#REF!</definedName>
    <definedName name="Data_OV1_A">#REF!</definedName>
    <definedName name="Data_OV1_B">#REF!</definedName>
    <definedName name="DEPO_CBANK">#REF!</definedName>
    <definedName name="DEPO_OTHER">#REF!</definedName>
    <definedName name="ECLStadium">[5]Template_1_Data!$C:$C</definedName>
    <definedName name="Enum_1">[8]Enumerations!$A$1:$A$2</definedName>
    <definedName name="Enum_2">[8]Enumerations!$A$3:$A$4</definedName>
    <definedName name="EPCLabel">[5]Template_1_Data!$L:$L</definedName>
    <definedName name="Gross_Carrying_Amount">[5]Template_1_Data!$H:$H</definedName>
    <definedName name="Impairment">[5]Template_1_Data!$J:$J</definedName>
    <definedName name="Indata">[9]DiscPrem_Indata!$A$15:$W$64965</definedName>
    <definedName name="IndataIRS">[9]DiscPrem_Indata!$A$14:$V$286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P_MV" localSheetId="0">#REF!</definedName>
    <definedName name="JP_MV" localSheetId="24">#REF!</definedName>
    <definedName name="JP_MV">#REF!</definedName>
    <definedName name="jpm" localSheetId="24">#REF!</definedName>
    <definedName name="jpm">#REF!</definedName>
    <definedName name="KOMMUN">#REF!</definedName>
    <definedName name="KommunRiskKlass">[5]Template_1_Data!$E:$E</definedName>
    <definedName name="Likviditetsportf__ljen_2017_12_" localSheetId="0">#REF!</definedName>
    <definedName name="Likviditetsportf__ljen_2017_12_">#REF!</definedName>
    <definedName name="Likviditetsreserv" localSheetId="0">#REF!</definedName>
    <definedName name="Likviditetsreserv" localSheetId="20">#REF!</definedName>
    <definedName name="Likviditetsreserv" localSheetId="31">#REF!</definedName>
    <definedName name="Likviditetsreserv">#REF!</definedName>
    <definedName name="LoneP" localSheetId="0">#REF!</definedName>
    <definedName name="LoneP" localSheetId="24">#REF!</definedName>
    <definedName name="LoneP">#REF!</definedName>
    <definedName name="MonthXGross">[5]Template_1_Data!$I:$I</definedName>
    <definedName name="neg" localSheetId="0">#REF!</definedName>
    <definedName name="neg" localSheetId="24">#REF!</definedName>
    <definedName name="neg">#REF!</definedName>
    <definedName name="Not33_db.mdb">"AccessFileName"</definedName>
    <definedName name="one" localSheetId="0">#REF!</definedName>
    <definedName name="one" localSheetId="24">#REF!</definedName>
    <definedName name="one" localSheetId="20">#REF!</definedName>
    <definedName name="one">#REF!</definedName>
    <definedName name="P_Ficka" localSheetId="0">#REF!</definedName>
    <definedName name="P_Ficka" localSheetId="24">#REF!</definedName>
    <definedName name="P_Ficka">#REF!</definedName>
    <definedName name="PbBlockStart">'[10]PB-block'!$A$10</definedName>
    <definedName name="pbFileName">MID(CELL("filename"),FIND("[",CELL("FILENAME"))+1,(FIND("]",CELL("FILENAME"))) - (FIND("[",CELL("FILENAME"))+1))</definedName>
    <definedName name="_xlnm.Print_Area" localSheetId="5">'EU CCyB1'!$B$2:$P$20</definedName>
    <definedName name="_xlnm.Print_Area" localSheetId="4">'EU CMS2'!$A$1:$H$45</definedName>
    <definedName name="_xlnm.Print_Area" localSheetId="8">'EU LR1'!$A$1:$E$25</definedName>
    <definedName name="_xlnm.Print_Area" localSheetId="9">'EU LR2'!$B$2:$E$74</definedName>
    <definedName name="_xlnm.Print_Area" localSheetId="11">'EU LR3'!$B$2:$D$17</definedName>
    <definedName name="_xlnm.Print_Area" localSheetId="2">'EU OV1'!$A$1:$F$34</definedName>
    <definedName name="RepDate">[11]Main!$A$32</definedName>
    <definedName name="Reserv" localSheetId="0">#REF!</definedName>
    <definedName name="Reserv">#REF!</definedName>
    <definedName name="Risk_Date">"Hyp_input"</definedName>
    <definedName name="Riskf_korr" localSheetId="0">#REF!</definedName>
    <definedName name="Riskf_korr" localSheetId="24">#REF!</definedName>
    <definedName name="Riskf_korr" localSheetId="20">#REF!</definedName>
    <definedName name="Riskf_korr">#REF!</definedName>
    <definedName name="SAS_DATA" localSheetId="0">#REF!</definedName>
    <definedName name="SAS_DATA">#REF!</definedName>
    <definedName name="SBAB" localSheetId="0">#REF!</definedName>
    <definedName name="SBAB" localSheetId="24">#REF!</definedName>
    <definedName name="SBAB">#REF!</definedName>
    <definedName name="Sbas" localSheetId="24">#REF!</definedName>
    <definedName name="Sbas">#REF!</definedName>
    <definedName name="Sheet_Name">[12]Main!$B$11</definedName>
    <definedName name="Slutrad" localSheetId="0">#REF!</definedName>
    <definedName name="Slutrad" localSheetId="24">#REF!</definedName>
    <definedName name="Slutrad" localSheetId="20">#REF!</definedName>
    <definedName name="Slutrad">#REF!</definedName>
    <definedName name="SNIKod">[5]Template_1_Data!$A:$A</definedName>
    <definedName name="Start">[13]Risk!$A$9</definedName>
    <definedName name="StartDate">[11]Main!$A$31</definedName>
    <definedName name="Startrad" localSheetId="0">#REF!</definedName>
    <definedName name="Startrad" localSheetId="24">#REF!</definedName>
    <definedName name="Startrad" localSheetId="20">#REF!</definedName>
    <definedName name="Startrad">#REF!</definedName>
    <definedName name="STAT" localSheetId="0">#REF!</definedName>
    <definedName name="STAT">#REF!</definedName>
    <definedName name="T" localSheetId="0">#REF!</definedName>
    <definedName name="T" localSheetId="24">#REF!</definedName>
    <definedName name="T">#REF!</definedName>
    <definedName name="Tbas" localSheetId="24">#REF!</definedName>
    <definedName name="Tbas">#REF!</definedName>
    <definedName name="totbas" localSheetId="24">#REF!</definedName>
    <definedName name="totbas">#REF!</definedName>
    <definedName name="tre" localSheetId="24">#REF!</definedName>
    <definedName name="tre">#REF!</definedName>
    <definedName name="two" localSheetId="24">#REF!</definedName>
    <definedName name="two">#REF!</definedName>
    <definedName name="VÄRDE" localSheetId="24">#REF!</definedName>
    <definedName name="VÄRDE">#REF!</definedName>
    <definedName name="WeightedMonths">[5]Template_1_Data!$K:$K</definedName>
    <definedName name="X_\sbab_common\Saved_Reports\MO_Res">"FileInfoArchive"</definedName>
    <definedName name="xx">#REF!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37" i="378" l="1"/>
  <c r="D28" i="378"/>
  <c r="D24" i="378"/>
  <c r="D21" i="378"/>
  <c r="D19" i="378"/>
  <c r="D18" i="378"/>
  <c r="E54" i="206" l="1"/>
  <c r="E50" i="206"/>
  <c r="E41" i="206"/>
  <c r="E37" i="206"/>
  <c r="E34" i="206"/>
  <c r="E33" i="206"/>
  <c r="E32" i="206"/>
  <c r="E28" i="206"/>
  <c r="E26" i="206"/>
  <c r="E24" i="206"/>
  <c r="E23" i="206"/>
  <c r="E22" i="206"/>
  <c r="E21" i="206"/>
  <c r="F54" i="206"/>
  <c r="F50" i="206"/>
  <c r="F44" i="206"/>
  <c r="F41" i="206"/>
  <c r="F37" i="206"/>
  <c r="F34" i="206"/>
  <c r="F33" i="206"/>
  <c r="F32" i="206"/>
  <c r="F28" i="206"/>
  <c r="F26" i="206"/>
  <c r="F24" i="206"/>
  <c r="G54" i="206"/>
  <c r="G50" i="206"/>
  <c r="G44" i="206"/>
  <c r="G41" i="206"/>
  <c r="G37" i="206"/>
  <c r="G34" i="206"/>
  <c r="G33" i="206"/>
  <c r="G32" i="206"/>
  <c r="G28" i="206"/>
  <c r="G26" i="206"/>
  <c r="H54" i="206"/>
  <c r="H50" i="206"/>
  <c r="H44" i="206"/>
  <c r="H41" i="206"/>
  <c r="H37" i="206"/>
  <c r="H34" i="206"/>
  <c r="H33" i="206"/>
  <c r="H32" i="206"/>
  <c r="H28" i="206"/>
  <c r="H26" i="206"/>
  <c r="D19" i="209"/>
  <c r="E39" i="195"/>
  <c r="E40" i="195"/>
  <c r="D39" i="195"/>
  <c r="D40" i="195"/>
  <c r="P17" i="101" l="1"/>
  <c r="P12" i="101"/>
  <c r="D7" i="196"/>
  <c r="G7" i="196"/>
  <c r="D11" i="196"/>
  <c r="G11" i="196"/>
  <c r="D6" i="196"/>
  <c r="G6" i="196"/>
  <c r="E44" i="206" l="1"/>
  <c r="D6" i="273"/>
  <c r="I31" i="83"/>
  <c r="I30" i="83"/>
  <c r="I28" i="83"/>
  <c r="I27" i="83"/>
  <c r="I20" i="83"/>
  <c r="I19" i="83"/>
  <c r="I17" i="83"/>
  <c r="I14" i="83"/>
  <c r="I13" i="83"/>
  <c r="M49" i="208"/>
  <c r="M48" i="208"/>
  <c r="M45" i="208"/>
  <c r="M44" i="208"/>
  <c r="M43" i="208"/>
  <c r="M42" i="208"/>
  <c r="M41" i="208"/>
  <c r="M40" i="208"/>
  <c r="M39" i="208"/>
  <c r="M38" i="208"/>
  <c r="M37" i="208"/>
  <c r="M36" i="208"/>
  <c r="M35" i="208"/>
  <c r="M34" i="208"/>
  <c r="M33" i="208"/>
  <c r="M32" i="208"/>
  <c r="M31" i="208"/>
  <c r="J49" i="208"/>
  <c r="J48" i="208"/>
  <c r="J47" i="208"/>
  <c r="J45" i="208"/>
  <c r="J44" i="208"/>
  <c r="J43" i="208"/>
  <c r="J42" i="208"/>
  <c r="J41" i="208"/>
  <c r="J40" i="208"/>
  <c r="J39" i="208"/>
  <c r="J38" i="208"/>
  <c r="J37" i="208"/>
  <c r="J36" i="208"/>
  <c r="J35" i="208"/>
  <c r="J34" i="208"/>
  <c r="J33" i="208"/>
  <c r="J32" i="208"/>
  <c r="J31" i="208"/>
  <c r="M26" i="208"/>
  <c r="M25" i="208"/>
  <c r="M24" i="208"/>
  <c r="M23" i="208"/>
  <c r="M20" i="208"/>
  <c r="M19" i="208"/>
  <c r="M17" i="208"/>
  <c r="M16" i="208"/>
  <c r="M14" i="208"/>
  <c r="M13" i="208"/>
  <c r="M12" i="208"/>
  <c r="M10" i="208"/>
  <c r="M9" i="208"/>
  <c r="M8" i="208"/>
  <c r="J26" i="208"/>
  <c r="J25" i="208"/>
  <c r="J24" i="208"/>
  <c r="J23" i="208"/>
  <c r="J20" i="208"/>
  <c r="J19" i="208"/>
  <c r="J17" i="208"/>
  <c r="J16" i="208"/>
  <c r="J14" i="208"/>
  <c r="J13" i="208"/>
  <c r="J12" i="208"/>
  <c r="J10" i="208"/>
  <c r="J9" i="208"/>
  <c r="J8" i="208"/>
  <c r="H26" i="208"/>
  <c r="H25" i="208"/>
  <c r="H24" i="208"/>
  <c r="H23" i="208"/>
  <c r="H20" i="208"/>
  <c r="H19" i="208"/>
  <c r="H17" i="208"/>
  <c r="H16" i="208"/>
  <c r="H14" i="208"/>
  <c r="H13" i="208"/>
  <c r="H12" i="208"/>
  <c r="H10" i="208"/>
  <c r="H9" i="208"/>
  <c r="H8" i="208"/>
  <c r="H49" i="208"/>
  <c r="H48" i="208"/>
  <c r="H47" i="208"/>
  <c r="H45" i="208"/>
  <c r="H44" i="208"/>
  <c r="H43" i="208"/>
  <c r="H42" i="208"/>
  <c r="H41" i="208"/>
  <c r="H40" i="208"/>
  <c r="H39" i="208"/>
  <c r="H38" i="208"/>
  <c r="H37" i="208"/>
  <c r="H36" i="208"/>
  <c r="H35" i="208"/>
  <c r="H34" i="208"/>
  <c r="H33" i="208"/>
  <c r="H32" i="208"/>
  <c r="H31" i="208"/>
  <c r="N37" i="301"/>
  <c r="N34" i="301"/>
  <c r="N33" i="301"/>
  <c r="G16" i="301"/>
  <c r="G18" i="301"/>
  <c r="G21" i="301"/>
  <c r="F21" i="301"/>
  <c r="F18" i="301"/>
  <c r="F16" i="301"/>
  <c r="G37" i="301"/>
  <c r="G34" i="301"/>
  <c r="G33" i="301"/>
  <c r="F37" i="301"/>
  <c r="F34" i="301"/>
  <c r="F33" i="301"/>
  <c r="H18" i="318" l="1"/>
  <c r="G18" i="318"/>
  <c r="H17" i="318"/>
  <c r="E18" i="318"/>
  <c r="E17" i="318"/>
  <c r="N61" i="315"/>
  <c r="N53" i="315"/>
  <c r="N57" i="315"/>
  <c r="N54" i="315"/>
  <c r="N56" i="315"/>
  <c r="N52" i="315" s="1"/>
  <c r="N55" i="315"/>
  <c r="N51" i="315" s="1"/>
  <c r="N49" i="315"/>
  <c r="N47" i="315"/>
  <c r="N44" i="315"/>
  <c r="N43" i="315"/>
  <c r="N42" i="315"/>
  <c r="N41" i="315"/>
  <c r="N38" i="315"/>
  <c r="N37" i="315"/>
  <c r="N36" i="315"/>
  <c r="N35" i="315"/>
  <c r="N34" i="315"/>
  <c r="N33" i="315"/>
  <c r="N32" i="315"/>
  <c r="N31" i="315"/>
  <c r="N30" i="315"/>
  <c r="N29" i="315"/>
  <c r="N28" i="315"/>
  <c r="N27" i="315"/>
  <c r="N26" i="315"/>
  <c r="N25" i="315"/>
  <c r="N24" i="315"/>
  <c r="N23" i="315"/>
  <c r="N22" i="315"/>
  <c r="N21" i="315"/>
  <c r="N20" i="315"/>
  <c r="N19" i="315"/>
  <c r="N18" i="315"/>
  <c r="N17" i="315"/>
  <c r="N16" i="315"/>
  <c r="N15" i="315"/>
  <c r="N14" i="315"/>
  <c r="N13" i="315"/>
  <c r="N12" i="315"/>
  <c r="N11" i="315"/>
  <c r="N10" i="315"/>
  <c r="N9" i="315"/>
  <c r="N8" i="315"/>
  <c r="O37" i="84"/>
  <c r="H9" i="24" l="1"/>
  <c r="F9" i="24"/>
  <c r="G9" i="24"/>
  <c r="I9" i="24"/>
  <c r="E9" i="24"/>
  <c r="E8" i="24"/>
  <c r="E43" i="195"/>
</calcChain>
</file>

<file path=xl/sharedStrings.xml><?xml version="1.0" encoding="utf-8"?>
<sst xmlns="http://schemas.openxmlformats.org/spreadsheetml/2006/main" count="2193" uniqueCount="1153">
  <si>
    <t>Retail</t>
  </si>
  <si>
    <t>Total</t>
  </si>
  <si>
    <t>Institutions</t>
  </si>
  <si>
    <t>a</t>
  </si>
  <si>
    <t>b</t>
  </si>
  <si>
    <t>c</t>
  </si>
  <si>
    <t>d</t>
  </si>
  <si>
    <t>e</t>
  </si>
  <si>
    <t>f</t>
  </si>
  <si>
    <t>g</t>
  </si>
  <si>
    <t>Debt securities</t>
  </si>
  <si>
    <t>h</t>
  </si>
  <si>
    <t>i</t>
  </si>
  <si>
    <t>j</t>
  </si>
  <si>
    <t>k</t>
  </si>
  <si>
    <t>l</t>
  </si>
  <si>
    <t>100.00 (Default)</t>
  </si>
  <si>
    <t>Outright products</t>
  </si>
  <si>
    <t>0.00 to &lt;0.15</t>
  </si>
  <si>
    <t>0.15 to &lt;0.25</t>
  </si>
  <si>
    <t>0.25 to &lt;0.50</t>
  </si>
  <si>
    <t>0.75 to &lt;2.50</t>
  </si>
  <si>
    <t>10.00 to &lt;100.00</t>
  </si>
  <si>
    <t>2.50 to &lt;10.00</t>
  </si>
  <si>
    <t>Interest rate risk (general and specific)</t>
  </si>
  <si>
    <t>010</t>
  </si>
  <si>
    <t>030</t>
  </si>
  <si>
    <t>040</t>
  </si>
  <si>
    <t>050</t>
  </si>
  <si>
    <t>060</t>
  </si>
  <si>
    <t>080</t>
  </si>
  <si>
    <t>090</t>
  </si>
  <si>
    <t>100</t>
  </si>
  <si>
    <t>070</t>
  </si>
  <si>
    <t>120</t>
  </si>
  <si>
    <t>130</t>
  </si>
  <si>
    <t>140</t>
  </si>
  <si>
    <t>150</t>
  </si>
  <si>
    <t>160</t>
  </si>
  <si>
    <t>170</t>
  </si>
  <si>
    <t>180</t>
  </si>
  <si>
    <t>190</t>
  </si>
  <si>
    <t>200</t>
  </si>
  <si>
    <t>210</t>
  </si>
  <si>
    <t>220</t>
  </si>
  <si>
    <t>Other adjustments</t>
  </si>
  <si>
    <t>020</t>
  </si>
  <si>
    <t>m</t>
  </si>
  <si>
    <t>Exposure value</t>
  </si>
  <si>
    <t>Number of obligors</t>
  </si>
  <si>
    <t>EU-19a</t>
  </si>
  <si>
    <t>EU-19b</t>
  </si>
  <si>
    <t>EU-20a</t>
  </si>
  <si>
    <t>EU-20b</t>
  </si>
  <si>
    <t>EU-20c</t>
  </si>
  <si>
    <t>Of which defaulted</t>
  </si>
  <si>
    <t>Credit risk (excluding CCR)</t>
  </si>
  <si>
    <t>Operational risk</t>
  </si>
  <si>
    <t>Exposure classes</t>
  </si>
  <si>
    <t>Of which unrated</t>
  </si>
  <si>
    <t>Multilateral development banks</t>
  </si>
  <si>
    <t>Corporates</t>
  </si>
  <si>
    <t>Exposures in default</t>
  </si>
  <si>
    <t>Covered bonds</t>
  </si>
  <si>
    <t>Equity</t>
  </si>
  <si>
    <t>Other items</t>
  </si>
  <si>
    <t>Cash and balances at central banks</t>
  </si>
  <si>
    <t>Of which impaired</t>
  </si>
  <si>
    <t>On performing exposures</t>
  </si>
  <si>
    <t>On non-performing exposures</t>
  </si>
  <si>
    <t>Loans and advances</t>
  </si>
  <si>
    <t>Collateral used in SFTs</t>
  </si>
  <si>
    <t>Fair value of collateral received</t>
  </si>
  <si>
    <t>Fair value of posted collateral</t>
  </si>
  <si>
    <t>Segregated</t>
  </si>
  <si>
    <t>Unsegregated</t>
  </si>
  <si>
    <t>Institutions and corporates with a short-term credit assessment</t>
  </si>
  <si>
    <t>Applicable amount</t>
  </si>
  <si>
    <t>Total assets as per published financial statements</t>
  </si>
  <si>
    <t>Adjustment for securities financing transactions (SFTs)</t>
  </si>
  <si>
    <t>Adjustment for off-balance sheet items (ie conversion to credit equivalent amounts of off-balance sheet exposures)</t>
  </si>
  <si>
    <t>EU-1</t>
  </si>
  <si>
    <t>EU-2</t>
  </si>
  <si>
    <t>EU-3</t>
  </si>
  <si>
    <t>EU-5</t>
  </si>
  <si>
    <t>EU-6</t>
  </si>
  <si>
    <t>EU-7</t>
  </si>
  <si>
    <t>EU-8</t>
  </si>
  <si>
    <t>EU-9</t>
  </si>
  <si>
    <t>EU-10</t>
  </si>
  <si>
    <t>EU-11</t>
  </si>
  <si>
    <t>EU-12</t>
  </si>
  <si>
    <t>CRR leverage ratio exposures</t>
  </si>
  <si>
    <t>Total on-balance sheet exposures (excluding derivatives, SFTs, and exempted exposures), of which:</t>
  </si>
  <si>
    <t>Trading book exposures</t>
  </si>
  <si>
    <t>Banking book exposures, of which:</t>
  </si>
  <si>
    <t>Exposures treated as sovereigns</t>
  </si>
  <si>
    <t>Secured by mortgages of immovable properties</t>
  </si>
  <si>
    <t>Retail exposures</t>
  </si>
  <si>
    <t>Other exposures (eg equity, securitisations, and other non-credit obligation assets)</t>
  </si>
  <si>
    <t>On-balance sheet exposures (excluding derivatives and SFTs)</t>
  </si>
  <si>
    <t>Exposure determined under Original Exposure Method</t>
  </si>
  <si>
    <t>(Adjusted effective notional offsets and add-on deductions for written credit derivatives)</t>
  </si>
  <si>
    <t>Counterparty credit risk exposure for SFT assets</t>
  </si>
  <si>
    <t>Agent transaction exposures</t>
  </si>
  <si>
    <t>Capital and total exposure measure</t>
  </si>
  <si>
    <t>Tier 1 capital</t>
  </si>
  <si>
    <t>Leverage ratio</t>
  </si>
  <si>
    <t>Choice on transitional arrangements for the definition of the capital measure</t>
  </si>
  <si>
    <t>Financial collateral comprehensive method (for SFTs)</t>
  </si>
  <si>
    <t>PD range</t>
  </si>
  <si>
    <t>Central governments or central banks</t>
  </si>
  <si>
    <t>Total risk exposure amount</t>
  </si>
  <si>
    <t>Lending to credit institutions</t>
  </si>
  <si>
    <t>On demand</t>
  </si>
  <si>
    <t>&lt;= 1 year</t>
  </si>
  <si>
    <t>&gt; 5 years</t>
  </si>
  <si>
    <t>No stated maturity</t>
  </si>
  <si>
    <t>Performing exposures</t>
  </si>
  <si>
    <t>n</t>
  </si>
  <si>
    <t>o</t>
  </si>
  <si>
    <t>Gross carrying amount/nominal amount</t>
  </si>
  <si>
    <t>Accumulated impairment, accumulated negative changes in fair value due to credit risk and provisions</t>
  </si>
  <si>
    <t>Non-performing exposures</t>
  </si>
  <si>
    <t>Performing forborne</t>
  </si>
  <si>
    <t>Non-performing forborne</t>
  </si>
  <si>
    <t>On performing forborne exposures</t>
  </si>
  <si>
    <t>Loan commitments given</t>
  </si>
  <si>
    <t>Number of data points used in the calculation of averages</t>
  </si>
  <si>
    <t>HIGH-QUALITY LIQUID ASSETS</t>
  </si>
  <si>
    <t>Total high-quality liquid assets (HQLA)</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</si>
  <si>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</si>
  <si>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</si>
  <si>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</si>
  <si>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</si>
  <si>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</si>
  <si>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</si>
  <si>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</si>
  <si>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</si>
  <si>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</si>
  <si>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</si>
  <si>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</si>
  <si>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</si>
  <si>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</si>
  <si>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</si>
  <si>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</si>
  <si>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</si>
  <si>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</si>
  <si>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(Excess inflows from a related specialised credit institution)</t>
  </si>
  <si>
    <t>TOTAL CASH INFLOWS</t>
  </si>
  <si>
    <t>Fully exempt inflows</t>
  </si>
  <si>
    <t>LIQUIDITY BUFFER</t>
  </si>
  <si>
    <t>TOTAL NET CASH OUTFLOWS</t>
  </si>
  <si>
    <t>International organisations</t>
  </si>
  <si>
    <t>110</t>
  </si>
  <si>
    <t>Off-balance-sheet exposures</t>
  </si>
  <si>
    <t>005</t>
  </si>
  <si>
    <t>Cash balances at central banks and other demand deposits</t>
  </si>
  <si>
    <t>Central banks</t>
  </si>
  <si>
    <t>General governments</t>
  </si>
  <si>
    <t>Credit institutions</t>
  </si>
  <si>
    <t>Other financial corporations</t>
  </si>
  <si>
    <t>Non-financial corporations</t>
  </si>
  <si>
    <t>Households</t>
  </si>
  <si>
    <t>Net exposure value</t>
  </si>
  <si>
    <t>&gt; 1 year &lt;= 5 years</t>
  </si>
  <si>
    <t>Balance sheet as in published financial statements</t>
  </si>
  <si>
    <t>Under regulatory scope of consolidation</t>
  </si>
  <si>
    <t>Total assets</t>
  </si>
  <si>
    <t>Total liabilities</t>
  </si>
  <si>
    <t>Shareholders' Equity</t>
  </si>
  <si>
    <t>On non-performing forborne exposures</t>
  </si>
  <si>
    <t>Debt Securities</t>
  </si>
  <si>
    <t xml:space="preserve">Gross carrying amount               </t>
  </si>
  <si>
    <t>Initial stock of non-performing loans and advances</t>
  </si>
  <si>
    <t>Inflows to non-performing portfolios</t>
  </si>
  <si>
    <t>Outflows from non-performing portfolios</t>
  </si>
  <si>
    <t>Outflows due to write-offs</t>
  </si>
  <si>
    <t>Outflow due to other situations</t>
  </si>
  <si>
    <t>Final stock of non-performing loans and advances</t>
  </si>
  <si>
    <t>30.00 to &lt;100.00</t>
  </si>
  <si>
    <t>20 to &lt;30</t>
  </si>
  <si>
    <t>10 to &lt;20</t>
  </si>
  <si>
    <t>5 to &lt;10</t>
  </si>
  <si>
    <t>2.5 to &lt;5</t>
  </si>
  <si>
    <t>1.75 to &lt;2.5</t>
  </si>
  <si>
    <t>0.75 to &lt;1.75</t>
  </si>
  <si>
    <t>0.50 to &lt;0.75</t>
  </si>
  <si>
    <t>0.10  to &lt;0.15</t>
  </si>
  <si>
    <t>0.00 to &lt;0.10</t>
  </si>
  <si>
    <t>Exposure weighted average PD (%)</t>
  </si>
  <si>
    <t>A-IRB</t>
  </si>
  <si>
    <t>Risk weight</t>
  </si>
  <si>
    <t>Others</t>
  </si>
  <si>
    <t xml:space="preserve">Central governments or central banks </t>
  </si>
  <si>
    <t xml:space="preserve">Regional government or local authorities </t>
  </si>
  <si>
    <t>Public sector entities</t>
  </si>
  <si>
    <t>Total exposure value</t>
  </si>
  <si>
    <t>Replacement cost (RC)</t>
  </si>
  <si>
    <t>Potential future exposure  (PFE)</t>
  </si>
  <si>
    <t>EEPE</t>
  </si>
  <si>
    <t>Exposure value pre-CRM</t>
  </si>
  <si>
    <t>Exposure value post-CRM</t>
  </si>
  <si>
    <t>RWEA</t>
  </si>
  <si>
    <t>EU - Original Exposure Method (for derivatives)</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</si>
  <si>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</si>
  <si>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</si>
  <si>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</si>
  <si>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</si>
  <si>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</si>
  <si>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</si>
  <si>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</si>
  <si>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</si>
  <si>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</si>
  <si>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</si>
  <si>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VaR for SFTs</t>
  </si>
  <si>
    <t>EU-4</t>
  </si>
  <si>
    <t>Collateral used in derivative transactions</t>
  </si>
  <si>
    <t>Collateral type</t>
  </si>
  <si>
    <t>Cash – domestic currency</t>
  </si>
  <si>
    <t>Cash – other currencies</t>
  </si>
  <si>
    <t>Domestic sovereign debt</t>
  </si>
  <si>
    <t>Other sovereign debt</t>
  </si>
  <si>
    <t>Government agency debt</t>
  </si>
  <si>
    <t>Corporate bonds</t>
  </si>
  <si>
    <t>Equity securities</t>
  </si>
  <si>
    <t>Other collateral</t>
  </si>
  <si>
    <t>Equity risk (general and specific)</t>
  </si>
  <si>
    <t>Simplified approach</t>
  </si>
  <si>
    <t>Delta-plus approach</t>
  </si>
  <si>
    <t>Scenario approach</t>
  </si>
  <si>
    <t>Scope of consolidation: (solo/consolidated)</t>
  </si>
  <si>
    <t>EU 1a</t>
  </si>
  <si>
    <t>Quarter ending on (DD Month YYY)</t>
  </si>
  <si>
    <t>EU 1b</t>
  </si>
  <si>
    <t>CASH - OUTFLOWS</t>
  </si>
  <si>
    <t>CASH - INFLOWS</t>
  </si>
  <si>
    <t>Secured lending (e.g. reverse repos)</t>
  </si>
  <si>
    <t>Inflows subject to 90% cap</t>
  </si>
  <si>
    <t>Inflows subject to 75% cap</t>
  </si>
  <si>
    <t xml:space="preserve">TOTAL ADJUSTED VALUE </t>
  </si>
  <si>
    <t>LIQUIDITY COVERAGE RATIO</t>
  </si>
  <si>
    <t>In accordance with Article 451a(3) CRR</t>
  </si>
  <si>
    <t>(in currency amount)</t>
  </si>
  <si>
    <t>Unweighted value by residual maturity</t>
  </si>
  <si>
    <t>Weighted value</t>
  </si>
  <si>
    <t>&lt; 6 months</t>
  </si>
  <si>
    <t>6 months to &lt; 1yr</t>
  </si>
  <si>
    <t>≥ 1yr</t>
  </si>
  <si>
    <t>Available stable funding (ASF) Items</t>
  </si>
  <si>
    <t>Capital items and instruments</t>
  </si>
  <si>
    <t>Own funds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</si>
  <si>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</si>
  <si>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</si>
  <si>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</si>
  <si>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</si>
  <si>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</si>
  <si>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</si>
  <si>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</si>
  <si>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</si>
  <si>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</si>
  <si>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</si>
  <si>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</si>
  <si>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</si>
  <si>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</si>
  <si>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</si>
  <si>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</si>
  <si>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</si>
  <si>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</si>
  <si>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</si>
  <si>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</si>
  <si>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</si>
  <si>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</si>
  <si>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</si>
  <si>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 xml:space="preserve">NSFR derivative liabilities before deduction of variation margin posted </t>
  </si>
  <si>
    <t>All other assets not included in the above categories</t>
  </si>
  <si>
    <t>Off-balance sheet items</t>
  </si>
  <si>
    <t>Total RSF</t>
  </si>
  <si>
    <t>Available own funds (amounts)</t>
  </si>
  <si>
    <t xml:space="preserve">Common Equity Tier 1 (CET1) capital </t>
  </si>
  <si>
    <t xml:space="preserve">Tier 1 capital </t>
  </si>
  <si>
    <t xml:space="preserve">Total capital </t>
  </si>
  <si>
    <t>Risk-weighted exposure amounts</t>
  </si>
  <si>
    <t>Tier 1 ratio (%)</t>
  </si>
  <si>
    <t>Total capital ratio (%)</t>
  </si>
  <si>
    <t>Additional own funds requirements to address risks other than the risk of excessive leverage (as a percentage of risk-weighted exposure amount)</t>
  </si>
  <si>
    <t xml:space="preserve">     of which: to be made up of CET1 capital (percentage points)</t>
  </si>
  <si>
    <t xml:space="preserve">     of which: to be made up of Tier 1 capital (percentage points)</t>
  </si>
  <si>
    <t>EU 7d</t>
  </si>
  <si>
    <t>Total SREP own funds requirements (%)</t>
  </si>
  <si>
    <t>Capital conservation buffer (%)</t>
  </si>
  <si>
    <t>EU 8a</t>
  </si>
  <si>
    <t>Conservation buffer due to macro-prudential or systemic risk identified at the level of a Member State (%)</t>
  </si>
  <si>
    <t>Institution specific countercyclical capital buffer (%)</t>
  </si>
  <si>
    <t>EU 9a</t>
  </si>
  <si>
    <t>Systemic risk buffer (%)</t>
  </si>
  <si>
    <t>Global Systemically Important Institution buffer (%)</t>
  </si>
  <si>
    <t>EU 10a</t>
  </si>
  <si>
    <t>Combined buffer requirement (%)</t>
  </si>
  <si>
    <t>EU 11a</t>
  </si>
  <si>
    <t>Overall capital requirements (%)</t>
  </si>
  <si>
    <t>CET1 available after meeting the total SREP own funds requirements (%)</t>
  </si>
  <si>
    <t>Total exposure measure</t>
  </si>
  <si>
    <t>Leverage ratio (%)</t>
  </si>
  <si>
    <t>EU 14a</t>
  </si>
  <si>
    <t xml:space="preserve">Additional own funds requirements to address the risk of excessive leverage (%) </t>
  </si>
  <si>
    <t>EU 14b</t>
  </si>
  <si>
    <t>EU 14c</t>
  </si>
  <si>
    <t>Total SREP leverage ratio requirements (%)</t>
  </si>
  <si>
    <t>Leverage ratio buffer and overall leverage ratio requirement (as a percentage of total exposure measure)</t>
  </si>
  <si>
    <t>EU 14d</t>
  </si>
  <si>
    <t>Leverage ratio buffer requirement (%)</t>
  </si>
  <si>
    <t>Overall leverage ratio requirement (%)</t>
  </si>
  <si>
    <t>Liquidity Coverage Ratio</t>
  </si>
  <si>
    <t>EU 16a</t>
  </si>
  <si>
    <t xml:space="preserve">Cash outflows - Total weighted value </t>
  </si>
  <si>
    <t>EU 16b</t>
  </si>
  <si>
    <t xml:space="preserve">Cash inflows - Total weighted value </t>
  </si>
  <si>
    <t>Total net cash outflows (adjusted value)</t>
  </si>
  <si>
    <t>Liquidity coverage ratio (%)</t>
  </si>
  <si>
    <t>Net Stable Funding Ratio</t>
  </si>
  <si>
    <t>Total available stable funding</t>
  </si>
  <si>
    <t>Total required stable funding</t>
  </si>
  <si>
    <t>NSFR ratio (%)</t>
  </si>
  <si>
    <t>Supervisory shock scenarios</t>
  </si>
  <si>
    <t>Changes of the economic value of equity</t>
  </si>
  <si>
    <t>Changes of the net interest income</t>
  </si>
  <si>
    <t>Parallel up</t>
  </si>
  <si>
    <t xml:space="preserve">Parallel down </t>
  </si>
  <si>
    <t xml:space="preserve">Steepener </t>
  </si>
  <si>
    <t>Flattener</t>
  </si>
  <si>
    <t>Short rates up</t>
  </si>
  <si>
    <t>Short rates down</t>
  </si>
  <si>
    <t>Total (all exposures classes)</t>
  </si>
  <si>
    <t>Risk weighted exposure amount</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</si>
  <si>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</si>
  <si>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</si>
  <si>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</si>
  <si>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</si>
  <si>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</si>
  <si>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</si>
  <si>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</si>
  <si>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</si>
  <si>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</si>
  <si>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 xml:space="preserve">Unsecured carrying amount </t>
  </si>
  <si>
    <t>Secured carrying amount</t>
  </si>
  <si>
    <t xml:space="preserve">Debt securities </t>
  </si>
  <si>
    <t xml:space="preserve">     Of which non-performing exposures</t>
  </si>
  <si>
    <t xml:space="preserve">            Of which defaulted </t>
  </si>
  <si>
    <t>(Adjustment for securitised exposures that meet the operational requirements for the recognition of risk transference)</t>
  </si>
  <si>
    <t>Adjustment for regular-way purchases and sales of financial assets subject to trade date accounting</t>
  </si>
  <si>
    <t>Adjustment for eligible cash pooling transactions</t>
  </si>
  <si>
    <t>(Adjustment for prudent valuation adjustments and specific and general provisions which have reduced Tier 1 capital)</t>
  </si>
  <si>
    <t>EU-11a</t>
  </si>
  <si>
    <t>EU-11b</t>
  </si>
  <si>
    <t>On-balance sheet items (excluding derivatives, SFTs, but including collateral)</t>
  </si>
  <si>
    <t>(Deductions of receivables assets for cash variation margin provided in derivatives transactions)</t>
  </si>
  <si>
    <t>(Adjustment for securities received under securities financing transactions that are recognised as an asset)</t>
  </si>
  <si>
    <t>(General credit risk adjustments to on-balance sheet items)</t>
  </si>
  <si>
    <t>(Asset amounts deducted in determining Tier 1 capital)</t>
  </si>
  <si>
    <t xml:space="preserve">Total on-balance sheet exposures (excluding derivatives and SFTs) </t>
  </si>
  <si>
    <t>Derivative exposures</t>
  </si>
  <si>
    <t>Replacement cost associated with SA-CCR derivatives transactions (ie net of eligible cash variation margin)</t>
  </si>
  <si>
    <t>EU-8a</t>
  </si>
  <si>
    <t>Derogation for derivatives: replacement costs contribution under the simplified standardised approach</t>
  </si>
  <si>
    <t>EU-9a</t>
  </si>
  <si>
    <t>Derogation for derivatives: Potential future exposure contribution under the simplified standardised approach</t>
  </si>
  <si>
    <t>EU-9b</t>
  </si>
  <si>
    <t>(Exempted CCP leg of client-cleared trade exposures) (SA-CCR)</t>
  </si>
  <si>
    <t>EU-10a</t>
  </si>
  <si>
    <t>EU-10b</t>
  </si>
  <si>
    <t>Adjusted effective notional amount of written credit derivatives</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</si>
  <si>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</si>
  <si>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</si>
  <si>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</si>
  <si>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</si>
  <si>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EU-16a</t>
  </si>
  <si>
    <t>EU-17a</t>
  </si>
  <si>
    <t>(Exempted CCP leg of client-cleared SFT exposure)</t>
  </si>
  <si>
    <t>Total securities financing transaction exposures</t>
  </si>
  <si>
    <t xml:space="preserve">Other off-balance sheet exposures </t>
  </si>
  <si>
    <t>Off-balance sheet exposures at gross notional amount</t>
  </si>
  <si>
    <t>(Adjustments for conversion to credit equivalent amounts)</t>
  </si>
  <si>
    <t>Off-balance sheet exposures</t>
  </si>
  <si>
    <t>EU-22a</t>
  </si>
  <si>
    <t>EU-22b</t>
  </si>
  <si>
    <t>EU-22c</t>
  </si>
  <si>
    <t>EU-22d</t>
  </si>
  <si>
    <t>EU-22e</t>
  </si>
  <si>
    <t>EU-22f</t>
  </si>
  <si>
    <t>EU-22g</t>
  </si>
  <si>
    <t>EU-22h</t>
  </si>
  <si>
    <t>(Excluded CSD related services of CSD/institutions in accordance with point (o) of Article 429a(1) CRR)</t>
  </si>
  <si>
    <t>EU-22i</t>
  </si>
  <si>
    <t>(Excluded CSD related services of designated institutions in accordance with point (p) of Article 429a(1) CRR)</t>
  </si>
  <si>
    <t>EU-22j</t>
  </si>
  <si>
    <t>EU-22k</t>
  </si>
  <si>
    <t>(Total exempted exposures)</t>
  </si>
  <si>
    <t>EU-25</t>
  </si>
  <si>
    <t>25a</t>
  </si>
  <si>
    <t>Regulatory minimum leverage ratio requirement (%)</t>
  </si>
  <si>
    <t>Choice on transitional arrangements and relevant exposures</t>
  </si>
  <si>
    <t>Disclosure of mean values</t>
  </si>
  <si>
    <t>Quarter-end value of gross SFT assets, after adjustment for sale accounting transactions and netted of amounts of associated cash payables and cash receivables</t>
  </si>
  <si>
    <t>30a</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</si>
  <si>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</si>
  <si>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</si>
  <si>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</si>
  <si>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Sum of long and short positions of trading book exposures for SA</t>
  </si>
  <si>
    <t>Value of trading book exposures for internal models</t>
  </si>
  <si>
    <t>Sweden</t>
  </si>
  <si>
    <t>Norway</t>
  </si>
  <si>
    <t>General credit exposures</t>
  </si>
  <si>
    <t>Relevant credit exposures – Market risk</t>
  </si>
  <si>
    <t>Securitisation exposures  Exposure value for non-trading book</t>
  </si>
  <si>
    <t>Own fund requirements</t>
  </si>
  <si>
    <t xml:space="preserve">Risk-weighted exposure amounts </t>
  </si>
  <si>
    <t>Own fund requirements weights
(%)</t>
  </si>
  <si>
    <t>Countercyclical buffer rate
(%)</t>
  </si>
  <si>
    <t>Exposure value under the standardised approach</t>
  </si>
  <si>
    <t>Exposure value under the IRB approach</t>
  </si>
  <si>
    <t>Relevant credit risk exposures - Credit risk</t>
  </si>
  <si>
    <t xml:space="preserve">Relevant credit exposures – Securitisation positions in the non-trading book </t>
  </si>
  <si>
    <t xml:space="preserve"> Total</t>
  </si>
  <si>
    <t>Breakdown by country:</t>
  </si>
  <si>
    <t>Denmark</t>
  </si>
  <si>
    <t>Institution specific countercyclical capital buffer requirement</t>
  </si>
  <si>
    <t xml:space="preserve">Retained earnings </t>
  </si>
  <si>
    <t>27a</t>
  </si>
  <si>
    <t>Risk weighted exposure amounts (RWEAs)</t>
  </si>
  <si>
    <t>Total own funds requirements</t>
  </si>
  <si>
    <t xml:space="preserve">Of which the standardised approach </t>
  </si>
  <si>
    <t xml:space="preserve">Of which the foundation IRB (FIRB) approach </t>
  </si>
  <si>
    <t xml:space="preserve">Of which the advanced IRB (AIRB) approach </t>
  </si>
  <si>
    <t xml:space="preserve">Counterparty credit risk - CCR </t>
  </si>
  <si>
    <t>Of which internal model method (IMM)</t>
  </si>
  <si>
    <t>Of which exposures to a CCP</t>
  </si>
  <si>
    <t>Of which other CCR</t>
  </si>
  <si>
    <t>Position, foreign exchange and commodities risks (Market risk)</t>
  </si>
  <si>
    <t xml:space="preserve"> Exposure classes</t>
  </si>
  <si>
    <t>p</t>
  </si>
  <si>
    <t>TOTAL</t>
  </si>
  <si>
    <t>Exposures before CCF and before CRM</t>
  </si>
  <si>
    <t>Exposures post CCF and post CRM</t>
  </si>
  <si>
    <t>RWAs and RWAs density</t>
  </si>
  <si>
    <t>On-balance-sheet exposures</t>
  </si>
  <si>
    <t xml:space="preserve">RWEA density (%) </t>
  </si>
  <si>
    <t>Adjustments for derivative financial instruments</t>
  </si>
  <si>
    <t>Gross-up for derivatives collateral provided where deducted from the balance sheet assets pursuant to the applicable accounting framework</t>
  </si>
  <si>
    <t xml:space="preserve">Add-on amounts for potential future exposure associated with  SA-CCR derivatives transactions </t>
  </si>
  <si>
    <t>(Exempted CCP leg of client-cleared trade exposures) (simplified standardised approach)</t>
  </si>
  <si>
    <t>(Exempted CCP leg of client-cleared trade exposures) (original exposure method)</t>
  </si>
  <si>
    <t xml:space="preserve">Derogation for SFTs: Counterparty credit risk exposure in accordance with Articles 429e(5) and 222 CRR </t>
  </si>
  <si>
    <r>
      <t xml:space="preserve">Excluded exposures </t>
    </r>
    <r>
      <rPr>
        <b/>
        <strike/>
        <sz val="11"/>
        <color rgb="FFFF0000"/>
        <rFont val="Calibri"/>
        <family val="2"/>
        <scheme val="minor"/>
      </rPr>
      <t/>
    </r>
  </si>
  <si>
    <t>(Exposures exempted in accordance with point (j) of Article 429a (1) CRR (on and off balance sheet))</t>
  </si>
  <si>
    <t>(Excluded guaranteed parts of exposures arising from export credits )</t>
  </si>
  <si>
    <t>(Excluded excess collateral deposited at triparty agents )</t>
  </si>
  <si>
    <t>(Reduction of the exposure value of pre-financing or intermediate loans )</t>
  </si>
  <si>
    <t>Leverage ratio (excluding the impact of any applicable temporary exemption of
central bank reserves)</t>
  </si>
  <si>
    <t>On-balance sheet exposures</t>
  </si>
  <si>
    <t>Off-balance-sheet exposures pre-CCF</t>
  </si>
  <si>
    <t>Exposure weighted average CCF</t>
  </si>
  <si>
    <t>Exposure post CCF and post CRM</t>
  </si>
  <si>
    <t>Exposure weighted average LGD (%)</t>
  </si>
  <si>
    <t>Exposure weighted average maturity ( years)</t>
  </si>
  <si>
    <t>Risk weighted exposure amount after supporting factors</t>
  </si>
  <si>
    <t>Expected loss amount</t>
  </si>
  <si>
    <t>Value adjust-ments and provisions</t>
  </si>
  <si>
    <t>Subtotal (exposure class)</t>
  </si>
  <si>
    <t xml:space="preserve">(General provisions deducted in determining Tier 1 capital and specific provisions associated with off-balance sheet exposures) </t>
  </si>
  <si>
    <t>(Excluded exposures of public development banks (or units) - Public sector investments)</t>
  </si>
  <si>
    <t>Leverage ratio excluding the impact of the exemption of public sector investments and promotional loans) (%)</t>
  </si>
  <si>
    <t>EU-26a</t>
  </si>
  <si>
    <t>EU-26b</t>
  </si>
  <si>
    <t>EU-27a</t>
  </si>
  <si>
    <t>EU-27b</t>
  </si>
  <si>
    <t>Mean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</si>
  <si>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</si>
  <si>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</si>
  <si>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EU CR8</t>
  </si>
  <si>
    <t>EU1</t>
  </si>
  <si>
    <t>EU2</t>
  </si>
  <si>
    <t>Options</t>
  </si>
  <si>
    <t>Total high-quality liquid assets (HQLA), after application of haircuts in line with Article 9 of regulation (EU) 2015/61</t>
  </si>
  <si>
    <t>retail deposits and deposits from small business customers, of which:</t>
  </si>
  <si>
    <t>EU LIQ1</t>
  </si>
  <si>
    <t>(Adjustment for fiduciary assets recognised on the balance sheet pursuant to the applicable accounting framework but excluded from the total exposure measure in accordance with point (i) of Article 429a(1) CRR)</t>
  </si>
  <si>
    <t>(Adjustment for exposures excluded from the total exposure measure in accordance with point (c ) of Article 429a(1) CRR)</t>
  </si>
  <si>
    <t>(Adjustment for exposures excluded from the total exposure measure in accordance with point (j) of Article 429a(1) CRR)</t>
  </si>
  <si>
    <t>(Exposures excluded from the total exposure measure in accordance with point (c ) of Article 429a(1) CRR)</t>
  </si>
  <si>
    <t>Adjustment for entities which are consolidated for accounting purposes but are outside the scope of prudential consolidation</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</si>
  <si>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</si>
  <si>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</si>
  <si>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Total risk-weighted exposure amount</t>
  </si>
  <si>
    <t>Capital ratios (as a percentage of risk-weighted exposure amount)</t>
  </si>
  <si>
    <t xml:space="preserve">Additional own funds requirements to address risks other than the risk of excessive leverage (%) </t>
  </si>
  <si>
    <t>Combined buffer requirement (as a percentage of risk-weighted exposure amount)</t>
  </si>
  <si>
    <t>Other Systemically Important Institution buffer</t>
  </si>
  <si>
    <t>Additional own funds requirements to address the risk of excessive leverage (as a percentage of total exposure measure)</t>
  </si>
  <si>
    <t>Overall leverage ratio requirements (%)</t>
  </si>
  <si>
    <t>Total high-quality liquid assets (HQLA) (Weighted value - average)</t>
  </si>
  <si>
    <t xml:space="preserve">
EU 14e</t>
  </si>
  <si>
    <t>EU KM1</t>
  </si>
  <si>
    <t>(Adjustment for temporary exemption of exposures to central banks (if applicable))</t>
  </si>
  <si>
    <t>Exposures to regional governments, MDB, international organisations and PSE not treated as sovereigns</t>
  </si>
  <si>
    <t>Gross carrying amount/ Nominal amount of exposures with forbearance measures</t>
  </si>
  <si>
    <t>Collaterals received and financial guarantees received on forborne exposures</t>
  </si>
  <si>
    <t>Of which: Collateral and financial guarantees received on non-performing exposures with forbearance measures</t>
  </si>
  <si>
    <t xml:space="preserve">     Central banks</t>
  </si>
  <si>
    <t xml:space="preserve">     General governments</t>
  </si>
  <si>
    <t xml:space="preserve">     Credit institutions</t>
  </si>
  <si>
    <t xml:space="preserve">     Other financial corporations</t>
  </si>
  <si>
    <t xml:space="preserve">     Non-financial corporations</t>
  </si>
  <si>
    <t xml:space="preserve">     Households</t>
  </si>
  <si>
    <t>Accumulated  partial write-off</t>
  </si>
  <si>
    <t>Collaterals and financial guarantees received</t>
  </si>
  <si>
    <t>Performing exposures - Accumulated impairment and provisions</t>
  </si>
  <si>
    <t xml:space="preserve">Non-performing exposures - Accumulated impairment, accumulated  negative changes in fair value due to credit risk and provisions </t>
  </si>
  <si>
    <t>of which: stage 1</t>
  </si>
  <si>
    <t>of which: stage 2</t>
  </si>
  <si>
    <t>of which: stage 3</t>
  </si>
  <si>
    <t>Of which: SMEs</t>
  </si>
  <si>
    <t>Lending to the public (Note 5)</t>
  </si>
  <si>
    <t>Value changes of interest-rate-risk hedged items in macro hedges</t>
  </si>
  <si>
    <t xml:space="preserve">Bonds and other interest-bearing securities </t>
  </si>
  <si>
    <t>Derivatives (Note 6)</t>
  </si>
  <si>
    <t xml:space="preserve">Intangible assets </t>
  </si>
  <si>
    <t xml:space="preserve">Property, plant and equipment </t>
  </si>
  <si>
    <t xml:space="preserve">Other assets </t>
  </si>
  <si>
    <t xml:space="preserve">Prepaid expenses and accrued income </t>
  </si>
  <si>
    <t xml:space="preserve">Liabilities to credit institutions </t>
  </si>
  <si>
    <t xml:space="preserve">Deposits from the public </t>
  </si>
  <si>
    <t xml:space="preserve">Issued debt securities, etc, </t>
  </si>
  <si>
    <t xml:space="preserve">Derivatives (Note 6) </t>
  </si>
  <si>
    <t xml:space="preserve">Other liabilities </t>
  </si>
  <si>
    <t xml:space="preserve">Accrued expenses and deferred income </t>
  </si>
  <si>
    <t xml:space="preserve">Deferred tax liabilities </t>
  </si>
  <si>
    <t xml:space="preserve">Provisions </t>
  </si>
  <si>
    <t xml:space="preserve">Subordinated debt </t>
  </si>
  <si>
    <t xml:space="preserve">Share capital </t>
  </si>
  <si>
    <t xml:space="preserve">Reserves/Fair value reserve </t>
  </si>
  <si>
    <t xml:space="preserve">Additional Tier 1 instruments </t>
  </si>
  <si>
    <t xml:space="preserve">Net profit for the period </t>
  </si>
  <si>
    <t>Liabilities and Equity</t>
  </si>
  <si>
    <t>TOTAL LIABILITIES AND EQUITY</t>
  </si>
  <si>
    <t>Total equity</t>
  </si>
  <si>
    <t>Shares and participations in Group companies</t>
  </si>
  <si>
    <t>Accumulated impairment</t>
  </si>
  <si>
    <t>Accumulated negative changes in fair value due to credit risk on non-performing exposures</t>
  </si>
  <si>
    <t>Gross carrying amount</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</si>
  <si>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</si>
  <si>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</si>
  <si>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</si>
  <si>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</si>
  <si>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</si>
  <si>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</si>
  <si>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</si>
  <si>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</si>
  <si>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</si>
  <si>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</si>
  <si>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Financial and insurance actvities</t>
  </si>
  <si>
    <t>Real estate activities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</si>
  <si>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</si>
  <si>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</si>
  <si>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</si>
  <si>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</si>
  <si>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</si>
  <si>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</si>
  <si>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</si>
  <si>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Institution specific countercyclical capital buffer rate, %</t>
  </si>
  <si>
    <t>Standardised approach (EU CR5)</t>
  </si>
  <si>
    <t>Overview of risk weighted exposure amounts (EU OV1)</t>
  </si>
  <si>
    <t>Key metrics (EU KM1)</t>
  </si>
  <si>
    <t>Reconciliation of regulatory own funds to balance sheet in the audited financial statements (EU CC2)</t>
  </si>
  <si>
    <t>CRM techniques overview:  Disclosure of the use of credit risk mitigation techniques (EU CR3)</t>
  </si>
  <si>
    <t>IRB approach – Credit risk exposures by exposure class and PD range (EU CR6)</t>
  </si>
  <si>
    <t>Maturity of exposures (EU CR1-A)</t>
  </si>
  <si>
    <t>Credit quality of forborne exposures (EU CQ1)</t>
  </si>
  <si>
    <t>Performing and non-performing exposures and related provisions (EU CR1)</t>
  </si>
  <si>
    <t>Changes in the stock of non-performing loans and advances (EU CR2)</t>
  </si>
  <si>
    <t>Standardised approach – CCR exposures by regulatory exposure class and risk weights (EU CCR3)</t>
  </si>
  <si>
    <t xml:space="preserve"> Analysis of CCR exposure by approach (EU CCR1)</t>
  </si>
  <si>
    <t xml:space="preserve"> Interest rate risks of non-trading book activities (EU IRRBB1)</t>
  </si>
  <si>
    <t>Quantitative information of LCR (EU LIQ1)</t>
  </si>
  <si>
    <t>Net Stable Funding Ratio  (EU LIQ2)</t>
  </si>
  <si>
    <t>Geographical distribution of credit exposures relevant för the calculation of the countercyclical buffer( EU CCyB1)</t>
  </si>
  <si>
    <t>Net Stable Funding Ratio (%)</t>
  </si>
  <si>
    <t>Gross carrying/Nominal amount</t>
  </si>
  <si>
    <t>Provisions on off-balance sheet commitments and financial guarantee given</t>
  </si>
  <si>
    <t>of which: non-performing</t>
  </si>
  <si>
    <t>of which: subject to impairment</t>
  </si>
  <si>
    <t>of which: defaulted</t>
  </si>
  <si>
    <t>On balance sheet exposures</t>
  </si>
  <si>
    <t>Off balance sheet exposures</t>
  </si>
  <si>
    <t>of which: loans and advances subject to impairment</t>
  </si>
  <si>
    <t>Exposure Class</t>
  </si>
  <si>
    <t xml:space="preserve">Total exposures
</t>
  </si>
  <si>
    <t>Credit risk Mitigation techniques</t>
  </si>
  <si>
    <t>Credit risk Mitigation methods in the calculation of RWEAs</t>
  </si>
  <si>
    <t>Funded credit 
Protection (FCP)</t>
  </si>
  <si>
    <t>Central governments and central banks</t>
  </si>
  <si>
    <t>F-IRB</t>
  </si>
  <si>
    <t>Density of risk weighted exposure amount (%)</t>
  </si>
  <si>
    <t>Amount of institution-specific countercyclical capital buffer (EU CCyB2)</t>
  </si>
  <si>
    <r>
      <rPr>
        <sz val="11"/>
        <rFont val="Calibri"/>
        <family val="2"/>
        <scheme val="minor"/>
      </rPr>
      <t>Of which</t>
    </r>
    <r>
      <rPr>
        <b/>
        <sz val="11"/>
        <rFont val="Calibri"/>
        <family val="2"/>
        <scheme val="minor"/>
      </rPr>
      <t xml:space="preserve"> secured by collateral </t>
    </r>
  </si>
  <si>
    <r>
      <rPr>
        <sz val="11"/>
        <rFont val="Calibri"/>
        <family val="2"/>
        <scheme val="minor"/>
      </rPr>
      <t xml:space="preserve">Of which </t>
    </r>
    <r>
      <rPr>
        <b/>
        <sz val="11"/>
        <rFont val="Calibri"/>
        <family val="2"/>
        <scheme val="minor"/>
      </rPr>
      <t>secured by financial guarantees</t>
    </r>
  </si>
  <si>
    <r>
      <rPr>
        <sz val="11"/>
        <rFont val="Calibri"/>
        <family val="2"/>
        <scheme val="minor"/>
      </rPr>
      <t xml:space="preserve">Of which </t>
    </r>
    <r>
      <rPr>
        <b/>
        <sz val="11"/>
        <rFont val="Calibri"/>
        <family val="2"/>
        <scheme val="minor"/>
      </rPr>
      <t>secured by credit derivatives</t>
    </r>
  </si>
  <si>
    <t>Unfunded default fund contributions</t>
  </si>
  <si>
    <t>Prefunded default fund contributions</t>
  </si>
  <si>
    <t>Non-segregated initial margin</t>
  </si>
  <si>
    <t>Segregated initial margin</t>
  </si>
  <si>
    <t xml:space="preserve">   (iv) Netting sets where cross-product netting has been approved</t>
  </si>
  <si>
    <t xml:space="preserve">   (iii) SFTs</t>
  </si>
  <si>
    <t xml:space="preserve">   (ii) Exchange-traded derivatives</t>
  </si>
  <si>
    <t xml:space="preserve">   (i) OTC derivatives</t>
  </si>
  <si>
    <t>Exposures for trades at non-QCCPs (excluding initial margin and default fund contributions); of which</t>
  </si>
  <si>
    <t>Exposures to non-QCCPs (total)</t>
  </si>
  <si>
    <t>Exposures for trades at QCCPs (excluding initial margin and default fund contributions); of which</t>
  </si>
  <si>
    <t>Exposures to QCCPs (total)</t>
  </si>
  <si>
    <t xml:space="preserve">Exposure value </t>
  </si>
  <si>
    <t>in accordance with Article 451a(2) CRR</t>
  </si>
  <si>
    <t>Row number</t>
  </si>
  <si>
    <t>Qualitative information - Free format</t>
  </si>
  <si>
    <t>(a)</t>
  </si>
  <si>
    <t>Explanations on the main drivers of LCR results and the evolution of the contribution of inputs to the LCR’s calculation over time</t>
  </si>
  <si>
    <t>(b)</t>
  </si>
  <si>
    <t>Explanations on the changes in the LCR over time</t>
  </si>
  <si>
    <t>(c)</t>
  </si>
  <si>
    <t>Explanations on the actual concentration of funding sources</t>
  </si>
  <si>
    <t>(d)</t>
  </si>
  <si>
    <t>High-level description of the composition of the institution`s liquidity buffer.</t>
  </si>
  <si>
    <t>(e)</t>
  </si>
  <si>
    <t>Derivative exposures and potential collateral calls</t>
  </si>
  <si>
    <t>(f)</t>
  </si>
  <si>
    <t>Currency mismatch in the LCR</t>
  </si>
  <si>
    <t>(g)</t>
  </si>
  <si>
    <t>Other items in the LCR calculation that are not captured in the LCR disclosure template but that the institution considers relevant for its liquidity profile</t>
  </si>
  <si>
    <t>Quality of non-performing exposures by geography (EU CQ4)</t>
  </si>
  <si>
    <t>f </t>
  </si>
  <si>
    <t>Credit quality of loans and advances to non-financial corporations by industry (EU CQ5)</t>
  </si>
  <si>
    <t xml:space="preserve"> Unfunded credit 
Protection (UFCP)</t>
  </si>
  <si>
    <t>IRB approach – Disclosure of the extent of the use of CRM techniques (EU CR7-A)</t>
  </si>
  <si>
    <t>Alpha used for computing regulatory exposure value</t>
  </si>
  <si>
    <t xml:space="preserve">Total exposure value </t>
  </si>
  <si>
    <r>
      <t xml:space="preserve"> Composition of collateral for CCR exposure</t>
    </r>
    <r>
      <rPr>
        <b/>
        <strike/>
        <sz val="16"/>
        <rFont val="Calibri"/>
        <family val="2"/>
        <scheme val="minor"/>
      </rPr>
      <t>s</t>
    </r>
    <r>
      <rPr>
        <b/>
        <sz val="16"/>
        <rFont val="Calibri"/>
        <family val="2"/>
        <scheme val="minor"/>
      </rPr>
      <t xml:space="preserve"> (EU CCR5)</t>
    </r>
  </si>
  <si>
    <t>Exposures to CCPs (EU CCR8)</t>
  </si>
  <si>
    <t>Total unweighted value (average)</t>
  </si>
  <si>
    <t>Total weighted value (average)</t>
  </si>
  <si>
    <t>Performing securities financing transactions with financial customerscollateralised by Level 1 HQLA subject to 0% haircut</t>
  </si>
  <si>
    <r>
      <t>NSFR derivative assets</t>
    </r>
    <r>
      <rPr>
        <sz val="11"/>
        <rFont val="Calibri"/>
        <family val="2"/>
        <scheme val="minor"/>
      </rPr>
      <t> </t>
    </r>
  </si>
  <si>
    <t>No maturity</t>
  </si>
  <si>
    <t>(Excluded exposures of public development banks (or units) - Promotional loans)</t>
  </si>
  <si>
    <t>( Excluded passing-through promotional loan exposures by non-public development banks (or units)</t>
  </si>
  <si>
    <t>Larger covered bond issues approaching maturity affects LCR. This effect is mitigated with active repurchases of the larger bonds.</t>
  </si>
  <si>
    <t xml:space="preserve">The funding portfolio has an effective distribution between secured and unsecured funding. As a consequence of the company's lending being conducted exclusively in SEK, the majority of the funding is allocated to SEK, mainly Swedish benchmark covered bonds and deposits. </t>
  </si>
  <si>
    <t>The liquidity reserve mainly consists of Level 1 assets, such as high quality covered bonds, securities issued or guaranteed by the Swedish government/Riksbanken and securities issued by PSEs.</t>
  </si>
  <si>
    <t>Derivative exposures on LCR are limited. The majority of the outflows related to derivative exposures and other collateral requirements pertains to derivative liabilities for which SBAB has posted collateral.</t>
  </si>
  <si>
    <t>Cash outflows and the liquidity reserve are concentrated to SEK. Outflows in other currencies are mainly swapped to SEK. The group has a high margin to the Pillar 2 requirements for individual currencies set by the Swedish FSA/Finansinspektionen.</t>
  </si>
  <si>
    <t>None.</t>
  </si>
  <si>
    <t>Table EU LIQB on qualitative information on LCR, which complements template EU LIQ1</t>
  </si>
  <si>
    <t>LRSum: Summary reconciliation of accounting assets and leverage ratio exposures (EU LR1)</t>
  </si>
  <si>
    <t>LRCom: Leverage ratio common disclosure (EU LR2)</t>
  </si>
  <si>
    <t>LRSpl: Split-up of on balance sheet exposures (excluding derivatives, SFTs and exempted exposures) (EU LR3)</t>
  </si>
  <si>
    <t>Standardised approach - credit risk exposure and CRM effects (EU CR4)</t>
  </si>
  <si>
    <t>RWEA flow statements of credit risk exposures under the IRB approach (EU CR8)</t>
  </si>
  <si>
    <t>EU OV1</t>
  </si>
  <si>
    <t>EU LIQB</t>
  </si>
  <si>
    <t>Template 1: Banking book- Climate Change transition risk: Credit quality of exposures by sector, emissions and residual maturity</t>
  </si>
  <si>
    <t>Sector/subsector</t>
  </si>
  <si>
    <t>Gross carrying amount (Mln EUR)</t>
  </si>
  <si>
    <t>Accumulated impairment, accumulated negative changes in fair value due to credit risk and provisions (Mln EUR)</t>
  </si>
  <si>
    <t>GHG financed emissions (scope 1, scope 2 and scope 3 emissions of the counterparty) (in tons of CO2 equivalent)</t>
  </si>
  <si>
    <t>GHG emissions (column i): gross carrying amount percentage of the portfolio derived from company-specific reporting</t>
  </si>
  <si>
    <t xml:space="preserve"> &lt;= 5 years</t>
  </si>
  <si>
    <t>&gt; 5 year &lt;= 10 years</t>
  </si>
  <si>
    <t>&gt; 10 year &lt;= 20 years</t>
  </si>
  <si>
    <t>&gt; 20 years</t>
  </si>
  <si>
    <t>Average weighted maturity</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</si>
  <si>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</si>
  <si>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</si>
  <si>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</si>
  <si>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non-performing exposures</t>
  </si>
  <si>
    <t>Of which Stage 2 exposures</t>
  </si>
  <si>
    <t>Of which Scope 3 financed emissions</t>
  </si>
  <si>
    <t>Exposures towards sectors that highly contribute to climate change*</t>
  </si>
  <si>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</si>
  <si>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</si>
  <si>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</si>
  <si>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</si>
  <si>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</si>
  <si>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</si>
  <si>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</si>
  <si>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</si>
  <si>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</si>
  <si>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</si>
  <si>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</si>
  <si>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</si>
  <si>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</si>
  <si>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</si>
  <si>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</si>
  <si>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</si>
  <si>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</si>
  <si>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</si>
  <si>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</si>
  <si>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</si>
  <si>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</si>
  <si>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</si>
  <si>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</si>
  <si>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</si>
  <si>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</si>
  <si>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</si>
  <si>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</si>
  <si>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</si>
  <si>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</si>
  <si>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</si>
  <si>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</si>
  <si>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</si>
  <si>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</si>
  <si>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</si>
  <si>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</si>
  <si>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</si>
  <si>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</si>
  <si>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</si>
  <si>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</si>
  <si>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</si>
  <si>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</si>
  <si>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</si>
  <si>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</si>
  <si>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</si>
  <si>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</si>
  <si>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</si>
  <si>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</si>
  <si>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</si>
  <si>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</si>
  <si>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</si>
  <si>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Exposures towards sectors other than those that highly contribute to climate change*</t>
  </si>
  <si>
    <t>K - Financial and insurance activities</t>
  </si>
  <si>
    <t>Exposures to other sectors (NACE codes J, M - U)</t>
  </si>
  <si>
    <t>Counterparty sector</t>
  </si>
  <si>
    <t>Total gross carrying amount amount (in MEUR)</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</si>
  <si>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</si>
  <si>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</si>
  <si>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</si>
  <si>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</si>
  <si>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</si>
  <si>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</si>
  <si>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</si>
  <si>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</si>
  <si>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</si>
  <si>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</si>
  <si>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B</t>
  </si>
  <si>
    <t>C</t>
  </si>
  <si>
    <t>D</t>
  </si>
  <si>
    <t>E</t>
  </si>
  <si>
    <t>F</t>
  </si>
  <si>
    <t>G</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</si>
  <si>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</si>
  <si>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</si>
  <si>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</si>
  <si>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</si>
  <si>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</si>
  <si>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</si>
  <si>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</si>
  <si>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Template 2: Banking book - Climate change transition risk: Loans collateralised by immovable property - Energy efficiency of the collateral</t>
  </si>
  <si>
    <t>Gross carrying amount (aggregate)</t>
  </si>
  <si>
    <t>Gross carrying amount towards the counterparties compared to total gross carrying amount (aggregate)*</t>
  </si>
  <si>
    <t>Weighted average maturity</t>
  </si>
  <si>
    <t>Number of top 20 polluting firms included</t>
  </si>
  <si>
    <t>Template 4: Banking book - Climate change transition risk: Exposures to top 20 carbon-intensive firms</t>
  </si>
  <si>
    <t xml:space="preserve">o </t>
  </si>
  <si>
    <t>Variable: Geographical area subject to climate change physical risk - acute and chronic events</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</si>
  <si>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</si>
  <si>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</si>
  <si>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</si>
  <si>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</si>
  <si>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</si>
  <si>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</si>
  <si>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Loans collateralised by residential immovable property</t>
  </si>
  <si>
    <t>Loans collateralised by commercial immovable property</t>
  </si>
  <si>
    <t>Repossessed colalterals</t>
  </si>
  <si>
    <t>Other relevant sectors (breakdown below where relevant)</t>
  </si>
  <si>
    <t>Template 5: Banking book - Climate change physical risk: Exposures subject to physical risk</t>
  </si>
  <si>
    <t>Shares and participations in associated companies and joint ventures</t>
  </si>
  <si>
    <t>Deferred tax assets</t>
  </si>
  <si>
    <t>Treasury bills, etc,</t>
  </si>
  <si>
    <t>–</t>
  </si>
  <si>
    <t>Shareholder contribution</t>
  </si>
  <si>
    <t>Sector</t>
  </si>
  <si>
    <t>NACE Sectors (a minima)</t>
  </si>
  <si>
    <t>Year of reference</t>
  </si>
  <si>
    <t>Distance to IEA NZE2050 in % ***</t>
  </si>
  <si>
    <t>Target (year of reference + 3 years)</t>
  </si>
  <si>
    <t>Power</t>
  </si>
  <si>
    <t xml:space="preserve">Fossil fuel combustion </t>
  </si>
  <si>
    <t>Automotive</t>
  </si>
  <si>
    <t>Aviation</t>
  </si>
  <si>
    <t xml:space="preserve">Maritime transport </t>
  </si>
  <si>
    <t>Cement, clinker and lime production</t>
  </si>
  <si>
    <t xml:space="preserve">Iron and steel, coke, and metal ore production </t>
  </si>
  <si>
    <t>Chemicals</t>
  </si>
  <si>
    <t>Commercial Real Estate</t>
  </si>
  <si>
    <t>Residential Real Estate</t>
  </si>
  <si>
    <t>9a</t>
  </si>
  <si>
    <t>9b</t>
  </si>
  <si>
    <t>*** PiT distance to 2030 NZE2050 scenario in %  (for each metric)</t>
  </si>
  <si>
    <t>Template 3: Banking book - Climate change transition risk: Alignment metrics</t>
  </si>
  <si>
    <r>
      <t xml:space="preserve">Assets - </t>
    </r>
    <r>
      <rPr>
        <sz val="11"/>
        <rFont val="Calibri"/>
        <family val="2"/>
        <scheme val="minor"/>
      </rPr>
      <t>Breakdown by asset clases according to the balance sheet in the published financial statements</t>
    </r>
  </si>
  <si>
    <r>
      <t>Liabilities</t>
    </r>
    <r>
      <rPr>
        <sz val="11"/>
        <rFont val="Calibri"/>
        <family val="2"/>
        <scheme val="minor"/>
      </rPr>
      <t xml:space="preserve"> - Breakdown by liability clases according to the balance sheet in the published financial statements</t>
    </r>
  </si>
  <si>
    <r>
      <rPr>
        <b/>
        <sz val="11"/>
        <rFont val="Calibri"/>
        <family val="2"/>
        <scheme val="minor"/>
      </rPr>
      <t xml:space="preserve">RWEA without substitution effects
</t>
    </r>
    <r>
      <rPr>
        <sz val="11"/>
        <rFont val="Calibri"/>
        <family val="2"/>
        <scheme val="minor"/>
      </rPr>
      <t xml:space="preserve">(reduction effects only)
</t>
    </r>
  </si>
  <si>
    <r>
      <t xml:space="preserve">RWEA with substitution effects
</t>
    </r>
    <r>
      <rPr>
        <sz val="11"/>
        <rFont val="Calibri"/>
        <family val="2"/>
        <scheme val="minor"/>
      </rPr>
      <t>(both reduction and sustitution effects)</t>
    </r>
    <r>
      <rPr>
        <b/>
        <sz val="11"/>
        <rFont val="Calibri"/>
        <family val="2"/>
        <scheme val="minor"/>
      </rPr>
      <t xml:space="preserve">
</t>
    </r>
  </si>
  <si>
    <r>
      <t xml:space="preserve"> 
Part of exposures covered by </t>
    </r>
    <r>
      <rPr>
        <b/>
        <sz val="11"/>
        <rFont val="Calibri"/>
        <family val="2"/>
        <scheme val="minor"/>
      </rPr>
      <t>Financial Collaterals (%</t>
    </r>
    <r>
      <rPr>
        <sz val="11"/>
        <rFont val="Calibri"/>
        <family val="2"/>
        <scheme val="minor"/>
      </rPr>
      <t>)</t>
    </r>
  </si>
  <si>
    <r>
      <t xml:space="preserve">Part of exposures covered by </t>
    </r>
    <r>
      <rPr>
        <b/>
        <sz val="11"/>
        <rFont val="Calibri"/>
        <family val="2"/>
        <scheme val="minor"/>
      </rPr>
      <t>Other eligible collaterals (%)</t>
    </r>
  </si>
  <si>
    <r>
      <t xml:space="preserve">Part of exposures covered by </t>
    </r>
    <r>
      <rPr>
        <b/>
        <sz val="11"/>
        <rFont val="Calibri"/>
        <family val="2"/>
        <scheme val="minor"/>
      </rPr>
      <t>Other funded credit protection (%)</t>
    </r>
  </si>
  <si>
    <r>
      <t xml:space="preserve">
Part of exposures covered by </t>
    </r>
    <r>
      <rPr>
        <b/>
        <sz val="11"/>
        <rFont val="Calibri"/>
        <family val="2"/>
        <scheme val="minor"/>
      </rPr>
      <t>Guarantees (%)</t>
    </r>
  </si>
  <si>
    <r>
      <t xml:space="preserve">Part of exposures covered by </t>
    </r>
    <r>
      <rPr>
        <b/>
        <sz val="11"/>
        <rFont val="Calibri"/>
        <family val="2"/>
        <scheme val="minor"/>
      </rPr>
      <t>Credit Derivatives (%)</t>
    </r>
  </si>
  <si>
    <r>
      <t xml:space="preserve">Part of exposures covered by </t>
    </r>
    <r>
      <rPr>
        <b/>
        <sz val="11"/>
        <rFont val="Calibri"/>
        <family val="2"/>
        <scheme val="minor"/>
      </rPr>
      <t>Immovable property Collaterals (%</t>
    </r>
    <r>
      <rPr>
        <sz val="11"/>
        <rFont val="Calibri"/>
        <family val="2"/>
        <scheme val="minor"/>
      </rPr>
      <t>)</t>
    </r>
  </si>
  <si>
    <r>
      <t xml:space="preserve">Part of exposures covered by </t>
    </r>
    <r>
      <rPr>
        <b/>
        <sz val="11"/>
        <rFont val="Calibri"/>
        <family val="2"/>
        <scheme val="minor"/>
      </rPr>
      <t>Receivables (%</t>
    </r>
    <r>
      <rPr>
        <sz val="11"/>
        <rFont val="Calibri"/>
        <family val="2"/>
        <scheme val="minor"/>
      </rPr>
      <t>)</t>
    </r>
  </si>
  <si>
    <r>
      <t xml:space="preserve">Part of exposures covered by </t>
    </r>
    <r>
      <rPr>
        <b/>
        <sz val="11"/>
        <rFont val="Calibri"/>
        <family val="2"/>
        <scheme val="minor"/>
      </rPr>
      <t>Other physical collateral (%</t>
    </r>
    <r>
      <rPr>
        <sz val="11"/>
        <rFont val="Calibri"/>
        <family val="2"/>
        <scheme val="minor"/>
      </rPr>
      <t>)</t>
    </r>
  </si>
  <si>
    <r>
      <t xml:space="preserve">Part of exposures covered by </t>
    </r>
    <r>
      <rPr>
        <b/>
        <sz val="11"/>
        <rFont val="Calibri"/>
        <family val="2"/>
        <scheme val="minor"/>
      </rPr>
      <t>Cash on deposit (%)</t>
    </r>
  </si>
  <si>
    <r>
      <t>Part of exposures covered by</t>
    </r>
    <r>
      <rPr>
        <b/>
        <sz val="11"/>
        <rFont val="Calibri"/>
        <family val="2"/>
        <scheme val="minor"/>
      </rPr>
      <t xml:space="preserve"> Life insurance policies (%)</t>
    </r>
  </si>
  <si>
    <r>
      <t xml:space="preserve">Part of exposures covered by </t>
    </r>
    <r>
      <rPr>
        <b/>
        <sz val="11"/>
        <rFont val="Calibri"/>
        <family val="2"/>
        <scheme val="minor"/>
      </rPr>
      <t>Instruments held by a third party (%)</t>
    </r>
  </si>
  <si>
    <t>This report discloses information in compliance with Part Eight of Regulation (EU) 575/2013 (CRR), the Commission Implementing Regulation (EU) 2021/637 laying down implementing technical standards with regard to public disclosures and the Swedish FSA’s regulations on prudential requirements and capital buffers (FFFS 2014:12)</t>
  </si>
  <si>
    <t>Contents</t>
  </si>
  <si>
    <t>Quantitative information</t>
  </si>
  <si>
    <t>Qualitative information</t>
  </si>
  <si>
    <t>Key metrics</t>
  </si>
  <si>
    <t>Overview of risk weighted exposure amounts</t>
  </si>
  <si>
    <t>RWEA flow statements of credit risk exposures under the IRB approach</t>
  </si>
  <si>
    <t>Quantitative information of LCR</t>
  </si>
  <si>
    <t>Qualitative information on LCR, which complements template EU LIQ1</t>
  </si>
  <si>
    <t>Not applicable disclosure requirements</t>
  </si>
  <si>
    <t>Heading</t>
  </si>
  <si>
    <t xml:space="preserve">Reason </t>
  </si>
  <si>
    <t>EU CCR7</t>
  </si>
  <si>
    <t>SBAB does not use the IMM for calculating RWEA's.</t>
  </si>
  <si>
    <t xml:space="preserve">SBAB does not use the internal model approach. </t>
  </si>
  <si>
    <t>EU MR2-B</t>
  </si>
  <si>
    <t>RWA flow statements of market risk exposures under the IMA</t>
  </si>
  <si>
    <t>Finland</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</si>
  <si>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</si>
  <si>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EU CMS1</t>
  </si>
  <si>
    <t>EU CMS2</t>
  </si>
  <si>
    <t>Comparison of modelled and standardised risk weighted exposure amounts at risk level</t>
  </si>
  <si>
    <t>Comparison of modelled and standardised risk weighted exposure amounts for credit risk at asset class level</t>
  </si>
  <si>
    <t>EU 10b</t>
  </si>
  <si>
    <t>Credit valuation adjustments risk - CVA risk</t>
  </si>
  <si>
    <t>Of which the basic approach (F-BA and R-BA)</t>
  </si>
  <si>
    <t>EU 21a</t>
  </si>
  <si>
    <t>Of which the Simplified standardised approach (S-SA)</t>
  </si>
  <si>
    <t>30 Jun 2025</t>
  </si>
  <si>
    <t>31 Mar 2025</t>
  </si>
  <si>
    <t>-</t>
  </si>
  <si>
    <t>EU 22a</t>
  </si>
  <si>
    <t>EU 24a</t>
  </si>
  <si>
    <t>Of which the alternative standardised approach (A-SA)</t>
  </si>
  <si>
    <t>Of which Alternate Internal Model Approach (A-IMA)</t>
  </si>
  <si>
    <t>Large exposure</t>
  </si>
  <si>
    <t>Reclassification between the trading and non-trading books</t>
  </si>
  <si>
    <t>Exposure to crypto-assets</t>
  </si>
  <si>
    <t>Amount below the threshold for deduction (subject to 250% risk weight)</t>
  </si>
  <si>
    <t xml:space="preserve">Output floor applied (%) </t>
  </si>
  <si>
    <t>Floor adjustment (before application of transitional cap)</t>
  </si>
  <si>
    <t>Floor adjustment (after application of transitional cap)</t>
  </si>
  <si>
    <t>EU 7e</t>
  </si>
  <si>
    <t>EU 7f</t>
  </si>
  <si>
    <t>EU 7g</t>
  </si>
  <si>
    <t>7b</t>
  </si>
  <si>
    <t>4a</t>
  </si>
  <si>
    <t>Total risk Exposure pre-floor</t>
  </si>
  <si>
    <t>5b</t>
  </si>
  <si>
    <t>6b</t>
  </si>
  <si>
    <t>Common Equity Tier 1 ratio considering unfloored TREA (%)</t>
  </si>
  <si>
    <t>Tier 1 ratio considering unfloored TREA (%)</t>
  </si>
  <si>
    <t>Total capital ratio considering unfloored TREA (%)</t>
  </si>
  <si>
    <t>31 Dec 2024</t>
  </si>
  <si>
    <t>30 Sep 2024</t>
  </si>
  <si>
    <t>Reference to CC1</t>
  </si>
  <si>
    <t>EU d</t>
  </si>
  <si>
    <t xml:space="preserve">RWEAs for modelled approaches that banks have supervisory approval to use </t>
  </si>
  <si>
    <t>RWEAs for portfolios where standardised approaches are used</t>
  </si>
  <si>
    <t xml:space="preserve"> Total actual RWEAs
(a + b)</t>
  </si>
  <si>
    <t>RWEAs calculated using full standardised approach</t>
  </si>
  <si>
    <t>RWEAs that is the base of the output floor</t>
  </si>
  <si>
    <t>Credit risk (excluding counterparty credit risk)</t>
  </si>
  <si>
    <t>Counterparty credit risk</t>
  </si>
  <si>
    <t>Credit valuation adjustment</t>
  </si>
  <si>
    <t>Securitisation exposures in the banking book</t>
  </si>
  <si>
    <t xml:space="preserve">Market risk </t>
  </si>
  <si>
    <t>Other risk weighted exposure amounts</t>
  </si>
  <si>
    <t>Comparison of modelled and standardised risk weighted exposure amounts
for credit risk at asset class level</t>
  </si>
  <si>
    <t> </t>
  </si>
  <si>
    <t>Risk weighted  exposure amounts (RWEAs)</t>
  </si>
  <si>
    <t xml:space="preserve">RWEAs for modelled approaches that institutions have supervisory approval to use </t>
  </si>
  <si>
    <t>RWEAs for column (a) if re-computed using the standardised approach</t>
  </si>
  <si>
    <t xml:space="preserve"> Total actual RWEAs</t>
  </si>
  <si>
    <t xml:space="preserve">RWEAs that is the base of the output floor </t>
  </si>
  <si>
    <t xml:space="preserve">Regional governments or local authorities </t>
  </si>
  <si>
    <t>EU 1c</t>
  </si>
  <si>
    <t>Categorised as Multilateral Development Banks in SA</t>
  </si>
  <si>
    <t>EU 1d</t>
  </si>
  <si>
    <t>Categorised as International organisations in SA</t>
  </si>
  <si>
    <t xml:space="preserve">Not applicable </t>
  </si>
  <si>
    <t>5.1</t>
  </si>
  <si>
    <t>Of which: F-IRB is applied</t>
  </si>
  <si>
    <t>5.2</t>
  </si>
  <si>
    <t>Of which: A-IRB is applied</t>
  </si>
  <si>
    <t>EU 5a</t>
  </si>
  <si>
    <t>Of which: Corporates - General</t>
  </si>
  <si>
    <t>EU 5b</t>
  </si>
  <si>
    <t>Of which: Corporates - Specialised lending</t>
  </si>
  <si>
    <t>EU 5c</t>
  </si>
  <si>
    <t>Of which: Corporates - Purchased receivables</t>
  </si>
  <si>
    <t>6.1</t>
  </si>
  <si>
    <t xml:space="preserve">Of which: Retail - Qualifying revolving </t>
  </si>
  <si>
    <t>EU 6.1a</t>
  </si>
  <si>
    <t>Of which: Retail - Purchased receivables</t>
  </si>
  <si>
    <t>EU 6.1b</t>
  </si>
  <si>
    <t>Of which: Retail - Other</t>
  </si>
  <si>
    <t>Of which: Retail - Secured by residential real estate</t>
  </si>
  <si>
    <t>EU 7a</t>
  </si>
  <si>
    <t>Categorised as secured by immovable properties and ADC exposures in SA</t>
  </si>
  <si>
    <t>EU 7b</t>
  </si>
  <si>
    <t>Collective investment undertakings (CIU)</t>
  </si>
  <si>
    <t>EU 7c</t>
  </si>
  <si>
    <t>Categorised as exposures in default in SA</t>
  </si>
  <si>
    <t>Categorised as subordinated debt exposures in SA</t>
  </si>
  <si>
    <t>Categorised as covered bonds in SA</t>
  </si>
  <si>
    <t>Categorised as claims on institutions and corporates with a short-term credit assessment in SA</t>
  </si>
  <si>
    <t>Other non-credit obligation assets</t>
  </si>
  <si>
    <t>5,09 kgC02e per m2</t>
  </si>
  <si>
    <t>3,35 kgC02e per m2</t>
  </si>
  <si>
    <t>Own Funds Requirements</t>
  </si>
  <si>
    <t>Commodity risk</t>
  </si>
  <si>
    <t xml:space="preserve">Foreign exchange risk </t>
  </si>
  <si>
    <t>Securitisation (specific risk)</t>
  </si>
  <si>
    <t>Total OFR SSA</t>
  </si>
  <si>
    <t>Table 1 - Qualitative information on Environmental risk</t>
  </si>
  <si>
    <t>Table 2 - Qualitative information on Social risk</t>
  </si>
  <si>
    <t>Table 3 - Qualitative information on Governance risk</t>
  </si>
  <si>
    <t>in accordance with Article 449a CRR</t>
  </si>
  <si>
    <t>Business strategy and processes</t>
  </si>
  <si>
    <t>Institution's business strategy to integrate environmental factors and risks, taking into account the impact of environmental factors and risks on institution's business environment, business model, strategy and financial planning</t>
  </si>
  <si>
    <t>Objectives, targets and limits to assess and address environmental risk in short-, medium-, and long-term, and performance assessment against these objectives, targets and limits, including forward-looking information about the design of business strategy and processes</t>
  </si>
  <si>
    <t>Current investment activities and (future) investment targets towards environmental objectives and EU Taxonomy-aligned activities</t>
  </si>
  <si>
    <t>Policies and procedures relating to direct and indirect engagement with new or existing counterparties on their strategies to mitigate and reduce environmental risks</t>
  </si>
  <si>
    <t>Governance</t>
  </si>
  <si>
    <t>Responsibilities of the management body for setting the risk framework, supervising and managing the implementation of the objectives, strategy and policies in the context of environmental risk management covering relevant transmission channels</t>
  </si>
  <si>
    <t>Management body's integration of short-, medium- and long-term effects of environmental factors and risks, organisational structure both within business lines and internal control functions</t>
  </si>
  <si>
    <t>Integration of measures to manage environmental factors and risks in internal governance arrangements, including the role of committees, the allocation of tasks and responsibilities, and the feedback loop from risk management to the management body covering relevant transmission channels</t>
  </si>
  <si>
    <t>(h)</t>
  </si>
  <si>
    <t>Lines of reporting and frequency of reporting relating to environmental risk</t>
  </si>
  <si>
    <t>(i)</t>
  </si>
  <si>
    <t>Alignment of the remuneration policy with institution's environmental risk-related objectives</t>
  </si>
  <si>
    <t>Risk management</t>
  </si>
  <si>
    <t>(j)</t>
  </si>
  <si>
    <t>Integration of short-, medium- and long-term effects of environmental factors and risks in the risk framework</t>
  </si>
  <si>
    <t>(k)</t>
  </si>
  <si>
    <t>Definitions, methodologies and international standards on which the environmental risk management framework is based</t>
  </si>
  <si>
    <t>(l)</t>
  </si>
  <si>
    <t>Processes to identify, measure and monitor activities and exposures (and collateral where applicable) sensitive to environmental risks, covering relevant transmission channels</t>
  </si>
  <si>
    <t>(m)</t>
  </si>
  <si>
    <t>Activities, commitments and exposures contributing to mitigate environmental risks</t>
  </si>
  <si>
    <t>(n)</t>
  </si>
  <si>
    <t>Implementation of tools for identification, measurement and management of environmental risks</t>
  </si>
  <si>
    <t>(o)</t>
  </si>
  <si>
    <t>Results and outcome of the risk tools implemented and the estimated impact of environmental risk on capital and liquidity risk profile</t>
  </si>
  <si>
    <t>(p)</t>
  </si>
  <si>
    <t>Data availability, quality and accuracy, and efforts to improve these aspects</t>
  </si>
  <si>
    <t>(q)</t>
  </si>
  <si>
    <t>Description of limits to environmental risks (as drivers of prudential risks) that are set, and triggering escalation and exclusion in the case of breaching these limits</t>
  </si>
  <si>
    <t>(r)</t>
  </si>
  <si>
    <t>Description of the link (transmission channels) between environmental risks with credit risk, liquidity and funding risk, market risk, operational risk and reputational risk in the risk management framework</t>
  </si>
  <si>
    <t>Adjustment of the institution's business strategy to integrate social factors and risks taking into account the impact of social risk on the institution's business environment, business model, strategy and financial planning</t>
  </si>
  <si>
    <t>Objectives, targets and limits to assess and address social risk in short-term, medium-term and long-term, and performance assessment against these objectives, targets and limits, including forward-looking information in the design of business strategy and processes</t>
  </si>
  <si>
    <t>Policies and procedures relating to direct and indirect engagement with new or existing counterparties on their strategies to mitigate and reduce socially harmful activities</t>
  </si>
  <si>
    <t>Responsibilities of the management body for setting the risk framework, supervising and managing the implementation of the objectives, strategy and policies in the context of social risk management covering counterparties' approaches to:</t>
  </si>
  <si>
    <t>Activities towards the community and society</t>
  </si>
  <si>
    <t>(ii)</t>
  </si>
  <si>
    <t>Employee relationships and labour standards</t>
  </si>
  <si>
    <t>(iii)</t>
  </si>
  <si>
    <t>Customer protection and product responsibility</t>
  </si>
  <si>
    <t>(iv)</t>
  </si>
  <si>
    <t>Human rights</t>
  </si>
  <si>
    <t>Integration of measures to manage social factors and risks in internal governance arrangements, including  the role of committees, the allocation of tasks and responsibilities, and the feedback loop from risk management to the management body</t>
  </si>
  <si>
    <t>Lines of reporting and frequency of reporting relating to social risk</t>
  </si>
  <si>
    <t>Alignment of the remuneration policy in line with institution's social risk-related objectives</t>
  </si>
  <si>
    <t>Definitions, methodologies and international standards on which the social risk management framework is based</t>
  </si>
  <si>
    <t>Processes to identify, measure and monitor activities and exposures (and collateral where applicable) sensitive to social risk, covering relevant transmission channels</t>
  </si>
  <si>
    <t>Activities, commitments and assets contributing to mitigate social risk</t>
  </si>
  <si>
    <t>Implementation of tools for identification and management of social risk</t>
  </si>
  <si>
    <t>Description of setting limits to social risk and cases to trigger escalation and exclusion in the case of breaching these limits</t>
  </si>
  <si>
    <t>Description of the link (transmission channels) between social risks with credit risk, liquidity and funding risk, market risk, operational risk and reputational risk in the risk management framework</t>
  </si>
  <si>
    <t>Institution's integration in their governance arrangements of the governance performance of the counterparty, including committees of the highest governance body, committees responsible for decision-making on economic, environmental, and social topics</t>
  </si>
  <si>
    <t>Institution's accounting of the counterparty's highest governance body’s role in non-financial reporting</t>
  </si>
  <si>
    <t>Institution's integration in governance arrangements of the governance performance of their counterparties including:</t>
  </si>
  <si>
    <t>Ethical considerations</t>
  </si>
  <si>
    <t>Strategy and risk management</t>
  </si>
  <si>
    <t>Inclusiveness</t>
  </si>
  <si>
    <t>Transparency</t>
  </si>
  <si>
    <t>(v)</t>
  </si>
  <si>
    <t>Management of conflict of interest</t>
  </si>
  <si>
    <t>(vi)</t>
  </si>
  <si>
    <t>Internal communication on critical concerns</t>
  </si>
  <si>
    <t>Institution's integration in risk management arrangements the governance performance of their counterparties considering:</t>
  </si>
  <si>
    <t xml:space="preserve">Non-central government public sector entities </t>
  </si>
  <si>
    <t>EU 2a</t>
  </si>
  <si>
    <t xml:space="preserve">    Regional governments or local authorities</t>
  </si>
  <si>
    <t>EU 2b</t>
  </si>
  <si>
    <t xml:space="preserve">    Public sector entities</t>
  </si>
  <si>
    <t>EU 3a</t>
  </si>
  <si>
    <t xml:space="preserve">     Of which: Specialised Lending</t>
  </si>
  <si>
    <t>Subordinated debt exposures and equity</t>
  </si>
  <si>
    <t xml:space="preserve">     Subordinated debt exposures</t>
  </si>
  <si>
    <t xml:space="preserve">     Equity</t>
  </si>
  <si>
    <t xml:space="preserve">Secured by mortgages on immovable property and ADC exposures </t>
  </si>
  <si>
    <t xml:space="preserve">    Secured by mortgages on residential immovable property - non IPRE</t>
  </si>
  <si>
    <t xml:space="preserve">    Secured by mortgages on residential immovable property - IPRE</t>
  </si>
  <si>
    <t xml:space="preserve">    Secured by mortgages on commercial immovable property - non IPRE</t>
  </si>
  <si>
    <t xml:space="preserve">    Secured by mortgages on commercial immovable property - IPRE</t>
  </si>
  <si>
    <t xml:space="preserve">    Acquisition, Development and Construction (ADC)</t>
  </si>
  <si>
    <t>Claims on institutions and corporates with a short-term credit assessment</t>
  </si>
  <si>
    <t xml:space="preserve">EU 10c </t>
  </si>
  <si>
    <t xml:space="preserve">      Subordinated debt exposures</t>
  </si>
  <si>
    <t>Secured by mortgages on immovable property and ADC exposures</t>
  </si>
  <si>
    <t>9.1</t>
  </si>
  <si>
    <t>9.1.1</t>
  </si>
  <si>
    <t xml:space="preserve">         no loan splitting applied</t>
  </si>
  <si>
    <t>9.1.2</t>
  </si>
  <si>
    <t xml:space="preserve">         loan splitting applied (secured)</t>
  </si>
  <si>
    <t>9.1.3</t>
  </si>
  <si>
    <t xml:space="preserve">         loan splitting applied (unsecured)</t>
  </si>
  <si>
    <t xml:space="preserve">   Secured by mortgages on residential immovable property - IPRE</t>
  </si>
  <si>
    <t xml:space="preserve">   Secured by mortgages on commercial immovable property - non IPRE</t>
  </si>
  <si>
    <t>9.3.1</t>
  </si>
  <si>
    <t xml:space="preserve">        no loan splitting applied</t>
  </si>
  <si>
    <t>9.3.2</t>
  </si>
  <si>
    <t xml:space="preserve">        loan splitting applied (secured)</t>
  </si>
  <si>
    <t>9.3.3</t>
  </si>
  <si>
    <t xml:space="preserve">        loan splitting applied (unsecured)</t>
  </si>
  <si>
    <t>EU 10c</t>
  </si>
  <si>
    <t>EU 11c</t>
  </si>
  <si>
    <t>t</t>
  </si>
  <si>
    <t>u</t>
  </si>
  <si>
    <t>x</t>
  </si>
  <si>
    <t>y</t>
  </si>
  <si>
    <t>z</t>
  </si>
  <si>
    <t>aa</t>
  </si>
  <si>
    <t>Corporate Other</t>
  </si>
  <si>
    <t>Regional governments and local authorities</t>
  </si>
  <si>
    <t xml:space="preserve">  Corporates – General</t>
  </si>
  <si>
    <t xml:space="preserve">  Corporates – Specialised lending</t>
  </si>
  <si>
    <t xml:space="preserve">  Corporates - Purchased Receivables</t>
  </si>
  <si>
    <t xml:space="preserve">  Retail – Qualifying revolving</t>
  </si>
  <si>
    <t xml:space="preserve">  Retail – secured by residential immovable property</t>
  </si>
  <si>
    <t xml:space="preserve">  Retail - Purchased Receivables</t>
  </si>
  <si>
    <t xml:space="preserve">  Retail - Other retail exposures</t>
  </si>
  <si>
    <t xml:space="preserve">   Corporates – General</t>
  </si>
  <si>
    <t xml:space="preserve">   Corporates – Specialised lending</t>
  </si>
  <si>
    <t xml:space="preserve">   Corporates - Purchased Receivables</t>
  </si>
  <si>
    <t xml:space="preserve"> l</t>
  </si>
  <si>
    <t>Market risk under the simplified standardised approach (SSA) (EU MR3)</t>
  </si>
  <si>
    <t>5a</t>
  </si>
  <si>
    <t>1.4</t>
  </si>
  <si>
    <t>Common Equity Tier 1 ratio (%)</t>
  </si>
  <si>
    <t>Not applicable. As of  30 June, 2025, SBAB had no exposures to the top 20 most carbon-intensive companies in the world, listed in the EU and the Swedish Environmental Protection Agency.</t>
  </si>
  <si>
    <r>
      <t>Portfolio gross carrying amount (Mn EUR)</t>
    </r>
    <r>
      <rPr>
        <vertAlign val="superscript"/>
        <sz val="11"/>
        <rFont val="Calibri"/>
        <family val="2"/>
        <scheme val="minor"/>
      </rPr>
      <t>1)</t>
    </r>
  </si>
  <si>
    <r>
      <t>Alignment metric**</t>
    </r>
    <r>
      <rPr>
        <vertAlign val="superscript"/>
        <sz val="11"/>
        <rFont val="Calibri"/>
        <family val="2"/>
        <scheme val="minor"/>
      </rPr>
      <t>2)</t>
    </r>
  </si>
  <si>
    <r>
      <rPr>
        <vertAlign val="superscript"/>
        <sz val="11"/>
        <rFont val="Calibri"/>
        <family val="2"/>
        <scheme val="minor"/>
      </rPr>
      <t xml:space="preserve">1) </t>
    </r>
    <r>
      <rPr>
        <sz val="11"/>
        <rFont val="Calibri"/>
        <family val="2"/>
        <scheme val="minor"/>
      </rPr>
      <t>The gross carrying amount excludes conctruction credits</t>
    </r>
  </si>
  <si>
    <r>
      <rPr>
        <vertAlign val="superscript"/>
        <sz val="11"/>
        <rFont val="Calibri"/>
        <family val="2"/>
        <scheme val="minor"/>
      </rPr>
      <t>2)</t>
    </r>
    <r>
      <rPr>
        <sz val="11"/>
        <rFont val="Calibri"/>
        <family val="2"/>
        <scheme val="minor"/>
      </rPr>
      <t xml:space="preserve">  The targets are set using methodologies based for the real estate sector in Sweden aligned with the 1,5 degree pathway according to Carbon Risk Real Estate Monitor initiative (CRREM). SBAB uses CRREM pathway version 2.</t>
    </r>
  </si>
  <si>
    <t>NSFR has increased slightly, since the previous report, due to changes in asset duration structure for issued covered bonds.</t>
  </si>
  <si>
    <t>SBAB’s interest rate risk profile has remained unchanged since December 2024, meaning that the 'parallel down' scenario continues to produce the most adverse outcome.</t>
  </si>
  <si>
    <t>The notional amount of derivatives has increased since December 2024, which is the reason for the higher Exposure value and Risk-Weighted Exposure Amounts (RWEA).</t>
  </si>
  <si>
    <t>Since December 2024, foreign exchange risk has increased due to higher exposure to EUR, as well as the implementation of CRR3, which led to a 20% increase in Own Funds Requirements.</t>
  </si>
  <si>
    <t>No significant changes have been identified since the previous report.</t>
  </si>
  <si>
    <t>No changes in the countercyclical buffer rate for Swedish, Norwegian and Danish exposures since December 31, 2024, but a decrease in REA for Swedish exposures affected the own fund requirements.</t>
  </si>
  <si>
    <t>No major changes have been noted since the previous report on December 31, 2024.</t>
  </si>
  <si>
    <t xml:space="preserve">Total assets have increased since December 31, 2024, mainly due to investments in bonds and other interest-bearing securities. </t>
  </si>
  <si>
    <t>Identified changes since the last quarter are primarily due to a decrease in exposures treated as sovereign and covered bonds.</t>
  </si>
  <si>
    <t>Identified changes since the last quarter are primarily attributed to sovereign exposures and covered bonds.</t>
  </si>
  <si>
    <t>No significant changes have been noted since the previous reporting on December 31, 2024.</t>
  </si>
  <si>
    <t xml:space="preserve">Since December 31, 2024, off balance sheet exposures have increased. </t>
  </si>
  <si>
    <t>No significant changes are identified since the previous reporting.</t>
  </si>
  <si>
    <t>Since December 31, 2024, the volumes in debt securities have increased. No other significant changes are identified.</t>
  </si>
  <si>
    <t>Since December 31, 2024, the volumes of covered bonds have increased. No other significant changes are identified.</t>
  </si>
  <si>
    <t>Since December 31, 2024, covered bonds have increased in volumes. No other significant changes are identified.</t>
  </si>
  <si>
    <t xml:space="preserve">Since December 31, 2024, the disclosure requirements and the total output have been revised due to the introduction of Banking package (CRR3). The risk exposure amount (REA) decreased significantly with reduced risk weights within credit risk for corporate exposures. </t>
  </si>
  <si>
    <t xml:space="preserve">Since December 2024, the disclosure requirements and the total output has been revised due to introduction of Banking package (CRR3). The risk exposure amount (REA) decreased significantly with reduced risk weights within credit risk for corporate exposures. </t>
  </si>
  <si>
    <t>Since December 2024, two of SBAB’s major counterparties have recorded an increase in Replacement Cost. This has, in turn, contributed to a higher Exposure Value and an increase in the Risk-Weighted Exposure Amount (RWEA).</t>
  </si>
  <si>
    <t>Since 30 June 2024, the amounts differ due to changes in market values.</t>
  </si>
  <si>
    <t xml:space="preserve">The template includes assets in the banking book representing loans and advances to non- financial counterparties. Construction loans are included in the NACE distribution and consequently in the total. Loans to credit institutions and households are excluded. The gross carrying amount is aligned with the valued reported in Finrep. Maturity is defined as residual contractual maturity and is calculated with remaining days to final payment date. Exposures within the first two buckets are represented by floating rate notes (FRN-loans) and property loans. FRN-loans has a maturity period that is equal to the condition period, with possible maturity up to 10 years, most common maturity of 5 years. Property loans are form of “until further notice” and although the maturity period mainly is reported equal to the condition period. Bucket 10 years or longer is represented by property loans. </t>
  </si>
  <si>
    <t>Since December 31, 2024 there has been a decreased volume in GHG financed emissions due to lower lending to constructions credits. There is also an increased volume in maturity bucket longer than 20 years, as an effect of system change.</t>
  </si>
  <si>
    <t xml:space="preserve">Since December 31,2024 loans collateralised by residential immovable property have decreased significantly, due to clarification in regulation published in the Reporting framework 4.1 due to Pillar 3 data hub reporting. The template shall only disclose data for counterparty sector code non-financial corporation and therefore households segment is excluded. </t>
  </si>
  <si>
    <t>Reference date December 2024 is used for the calculation of alignment metric and distance to IEA NZE20250 according to Commission implementing regulation (EU) 2021/637 and therefore no updates in input data since previous disclosure period.</t>
  </si>
  <si>
    <t>Correction due to data quality improvements have been made since previous publication of template 3 as of December 2024. The correction has a minor effect on the outcome from alignment metrics and distance to IEA for sector Commercial Real Estate.</t>
  </si>
  <si>
    <t>The gross carrying amount (GCA) column includes exposures to non-financial counterparties and exposures to households regardless of exposures sensitive to impact from physical events. The GCA is aligned with the value reported in Finrep. The exposures are sorted by NACE sector and by the loans collateralised by residential and commercial immovable property respectively. Construction credit loans are included in the NACE sector rows and excluded from the rows disclosing loans collateralised by residential and commercial immovable property. The subsequent columns include only exposures sensitive to physical events. SBAB has in the regularly climate risk process identified floods accompanied by sea level rise (chronical) and floods in lakes and waterways (acute) as the main and most comparable physical risks. SBAB has since June 2024 compiled and calculated the climate risk with external data from UC. No major changes have been noted since the previous reporting on December 31, 2024.</t>
  </si>
  <si>
    <t xml:space="preserve">The bank’s Credit policy, Risk appetite, Sustainability policy, Credit risk framework, strategies, ESG considerations and other governing documents are all essential parts when assessing counterparties and the overall risk profile of the lending portfolio. The structure of governing documents and processes covering ESG aim to reduce risks (both financially and ESG) that SBAB can impact.  In SBAB’s double materiality assessment, decent working conditions in the value chain have been identified as a material sustainability area. This area includes the initiative “Hållbar Byggbransch” (Eng: Sustainable Construction Industry) which addresses decent working conditions within the real estate and construction sector. The initiative “Hållbar Byggbransch” was initiated by SBAB in 2018 and was launched on the 27th of November 2023. The initiative aims to protect workers’ rights and prevent crime through set conditions in the lending arrangement to construction companies. SBAB run the initiative together with several other commercial banks in Sweden. </t>
  </si>
  <si>
    <t>SBAB continuously works with and for further integration of the bank’s identified material sustainability areas, described in the sustainability policy, into the operations and business strategies with the purpose of aligning activities and governing documents with the bank’s steering model. The steering model and the business strategies set the foundation for the bank’s annual business planning process. The business strategies include environmental factors and risks. The annual business plan is ultimately approved by the board of directors.</t>
  </si>
  <si>
    <t xml:space="preserve">Since 2021, SBAB has been a member of the Partnership for Carbon Accounting Financials (PCAF) and thereby obligated to measure financed emissions from the lending and investment activities by using PCAF’s global standard for carbon accounting. When it comes to financed emissions, SBAB has objectives and targets related to financed emissions in the lending portfolio with the goal of being climate neutral in the long-term. The goal of being climate neutral in the long-term is also broken down in short- and medium-term milestones. SBAB’s set CO2 reduction goal and milestones follow the decarbonization pathway described in the Carbon Risk Real Estate Monitor (CRREM). Furthermore, SBAB joined UNEP FI Net-Zero Banking Alliance which commits banks to achieve net zero emissions by 2050 or earlier, which is consistent with SBAB’s ambition to reduce its financed emissions and accelerate the transition to a low-carbon economy. Regarding physical risks in the portfolio, the bank regularly performs climate risk assessments to ensure that material environmental risks are not being overlooked. For instance, SBAB continues to monitor the risk of flooding on collaterals in the lending portfolio, which is deemed as a material physical climate risk. SBAB is also a signatory of the UNEP FI Principles for Responsible Banking (PRB), meaning that SBAB commits to report its impact on sustainability (both negative and positive) caused by its operations, as well as report on set science-based sustainability goals and its progress. </t>
  </si>
  <si>
    <t xml:space="preserve">SBAB’s current investment activities and targets towards environmental objectives and EU Taxonomy-aligned activities are focused on financing customers’ acquisition and ownership of buildings, construction of new buildings, renovation of existing buildings and installation, maintenance and repair of energy efficiency equipment/renewable energy technologies. SBAB’s aim is to finance its green lending through green funding. SBAB has a Green Bond Framework with short-term volume targets. </t>
  </si>
  <si>
    <t>Climate risk is mainly managed through internal training, product development, risk assessments, system development and broadened customer dialogue. The internal governance structure regarding environmental risks for SBAB’s counterparties is integrated into the bank’s internal processes and policies for granting and monitoring loans. There is also an ongoing and continuous process to collect, analyse and increase the quality of climate-related data. Since 2023, SBAB has been conducting an enterprise-wide project to further strengthen the infrastructure concerning collecting and analysing climate-related data linked to SBAB’s lending.</t>
  </si>
  <si>
    <t xml:space="preserve">The management body and the CEO are responsible for the overall governance structure of the organization, including management of environmental risks. These risks are described in different internal governing documents, e.g. the Risk policy, Sustainability policy and the Risk appetite, which are all assessed and approved by the management body. The management body is regularly informed on all of SBAB’s risks through internal reporting. The management body is an integral part in deciding the direction for SBAB’s work on sustainability and risk management, including environmental risks. </t>
  </si>
  <si>
    <t xml:space="preserve">SBAB has a risk framework described in the Risk policy which states that the risk management system should be well integrated in the organizational structure and hierarchy of decision-making. Furthermore, responsibilities between business lines and internal control functions are clarified in governing documents related to sustainability as well as internal governance and risk management. Concerning time horizons, SBAB annually conducts a climate risk identification workshop and reviews its double materiality assessment (including environmental factors and risks). Both activities involve representatives from different departments of the bank and include short-, medium- and long-term perspectives in the assessments. </t>
  </si>
  <si>
    <t>SBAB has a sustainability forum which includes all members of senior management. The forum gathers at least once a quarter, and the purpose of the forum is to ensure that ESG is integrated into strategic business decisions and operations. The sustainability forum also receives regular updates on the progress with set sustainability targets and activities. Furthermore, if deemed necessary, the group prepares questions that are further processed or decided by company management, appropriate board committees and/or the board. Additionally, roles and responsibilities in the organisation concerning integration of ESG risks and factors into the operations and business lines are further clarified in internal governing documents.</t>
  </si>
  <si>
    <t>The Risk department reports monthly on KRIs related to environmental risks. Furthermore, the bank annually conducts an ESG stress test and a scenario analysis to assess the portfolio’s financial resilience in the event of serious environmental risks materialising.</t>
  </si>
  <si>
    <t xml:space="preserve">SBAB is a state-owned company and follows the State’s Ownership Policy which prohibits variable compensation (e.g. bonuses). Therefore, SBAB does not compensate employees’ specific bonuses when achieving organisational goals (e.g. environmental milestones or targets). SBAB’s remuneration policy encompasses all SBAB employees, regardless of position. In accordance with the relevant policy, SBAB’s remuneration is to be competitive, capped and appropriate, moderate, reasonable, well considered and not salary leading. </t>
  </si>
  <si>
    <t>SBAB’s operations consists principally of deposit operations and residential mortgage lending to consumers, tenant-owners’ associations and property companies in Sweden. Accordingly, the materiality assessments and climate risk assessments carried out on regular basis encompass the environmental risks relevant for those operations and the bank’s counterparties. Furthermore, environmental risks are categorised into physical risks and transition risks. Both physical and transition risks can be a risk driver of credit risk for collaterals and counterparties in SBAB’s portfolio. Therefore, the bank regularly report on KRIs, conducts stress tests, scenario analyses, climate risk workshops and materiality assessments using different time horizons to integrate and strengthen the perspective of environmental factors and risks in the bank’s procedures and risk framework.</t>
  </si>
  <si>
    <t>The definition used for environmental risk management primarily refers to the CSRD framework and to the EBA report on management and supervision of ESG risks for credit institutions and investment firms. Additionally, SBAB also reports on environmental risks in alignment with UNEP FI Principles for Responsible Banking (PRB). Additionally, the State’s Ownership Policy states that state-owned companies, which includes SBAB, must act exemplary in sustainable business within its industry, and work to achieve its set sustainability goals.</t>
  </si>
  <si>
    <t xml:space="preserve">In the process of identifying climate risks, which is an enterprise-wide exercise in terms of an annual climate risk workshop, the bank annually conducts a climate risk workshop. The climate risk workshop applies a short, medium- and long-term horizon when identifying risks (where the RCP 4.5 and 8.5 is considered). Insights from previous workshops have resulted in different Key Risk Indicators (KRI) covering both environmental physical risks and transition risks, which are regularly monitored monthly through internal reporting. </t>
  </si>
  <si>
    <t>SBAB has conducted a double materiality assessment aligned with CSRD requirements. The assessment resulted in nine identified overarching sustainability areas that are considered material for SBAB. The assessment identified sustainability risks and possibilities of varying scope. The activities, commitments, and exposures SBAB has in place to mitigate environmental risks is to offer green investment loans within the corporate and tenant-owner associations segment and green mortgages and energy loans (Kilowattlånet) within the Private segment. Furthermore, SBAB has committed to the Net-Zero Banking Alliance (NZBA) and its goal of achieving net-zero emissions of greenhouse gases in their lending and investment portfolios by 2050 or sooner. Additional mitigating activities also cover in-dept customer dialogues regarding updated “Left to live on calculus” (i.e. KALP) based on previous increased and volatile energy prices.</t>
  </si>
  <si>
    <t>SBAB has implemented Key Risk Indicators (KRI) covering both physical and transition aspects of environmental risks. The KRIs cover the portfolio’s exposure to flooding (chronic and acute risk), regions with a higher concentration risk of flooding in relation to the bank’s collaterals exposed in that region (chronic and acute risk), ratio of green lending products compared to the total lending portfolio, and ratio of valid Energy Performance Certificates in the portfolio. The KRIs are reported monthly. To better monitor the bank’s progress towards reducing its climate footprint, SBAB joined the Partnership for Carbon Accounting Financials (PCAF), a partnership between financial institutions aimed at creating a standardized methodology for measuring Greenhouse gas emissions (GHG emissions) tied to lending and investment portfolios. Additionally, to achieve full transparency when it comes to financed emissions and climate targets, SBAB publishes its progress in the annual report.</t>
  </si>
  <si>
    <t>The results of the climate related key indicators (KRI) are reported quarterly to the Board and the CEO. The Risk department facilitates identification of risks, evaluate, and monitor that the KRIs are kept within decided limits. The outcome from the KRIs indicates a limited impact on the bank’s collaterals and the risk level has currently no impact on the capital and liquidity profile. Within the ICAAP and ILAAP process for 2024, SBAB performed a stress test where energy prices were increased with the purpose of investigating how increased household costs would impact the bank’s capital position. Furthermore, the bank created a flooding scenario where collaterals with heightened risk of flooding depreciated. The purpose of the scenario was to assess the bank’s financial resilience under such an adverse scenario. The results of the tests showed that both the stress test and the flooding scenario have limited impact on the bank’s overall capital position and liquidity risk profile.</t>
  </si>
  <si>
    <t>Data availability, quality and accuracy for environmental factors and risks are challenging. SBAB uses national data sources and third-party data in risk assessments where the bank has deemed the data to be of sufficient quality. It is an ongoing process to improve and complement these assessments with better data and/or qualitative assessments to ensure data quality and accuracy. The methodology SBAB uses to calculate the portfolio’s GHG emissions is based on the PCAF global standard for the financial industry’s accounting and reporting of GHG emissions related to lending and investments.</t>
  </si>
  <si>
    <t xml:space="preserve">SBAB’s Key Risk Indicators (KRI) measuring the risk of collaterals flooding is considered as a driver of prudential risk. The risk has a set limit and if it is breached, the Risk department shall assess the elevated risk and issue a recommendation if needed. </t>
  </si>
  <si>
    <t xml:space="preserve">Significant impacts of risk drivers for SBAB are energy costs (transition risk) and the impact of floods (physical climate risk) on real estate value and household wealth which may result in e.g. higher credit risk in the forthcoming years. </t>
  </si>
  <si>
    <t>SBAB continuously works with and for further integration of the bank’s identified material sustainability areas, described in the sustainability policy, into the operations and business strategies with the purpose of aligning activities and governing documents with the bank’s steering model. The steering model and the business strategies set the foundation for the bank’s annual business planning process. SBAB strives to contribute to an inclusive, fair and safe real estate market for customers, tenants and homebuyers, where social factors and risks are considered. Furthermore, SBAB strives to be an attractive employer and aims to create motivation and engagement amongst its employees. Inclusion and diversity are fundamentals for finding innovative solutions as different backgrounds and experiences increase creativity within the organisation.</t>
  </si>
  <si>
    <t xml:space="preserve">The double materiality assessment, which applies a short-, medium- and long-term perspective, considers SBAB’s role as an attractive employer and an inclusive housing- and real estate market as material sustainability areas. The strategy to be considered as an attractive employer is included in the bank’s HR strategy. SBAB has different targets set to monitor the well-being of the employees, e.g. personnel turnover and scores from employee surveys. Inclusive housing- and real estate market is a sustainability area which aims to create safe residential areas and provide transparent and fair pricing. </t>
  </si>
  <si>
    <t xml:space="preserve">The management body and the CEO are responsible for the overall governance structure of the organization, including management of social risks. SBAB has determined a long-term HR strategy, approved by the management body, and has clear company-wide goals to support equality and diversity, to ensure positive employee experience, and high employee commitment. SBAB’s culture supports inclusion, further the bank has an Equality and diversity policy and an equality plan that emphasizes the value of promoting diversity with employees of different backgrounds. All employees have the same rights, obligations and opportunities in every aspect related to the workplace, and SBAB aims to be an equal and inclusive workplace with a high level of integrity that encourages difference. Some of the overall targets concern equal pay, benefits and distribution between men and women in management positions. Furthermore, SBAB’s Code of Conduct provides guidance on how employees should act and conduct themselves in various situations based on SBAB’s values and the inherent responsibilities of being an employee. It also highlights how SBAB’s biggest impact originates from its lending activities and through customer dialogue and collaborations. In addition, the bank has a Supplier Code that addresses SBAB’s human and labour rights standards which clearly defines the standards that the suppliers must meet, in addition to compliance with national and international guidelines and principles. </t>
  </si>
  <si>
    <t>SBAB measures personnel turnover and sick leave which is reported on a quarterly basis to the management body as a part of the operational risk KRIs.</t>
  </si>
  <si>
    <t>SBAB does not compensate employees’ specific bonuses when achieving organisational goals (e.g. social risk-related objectives or targets). SBAB’s remuneration policy encompasses all SBAB employees, regardless of position. In accordance with the relevant policy, SBAB’s remuneration is to be competitive, capped, appropriate, moderate, reasonable and well-balanced, and must not be solely salary-driven, while also contributing to high ethical standards and a good corporate culture.</t>
  </si>
  <si>
    <t xml:space="preserve">The definition used for social risks refers to the UN 2030 Agenda for sustainable development, the Sustainable Development Goals (SDGs), the International Sustainability Standards Boards (ISSB), the EU Corporate Sustainability Reporting Directive (CSRD) and Principles for Responsible Banking (PRB). The bank also conducts its operations according to the principles set out in the Global Compact, which SBAB also is a signatory of. </t>
  </si>
  <si>
    <t>SBAB has a double materiality assessment approved by the management body which is a process to identify material ESG risks. Even though some risks might not be considered as material, it can still be risks that SBAB are, to some degree, exposed to and obligated to manage. Risks linked to social conditions and human rights in conjunction with lending to real estate construction companies could for example be difficulties for the main contractor to perform controls of its sub-contractors in relation to decent working conditions. SBAB is also exposed to these risks in combination with the procurement of services and goods. Social risks also encompass the risk of SBAB’s services and products not being available to all members of society.  SBAB regularly monitors its accessibility by conducting tests of customer’s digital and telephone experience. Accessibility pertains to equality and non-discrimination and is a crucial prerequisite for people with disabilities to be able to exercise their human rights and fundamental freedoms. Additionally, as the European accessibility act is incorporated into Swedish law, SBAB has made further efforts to ensure accessibility of its products and services.</t>
  </si>
  <si>
    <t>SBAB’s risk mitigation activities within social risks i.e., personnel, social conditions and human rights refer to several actions for example long-term focused and extended HR strategy and SBAB aims to manage social risks linked to these conditions in lending through in-dept customer dialogues and industry collaborations (e.g. the initiative “Hållbar Byggbransch”). Furthermore, SBAB also has partnerships to enhance the social responsibility within society, i.e. to help to improve housing quality and household finances, for example cooperation and sponsorships of NGOs such as Situation Stockholm, Stadsmissionen and Faktum. Many of SBAB’s partnerships with NGOs have a focus on tackling structural and acute homelessness.</t>
  </si>
  <si>
    <t>Tools implemented for identification, measurement and management of social risks are key performance indicators such as personnel turnover, sick leave, and wellness. SBAB also reports on equality for e.g., share of females in management positions or Board of Directors. Furthermore, SBAB developed Respekttrappan (Respect Ladder). Respekttrappan is a tool for systematic guidance to enhance and promote respect and inclusion for all, in the workplace and in society. The tool has been implemented within the entire organization.</t>
  </si>
  <si>
    <t>SBAB’s operations consists principally of deposit operations and residential mortgage lending to consumers, tenant-owners’ associations and property companies in Sweden. Given SBAB’s limited scope of lending, there are currently no separate limits set in relation to social risk and external counterparties. SBAB do have targets in relation to its goal of being an attractive employer, but it is not related to the bank’s lending activities. SBAB also have an initiative to improve working conditions within the real estate construction industry (“Hållbar byggbransch”) which include certain criteria and demands on the borrower which frequently are followed up upon. In addition, as a part of the monitoring of operational risk there are KRIs regarding personnel turnover, as well as sick leave and other operational risk metrics.</t>
  </si>
  <si>
    <t>In the pursuit of being an appreciated employer, SBAB has a KRI measuring personnel turnover with a desired limit to balance the maintenance of existing competence as well as attracting expertise externally. An increase in personnel turnover can indicate staff being discontented. The KRI is frequently monitored by the risk department.</t>
  </si>
  <si>
    <t>The majority of SBAB’s corporate counterparties consist of construction and real estate companies. Several of these counterparties are listed on the stock exchange, i.e. they have a high degree of transparency in their operations and processes, and they have routines in place to handle conflicts of interest. SBAB’s counterparties are reviewed based on the money laundering and financing of terrorism regulations where customer knowledge is obtained, and the real principal(s) are carefully mapped to ensure who is SBAB’s counterparty. Additionally, the customers are evaluated based on sustainability risks.</t>
  </si>
  <si>
    <t>SBAB accounts and documents its counterparties highest governance body as part of the credit granting process for the counterparties.</t>
  </si>
  <si>
    <t xml:space="preserve">Besides providing household mortgages to private customers and loans to tenant-owners’ associations, SBAB’s counterparties also consist of construction and real estate companies. Several of these counterparties are listed on the stock exchange, i.e. they have a high degree of transparency in their operations and processes, and they have routines in place to handle conflicts of interest. SBAB’s counterparties are reviewed based on the regulations for money laundering and financing of terrorism, where customer knowledge is obtained, and the real principal(s) are carefully mapped to ensure who is SBAB’s counterparty. Additionally, the counterparty is evaluated based on sustainability risks. </t>
  </si>
  <si>
    <t xml:space="preserve">The majority of the corporate counterparties consist of construction and real estate companies. Several of the corporate counterparties are listed on the stock exchange, i.e. they have a high degree of transparency in their operations and processes, and they have routines in place to handle conflicts of interest. SBAB’s counterparties are reviewed based on the regulations for money laundering and financing of terrorism, where customer knowledge is obtained, and the real principal(s) are carefully mapped to ensure who is SBAB’s counterparty. Additionally, the customer is evaluated based on sustainability risks. For instance, SBAB have an initiative to improve working conditions within the real estate construction industry (“Hållbar byggbransch”) which include certain criteria and demands on the borrower which frequently are followed up upon. </t>
  </si>
  <si>
    <t>UB 20241231 =859</t>
  </si>
  <si>
    <t>UB ska vara 740</t>
  </si>
  <si>
    <t>Justering så att summering stämmer</t>
  </si>
  <si>
    <t>Tillägg av kolumn 30%, nya summeringar</t>
  </si>
  <si>
    <t>Avstämd mot C07.00.a</t>
  </si>
  <si>
    <t>Tillägg uppgifter i kolumn g, eftersom data finns i SCBC.</t>
  </si>
  <si>
    <t>Data från SCBC inklippt i Konsoliderad</t>
  </si>
  <si>
    <t>Kolumn i och j är unhided och länk till utfallsfil är borttagen. OBS ska ej divideras med 1 000 000</t>
  </si>
  <si>
    <t>Justerat med avdragen utdelning</t>
  </si>
  <si>
    <t>Lagt till utdelningsbelopp för att få en total som stämmer</t>
  </si>
  <si>
    <t>Since December 2024, the risk weight for exposures with credit quality step 2 has been reduced from 50% to 30%.</t>
  </si>
  <si>
    <t>Här saknas ett belopp, hämta från rad 7 i CC1</t>
  </si>
  <si>
    <t>Justera belopp från rad 11 med omvämt tecken, så att totalen blir samma som tidigare.</t>
  </si>
  <si>
    <t xml:space="preserve"> </t>
  </si>
  <si>
    <t>Disclosure of capital, liquidity and leverage ratio SBAB, September 2025</t>
  </si>
  <si>
    <t>30 Sep 2025</t>
  </si>
  <si>
    <t xml:space="preserve">The size of the liquidity reserve combined with the stable net outflows results in a stable, high level value of LCR. Debt maturing within the 30-day outflow horizon contributes to heightened pressure on the Liquidity Coverage Ratio (LCR).
</t>
  </si>
  <si>
    <t>RWEA flow statements of CCR exposure under the IMM</t>
  </si>
  <si>
    <t xml:space="preserve">LCRs weighted values, based on the 12-month average, have slightly increased, since the previous report, due to increased liquidity buffer. </t>
  </si>
  <si>
    <t>The risk exposure amount (REA) decreased, partly due to reduced holdings of covered bonds in the liquidity portfolio and partly due to clarification of the applicable regulations for the management of off balance-sheet items, which resulted in a lower REA for unsecured loans in the Private business area.</t>
  </si>
  <si>
    <t>Since the previous quarter new additional tier 1 (AT1) capital instruments were issued in the quarter, which helped strengthen the tier 1 capital and total capital.</t>
  </si>
  <si>
    <t xml:space="preserve">The Swedish FSA’s decision on the supervisory review and evaluation process (SREP), notified on 30 September 2025, has resulted in updates in additional own funds requirements that addresses risks other than the risk of excessive leverage. </t>
  </si>
  <si>
    <t xml:space="preserve">Leverage ratio has increased followed by strenghed tier 1 capital. </t>
  </si>
  <si>
    <t>NSFR has slightly decreased, since the previous report, due to changes in asset duration structure for issued covered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</si>
</sst>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_(&quot;kr&quot;* #,##0_);_(&quot;kr&quot;* \(#,##0\);_(&quot;kr&quot;* &quot;-&quot;_);_(@_)"/>
    <numFmt numFmtId="165" formatCode="_(* #,##0_);_(* \(#,##0\);_(* &quot;-&quot;_);_(@_)"/>
    <numFmt numFmtId="166" formatCode="_(&quot;kr&quot;* #,##0.00_);_(&quot;kr&quot;* \(#,##0.00\);_(&quot;kr&quot;* &quot;-&quot;??_);_(@_)"/>
    <numFmt numFmtId="167" formatCode="_(* #,##0.00_);_(* \(#,##0.00\);_(* &quot;-&quot;??_);_(@_)"/>
    <numFmt numFmtId="168" formatCode="_-* #,##0\ _k_r_-;\-* #,##0\ _k_r_-;_-* &quot;-&quot;\ _k_r_-;_-@_-"/>
    <numFmt numFmtId="169" formatCode="_-* #,##0.00\ _k_r_-;\-* #,##0.00\ _k_r_-;_-* &quot;-&quot;??\ _k_r_-;_-@_-"/>
    <numFmt numFmtId="170" formatCode="0.0%"/>
    <numFmt numFmtId="171" formatCode="_-* #,##0\ _€_-;\-* #,##0\ _€_-;_-* &quot;-&quot;\ _€_-;_-@_-"/>
    <numFmt numFmtId="172" formatCode="_-* #,##0.00\ _€_-;\-* #,##0.00\ _€_-;_-* &quot;-&quot;??\ _€_-;_-@_-"/>
    <numFmt numFmtId="173" formatCode="_-* #,##0\ &quot;€&quot;_-;\-* #,##0\ &quot;€&quot;_-;_-* &quot;-&quot;\ &quot;€&quot;_-;_-@_-"/>
    <numFmt numFmtId="174" formatCode="_-* #,##0.00\ &quot;€&quot;_-;\-* #,##0.00\ &quot;€&quot;_-;_-* &quot;-&quot;??\ &quot;€&quot;_-;_-@_-"/>
    <numFmt numFmtId="175" formatCode="General_)"/>
    <numFmt numFmtId="176" formatCode="#,##0.0\x_);&quot;NA&quot;"/>
    <numFmt numFmtId="177" formatCode="#,##0_);\(#,##0\);0_);* @_)"/>
    <numFmt numFmtId="178" formatCode="_([$€-2]* #,##0.00_);_([$€-2]* \(#,##0.00\);_([$€-2]* &quot;-&quot;??_)"/>
    <numFmt numFmtId="179" formatCode="_(* #,##0_);_(* \(#,##0\);_(* &quot;-&quot;_)"/>
    <numFmt numFmtId="180" formatCode="_(&quot;$&quot;* #,##0_);_(&quot;$&quot;* \(#,##0\);_(&quot;$&quot;* &quot;-&quot;_);_(@_)"/>
    <numFmt numFmtId="181" formatCode="#,##0_ ;\-#,##0\ "/>
    <numFmt numFmtId="182" formatCode="#,##0.0"/>
    <numFmt numFmtId="183" formatCode="_-* #,##0.00\ [$€-1]_-;\-* #,##0.00\ [$€-1]_-;_-* &quot;-&quot;??\ [$€-1]_-"/>
    <numFmt numFmtId="184" formatCode="0.0"/>
    <numFmt numFmtId="185" formatCode="_-* #,##0_-;\-* #,##0_-;_-* &quot;-&quot;??_-;_-@_-"/>
    <numFmt numFmtId="186" formatCode="_-* #,##0.000_-;\-* #,##0.000_-;_-* &quot;-&quot;??_-;_-@_-"/>
    <numFmt numFmtId="187" formatCode="_-* #,##0.0_-;\-* #,##0.0_-;_-* &quot;-&quot;??_-;_-@_-"/>
    <numFmt numFmtId="188" formatCode="#,##0.0_ ;\-#,##0.0\ "/>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sz val="10"/>
      <name val="Times New Roman"/>
      <family val="1"/>
    </font>
    <font>
      <b/>
      <sz val="8"/>
      <name val="Arial"/>
      <family val="2"/>
    </font>
    <font>
      <b/>
      <sz val="9"/>
      <name val="Arial"/>
      <family val="2"/>
    </font>
    <font>
      <sz val="8"/>
      <name val="Arial"/>
      <family val="2"/>
    </font>
    <font>
      <sz val="12"/>
      <name val="Times New Roman"/>
      <family val="1"/>
    </font>
    <font>
      <sz val="10"/>
      <color indexed="21"/>
      <name val="Frutiger 45 Light"/>
      <family val="2"/>
    </font>
    <font>
      <sz val="10"/>
      <name val="CG Times"/>
    </font>
    <font>
      <sz val="12"/>
      <name val="CG Times"/>
    </font>
    <font>
      <sz val="14"/>
      <name val="CG Times"/>
    </font>
    <font>
      <sz val="8"/>
      <name val="Times New Roman"/>
      <family val="1"/>
    </font>
    <font>
      <sz val="22"/>
      <name val="UBSHeadline"/>
      <family val="1"/>
    </font>
    <font>
      <sz val="10"/>
      <name val="Frutiger 45 Light"/>
      <family val="2"/>
    </font>
    <font>
      <sz val="10"/>
      <name val="Univers"/>
      <family val="2"/>
    </font>
    <font>
      <sz val="12"/>
      <name val="Univers"/>
      <family val="2"/>
    </font>
    <font>
      <sz val="14"/>
      <name val="Univers"/>
      <family val="2"/>
    </font>
    <font>
      <sz val="10"/>
      <name val="Frutiger 45 Light"/>
    </font>
    <font>
      <sz val="10"/>
      <color indexed="10"/>
      <name val="Arial"/>
      <family val="2"/>
    </font>
    <font>
      <sz val="10"/>
      <color indexed="8"/>
      <name val="Arial"/>
      <family val="2"/>
    </font>
    <font>
      <b/>
      <sz val="12"/>
      <name val="Arial"/>
      <family val="2"/>
    </font>
    <font>
      <sz val="8"/>
      <color indexed="12"/>
      <name val="Arial"/>
      <family val="2"/>
    </font>
    <font>
      <sz val="7"/>
      <name val="Small Fonts"/>
      <family val="2"/>
    </font>
    <font>
      <sz val="10"/>
      <color theme="1"/>
      <name val="Times New Roman"/>
      <family val="2"/>
    </font>
    <font>
      <b/>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1"/>
      <color indexed="8"/>
      <name val="Calibri"/>
      <family val="2"/>
    </font>
    <font>
      <sz val="11"/>
      <name val="Calibri"/>
      <family val="2"/>
      <scheme val="minor"/>
    </font>
    <font>
      <sz val="11"/>
      <color indexed="9"/>
      <name val="Calibri"/>
      <family val="2"/>
    </font>
    <font>
      <sz val="11"/>
      <color indexed="20"/>
      <name val="Calibri"/>
      <family val="2"/>
    </font>
    <font>
      <b/>
      <sz val="11"/>
      <color indexed="10"/>
      <name val="Calibri"/>
      <family val="2"/>
      <scheme val="minor"/>
    </font>
    <font>
      <b/>
      <sz val="11"/>
      <color indexed="52"/>
      <name val="Calibri"/>
      <family val="2"/>
    </font>
    <font>
      <sz val="11"/>
      <color indexed="17"/>
      <name val="Calibri"/>
      <family val="2"/>
    </font>
    <font>
      <b/>
      <sz val="11"/>
      <color indexed="9"/>
      <name val="Calibri"/>
      <family val="2"/>
    </font>
    <font>
      <i/>
      <sz val="11"/>
      <color indexed="23"/>
      <name val="Calibri"/>
      <family val="2"/>
    </font>
    <font>
      <b/>
      <sz val="20"/>
      <name val="Arial"/>
      <family val="2"/>
    </font>
    <font>
      <b/>
      <sz val="11"/>
      <color indexed="56"/>
      <name val="Calibri"/>
      <family val="2"/>
    </font>
    <font>
      <u/>
      <sz val="10"/>
      <color theme="10"/>
      <name val="Times New Roman"/>
      <family val="2"/>
    </font>
    <font>
      <u/>
      <sz val="10"/>
      <color indexed="12"/>
      <name val="Arial"/>
      <family val="2"/>
    </font>
    <font>
      <sz val="11"/>
      <color indexed="62"/>
      <name val="Calibri"/>
      <family val="2"/>
    </font>
    <font>
      <sz val="11"/>
      <color indexed="52"/>
      <name val="Calibri"/>
      <family val="2"/>
    </font>
    <font>
      <sz val="11"/>
      <color indexed="10"/>
      <name val="Calibri"/>
      <family val="2"/>
      <scheme val="minor"/>
    </font>
    <font>
      <sz val="11"/>
      <color indexed="19"/>
      <name val="Calibri"/>
      <family val="2"/>
      <scheme val="minor"/>
    </font>
    <font>
      <sz val="11"/>
      <color indexed="60"/>
      <name val="Calibri"/>
      <family val="2"/>
    </font>
    <font>
      <b/>
      <sz val="11"/>
      <color indexed="63"/>
      <name val="Calibri"/>
      <family val="2"/>
    </font>
    <font>
      <sz val="10"/>
      <color indexed="8"/>
      <name val="Times New Roman"/>
      <family val="2"/>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b/>
      <sz val="18"/>
      <color indexed="56"/>
      <name val="Cambria"/>
      <family val="2"/>
    </font>
    <font>
      <b/>
      <sz val="11"/>
      <color indexed="8"/>
      <name val="Calibri"/>
      <family val="2"/>
    </font>
    <font>
      <sz val="11"/>
      <color indexed="10"/>
      <name val="Calibri"/>
      <family val="2"/>
    </font>
    <font>
      <sz val="10"/>
      <color theme="1"/>
      <name val="Arial"/>
      <family val="2"/>
    </font>
    <font>
      <b/>
      <sz val="10"/>
      <color theme="1"/>
      <name val="Arial"/>
      <family val="2"/>
    </font>
    <font>
      <sz val="10"/>
      <name val="Calibri"/>
      <family val="2"/>
      <scheme val="minor"/>
    </font>
    <font>
      <u/>
      <sz val="10"/>
      <color indexed="12"/>
      <name val="Times New Roman"/>
      <family val="1"/>
    </font>
    <font>
      <sz val="10"/>
      <color indexed="8"/>
      <name val="Helvetica Neue"/>
    </font>
    <font>
      <sz val="12"/>
      <name val="Calibri"/>
      <family val="2"/>
      <scheme val="minor"/>
    </font>
    <font>
      <b/>
      <i/>
      <sz val="11"/>
      <name val="Calibri"/>
      <family val="2"/>
      <scheme val="minor"/>
    </font>
    <font>
      <b/>
      <sz val="11"/>
      <name val="Calibri"/>
      <family val="2"/>
      <scheme val="minor"/>
    </font>
    <font>
      <i/>
      <sz val="11"/>
      <name val="Calibri"/>
      <family val="2"/>
      <scheme val="minor"/>
    </font>
    <font>
      <sz val="11"/>
      <color theme="1"/>
      <name val="Calibri"/>
      <family val="2"/>
      <charset val="238"/>
      <scheme val="minor"/>
    </font>
    <font>
      <b/>
      <strike/>
      <sz val="11"/>
      <color rgb="FFFF0000"/>
      <name val="Calibri"/>
      <family val="2"/>
      <scheme val="minor"/>
    </font>
    <font>
      <u/>
      <sz val="11"/>
      <name val="Calibri"/>
      <family val="2"/>
      <scheme val="minor"/>
    </font>
    <font>
      <b/>
      <sz val="16"/>
      <name val="Calibri"/>
      <family val="2"/>
      <scheme val="minor"/>
    </font>
    <font>
      <sz val="11"/>
      <name val="Arial"/>
      <family val="2"/>
    </font>
    <font>
      <sz val="11"/>
      <color theme="0" tint="-0.34998626667073579"/>
      <name val="Calibri"/>
      <family val="2"/>
      <scheme val="minor"/>
    </font>
    <font>
      <b/>
      <sz val="16"/>
      <color theme="1"/>
      <name val="Calibri"/>
      <family val="2"/>
      <scheme val="minor"/>
    </font>
    <font>
      <sz val="16"/>
      <name val="Calibri"/>
      <family val="2"/>
      <scheme val="minor"/>
    </font>
    <font>
      <sz val="11"/>
      <color theme="0" tint="-0.14999847407452621"/>
      <name val="Calibri"/>
      <family val="2"/>
      <scheme val="minor"/>
    </font>
    <font>
      <b/>
      <strike/>
      <sz val="16"/>
      <name val="Calibri"/>
      <family val="2"/>
      <scheme val="minor"/>
    </font>
    <font>
      <u/>
      <sz val="10"/>
      <color theme="10"/>
      <name val="Arial"/>
      <family val="2"/>
    </font>
    <font>
      <b/>
      <sz val="14"/>
      <color theme="1"/>
      <name val="Calibri"/>
      <family val="2"/>
      <scheme val="minor"/>
    </font>
    <font>
      <u/>
      <sz val="11"/>
      <color theme="10"/>
      <name val="Calibri"/>
      <family val="2"/>
      <scheme val="minor"/>
    </font>
    <font>
      <u/>
      <sz val="11"/>
      <color theme="10"/>
      <name val="Calibri"/>
      <family val="2"/>
    </font>
    <font>
      <sz val="11"/>
      <color rgb="FFFF0000"/>
      <name val="Calibri"/>
      <family val="2"/>
    </font>
    <font>
      <sz val="8"/>
      <name val="Arial"/>
      <family val="2"/>
    </font>
    <font>
      <sz val="11"/>
      <color rgb="FF000000"/>
      <name val="Calibri"/>
      <family val="2"/>
      <scheme val="minor"/>
    </font>
    <font>
      <b/>
      <sz val="11"/>
      <color rgb="FF000000"/>
      <name val="Calibri"/>
      <family val="2"/>
      <scheme val="minor"/>
    </font>
    <font>
      <sz val="12"/>
      <color theme="1"/>
      <name val="Calibri"/>
      <family val="2"/>
      <scheme val="minor"/>
    </font>
    <font>
      <b/>
      <u/>
      <sz val="16"/>
      <name val="Calibri"/>
      <family val="2"/>
      <scheme val="minor"/>
    </font>
    <font>
      <sz val="11"/>
      <color rgb="FFFF0000"/>
      <name val="Arial"/>
      <family val="2"/>
    </font>
    <font>
      <sz val="11"/>
      <color rgb="FFE2E2E2"/>
      <name val="Calibri"/>
      <family val="2"/>
      <scheme val="minor"/>
    </font>
    <font>
      <b/>
      <sz val="11"/>
      <color theme="0" tint="-0.34998626667073579"/>
      <name val="Calibri"/>
      <family val="2"/>
      <scheme val="minor"/>
    </font>
    <font>
      <sz val="10"/>
      <name val="Arial"/>
      <family val="2"/>
    </font>
    <font>
      <vertAlign val="superscript"/>
      <sz val="11"/>
      <name val="Calibri"/>
      <family val="2"/>
      <scheme val="minor"/>
    </font>
    <font>
      <strike/>
      <sz val="11"/>
      <name val="Calibri"/>
      <family val="2"/>
      <scheme val="minor"/>
    </font>
    <font>
      <sz val="11"/>
      <name val="Aptos"/>
      <family val="2"/>
    </font>
    <font>
      <sz val="11"/>
      <name val="Calibri"/>
      <family val="2"/>
    </font>
  </fonts>
  <fills count="7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43"/>
      </patternFill>
    </fill>
    <fill>
      <patternFill patternType="solid">
        <fgColor indexed="30"/>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9"/>
      </patternFill>
    </fill>
    <fill>
      <patternFill patternType="solid">
        <fgColor indexed="22"/>
      </patternFill>
    </fill>
    <fill>
      <patternFill patternType="solid">
        <fgColor indexed="55"/>
      </patternFill>
    </fill>
    <fill>
      <patternFill patternType="solid">
        <fgColor indexed="56"/>
      </patternFill>
    </fill>
    <fill>
      <patternFill patternType="solid">
        <fgColor indexed="54"/>
      </patternFill>
    </fill>
    <fill>
      <patternFill patternType="solid">
        <fgColor indexed="42"/>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D9D9D9"/>
        <bgColor indexed="64"/>
      </patternFill>
    </fill>
    <fill>
      <patternFill patternType="solid">
        <fgColor rgb="FFE7E6E6"/>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E2E2E2"/>
        <bgColor indexed="64"/>
      </patternFill>
    </fill>
    <fill>
      <patternFill patternType="solid">
        <fgColor theme="0"/>
        <bgColor rgb="FF000000"/>
      </patternFill>
    </fill>
    <fill>
      <patternFill patternType="solid">
        <fgColor indexed="9"/>
        <bgColor rgb="FF000000"/>
      </patternFill>
    </fill>
    <fill>
      <patternFill patternType="solid">
        <fgColor theme="0" tint="-0.14999847407452621"/>
        <bgColor rgb="FF000000"/>
      </patternFill>
    </fill>
    <fill>
      <patternFill patternType="solid">
        <fgColor theme="6" tint="0.59999389629810485"/>
        <bgColor indexed="64"/>
      </patternFill>
    </fill>
    <fill>
      <patternFill patternType="solid">
        <fgColor rgb="FFFFFF00"/>
        <bgColor indexed="64"/>
      </patternFill>
    </fill>
  </fills>
  <borders count="60">
    <border>
      <left/>
      <right/>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bottom style="medium">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style="thin">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style="thin">
        <color indexed="64"/>
      </right>
      <top/>
      <bottom style="thin">
        <color rgb="FF000000"/>
      </bottom>
      <diagonal/>
    </border>
    <border>
      <left/>
      <right style="medium">
        <color indexed="64"/>
      </right>
      <top style="medium">
        <color indexed="64"/>
      </top>
      <bottom/>
      <diagonal/>
    </border>
  </borders>
  <cellStyleXfs count="56338">
    <xf numFmtId="0" fontId="0" fillId="0" borderId="0"/>
    <xf numFmtId="0" fontId="69" fillId="0" borderId="0">
      <alignment horizontal="left" wrapText="1"/>
    </xf>
    <xf numFmtId="0" fontId="78" fillId="0" borderId="0" applyNumberForma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14" fontId="73" fillId="0" borderId="0"/>
    <xf numFmtId="0" fontId="82" fillId="0" borderId="0" applyFill="0" applyBorder="0" applyProtection="0">
      <alignment horizontal="left"/>
    </xf>
    <xf numFmtId="171" fontId="69" fillId="0" borderId="0" applyFont="0" applyFill="0" applyBorder="0" applyAlignment="0" applyProtection="0"/>
    <xf numFmtId="172" fontId="69" fillId="0" borderId="0" applyFont="0" applyFill="0" applyBorder="0" applyAlignment="0" applyProtection="0"/>
    <xf numFmtId="173" fontId="69" fillId="0" borderId="0" applyFont="0" applyFill="0" applyBorder="0" applyAlignment="0" applyProtection="0"/>
    <xf numFmtId="174" fontId="69" fillId="0" borderId="0" applyFont="0" applyFill="0" applyBorder="0" applyAlignment="0" applyProtection="0"/>
    <xf numFmtId="175" fontId="83" fillId="0" borderId="1">
      <alignment vertical="center"/>
    </xf>
    <xf numFmtId="0" fontId="74" fillId="0" borderId="0" applyBorder="0" applyProtection="0">
      <alignment horizontal="left"/>
    </xf>
    <xf numFmtId="0" fontId="75" fillId="0" borderId="0" applyFill="0" applyBorder="0" applyProtection="0">
      <alignment horizontal="left"/>
    </xf>
    <xf numFmtId="0" fontId="76" fillId="0" borderId="2" applyFill="0" applyBorder="0" applyProtection="0">
      <alignment horizontal="left" vertical="top"/>
    </xf>
    <xf numFmtId="49" fontId="84" fillId="0" borderId="1">
      <alignment vertical="center"/>
    </xf>
    <xf numFmtId="168" fontId="69" fillId="0" borderId="0" applyFont="0" applyFill="0" applyBorder="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164" fontId="69" fillId="0" borderId="0" applyFont="0" applyFill="0" applyBorder="0" applyAlignment="0" applyProtection="0"/>
    <xf numFmtId="176" fontId="88" fillId="0" borderId="0" applyFont="0" applyFill="0" applyBorder="0" applyAlignment="0" applyProtection="0"/>
    <xf numFmtId="169" fontId="77" fillId="0" borderId="0" applyFont="0" applyFill="0" applyBorder="0" applyAlignment="0" applyProtection="0"/>
    <xf numFmtId="168" fontId="77" fillId="0" borderId="0" applyFont="0" applyFill="0" applyBorder="0" applyAlignment="0" applyProtection="0"/>
    <xf numFmtId="0" fontId="77" fillId="0" borderId="0"/>
    <xf numFmtId="166" fontId="77" fillId="0" borderId="0" applyFont="0" applyFill="0" applyBorder="0" applyAlignment="0" applyProtection="0"/>
    <xf numFmtId="164" fontId="77" fillId="0" borderId="0" applyFont="0" applyFill="0" applyBorder="0" applyAlignment="0" applyProtection="0"/>
    <xf numFmtId="0" fontId="69" fillId="0" borderId="0"/>
    <xf numFmtId="0" fontId="73" fillId="0" borderId="0">
      <alignment horizontal="left" wrapText="1"/>
    </xf>
    <xf numFmtId="169" fontId="73" fillId="0" borderId="0" applyFont="0" applyFill="0" applyBorder="0" applyAlignment="0" applyProtection="0"/>
    <xf numFmtId="9" fontId="73" fillId="0" borderId="0" applyFont="0" applyFill="0" applyBorder="0" applyAlignment="0" applyProtection="0"/>
    <xf numFmtId="177" fontId="76" fillId="0" borderId="0" applyFill="0" applyBorder="0">
      <alignment vertical="top"/>
    </xf>
    <xf numFmtId="169" fontId="68" fillId="0" borderId="0" applyFont="0" applyFill="0" applyBorder="0" applyAlignment="0" applyProtection="0"/>
    <xf numFmtId="14" fontId="73" fillId="0" borderId="0"/>
    <xf numFmtId="165" fontId="72" fillId="0" borderId="0" applyFont="0" applyFill="0" applyBorder="0" applyAlignment="0" applyProtection="0"/>
    <xf numFmtId="178" fontId="72" fillId="0" borderId="0" applyFont="0" applyFill="0" applyBorder="0" applyAlignment="0" applyProtection="0"/>
    <xf numFmtId="0" fontId="82" fillId="0" borderId="0" applyFill="0" applyBorder="0" applyProtection="0">
      <alignment horizontal="left"/>
    </xf>
    <xf numFmtId="0" fontId="72" fillId="0" borderId="0">
      <alignment horizontal="left" wrapText="1"/>
    </xf>
    <xf numFmtId="49" fontId="92" fillId="0" borderId="0" applyFill="0" applyBorder="0">
      <alignment horizontal="left" vertical="top"/>
      <protection locked="0"/>
    </xf>
    <xf numFmtId="37" fontId="9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alignment horizontal="left" wrapText="1"/>
    </xf>
    <xf numFmtId="0" fontId="73" fillId="0" borderId="0"/>
    <xf numFmtId="0" fontId="94" fillId="0" borderId="0"/>
    <xf numFmtId="0" fontId="68" fillId="0" borderId="0"/>
    <xf numFmtId="9" fontId="73" fillId="0" borderId="0" applyFont="0" applyFill="0" applyBorder="0" applyAlignment="0" applyProtection="0"/>
    <xf numFmtId="9" fontId="94" fillId="0" borderId="0" applyFont="0" applyFill="0" applyBorder="0" applyAlignment="0" applyProtection="0"/>
    <xf numFmtId="179" fontId="75" fillId="4" borderId="6" applyNumberFormat="0" applyProtection="0">
      <alignment horizontal="center" vertical="center" wrapText="1"/>
    </xf>
    <xf numFmtId="0" fontId="72" fillId="0" borderId="0">
      <alignment horizontal="left" wrapText="1"/>
    </xf>
    <xf numFmtId="169" fontId="73" fillId="0" borderId="0" applyFont="0" applyFill="0" applyBorder="0" applyAlignment="0" applyProtection="0"/>
    <xf numFmtId="9" fontId="69" fillId="0" borderId="0" applyFont="0" applyFill="0" applyBorder="0" applyAlignment="0" applyProtection="0"/>
    <xf numFmtId="0" fontId="96" fillId="0" borderId="0" applyNumberFormat="0" applyFill="0" applyBorder="0" applyAlignment="0" applyProtection="0"/>
    <xf numFmtId="0" fontId="97" fillId="0" borderId="23" applyNumberFormat="0" applyFill="0" applyAlignment="0" applyProtection="0"/>
    <xf numFmtId="0" fontId="98" fillId="0" borderId="24" applyNumberFormat="0" applyFill="0" applyAlignment="0" applyProtection="0"/>
    <xf numFmtId="0" fontId="99" fillId="0" borderId="25" applyNumberFormat="0" applyFill="0" applyAlignment="0" applyProtection="0"/>
    <xf numFmtId="0" fontId="99" fillId="0" borderId="0" applyNumberFormat="0" applyFill="0" applyBorder="0" applyAlignment="0" applyProtection="0"/>
    <xf numFmtId="0" fontId="100" fillId="9" borderId="0" applyNumberFormat="0" applyBorder="0" applyAlignment="0" applyProtection="0"/>
    <xf numFmtId="0" fontId="101" fillId="10" borderId="0" applyNumberFormat="0" applyBorder="0" applyAlignment="0" applyProtection="0"/>
    <xf numFmtId="0" fontId="102" fillId="11" borderId="0" applyNumberFormat="0" applyBorder="0" applyAlignment="0" applyProtection="0"/>
    <xf numFmtId="0" fontId="103" fillId="12" borderId="26" applyNumberFormat="0" applyAlignment="0" applyProtection="0"/>
    <xf numFmtId="0" fontId="104" fillId="13" borderId="27" applyNumberFormat="0" applyAlignment="0" applyProtection="0"/>
    <xf numFmtId="0" fontId="105" fillId="13" borderId="26" applyNumberFormat="0" applyAlignment="0" applyProtection="0"/>
    <xf numFmtId="0" fontId="106" fillId="0" borderId="28" applyNumberFormat="0" applyFill="0" applyAlignment="0" applyProtection="0"/>
    <xf numFmtId="0" fontId="107" fillId="14" borderId="29" applyNumberFormat="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95" fillId="0" borderId="31" applyNumberFormat="0" applyFill="0" applyAlignment="0" applyProtection="0"/>
    <xf numFmtId="0" fontId="110" fillId="16"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110" fillId="19" borderId="0" applyNumberFormat="0" applyBorder="0" applyAlignment="0" applyProtection="0"/>
    <xf numFmtId="0" fontId="110" fillId="20"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110" fillId="23" borderId="0" applyNumberFormat="0" applyBorder="0" applyAlignment="0" applyProtection="0"/>
    <xf numFmtId="0" fontId="110" fillId="24"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110" fillId="27" borderId="0" applyNumberFormat="0" applyBorder="0" applyAlignment="0" applyProtection="0"/>
    <xf numFmtId="0" fontId="110" fillId="28"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110" fillId="31" borderId="0" applyNumberFormat="0" applyBorder="0" applyAlignment="0" applyProtection="0"/>
    <xf numFmtId="0" fontId="110" fillId="32" borderId="0" applyNumberFormat="0" applyBorder="0" applyAlignment="0" applyProtection="0"/>
    <xf numFmtId="0" fontId="67" fillId="33" borderId="0" applyNumberFormat="0" applyBorder="0" applyAlignment="0" applyProtection="0"/>
    <xf numFmtId="0" fontId="67" fillId="34" borderId="0" applyNumberFormat="0" applyBorder="0" applyAlignment="0" applyProtection="0"/>
    <xf numFmtId="0" fontId="110" fillId="35" borderId="0" applyNumberFormat="0" applyBorder="0" applyAlignment="0" applyProtection="0"/>
    <xf numFmtId="0" fontId="110" fillId="36" borderId="0" applyNumberFormat="0" applyBorder="0" applyAlignment="0" applyProtection="0"/>
    <xf numFmtId="0" fontId="67" fillId="37" borderId="0" applyNumberFormat="0" applyBorder="0" applyAlignment="0" applyProtection="0"/>
    <xf numFmtId="0" fontId="67" fillId="38" borderId="0" applyNumberFormat="0" applyBorder="0" applyAlignment="0" applyProtection="0"/>
    <xf numFmtId="0" fontId="110" fillId="39" borderId="0" applyNumberFormat="0" applyBorder="0" applyAlignment="0" applyProtection="0"/>
    <xf numFmtId="177" fontId="70" fillId="0" borderId="0" applyFill="0" applyBorder="0">
      <alignment vertical="top"/>
    </xf>
    <xf numFmtId="169" fontId="67" fillId="0" borderId="0" applyFont="0" applyFill="0" applyBorder="0" applyAlignment="0" applyProtection="0"/>
    <xf numFmtId="165" fontId="69" fillId="0" borderId="0" applyFont="0" applyFill="0" applyBorder="0" applyAlignment="0" applyProtection="0"/>
    <xf numFmtId="178" fontId="69" fillId="0" borderId="0" applyFont="0" applyFill="0" applyBorder="0" applyAlignment="0" applyProtection="0"/>
    <xf numFmtId="0" fontId="69" fillId="0" borderId="0">
      <alignment horizontal="left" wrapText="1"/>
    </xf>
    <xf numFmtId="0" fontId="67" fillId="0" borderId="0"/>
    <xf numFmtId="0" fontId="69" fillId="0" borderId="0">
      <alignment horizontal="left" wrapText="1"/>
    </xf>
    <xf numFmtId="0" fontId="70" fillId="0" borderId="2" applyFill="0" applyBorder="0" applyProtection="0">
      <alignment horizontal="left" vertical="top"/>
    </xf>
    <xf numFmtId="0" fontId="67" fillId="0" borderId="0"/>
    <xf numFmtId="0" fontId="67" fillId="15" borderId="30" applyNumberFormat="0" applyFont="0" applyAlignment="0" applyProtection="0"/>
    <xf numFmtId="0" fontId="69" fillId="0" borderId="0"/>
    <xf numFmtId="169" fontId="67" fillId="0" borderId="0" applyFont="0" applyFill="0" applyBorder="0" applyAlignment="0" applyProtection="0"/>
    <xf numFmtId="0" fontId="67" fillId="0" borderId="0"/>
    <xf numFmtId="0" fontId="69" fillId="0" borderId="0"/>
    <xf numFmtId="0" fontId="69" fillId="0" borderId="0">
      <alignment horizontal="left" wrapText="1"/>
    </xf>
    <xf numFmtId="9" fontId="69" fillId="0" borderId="0" applyFont="0" applyFill="0" applyBorder="0" applyAlignment="0" applyProtection="0"/>
    <xf numFmtId="168" fontId="69" fillId="0" borderId="0" applyFont="0" applyFill="0" applyBorder="0" applyAlignment="0" applyProtection="0"/>
    <xf numFmtId="168" fontId="69" fillId="0" borderId="0" applyFont="0" applyFill="0" applyBorder="0" applyAlignment="0" applyProtection="0"/>
    <xf numFmtId="169" fontId="69" fillId="0" borderId="0" applyFont="0" applyFill="0" applyBorder="0" applyAlignment="0" applyProtection="0"/>
    <xf numFmtId="169" fontId="69" fillId="0" borderId="0" applyFont="0" applyFill="0" applyBorder="0" applyAlignment="0" applyProtection="0"/>
    <xf numFmtId="164" fontId="69" fillId="0" borderId="0" applyFont="0" applyFill="0" applyBorder="0" applyAlignment="0" applyProtection="0"/>
    <xf numFmtId="164" fontId="69" fillId="0" borderId="0" applyFont="0" applyFill="0" applyBorder="0" applyAlignment="0" applyProtection="0"/>
    <xf numFmtId="0" fontId="69" fillId="0" borderId="0"/>
    <xf numFmtId="0" fontId="66" fillId="0" borderId="0"/>
    <xf numFmtId="9" fontId="69" fillId="0" borderId="0" applyFont="0" applyFill="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9" fontId="73" fillId="0" borderId="0" applyFont="0" applyFill="0" applyBorder="0" applyAlignment="0" applyProtection="0"/>
    <xf numFmtId="0" fontId="73" fillId="0" borderId="0"/>
    <xf numFmtId="0" fontId="73" fillId="0" borderId="0"/>
    <xf numFmtId="0" fontId="73" fillId="0" borderId="0"/>
    <xf numFmtId="0" fontId="73" fillId="0" borderId="0"/>
    <xf numFmtId="165" fontId="90" fillId="0" borderId="0" applyFont="0" applyFill="0" applyBorder="0" applyAlignment="0" applyProtection="0"/>
    <xf numFmtId="180" fontId="90" fillId="0" borderId="0" applyFont="0" applyFill="0" applyBorder="0" applyAlignment="0" applyProtection="0"/>
    <xf numFmtId="169" fontId="73" fillId="0" borderId="0" applyFont="0" applyFill="0" applyBorder="0" applyAlignment="0" applyProtection="0"/>
    <xf numFmtId="0" fontId="66" fillId="0" borderId="0"/>
    <xf numFmtId="169" fontId="66" fillId="0" borderId="0" applyFont="0" applyFill="0" applyBorder="0" applyAlignment="0" applyProtection="0"/>
    <xf numFmtId="0" fontId="73" fillId="0" borderId="0">
      <alignment horizontal="left" wrapText="1"/>
    </xf>
    <xf numFmtId="0" fontId="69" fillId="0" borderId="0"/>
    <xf numFmtId="0" fontId="69" fillId="0" borderId="0"/>
    <xf numFmtId="169" fontId="69" fillId="0" borderId="0" applyFont="0" applyFill="0" applyBorder="0" applyAlignment="0" applyProtection="0"/>
    <xf numFmtId="9" fontId="69" fillId="0" borderId="0" applyFont="0" applyFill="0" applyBorder="0" applyAlignment="0" applyProtection="0"/>
    <xf numFmtId="0" fontId="66" fillId="0" borderId="0"/>
    <xf numFmtId="0" fontId="66" fillId="0" borderId="0"/>
    <xf numFmtId="0" fontId="66" fillId="15" borderId="30" applyNumberFormat="0" applyFont="0" applyAlignment="0" applyProtection="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0" borderId="0"/>
    <xf numFmtId="0" fontId="66" fillId="15" borderId="30" applyNumberFormat="0" applyFont="0" applyAlignment="0" applyProtection="0"/>
    <xf numFmtId="0" fontId="66" fillId="17" borderId="0" applyNumberFormat="0" applyBorder="0" applyAlignment="0" applyProtection="0"/>
    <xf numFmtId="0" fontId="66" fillId="18" borderId="0" applyNumberFormat="0" applyBorder="0" applyAlignment="0" applyProtection="0"/>
    <xf numFmtId="0" fontId="66" fillId="21" borderId="0" applyNumberFormat="0" applyBorder="0" applyAlignment="0" applyProtection="0"/>
    <xf numFmtId="0" fontId="66" fillId="22" borderId="0" applyNumberFormat="0" applyBorder="0" applyAlignment="0" applyProtection="0"/>
    <xf numFmtId="0" fontId="66" fillId="25" borderId="0" applyNumberFormat="0" applyBorder="0" applyAlignment="0" applyProtection="0"/>
    <xf numFmtId="0" fontId="66" fillId="26" borderId="0" applyNumberFormat="0" applyBorder="0" applyAlignment="0" applyProtection="0"/>
    <xf numFmtId="0" fontId="66" fillId="29" borderId="0" applyNumberFormat="0" applyBorder="0" applyAlignment="0" applyProtection="0"/>
    <xf numFmtId="0" fontId="66" fillId="30"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15" borderId="30" applyNumberFormat="0" applyFont="0" applyAlignment="0" applyProtection="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17" borderId="0" applyNumberFormat="0" applyBorder="0" applyAlignment="0" applyProtection="0"/>
    <xf numFmtId="0" fontId="66" fillId="17" borderId="0" applyNumberFormat="0" applyBorder="0" applyAlignment="0" applyProtection="0"/>
    <xf numFmtId="0" fontId="66" fillId="21" borderId="0" applyNumberFormat="0" applyBorder="0" applyAlignment="0" applyProtection="0"/>
    <xf numFmtId="0" fontId="66" fillId="21" borderId="0" applyNumberFormat="0" applyBorder="0" applyAlignment="0" applyProtection="0"/>
    <xf numFmtId="0" fontId="66" fillId="25" borderId="0" applyNumberFormat="0" applyBorder="0" applyAlignment="0" applyProtection="0"/>
    <xf numFmtId="0" fontId="66" fillId="25" borderId="0" applyNumberFormat="0" applyBorder="0" applyAlignment="0" applyProtection="0"/>
    <xf numFmtId="0" fontId="66" fillId="29" borderId="0" applyNumberFormat="0" applyBorder="0" applyAlignment="0" applyProtection="0"/>
    <xf numFmtId="0" fontId="66" fillId="29" borderId="0" applyNumberFormat="0" applyBorder="0" applyAlignment="0" applyProtection="0"/>
    <xf numFmtId="0" fontId="66" fillId="33" borderId="0" applyNumberFormat="0" applyBorder="0" applyAlignment="0" applyProtection="0"/>
    <xf numFmtId="0" fontId="66" fillId="33"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4" borderId="0" applyNumberFormat="0" applyBorder="0" applyAlignment="0" applyProtection="0"/>
    <xf numFmtId="0" fontId="66" fillId="34" borderId="0" applyNumberFormat="0" applyBorder="0" applyAlignment="0" applyProtection="0"/>
    <xf numFmtId="0" fontId="66" fillId="38" borderId="0" applyNumberFormat="0" applyBorder="0" applyAlignment="0" applyProtection="0"/>
    <xf numFmtId="0" fontId="66" fillId="38" borderId="0" applyNumberFormat="0" applyBorder="0" applyAlignment="0" applyProtection="0"/>
    <xf numFmtId="0" fontId="66" fillId="15" borderId="30" applyNumberFormat="0" applyFont="0" applyAlignment="0" applyProtection="0"/>
    <xf numFmtId="0" fontId="66" fillId="15" borderId="30" applyNumberFormat="0" applyFont="0" applyAlignment="0" applyProtection="0"/>
    <xf numFmtId="9" fontId="69" fillId="0" borderId="0" applyFont="0" applyFill="0" applyBorder="0" applyAlignment="0" applyProtection="0"/>
    <xf numFmtId="0" fontId="69" fillId="0" borderId="0"/>
    <xf numFmtId="169" fontId="69" fillId="0" borderId="0" applyFont="0" applyFill="0" applyBorder="0" applyAlignment="0" applyProtection="0"/>
    <xf numFmtId="164" fontId="69" fillId="0" borderId="0" applyFont="0" applyFill="0" applyBorder="0" applyAlignment="0" applyProtection="0"/>
    <xf numFmtId="168" fontId="69" fillId="0" borderId="0" applyFont="0" applyFill="0" applyBorder="0" applyAlignment="0" applyProtection="0"/>
    <xf numFmtId="0" fontId="69" fillId="0" borderId="0">
      <alignment horizontal="left" wrapText="1"/>
    </xf>
    <xf numFmtId="169" fontId="69" fillId="0" borderId="0" applyFont="0" applyFill="0" applyBorder="0" applyAlignment="0" applyProtection="0"/>
    <xf numFmtId="9" fontId="69" fillId="0" borderId="0" applyFont="0" applyFill="0" applyBorder="0" applyAlignment="0" applyProtection="0"/>
    <xf numFmtId="0" fontId="111" fillId="0" borderId="0"/>
    <xf numFmtId="0" fontId="112" fillId="41" borderId="0" applyNumberFormat="0" applyBorder="0" applyAlignment="0" applyProtection="0"/>
    <xf numFmtId="0" fontId="112" fillId="42"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1" fillId="0" borderId="0"/>
    <xf numFmtId="0" fontId="112" fillId="45"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2" fillId="40"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4"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2" fillId="40"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1" fillId="0" borderId="0"/>
    <xf numFmtId="0" fontId="112" fillId="43" borderId="0" applyNumberFormat="0" applyBorder="0" applyAlignment="0" applyProtection="0"/>
    <xf numFmtId="0" fontId="112" fillId="42"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65" fillId="0" borderId="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1" fillId="0" borderId="0"/>
    <xf numFmtId="0" fontId="112" fillId="40" borderId="0" applyNumberFormat="0" applyBorder="0" applyAlignment="0" applyProtection="0"/>
    <xf numFmtId="0" fontId="112" fillId="43"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2" fillId="40"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112" fillId="40" borderId="0" applyNumberFormat="0" applyBorder="0" applyAlignment="0" applyProtection="0"/>
    <xf numFmtId="0" fontId="111" fillId="0" borderId="0"/>
    <xf numFmtId="0" fontId="65" fillId="21" borderId="0" applyNumberFormat="0" applyBorder="0" applyAlignment="0" applyProtection="0"/>
    <xf numFmtId="0" fontId="65" fillId="22" borderId="0" applyNumberFormat="0" applyBorder="0" applyAlignment="0" applyProtection="0"/>
    <xf numFmtId="0" fontId="112" fillId="40" borderId="0" applyNumberFormat="0" applyBorder="0" applyAlignment="0" applyProtection="0"/>
    <xf numFmtId="0" fontId="112" fillId="4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112" fillId="40" borderId="0" applyNumberFormat="0" applyBorder="0" applyAlignment="0" applyProtection="0"/>
    <xf numFmtId="0" fontId="111" fillId="0" borderId="0"/>
    <xf numFmtId="0" fontId="65" fillId="29" borderId="0" applyNumberFormat="0" applyBorder="0" applyAlignment="0" applyProtection="0"/>
    <xf numFmtId="0" fontId="65" fillId="30" borderId="0" applyNumberFormat="0" applyBorder="0" applyAlignment="0" applyProtection="0"/>
    <xf numFmtId="0" fontId="112" fillId="40" borderId="0" applyNumberFormat="0" applyBorder="0" applyAlignment="0" applyProtection="0"/>
    <xf numFmtId="0" fontId="111" fillId="0" borderId="0"/>
    <xf numFmtId="0" fontId="65" fillId="33" borderId="0" applyNumberFormat="0" applyBorder="0" applyAlignment="0" applyProtection="0"/>
    <xf numFmtId="0" fontId="65" fillId="34" borderId="0" applyNumberFormat="0" applyBorder="0" applyAlignment="0" applyProtection="0"/>
    <xf numFmtId="0" fontId="111" fillId="0" borderId="0"/>
    <xf numFmtId="0" fontId="65" fillId="37" borderId="0" applyNumberFormat="0" applyBorder="0" applyAlignment="0" applyProtection="0"/>
    <xf numFmtId="0" fontId="65" fillId="38" borderId="0" applyNumberFormat="0" applyBorder="0" applyAlignment="0" applyProtection="0"/>
    <xf numFmtId="0" fontId="111" fillId="0" borderId="0"/>
    <xf numFmtId="0" fontId="65" fillId="0" borderId="0"/>
    <xf numFmtId="0" fontId="112" fillId="44"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1" fillId="0" borderId="0"/>
    <xf numFmtId="0" fontId="112" fillId="44" borderId="0" applyNumberFormat="0" applyBorder="0" applyAlignment="0" applyProtection="0"/>
    <xf numFmtId="0" fontId="112" fillId="43" borderId="0" applyNumberFormat="0" applyBorder="0" applyAlignment="0" applyProtection="0"/>
    <xf numFmtId="0" fontId="111" fillId="0" borderId="0"/>
    <xf numFmtId="0" fontId="112" fillId="41"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65" fillId="0" borderId="0"/>
    <xf numFmtId="169" fontId="65" fillId="0" borderId="0" applyFont="0" applyFill="0" applyBorder="0" applyAlignment="0" applyProtection="0"/>
    <xf numFmtId="0" fontId="112" fillId="45"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65" fillId="0" borderId="0"/>
    <xf numFmtId="0" fontId="65" fillId="0" borderId="0"/>
    <xf numFmtId="0" fontId="65" fillId="15" borderId="30" applyNumberFormat="0" applyFont="0" applyAlignment="0" applyProtection="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0" borderId="0"/>
    <xf numFmtId="0" fontId="65" fillId="15" borderId="30" applyNumberFormat="0" applyFont="0" applyAlignment="0" applyProtection="0"/>
    <xf numFmtId="0" fontId="65" fillId="17" borderId="0" applyNumberFormat="0" applyBorder="0" applyAlignment="0" applyProtection="0"/>
    <xf numFmtId="0" fontId="65" fillId="18" borderId="0" applyNumberFormat="0" applyBorder="0" applyAlignment="0" applyProtection="0"/>
    <xf numFmtId="0" fontId="65" fillId="21" borderId="0" applyNumberFormat="0" applyBorder="0" applyAlignment="0" applyProtection="0"/>
    <xf numFmtId="0" fontId="65" fillId="22" borderId="0" applyNumberFormat="0" applyBorder="0" applyAlignment="0" applyProtection="0"/>
    <xf numFmtId="0" fontId="65" fillId="25"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5" fillId="30" borderId="0" applyNumberFormat="0" applyBorder="0" applyAlignment="0" applyProtection="0"/>
    <xf numFmtId="0" fontId="65" fillId="33" borderId="0" applyNumberFormat="0" applyBorder="0" applyAlignment="0" applyProtection="0"/>
    <xf numFmtId="0" fontId="65" fillId="34"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15" borderId="30" applyNumberFormat="0" applyFont="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17" borderId="0" applyNumberFormat="0" applyBorder="0" applyAlignment="0" applyProtection="0"/>
    <xf numFmtId="0" fontId="65" fillId="17" borderId="0" applyNumberFormat="0" applyBorder="0" applyAlignment="0" applyProtection="0"/>
    <xf numFmtId="0" fontId="65" fillId="21" borderId="0" applyNumberFormat="0" applyBorder="0" applyAlignment="0" applyProtection="0"/>
    <xf numFmtId="0" fontId="65" fillId="21" borderId="0" applyNumberFormat="0" applyBorder="0" applyAlignment="0" applyProtection="0"/>
    <xf numFmtId="0" fontId="65" fillId="25" borderId="0" applyNumberFormat="0" applyBorder="0" applyAlignment="0" applyProtection="0"/>
    <xf numFmtId="0" fontId="65" fillId="25" borderId="0" applyNumberFormat="0" applyBorder="0" applyAlignment="0" applyProtection="0"/>
    <xf numFmtId="0" fontId="65" fillId="29" borderId="0" applyNumberFormat="0" applyBorder="0" applyAlignment="0" applyProtection="0"/>
    <xf numFmtId="0" fontId="65" fillId="29" borderId="0" applyNumberFormat="0" applyBorder="0" applyAlignment="0" applyProtection="0"/>
    <xf numFmtId="0" fontId="65" fillId="33" borderId="0" applyNumberFormat="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18" borderId="0" applyNumberFormat="0" applyBorder="0" applyAlignment="0" applyProtection="0"/>
    <xf numFmtId="0" fontId="65" fillId="18" borderId="0" applyNumberFormat="0" applyBorder="0" applyAlignment="0" applyProtection="0"/>
    <xf numFmtId="0" fontId="65" fillId="22" borderId="0" applyNumberFormat="0" applyBorder="0" applyAlignment="0" applyProtection="0"/>
    <xf numFmtId="0" fontId="65" fillId="22" borderId="0" applyNumberFormat="0" applyBorder="0" applyAlignment="0" applyProtection="0"/>
    <xf numFmtId="0" fontId="65" fillId="26" borderId="0" applyNumberFormat="0" applyBorder="0" applyAlignment="0" applyProtection="0"/>
    <xf numFmtId="0" fontId="65" fillId="26" borderId="0" applyNumberFormat="0" applyBorder="0" applyAlignment="0" applyProtection="0"/>
    <xf numFmtId="0" fontId="65" fillId="30" borderId="0" applyNumberFormat="0" applyBorder="0" applyAlignment="0" applyProtection="0"/>
    <xf numFmtId="0" fontId="65" fillId="30" borderId="0" applyNumberFormat="0" applyBorder="0" applyAlignment="0" applyProtection="0"/>
    <xf numFmtId="0" fontId="65" fillId="34"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38" borderId="0" applyNumberFormat="0" applyBorder="0" applyAlignment="0" applyProtection="0"/>
    <xf numFmtId="0" fontId="65" fillId="15" borderId="30" applyNumberFormat="0" applyFont="0" applyAlignment="0" applyProtection="0"/>
    <xf numFmtId="0" fontId="65" fillId="15" borderId="30" applyNumberFormat="0" applyFont="0" applyAlignment="0" applyProtection="0"/>
    <xf numFmtId="0" fontId="112" fillId="41"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2" fillId="40" borderId="0" applyNumberFormat="0" applyBorder="0" applyAlignment="0" applyProtection="0"/>
    <xf numFmtId="0" fontId="112" fillId="46" borderId="0" applyNumberFormat="0" applyBorder="0" applyAlignment="0" applyProtection="0"/>
    <xf numFmtId="9" fontId="111" fillId="0" borderId="0" applyFont="0" applyFill="0" applyBorder="0" applyAlignment="0" applyProtection="0"/>
    <xf numFmtId="0" fontId="112" fillId="41" borderId="0" applyNumberFormat="0" applyBorder="0" applyAlignment="0" applyProtection="0"/>
    <xf numFmtId="0" fontId="112" fillId="44" borderId="0" applyNumberFormat="0" applyBorder="0" applyAlignment="0" applyProtection="0"/>
    <xf numFmtId="0" fontId="112" fillId="41" borderId="0" applyNumberFormat="0" applyBorder="0" applyAlignment="0" applyProtection="0"/>
    <xf numFmtId="0" fontId="112" fillId="43"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2" fillId="44"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2" fillId="44" borderId="0" applyNumberFormat="0" applyBorder="0" applyAlignment="0" applyProtection="0"/>
    <xf numFmtId="0" fontId="112" fillId="46" borderId="0" applyNumberFormat="0" applyBorder="0" applyAlignment="0" applyProtection="0"/>
    <xf numFmtId="0" fontId="111" fillId="0" borderId="0"/>
    <xf numFmtId="0" fontId="112" fillId="43"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2" fillId="43" borderId="0" applyNumberFormat="0" applyBorder="0" applyAlignment="0" applyProtection="0"/>
    <xf numFmtId="0" fontId="112" fillId="40"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4" borderId="0" applyNumberFormat="0" applyBorder="0" applyAlignment="0" applyProtection="0"/>
    <xf numFmtId="0" fontId="112" fillId="42"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2" fillId="46"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2" fillId="42"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2" fillId="46"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0"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2" fillId="46"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2" fillId="43"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5"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1" fillId="0" borderId="0"/>
    <xf numFmtId="0" fontId="112" fillId="42" borderId="0" applyNumberFormat="0" applyBorder="0" applyAlignment="0" applyProtection="0"/>
    <xf numFmtId="0" fontId="112" fillId="43"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2" fillId="46" borderId="0" applyNumberFormat="0" applyBorder="0" applyAlignment="0" applyProtection="0"/>
    <xf numFmtId="0" fontId="111" fillId="0" borderId="0"/>
    <xf numFmtId="0" fontId="112" fillId="44"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2" fillId="40"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2" fillId="40"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1" fillId="0" borderId="0"/>
    <xf numFmtId="0" fontId="112" fillId="40" borderId="0" applyNumberFormat="0" applyBorder="0" applyAlignment="0" applyProtection="0"/>
    <xf numFmtId="0" fontId="112" fillId="41"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2" fillId="42" borderId="0" applyNumberFormat="0" applyBorder="0" applyAlignment="0" applyProtection="0"/>
    <xf numFmtId="0" fontId="111" fillId="0" borderId="0"/>
    <xf numFmtId="0" fontId="112" fillId="45" borderId="0" applyNumberFormat="0" applyBorder="0" applyAlignment="0" applyProtection="0"/>
    <xf numFmtId="0" fontId="112" fillId="43"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1" fillId="0" borderId="0"/>
    <xf numFmtId="0" fontId="112" fillId="41" borderId="0" applyNumberFormat="0" applyBorder="0" applyAlignment="0" applyProtection="0"/>
    <xf numFmtId="0" fontId="111" fillId="0" borderId="0"/>
    <xf numFmtId="0" fontId="112" fillId="41" borderId="0" applyNumberFormat="0" applyBorder="0" applyAlignment="0" applyProtection="0"/>
    <xf numFmtId="0" fontId="112" fillId="46"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2" fillId="43"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2" fillId="42" borderId="0" applyNumberFormat="0" applyBorder="0" applyAlignment="0" applyProtection="0"/>
    <xf numFmtId="0" fontId="111" fillId="0" borderId="0"/>
    <xf numFmtId="0" fontId="112" fillId="45" borderId="0" applyNumberFormat="0" applyBorder="0" applyAlignment="0" applyProtection="0"/>
    <xf numFmtId="0" fontId="112" fillId="40"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2" fillId="40" borderId="0" applyNumberFormat="0" applyBorder="0" applyAlignment="0" applyProtection="0"/>
    <xf numFmtId="0" fontId="111" fillId="0" borderId="0"/>
    <xf numFmtId="0" fontId="112" fillId="42"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2" fillId="45"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2" fillId="45" borderId="0" applyNumberFormat="0" applyBorder="0" applyAlignment="0" applyProtection="0"/>
    <xf numFmtId="0" fontId="111" fillId="0" borderId="0"/>
    <xf numFmtId="0" fontId="112" fillId="40" borderId="0" applyNumberFormat="0" applyBorder="0" applyAlignment="0" applyProtection="0"/>
    <xf numFmtId="0" fontId="112" fillId="46" borderId="0" applyNumberFormat="0" applyBorder="0" applyAlignment="0" applyProtection="0"/>
    <xf numFmtId="0" fontId="112" fillId="44"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1" fillId="0" borderId="0"/>
    <xf numFmtId="0" fontId="112" fillId="44" borderId="0" applyNumberFormat="0" applyBorder="0" applyAlignment="0" applyProtection="0"/>
    <xf numFmtId="0" fontId="112" fillId="46"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2"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2" fillId="43" borderId="0" applyNumberFormat="0" applyBorder="0" applyAlignment="0" applyProtection="0"/>
    <xf numFmtId="0" fontId="111" fillId="0" borderId="0"/>
    <xf numFmtId="0" fontId="112" fillId="43" borderId="0" applyNumberFormat="0" applyBorder="0" applyAlignment="0" applyProtection="0"/>
    <xf numFmtId="0" fontId="112" fillId="42"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4" borderId="0" applyNumberFormat="0" applyBorder="0" applyAlignment="0" applyProtection="0"/>
    <xf numFmtId="0" fontId="111" fillId="0" borderId="0"/>
    <xf numFmtId="0" fontId="112" fillId="41" borderId="0" applyNumberFormat="0" applyBorder="0" applyAlignment="0" applyProtection="0"/>
    <xf numFmtId="0" fontId="112" fillId="46"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0"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2" fillId="46" borderId="0" applyNumberFormat="0" applyBorder="0" applyAlignment="0" applyProtection="0"/>
    <xf numFmtId="0" fontId="112" fillId="45" borderId="0" applyNumberFormat="0" applyBorder="0" applyAlignment="0" applyProtection="0"/>
    <xf numFmtId="0" fontId="111" fillId="0" borderId="0"/>
    <xf numFmtId="0" fontId="112" fillId="45"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2" fillId="44" borderId="0" applyNumberFormat="0" applyBorder="0" applyAlignment="0" applyProtection="0"/>
    <xf numFmtId="0" fontId="111" fillId="0" borderId="0"/>
    <xf numFmtId="0" fontId="112" fillId="40"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2" fillId="40"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2" fillId="43" borderId="0" applyNumberFormat="0" applyBorder="0" applyAlignment="0" applyProtection="0"/>
    <xf numFmtId="0" fontId="112" fillId="42"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2" fillId="45" borderId="0" applyNumberFormat="0" applyBorder="0" applyAlignment="0" applyProtection="0"/>
    <xf numFmtId="0" fontId="112" fillId="42"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2" fillId="44"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1" borderId="0" applyNumberFormat="0" applyBorder="0" applyAlignment="0" applyProtection="0"/>
    <xf numFmtId="0" fontId="112" fillId="44"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2" fillId="40" borderId="0" applyNumberFormat="0" applyBorder="0" applyAlignment="0" applyProtection="0"/>
    <xf numFmtId="0" fontId="111" fillId="0" borderId="0"/>
    <xf numFmtId="0" fontId="112" fillId="45" borderId="0" applyNumberFormat="0" applyBorder="0" applyAlignment="0" applyProtection="0"/>
    <xf numFmtId="0" fontId="112" fillId="43"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2" fillId="41"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2" fillId="45" borderId="0" applyNumberFormat="0" applyBorder="0" applyAlignment="0" applyProtection="0"/>
    <xf numFmtId="0" fontId="112" fillId="40"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2" fillId="42" borderId="0" applyNumberFormat="0" applyBorder="0" applyAlignment="0" applyProtection="0"/>
    <xf numFmtId="0" fontId="112" fillId="44"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0"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2" fillId="46"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5" borderId="0" applyNumberFormat="0" applyBorder="0" applyAlignment="0" applyProtection="0"/>
    <xf numFmtId="0" fontId="111" fillId="0" borderId="0"/>
    <xf numFmtId="0" fontId="112" fillId="42" borderId="0" applyNumberFormat="0" applyBorder="0" applyAlignment="0" applyProtection="0"/>
    <xf numFmtId="0" fontId="112" fillId="41" borderId="0" applyNumberFormat="0" applyBorder="0" applyAlignment="0" applyProtection="0"/>
    <xf numFmtId="0" fontId="112" fillId="46" borderId="0" applyNumberFormat="0" applyBorder="0" applyAlignment="0" applyProtection="0"/>
    <xf numFmtId="0" fontId="111" fillId="0" borderId="0"/>
    <xf numFmtId="0" fontId="112" fillId="45"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2" fillId="43"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2" fillId="41"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4"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2" fillId="46" borderId="0" applyNumberFormat="0" applyBorder="0" applyAlignment="0" applyProtection="0"/>
    <xf numFmtId="0" fontId="112" fillId="44" borderId="0" applyNumberFormat="0" applyBorder="0" applyAlignment="0" applyProtection="0"/>
    <xf numFmtId="0" fontId="111" fillId="0" borderId="0"/>
    <xf numFmtId="0" fontId="112" fillId="44" borderId="0" applyNumberFormat="0" applyBorder="0" applyAlignment="0" applyProtection="0"/>
    <xf numFmtId="0" fontId="112" fillId="43" borderId="0" applyNumberFormat="0" applyBorder="0" applyAlignment="0" applyProtection="0"/>
    <xf numFmtId="0" fontId="111" fillId="0" borderId="0"/>
    <xf numFmtId="0" fontId="112" fillId="40"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2" fillId="42"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1" borderId="0" applyNumberFormat="0" applyBorder="0" applyAlignment="0" applyProtection="0"/>
    <xf numFmtId="0" fontId="112" fillId="45" borderId="0" applyNumberFormat="0" applyBorder="0" applyAlignment="0" applyProtection="0"/>
    <xf numFmtId="0" fontId="111" fillId="0" borderId="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1" fillId="0" borderId="0"/>
    <xf numFmtId="0" fontId="112" fillId="41" borderId="0" applyNumberFormat="0" applyBorder="0" applyAlignment="0" applyProtection="0"/>
    <xf numFmtId="0" fontId="112" fillId="40"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2" fillId="41"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2" fillId="43"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2" fillId="45" borderId="0" applyNumberFormat="0" applyBorder="0" applyAlignment="0" applyProtection="0"/>
    <xf numFmtId="0" fontId="111" fillId="0" borderId="0"/>
    <xf numFmtId="0" fontId="112" fillId="43" borderId="0" applyNumberFormat="0" applyBorder="0" applyAlignment="0" applyProtection="0"/>
    <xf numFmtId="0" fontId="112" fillId="42" borderId="0" applyNumberFormat="0" applyBorder="0" applyAlignment="0" applyProtection="0"/>
    <xf numFmtId="0" fontId="112" fillId="45" borderId="0" applyNumberFormat="0" applyBorder="0" applyAlignment="0" applyProtection="0"/>
    <xf numFmtId="0" fontId="112" fillId="42" borderId="0" applyNumberFormat="0" applyBorder="0" applyAlignment="0" applyProtection="0"/>
    <xf numFmtId="0" fontId="111" fillId="0" borderId="0"/>
    <xf numFmtId="0" fontId="112" fillId="44" borderId="0" applyNumberFormat="0" applyBorder="0" applyAlignment="0" applyProtection="0"/>
    <xf numFmtId="0" fontId="112" fillId="43"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2" fillId="45"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2" fillId="42"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2" fillId="46"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2" fillId="43"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2" fillId="46"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0" borderId="0" applyNumberFormat="0" applyBorder="0" applyAlignment="0" applyProtection="0"/>
    <xf numFmtId="0" fontId="111" fillId="0" borderId="0"/>
    <xf numFmtId="0" fontId="112" fillId="41"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2" fillId="44"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2" fillId="43" borderId="0" applyNumberFormat="0" applyBorder="0" applyAlignment="0" applyProtection="0"/>
    <xf numFmtId="0" fontId="112" fillId="46" borderId="0" applyNumberFormat="0" applyBorder="0" applyAlignment="0" applyProtection="0"/>
    <xf numFmtId="0" fontId="112" fillId="41"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5" borderId="0" applyNumberFormat="0" applyBorder="0" applyAlignment="0" applyProtection="0"/>
    <xf numFmtId="0" fontId="111" fillId="0" borderId="0"/>
    <xf numFmtId="0" fontId="112" fillId="41"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2" fillId="40" borderId="0" applyNumberFormat="0" applyBorder="0" applyAlignment="0" applyProtection="0"/>
    <xf numFmtId="0" fontId="112" fillId="42" borderId="0" applyNumberFormat="0" applyBorder="0" applyAlignment="0" applyProtection="0"/>
    <xf numFmtId="0" fontId="112" fillId="44" borderId="0" applyNumberFormat="0" applyBorder="0" applyAlignment="0" applyProtection="0"/>
    <xf numFmtId="0" fontId="111" fillId="0" borderId="0"/>
    <xf numFmtId="0" fontId="112" fillId="42" borderId="0" applyNumberFormat="0" applyBorder="0" applyAlignment="0" applyProtection="0"/>
    <xf numFmtId="0" fontId="112" fillId="40" borderId="0" applyNumberFormat="0" applyBorder="0" applyAlignment="0" applyProtection="0"/>
    <xf numFmtId="0" fontId="111" fillId="0" borderId="0"/>
    <xf numFmtId="0" fontId="112" fillId="40" borderId="0" applyNumberFormat="0" applyBorder="0" applyAlignment="0" applyProtection="0"/>
    <xf numFmtId="0" fontId="112" fillId="46" borderId="0" applyNumberFormat="0" applyBorder="0" applyAlignment="0" applyProtection="0"/>
    <xf numFmtId="0" fontId="111" fillId="0" borderId="0"/>
    <xf numFmtId="0" fontId="112" fillId="45"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2" fillId="46"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0"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4"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2" fillId="44" borderId="0" applyNumberFormat="0" applyBorder="0" applyAlignment="0" applyProtection="0"/>
    <xf numFmtId="0" fontId="112" fillId="45"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2" fillId="46"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0" borderId="0" applyNumberFormat="0" applyBorder="0" applyAlignment="0" applyProtection="0"/>
    <xf numFmtId="0" fontId="111" fillId="0" borderId="0"/>
    <xf numFmtId="0" fontId="112" fillId="41"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3"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2" fillId="44" borderId="0" applyNumberFormat="0" applyBorder="0" applyAlignment="0" applyProtection="0"/>
    <xf numFmtId="0" fontId="112" fillId="43" borderId="0" applyNumberFormat="0" applyBorder="0" applyAlignment="0" applyProtection="0"/>
    <xf numFmtId="0" fontId="112" fillId="42"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2" fillId="41"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2" fillId="42"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2" fillId="46" borderId="0" applyNumberFormat="0" applyBorder="0" applyAlignment="0" applyProtection="0"/>
    <xf numFmtId="0" fontId="112" fillId="42" borderId="0" applyNumberFormat="0" applyBorder="0" applyAlignment="0" applyProtection="0"/>
    <xf numFmtId="0" fontId="112" fillId="44"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0"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2" fillId="44" borderId="0" applyNumberFormat="0" applyBorder="0" applyAlignment="0" applyProtection="0"/>
    <xf numFmtId="0" fontId="112" fillId="44" borderId="0" applyNumberFormat="0" applyBorder="0" applyAlignment="0" applyProtection="0"/>
    <xf numFmtId="0" fontId="111" fillId="0" borderId="0"/>
    <xf numFmtId="0" fontId="112" fillId="43"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1" fillId="0" borderId="0"/>
    <xf numFmtId="0" fontId="112" fillId="42" borderId="0" applyNumberFormat="0" applyBorder="0" applyAlignment="0" applyProtection="0"/>
    <xf numFmtId="0" fontId="112" fillId="46" borderId="0" applyNumberFormat="0" applyBorder="0" applyAlignment="0" applyProtection="0"/>
    <xf numFmtId="0" fontId="112" fillId="42"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2" fillId="40" borderId="0" applyNumberFormat="0" applyBorder="0" applyAlignment="0" applyProtection="0"/>
    <xf numFmtId="0" fontId="111" fillId="0" borderId="0"/>
    <xf numFmtId="0" fontId="112" fillId="41"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6" borderId="0" applyNumberFormat="0" applyBorder="0" applyAlignment="0" applyProtection="0"/>
    <xf numFmtId="0" fontId="112" fillId="45" borderId="0" applyNumberFormat="0" applyBorder="0" applyAlignment="0" applyProtection="0"/>
    <xf numFmtId="0" fontId="111" fillId="0" borderId="0"/>
    <xf numFmtId="0" fontId="112" fillId="45" borderId="0" applyNumberFormat="0" applyBorder="0" applyAlignment="0" applyProtection="0"/>
    <xf numFmtId="0" fontId="112" fillId="44" borderId="0" applyNumberFormat="0" applyBorder="0" applyAlignment="0" applyProtection="0"/>
    <xf numFmtId="0" fontId="112" fillId="41" borderId="0" applyNumberFormat="0" applyBorder="0" applyAlignment="0" applyProtection="0"/>
    <xf numFmtId="0" fontId="111" fillId="0" borderId="0"/>
    <xf numFmtId="0" fontId="112" fillId="43" borderId="0" applyNumberFormat="0" applyBorder="0" applyAlignment="0" applyProtection="0"/>
    <xf numFmtId="0" fontId="112" fillId="41" borderId="0" applyNumberFormat="0" applyBorder="0" applyAlignment="0" applyProtection="0"/>
    <xf numFmtId="0" fontId="111" fillId="0" borderId="0"/>
    <xf numFmtId="0" fontId="112" fillId="40"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6" borderId="0" applyNumberFormat="0" applyBorder="0" applyAlignment="0" applyProtection="0"/>
    <xf numFmtId="0" fontId="112" fillId="42"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6" borderId="0" applyNumberFormat="0" applyBorder="0" applyAlignment="0" applyProtection="0"/>
    <xf numFmtId="0" fontId="111" fillId="0" borderId="0"/>
    <xf numFmtId="0" fontId="112" fillId="43" borderId="0" applyNumberFormat="0" applyBorder="0" applyAlignment="0" applyProtection="0"/>
    <xf numFmtId="0" fontId="112" fillId="41" borderId="0" applyNumberFormat="0" applyBorder="0" applyAlignment="0" applyProtection="0"/>
    <xf numFmtId="0" fontId="112" fillId="46"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2" fillId="42"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2" fillId="45"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4" borderId="0" applyNumberFormat="0" applyBorder="0" applyAlignment="0" applyProtection="0"/>
    <xf numFmtId="0" fontId="112" fillId="44" borderId="0" applyNumberFormat="0" applyBorder="0" applyAlignment="0" applyProtection="0"/>
    <xf numFmtId="0" fontId="111" fillId="0" borderId="0"/>
    <xf numFmtId="0" fontId="112" fillId="44"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1" borderId="0" applyNumberFormat="0" applyBorder="0" applyAlignment="0" applyProtection="0"/>
    <xf numFmtId="0" fontId="112" fillId="44" borderId="0" applyNumberFormat="0" applyBorder="0" applyAlignment="0" applyProtection="0"/>
    <xf numFmtId="0" fontId="112" fillId="42"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1" fillId="0" borderId="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4" borderId="0" applyNumberFormat="0" applyBorder="0" applyAlignment="0" applyProtection="0"/>
    <xf numFmtId="0" fontId="112" fillId="46"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1" fillId="0" borderId="0"/>
    <xf numFmtId="0" fontId="112" fillId="46"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6"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2" fillId="44"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6"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2" fillId="45"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2" fillId="43"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2" fillId="46" borderId="0" applyNumberFormat="0" applyBorder="0" applyAlignment="0" applyProtection="0"/>
    <xf numFmtId="0" fontId="112" fillId="45" borderId="0" applyNumberFormat="0" applyBorder="0" applyAlignment="0" applyProtection="0"/>
    <xf numFmtId="0" fontId="112" fillId="40" borderId="0" applyNumberFormat="0" applyBorder="0" applyAlignment="0" applyProtection="0"/>
    <xf numFmtId="0" fontId="112" fillId="45"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2" fillId="40" borderId="0" applyNumberFormat="0" applyBorder="0" applyAlignment="0" applyProtection="0"/>
    <xf numFmtId="0" fontId="112" fillId="45"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1" fillId="0" borderId="0"/>
    <xf numFmtId="0" fontId="112" fillId="42" borderId="0" applyNumberFormat="0" applyBorder="0" applyAlignment="0" applyProtection="0"/>
    <xf numFmtId="0" fontId="112" fillId="40"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1" fillId="0" borderId="0"/>
    <xf numFmtId="0" fontId="112" fillId="46" borderId="0" applyNumberFormat="0" applyBorder="0" applyAlignment="0" applyProtection="0"/>
    <xf numFmtId="0" fontId="112" fillId="46"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1" fillId="0" borderId="0"/>
    <xf numFmtId="0" fontId="112" fillId="45" borderId="0" applyNumberFormat="0" applyBorder="0" applyAlignment="0" applyProtection="0"/>
    <xf numFmtId="0" fontId="112" fillId="41"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2" fillId="40"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2" fillId="41" borderId="0" applyNumberFormat="0" applyBorder="0" applyAlignment="0" applyProtection="0"/>
    <xf numFmtId="0" fontId="112" fillId="44"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2" fillId="41" borderId="0" applyNumberFormat="0" applyBorder="0" applyAlignment="0" applyProtection="0"/>
    <xf numFmtId="0" fontId="112" fillId="40" borderId="0" applyNumberFormat="0" applyBorder="0" applyAlignment="0" applyProtection="0"/>
    <xf numFmtId="0" fontId="112" fillId="43"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2" fillId="41" borderId="0" applyNumberFormat="0" applyBorder="0" applyAlignment="0" applyProtection="0"/>
    <xf numFmtId="0" fontId="112" fillId="40"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1" fillId="0" borderId="0"/>
    <xf numFmtId="0" fontId="112" fillId="45" borderId="0" applyNumberFormat="0" applyBorder="0" applyAlignment="0" applyProtection="0"/>
    <xf numFmtId="0" fontId="112" fillId="44"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2" fillId="44" borderId="0" applyNumberFormat="0" applyBorder="0" applyAlignment="0" applyProtection="0"/>
    <xf numFmtId="0" fontId="112" fillId="43"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2" fillId="45" borderId="0" applyNumberFormat="0" applyBorder="0" applyAlignment="0" applyProtection="0"/>
    <xf numFmtId="0" fontId="112" fillId="44"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2" fillId="45" borderId="0" applyNumberFormat="0" applyBorder="0" applyAlignment="0" applyProtection="0"/>
    <xf numFmtId="0" fontId="112" fillId="44"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2" fillId="46"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1" borderId="0" applyNumberFormat="0" applyBorder="0" applyAlignment="0" applyProtection="0"/>
    <xf numFmtId="0" fontId="112" fillId="43"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2" fillId="44"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1" fillId="0" borderId="0"/>
    <xf numFmtId="0" fontId="112" fillId="44" borderId="0" applyNumberFormat="0" applyBorder="0" applyAlignment="0" applyProtection="0"/>
    <xf numFmtId="0" fontId="112" fillId="41" borderId="0" applyNumberFormat="0" applyBorder="0" applyAlignment="0" applyProtection="0"/>
    <xf numFmtId="0" fontId="111" fillId="0" borderId="0"/>
    <xf numFmtId="0" fontId="112" fillId="43" borderId="0" applyNumberFormat="0" applyBorder="0" applyAlignment="0" applyProtection="0"/>
    <xf numFmtId="0" fontId="112" fillId="41" borderId="0" applyNumberFormat="0" applyBorder="0" applyAlignment="0" applyProtection="0"/>
    <xf numFmtId="0" fontId="111" fillId="0" borderId="0"/>
    <xf numFmtId="0" fontId="112" fillId="44"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2" fillId="45" borderId="0" applyNumberFormat="0" applyBorder="0" applyAlignment="0" applyProtection="0"/>
    <xf numFmtId="0" fontId="112" fillId="41"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4" borderId="0" applyNumberFormat="0" applyBorder="0" applyAlignment="0" applyProtection="0"/>
    <xf numFmtId="0" fontId="112" fillId="40"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2" fillId="41"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3" borderId="0" applyNumberFormat="0" applyBorder="0" applyAlignment="0" applyProtection="0"/>
    <xf numFmtId="0" fontId="112" fillId="41"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1" fillId="0" borderId="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6" borderId="0" applyNumberFormat="0" applyBorder="0" applyAlignment="0" applyProtection="0"/>
    <xf numFmtId="0" fontId="112" fillId="45" borderId="0" applyNumberFormat="0" applyBorder="0" applyAlignment="0" applyProtection="0"/>
    <xf numFmtId="0" fontId="111" fillId="0" borderId="0"/>
    <xf numFmtId="0" fontId="112" fillId="40" borderId="0" applyNumberFormat="0" applyBorder="0" applyAlignment="0" applyProtection="0"/>
    <xf numFmtId="0" fontId="112" fillId="45" borderId="0" applyNumberFormat="0" applyBorder="0" applyAlignment="0" applyProtection="0"/>
    <xf numFmtId="0" fontId="112" fillId="41" borderId="0" applyNumberFormat="0" applyBorder="0" applyAlignment="0" applyProtection="0"/>
    <xf numFmtId="0" fontId="112" fillId="43"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1" fillId="0" borderId="0"/>
    <xf numFmtId="0" fontId="112" fillId="45" borderId="0" applyNumberFormat="0" applyBorder="0" applyAlignment="0" applyProtection="0"/>
    <xf numFmtId="0" fontId="112" fillId="41" borderId="0" applyNumberFormat="0" applyBorder="0" applyAlignment="0" applyProtection="0"/>
    <xf numFmtId="0" fontId="112" fillId="44" borderId="0" applyNumberFormat="0" applyBorder="0" applyAlignment="0" applyProtection="0"/>
    <xf numFmtId="0" fontId="111" fillId="0" borderId="0"/>
    <xf numFmtId="0" fontId="112" fillId="42" borderId="0" applyNumberFormat="0" applyBorder="0" applyAlignment="0" applyProtection="0"/>
    <xf numFmtId="0" fontId="112" fillId="40"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2" fillId="46" borderId="0" applyNumberFormat="0" applyBorder="0" applyAlignment="0" applyProtection="0"/>
    <xf numFmtId="0" fontId="112" fillId="43"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2" fillId="45"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2" fillId="46" borderId="0" applyNumberFormat="0" applyBorder="0" applyAlignment="0" applyProtection="0"/>
    <xf numFmtId="0" fontId="112" fillId="41"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1" fillId="0" borderId="0"/>
    <xf numFmtId="0" fontId="112" fillId="42" borderId="0" applyNumberFormat="0" applyBorder="0" applyAlignment="0" applyProtection="0"/>
    <xf numFmtId="0" fontId="112" fillId="45"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2" fillId="45" borderId="0" applyNumberFormat="0" applyBorder="0" applyAlignment="0" applyProtection="0"/>
    <xf numFmtId="0" fontId="112" fillId="43"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6" borderId="0" applyNumberFormat="0" applyBorder="0" applyAlignment="0" applyProtection="0"/>
    <xf numFmtId="0" fontId="112" fillId="41"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6"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3"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1" fillId="0" borderId="0"/>
    <xf numFmtId="0" fontId="112" fillId="45"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4"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3"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1" fillId="0" borderId="0"/>
    <xf numFmtId="0" fontId="112" fillId="46"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2" fillId="40"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2" fillId="43" borderId="0" applyNumberFormat="0" applyBorder="0" applyAlignment="0" applyProtection="0"/>
    <xf numFmtId="0" fontId="112" fillId="41"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2" fillId="41" borderId="0" applyNumberFormat="0" applyBorder="0" applyAlignment="0" applyProtection="0"/>
    <xf numFmtId="0" fontId="112" fillId="44"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2" fillId="44"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2" fillId="42" borderId="0" applyNumberFormat="0" applyBorder="0" applyAlignment="0" applyProtection="0"/>
    <xf numFmtId="0" fontId="112" fillId="42"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2" fillId="45"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2" fillId="42"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1" fillId="0" borderId="0"/>
    <xf numFmtId="0" fontId="112" fillId="41" borderId="0" applyNumberFormat="0" applyBorder="0" applyAlignment="0" applyProtection="0"/>
    <xf numFmtId="0" fontId="112" fillId="44"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2" fillId="40" borderId="0" applyNumberFormat="0" applyBorder="0" applyAlignment="0" applyProtection="0"/>
    <xf numFmtId="0" fontId="112" fillId="46" borderId="0" applyNumberFormat="0" applyBorder="0" applyAlignment="0" applyProtection="0"/>
    <xf numFmtId="0" fontId="111" fillId="0" borderId="0"/>
    <xf numFmtId="0" fontId="112" fillId="40" borderId="0" applyNumberFormat="0" applyBorder="0" applyAlignment="0" applyProtection="0"/>
    <xf numFmtId="0" fontId="112" fillId="40"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2" fillId="45"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2" fillId="41" borderId="0" applyNumberFormat="0" applyBorder="0" applyAlignment="0" applyProtection="0"/>
    <xf numFmtId="0" fontId="112" fillId="44" borderId="0" applyNumberFormat="0" applyBorder="0" applyAlignment="0" applyProtection="0"/>
    <xf numFmtId="0" fontId="111" fillId="0" borderId="0"/>
    <xf numFmtId="0" fontId="112" fillId="45"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2" fillId="41"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2" fillId="40" borderId="0" applyNumberFormat="0" applyBorder="0" applyAlignment="0" applyProtection="0"/>
    <xf numFmtId="0" fontId="111" fillId="0" borderId="0"/>
    <xf numFmtId="0" fontId="112" fillId="41"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1" fillId="0" borderId="0"/>
    <xf numFmtId="0" fontId="112" fillId="43" borderId="0" applyNumberFormat="0" applyBorder="0" applyAlignment="0" applyProtection="0"/>
    <xf numFmtId="0" fontId="112" fillId="45"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0" borderId="0" applyNumberFormat="0" applyBorder="0" applyAlignment="0" applyProtection="0"/>
    <xf numFmtId="0" fontId="111" fillId="0" borderId="0"/>
    <xf numFmtId="0" fontId="112" fillId="46" borderId="0" applyNumberFormat="0" applyBorder="0" applyAlignment="0" applyProtection="0"/>
    <xf numFmtId="0" fontId="111" fillId="0" borderId="0"/>
    <xf numFmtId="0" fontId="111" fillId="0" borderId="0"/>
    <xf numFmtId="0" fontId="111" fillId="0" borderId="0"/>
    <xf numFmtId="0" fontId="112" fillId="41" borderId="0" applyNumberFormat="0" applyBorder="0" applyAlignment="0" applyProtection="0"/>
    <xf numFmtId="0" fontId="111" fillId="0" borderId="0"/>
    <xf numFmtId="0" fontId="112" fillId="42"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2" fillId="40" borderId="0" applyNumberFormat="0" applyBorder="0" applyAlignment="0" applyProtection="0"/>
    <xf numFmtId="0" fontId="111" fillId="0" borderId="0"/>
    <xf numFmtId="0" fontId="112" fillId="43"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2" fillId="44"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4" borderId="0" applyNumberFormat="0" applyBorder="0" applyAlignment="0" applyProtection="0"/>
    <xf numFmtId="0" fontId="111" fillId="0" borderId="0"/>
    <xf numFmtId="0" fontId="112" fillId="43"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5"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3"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2" fillId="44" borderId="0" applyNumberFormat="0" applyBorder="0" applyAlignment="0" applyProtection="0"/>
    <xf numFmtId="0" fontId="112" fillId="43" borderId="0" applyNumberFormat="0" applyBorder="0" applyAlignment="0" applyProtection="0"/>
    <xf numFmtId="0" fontId="111" fillId="0" borderId="0"/>
    <xf numFmtId="0" fontId="112" fillId="42" borderId="0" applyNumberFormat="0" applyBorder="0" applyAlignment="0" applyProtection="0"/>
    <xf numFmtId="0" fontId="112" fillId="42" borderId="0" applyNumberFormat="0" applyBorder="0" applyAlignment="0" applyProtection="0"/>
    <xf numFmtId="0" fontId="112" fillId="41"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2" fillId="40"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2" fillId="41"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2" fillId="43"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2" fillId="42" borderId="0" applyNumberFormat="0" applyBorder="0" applyAlignment="0" applyProtection="0"/>
    <xf numFmtId="0" fontId="112" fillId="45" borderId="0" applyNumberFormat="0" applyBorder="0" applyAlignment="0" applyProtection="0"/>
    <xf numFmtId="0" fontId="111" fillId="0" borderId="0"/>
    <xf numFmtId="0" fontId="112" fillId="42"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2" fillId="46" borderId="0" applyNumberFormat="0" applyBorder="0" applyAlignment="0" applyProtection="0"/>
    <xf numFmtId="0" fontId="112" fillId="43" borderId="0" applyNumberFormat="0" applyBorder="0" applyAlignment="0" applyProtection="0"/>
    <xf numFmtId="0" fontId="111" fillId="0" borderId="0"/>
    <xf numFmtId="0" fontId="112" fillId="45"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2" fillId="45"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4" borderId="0" applyNumberFormat="0" applyBorder="0" applyAlignment="0" applyProtection="0"/>
    <xf numFmtId="0" fontId="112" fillId="42"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6" borderId="0" applyNumberFormat="0" applyBorder="0" applyAlignment="0" applyProtection="0"/>
    <xf numFmtId="0" fontId="112" fillId="43"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2" fillId="43" borderId="0" applyNumberFormat="0" applyBorder="0" applyAlignment="0" applyProtection="0"/>
    <xf numFmtId="0" fontId="112" fillId="44"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5" borderId="0" applyNumberFormat="0" applyBorder="0" applyAlignment="0" applyProtection="0"/>
    <xf numFmtId="0" fontId="112" fillId="45" borderId="0" applyNumberFormat="0" applyBorder="0" applyAlignment="0" applyProtection="0"/>
    <xf numFmtId="0" fontId="112" fillId="40"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2" fillId="44"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2" fillId="43" borderId="0" applyNumberFormat="0" applyBorder="0" applyAlignment="0" applyProtection="0"/>
    <xf numFmtId="0" fontId="111" fillId="0" borderId="0"/>
    <xf numFmtId="0" fontId="112" fillId="43" borderId="0" applyNumberFormat="0" applyBorder="0" applyAlignment="0" applyProtection="0"/>
    <xf numFmtId="0" fontId="112" fillId="43"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2" fillId="45" borderId="0" applyNumberFormat="0" applyBorder="0" applyAlignment="0" applyProtection="0"/>
    <xf numFmtId="0" fontId="112" fillId="42"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3" borderId="0" applyNumberFormat="0" applyBorder="0" applyAlignment="0" applyProtection="0"/>
    <xf numFmtId="0" fontId="112" fillId="44" borderId="0" applyNumberFormat="0" applyBorder="0" applyAlignment="0" applyProtection="0"/>
    <xf numFmtId="0" fontId="111" fillId="0" borderId="0"/>
    <xf numFmtId="0" fontId="112" fillId="45"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2" fillId="40"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4"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2" fillId="41" borderId="0" applyNumberFormat="0" applyBorder="0" applyAlignment="0" applyProtection="0"/>
    <xf numFmtId="0" fontId="112" fillId="43" borderId="0" applyNumberFormat="0" applyBorder="0" applyAlignment="0" applyProtection="0"/>
    <xf numFmtId="0" fontId="111" fillId="0" borderId="0"/>
    <xf numFmtId="0" fontId="112" fillId="41" borderId="0" applyNumberFormat="0" applyBorder="0" applyAlignment="0" applyProtection="0"/>
    <xf numFmtId="0" fontId="112" fillId="43" borderId="0" applyNumberFormat="0" applyBorder="0" applyAlignment="0" applyProtection="0"/>
    <xf numFmtId="0" fontId="111" fillId="0" borderId="0"/>
    <xf numFmtId="0" fontId="112" fillId="43" borderId="0" applyNumberFormat="0" applyBorder="0" applyAlignment="0" applyProtection="0"/>
    <xf numFmtId="0" fontId="112" fillId="43" borderId="0" applyNumberFormat="0" applyBorder="0" applyAlignment="0" applyProtection="0"/>
    <xf numFmtId="0" fontId="112" fillId="45" borderId="0" applyNumberFormat="0" applyBorder="0" applyAlignment="0" applyProtection="0"/>
    <xf numFmtId="0" fontId="112" fillId="41" borderId="0" applyNumberFormat="0" applyBorder="0" applyAlignment="0" applyProtection="0"/>
    <xf numFmtId="0" fontId="111" fillId="0" borderId="0"/>
    <xf numFmtId="0" fontId="112" fillId="44" borderId="0" applyNumberFormat="0" applyBorder="0" applyAlignment="0" applyProtection="0"/>
    <xf numFmtId="0" fontId="112" fillId="43"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2" fillId="43" borderId="0" applyNumberFormat="0" applyBorder="0" applyAlignment="0" applyProtection="0"/>
    <xf numFmtId="0" fontId="112" fillId="42" borderId="0" applyNumberFormat="0" applyBorder="0" applyAlignment="0" applyProtection="0"/>
    <xf numFmtId="0" fontId="111" fillId="0" borderId="0"/>
    <xf numFmtId="0" fontId="112" fillId="43" borderId="0" applyNumberFormat="0" applyBorder="0" applyAlignment="0" applyProtection="0"/>
    <xf numFmtId="0" fontId="112" fillId="42"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2" fillId="46" borderId="0" applyNumberFormat="0" applyBorder="0" applyAlignment="0" applyProtection="0"/>
    <xf numFmtId="0" fontId="112" fillId="41"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1" fillId="0" borderId="0"/>
    <xf numFmtId="0" fontId="112" fillId="46"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2" fillId="42" borderId="0" applyNumberFormat="0" applyBorder="0" applyAlignment="0" applyProtection="0"/>
    <xf numFmtId="0" fontId="112" fillId="45"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2" fillId="46"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2" fillId="44"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2" fillId="42" borderId="0" applyNumberFormat="0" applyBorder="0" applyAlignment="0" applyProtection="0"/>
    <xf numFmtId="0" fontId="111" fillId="0" borderId="0"/>
    <xf numFmtId="0" fontId="112" fillId="42"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2" fillId="46"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2" fillId="41"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2" fillId="46"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0" borderId="0" applyNumberFormat="0" applyBorder="0" applyAlignment="0" applyProtection="0"/>
    <xf numFmtId="0" fontId="112" fillId="41"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2" fillId="41"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1" fillId="0" borderId="0"/>
    <xf numFmtId="0" fontId="112" fillId="44" borderId="0" applyNumberFormat="0" applyBorder="0" applyAlignment="0" applyProtection="0"/>
    <xf numFmtId="0" fontId="112" fillId="40"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2" fillId="43"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6"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4" borderId="0" applyNumberFormat="0" applyBorder="0" applyAlignment="0" applyProtection="0"/>
    <xf numFmtId="0" fontId="111" fillId="0" borderId="0"/>
    <xf numFmtId="0" fontId="112" fillId="41" borderId="0" applyNumberFormat="0" applyBorder="0" applyAlignment="0" applyProtection="0"/>
    <xf numFmtId="0" fontId="112" fillId="40"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2" fillId="45"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2" fillId="44" borderId="0" applyNumberFormat="0" applyBorder="0" applyAlignment="0" applyProtection="0"/>
    <xf numFmtId="0" fontId="111" fillId="0" borderId="0"/>
    <xf numFmtId="0" fontId="112" fillId="45" borderId="0" applyNumberFormat="0" applyBorder="0" applyAlignment="0" applyProtection="0"/>
    <xf numFmtId="0" fontId="112" fillId="43"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2" fillId="46" borderId="0" applyNumberFormat="0" applyBorder="0" applyAlignment="0" applyProtection="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2" fillId="42"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2" fillId="42"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2" fillId="42" borderId="0" applyNumberFormat="0" applyBorder="0" applyAlignment="0" applyProtection="0"/>
    <xf numFmtId="0" fontId="112" fillId="40"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1"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2" fillId="42" borderId="0" applyNumberFormat="0" applyBorder="0" applyAlignment="0" applyProtection="0"/>
    <xf numFmtId="0" fontId="112" fillId="41"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6" borderId="0" applyNumberFormat="0" applyBorder="0" applyAlignment="0" applyProtection="0"/>
    <xf numFmtId="0" fontId="111" fillId="0" borderId="0"/>
    <xf numFmtId="0" fontId="112" fillId="43"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2" fillId="41"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6"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2" fillId="45" borderId="0" applyNumberFormat="0" applyBorder="0" applyAlignment="0" applyProtection="0"/>
    <xf numFmtId="0" fontId="112" fillId="40"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2" fillId="41"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2" fillId="46"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1" borderId="0" applyNumberFormat="0" applyBorder="0" applyAlignment="0" applyProtection="0"/>
    <xf numFmtId="0" fontId="112" fillId="46"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2" fillId="40" borderId="0" applyNumberFormat="0" applyBorder="0" applyAlignment="0" applyProtection="0"/>
    <xf numFmtId="0" fontId="112" fillId="45"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2" fillId="44" borderId="0" applyNumberFormat="0" applyBorder="0" applyAlignment="0" applyProtection="0"/>
    <xf numFmtId="0" fontId="112" fillId="43"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5" borderId="0" applyNumberFormat="0" applyBorder="0" applyAlignment="0" applyProtection="0"/>
    <xf numFmtId="0" fontId="111" fillId="0" borderId="0"/>
    <xf numFmtId="0" fontId="112" fillId="43"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1" fillId="0" borderId="0"/>
    <xf numFmtId="0" fontId="112" fillId="45" borderId="0" applyNumberFormat="0" applyBorder="0" applyAlignment="0" applyProtection="0"/>
    <xf numFmtId="0" fontId="112" fillId="46"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0" borderId="0" applyNumberFormat="0" applyBorder="0" applyAlignment="0" applyProtection="0"/>
    <xf numFmtId="0" fontId="111" fillId="0" borderId="0"/>
    <xf numFmtId="0" fontId="112" fillId="40"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2" fillId="41" borderId="0" applyNumberFormat="0" applyBorder="0" applyAlignment="0" applyProtection="0"/>
    <xf numFmtId="0" fontId="112" fillId="40"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2" fillId="43"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2" fillId="44" borderId="0" applyNumberFormat="0" applyBorder="0" applyAlignment="0" applyProtection="0"/>
    <xf numFmtId="0" fontId="112" fillId="43" borderId="0" applyNumberFormat="0" applyBorder="0" applyAlignment="0" applyProtection="0"/>
    <xf numFmtId="0" fontId="112" fillId="44" borderId="0" applyNumberFormat="0" applyBorder="0" applyAlignment="0" applyProtection="0"/>
    <xf numFmtId="0" fontId="111" fillId="0" borderId="0"/>
    <xf numFmtId="0" fontId="112" fillId="41" borderId="0" applyNumberFormat="0" applyBorder="0" applyAlignment="0" applyProtection="0"/>
    <xf numFmtId="0" fontId="112" fillId="40"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2" fillId="44" borderId="0" applyNumberFormat="0" applyBorder="0" applyAlignment="0" applyProtection="0"/>
    <xf numFmtId="0" fontId="112" fillId="41" borderId="0" applyNumberFormat="0" applyBorder="0" applyAlignment="0" applyProtection="0"/>
    <xf numFmtId="0" fontId="111" fillId="0" borderId="0"/>
    <xf numFmtId="0" fontId="112" fillId="40" borderId="0" applyNumberFormat="0" applyBorder="0" applyAlignment="0" applyProtection="0"/>
    <xf numFmtId="0" fontId="112" fillId="46" borderId="0" applyNumberFormat="0" applyBorder="0" applyAlignment="0" applyProtection="0"/>
    <xf numFmtId="0" fontId="112" fillId="44" borderId="0" applyNumberFormat="0" applyBorder="0" applyAlignment="0" applyProtection="0"/>
    <xf numFmtId="0" fontId="111" fillId="0" borderId="0"/>
    <xf numFmtId="0" fontId="112" fillId="46"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6"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4"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6"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5" borderId="0" applyNumberFormat="0" applyBorder="0" applyAlignment="0" applyProtection="0"/>
    <xf numFmtId="0" fontId="111" fillId="0" borderId="0"/>
    <xf numFmtId="0" fontId="112" fillId="46"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2" borderId="0" applyNumberFormat="0" applyBorder="0" applyAlignment="0" applyProtection="0"/>
    <xf numFmtId="0" fontId="111" fillId="0" borderId="0"/>
    <xf numFmtId="0" fontId="112" fillId="45" borderId="0" applyNumberFormat="0" applyBorder="0" applyAlignment="0" applyProtection="0"/>
    <xf numFmtId="0" fontId="112" fillId="44" borderId="0" applyNumberFormat="0" applyBorder="0" applyAlignment="0" applyProtection="0"/>
    <xf numFmtId="0" fontId="112" fillId="40"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2" fillId="45" borderId="0" applyNumberFormat="0" applyBorder="0" applyAlignment="0" applyProtection="0"/>
    <xf numFmtId="0" fontId="111" fillId="0" borderId="0"/>
    <xf numFmtId="0" fontId="112" fillId="43"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2" borderId="0" applyNumberFormat="0" applyBorder="0" applyAlignment="0" applyProtection="0"/>
    <xf numFmtId="0" fontId="111" fillId="0" borderId="0"/>
    <xf numFmtId="0" fontId="112" fillId="42" borderId="0" applyNumberFormat="0" applyBorder="0" applyAlignment="0" applyProtection="0"/>
    <xf numFmtId="0" fontId="112" fillId="46" borderId="0" applyNumberFormat="0" applyBorder="0" applyAlignment="0" applyProtection="0"/>
    <xf numFmtId="0" fontId="111" fillId="0" borderId="0"/>
    <xf numFmtId="0" fontId="112" fillId="42"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2" fillId="44" borderId="0" applyNumberFormat="0" applyBorder="0" applyAlignment="0" applyProtection="0"/>
    <xf numFmtId="0" fontId="112" fillId="43"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2" borderId="0" applyNumberFormat="0" applyBorder="0" applyAlignment="0" applyProtection="0"/>
    <xf numFmtId="0" fontId="111" fillId="0" borderId="0"/>
    <xf numFmtId="0" fontId="112" fillId="43" borderId="0" applyNumberFormat="0" applyBorder="0" applyAlignment="0" applyProtection="0"/>
    <xf numFmtId="0" fontId="112" fillId="42" borderId="0" applyNumberFormat="0" applyBorder="0" applyAlignment="0" applyProtection="0"/>
    <xf numFmtId="0" fontId="112" fillId="46" borderId="0" applyNumberFormat="0" applyBorder="0" applyAlignment="0" applyProtection="0"/>
    <xf numFmtId="0" fontId="112" fillId="43" borderId="0" applyNumberFormat="0" applyBorder="0" applyAlignment="0" applyProtection="0"/>
    <xf numFmtId="0" fontId="111" fillId="0" borderId="0"/>
    <xf numFmtId="0" fontId="112" fillId="45"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2" fillId="43"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2" fillId="43"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2" fillId="42" borderId="0" applyNumberFormat="0" applyBorder="0" applyAlignment="0" applyProtection="0"/>
    <xf numFmtId="0" fontId="112" fillId="41"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3" borderId="0" applyNumberFormat="0" applyBorder="0" applyAlignment="0" applyProtection="0"/>
    <xf numFmtId="0" fontId="111" fillId="0" borderId="0"/>
    <xf numFmtId="0" fontId="112" fillId="44" borderId="0" applyNumberFormat="0" applyBorder="0" applyAlignment="0" applyProtection="0"/>
    <xf numFmtId="0" fontId="112" fillId="40" borderId="0" applyNumberFormat="0" applyBorder="0" applyAlignment="0" applyProtection="0"/>
    <xf numFmtId="0" fontId="111" fillId="0" borderId="0"/>
    <xf numFmtId="0" fontId="112" fillId="46"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2"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2" fillId="40" borderId="0" applyNumberFormat="0" applyBorder="0" applyAlignment="0" applyProtection="0"/>
    <xf numFmtId="0" fontId="112" fillId="43"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6" borderId="0" applyNumberFormat="0" applyBorder="0" applyAlignment="0" applyProtection="0"/>
    <xf numFmtId="0" fontId="111" fillId="0" borderId="0"/>
    <xf numFmtId="0" fontId="112" fillId="43" borderId="0" applyNumberFormat="0" applyBorder="0" applyAlignment="0" applyProtection="0"/>
    <xf numFmtId="0" fontId="112" fillId="42" borderId="0" applyNumberFormat="0" applyBorder="0" applyAlignment="0" applyProtection="0"/>
    <xf numFmtId="0" fontId="112" fillId="45" borderId="0" applyNumberFormat="0" applyBorder="0" applyAlignment="0" applyProtection="0"/>
    <xf numFmtId="0" fontId="112" fillId="43" borderId="0" applyNumberFormat="0" applyBorder="0" applyAlignment="0" applyProtection="0"/>
    <xf numFmtId="0" fontId="111" fillId="0" borderId="0"/>
    <xf numFmtId="0" fontId="112" fillId="45" borderId="0" applyNumberFormat="0" applyBorder="0" applyAlignment="0" applyProtection="0"/>
    <xf numFmtId="0" fontId="112" fillId="43"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2" fillId="46"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2" fillId="42"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2" fillId="46"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6" borderId="0" applyNumberFormat="0" applyBorder="0" applyAlignment="0" applyProtection="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2" fillId="40" borderId="0" applyNumberFormat="0" applyBorder="0" applyAlignment="0" applyProtection="0"/>
    <xf numFmtId="0" fontId="111" fillId="0" borderId="0"/>
    <xf numFmtId="0" fontId="112" fillId="42" borderId="0" applyNumberFormat="0" applyBorder="0" applyAlignment="0" applyProtection="0"/>
    <xf numFmtId="0" fontId="112" fillId="44" borderId="0" applyNumberFormat="0" applyBorder="0" applyAlignment="0" applyProtection="0"/>
    <xf numFmtId="0" fontId="111" fillId="0" borderId="0"/>
    <xf numFmtId="0" fontId="112" fillId="46" borderId="0" applyNumberFormat="0" applyBorder="0" applyAlignment="0" applyProtection="0"/>
    <xf numFmtId="0" fontId="111" fillId="0" borderId="0"/>
    <xf numFmtId="0" fontId="112" fillId="46" borderId="0" applyNumberFormat="0" applyBorder="0" applyAlignment="0" applyProtection="0"/>
    <xf numFmtId="0" fontId="111" fillId="0" borderId="0"/>
    <xf numFmtId="0" fontId="112" fillId="42" borderId="0" applyNumberFormat="0" applyBorder="0" applyAlignment="0" applyProtection="0"/>
    <xf numFmtId="0" fontId="112" fillId="44"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6"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4" borderId="0" applyNumberFormat="0" applyBorder="0" applyAlignment="0" applyProtection="0"/>
    <xf numFmtId="0" fontId="112" fillId="42"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1" fillId="0" borderId="0"/>
    <xf numFmtId="0" fontId="112" fillId="46" borderId="0" applyNumberFormat="0" applyBorder="0" applyAlignment="0" applyProtection="0"/>
    <xf numFmtId="0" fontId="111" fillId="0" borderId="0"/>
    <xf numFmtId="0" fontId="112" fillId="40" borderId="0" applyNumberFormat="0" applyBorder="0" applyAlignment="0" applyProtection="0"/>
    <xf numFmtId="0" fontId="112" fillId="43"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2" fillId="46"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2" fillId="42" borderId="0" applyNumberFormat="0" applyBorder="0" applyAlignment="0" applyProtection="0"/>
    <xf numFmtId="0" fontId="112" fillId="45"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1" fillId="0" borderId="0"/>
    <xf numFmtId="0" fontId="112" fillId="44" borderId="0" applyNumberFormat="0" applyBorder="0" applyAlignment="0" applyProtection="0"/>
    <xf numFmtId="0" fontId="112" fillId="46"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2" fillId="40"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2" fillId="46" borderId="0" applyNumberFormat="0" applyBorder="0" applyAlignment="0" applyProtection="0"/>
    <xf numFmtId="0" fontId="111" fillId="0" borderId="0"/>
    <xf numFmtId="0" fontId="112" fillId="43" borderId="0" applyNumberFormat="0" applyBorder="0" applyAlignment="0" applyProtection="0"/>
    <xf numFmtId="0" fontId="112" fillId="43"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3" borderId="0" applyNumberFormat="0" applyBorder="0" applyAlignment="0" applyProtection="0"/>
    <xf numFmtId="0" fontId="112" fillId="45" borderId="0" applyNumberFormat="0" applyBorder="0" applyAlignment="0" applyProtection="0"/>
    <xf numFmtId="0" fontId="111" fillId="0" borderId="0"/>
    <xf numFmtId="0" fontId="112" fillId="42"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2" fillId="40" borderId="0" applyNumberFormat="0" applyBorder="0" applyAlignment="0" applyProtection="0"/>
    <xf numFmtId="0" fontId="111" fillId="0" borderId="0"/>
    <xf numFmtId="0" fontId="112" fillId="42"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1" fillId="0" borderId="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6"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1" fillId="0" borderId="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2" fillId="44" borderId="0" applyNumberFormat="0" applyBorder="0" applyAlignment="0" applyProtection="0"/>
    <xf numFmtId="0" fontId="112" fillId="41" borderId="0" applyNumberFormat="0" applyBorder="0" applyAlignment="0" applyProtection="0"/>
    <xf numFmtId="0" fontId="112" fillId="46"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2" fillId="40"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2" fillId="44" borderId="0" applyNumberFormat="0" applyBorder="0" applyAlignment="0" applyProtection="0"/>
    <xf numFmtId="0" fontId="112" fillId="40"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1" fillId="0" borderId="0"/>
    <xf numFmtId="0" fontId="112" fillId="41" borderId="0" applyNumberFormat="0" applyBorder="0" applyAlignment="0" applyProtection="0"/>
    <xf numFmtId="0" fontId="112" fillId="44"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6" borderId="0" applyNumberFormat="0" applyBorder="0" applyAlignment="0" applyProtection="0"/>
    <xf numFmtId="0" fontId="112" fillId="42" borderId="0" applyNumberFormat="0" applyBorder="0" applyAlignment="0" applyProtection="0"/>
    <xf numFmtId="0" fontId="111" fillId="0" borderId="0"/>
    <xf numFmtId="0" fontId="112" fillId="42" borderId="0" applyNumberFormat="0" applyBorder="0" applyAlignment="0" applyProtection="0"/>
    <xf numFmtId="0" fontId="112" fillId="40"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1" fillId="0" borderId="0"/>
    <xf numFmtId="0" fontId="112" fillId="42"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2" fillId="44" borderId="0" applyNumberFormat="0" applyBorder="0" applyAlignment="0" applyProtection="0"/>
    <xf numFmtId="0" fontId="112" fillId="42"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1" fillId="0" borderId="0"/>
    <xf numFmtId="0" fontId="112" fillId="41"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2" fillId="45" borderId="0" applyNumberFormat="0" applyBorder="0" applyAlignment="0" applyProtection="0"/>
    <xf numFmtId="0" fontId="112" fillId="43"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2" fillId="42"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1" fillId="0" borderId="0"/>
    <xf numFmtId="0" fontId="112" fillId="41" borderId="0" applyNumberFormat="0" applyBorder="0" applyAlignment="0" applyProtection="0"/>
    <xf numFmtId="0" fontId="112" fillId="44"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2" fillId="46" borderId="0" applyNumberFormat="0" applyBorder="0" applyAlignment="0" applyProtection="0"/>
    <xf numFmtId="0" fontId="112" fillId="45"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2" fillId="45" borderId="0" applyNumberFormat="0" applyBorder="0" applyAlignment="0" applyProtection="0"/>
    <xf numFmtId="0" fontId="112" fillId="45"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2"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1" fillId="0" borderId="0"/>
    <xf numFmtId="0" fontId="112" fillId="46"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0"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1" fillId="0" borderId="0"/>
    <xf numFmtId="0" fontId="112" fillId="45" borderId="0" applyNumberFormat="0" applyBorder="0" applyAlignment="0" applyProtection="0"/>
    <xf numFmtId="0" fontId="112" fillId="44"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6"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0"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2" fillId="42" borderId="0" applyNumberFormat="0" applyBorder="0" applyAlignment="0" applyProtection="0"/>
    <xf numFmtId="0" fontId="112" fillId="40"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1" fillId="0" borderId="0"/>
    <xf numFmtId="0" fontId="112" fillId="45"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2" fillId="41" borderId="0" applyNumberFormat="0" applyBorder="0" applyAlignment="0" applyProtection="0"/>
    <xf numFmtId="0" fontId="112" fillId="46"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2" fillId="44"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5"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1" fillId="0" borderId="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1" fillId="0" borderId="0"/>
    <xf numFmtId="0" fontId="112" fillId="45" borderId="0" applyNumberFormat="0" applyBorder="0" applyAlignment="0" applyProtection="0"/>
    <xf numFmtId="0" fontId="112" fillId="43"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2" fillId="40" borderId="0" applyNumberFormat="0" applyBorder="0" applyAlignment="0" applyProtection="0"/>
    <xf numFmtId="0" fontId="112" fillId="45" borderId="0" applyNumberFormat="0" applyBorder="0" applyAlignment="0" applyProtection="0"/>
    <xf numFmtId="0" fontId="111" fillId="0" borderId="0"/>
    <xf numFmtId="0" fontId="112" fillId="42" borderId="0" applyNumberFormat="0" applyBorder="0" applyAlignment="0" applyProtection="0"/>
    <xf numFmtId="0" fontId="112" fillId="45" borderId="0" applyNumberFormat="0" applyBorder="0" applyAlignment="0" applyProtection="0"/>
    <xf numFmtId="0" fontId="111" fillId="0" borderId="0"/>
    <xf numFmtId="0" fontId="112" fillId="46"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2" fillId="45" borderId="0" applyNumberFormat="0" applyBorder="0" applyAlignment="0" applyProtection="0"/>
    <xf numFmtId="0" fontId="112" fillId="43"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2" fillId="40" borderId="0" applyNumberFormat="0" applyBorder="0" applyAlignment="0" applyProtection="0"/>
    <xf numFmtId="0" fontId="112" fillId="44" borderId="0" applyNumberFormat="0" applyBorder="0" applyAlignment="0" applyProtection="0"/>
    <xf numFmtId="0" fontId="112" fillId="40"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1"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1" fillId="0" borderId="0"/>
    <xf numFmtId="0" fontId="112" fillId="42"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1" fillId="0" borderId="0"/>
    <xf numFmtId="0" fontId="112" fillId="44" borderId="0" applyNumberFormat="0" applyBorder="0" applyAlignment="0" applyProtection="0"/>
    <xf numFmtId="0" fontId="112" fillId="41" borderId="0" applyNumberFormat="0" applyBorder="0" applyAlignment="0" applyProtection="0"/>
    <xf numFmtId="0" fontId="111" fillId="0" borderId="0"/>
    <xf numFmtId="0" fontId="112" fillId="43"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6" borderId="0" applyNumberFormat="0" applyBorder="0" applyAlignment="0" applyProtection="0"/>
    <xf numFmtId="0" fontId="112" fillId="45" borderId="0" applyNumberFormat="0" applyBorder="0" applyAlignment="0" applyProtection="0"/>
    <xf numFmtId="0" fontId="112" fillId="40" borderId="0" applyNumberFormat="0" applyBorder="0" applyAlignment="0" applyProtection="0"/>
    <xf numFmtId="0" fontId="112" fillId="43" borderId="0" applyNumberFormat="0" applyBorder="0" applyAlignment="0" applyProtection="0"/>
    <xf numFmtId="0" fontId="111" fillId="0" borderId="0"/>
    <xf numFmtId="0" fontId="112" fillId="46"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2" fillId="42"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1" fillId="0" borderId="0"/>
    <xf numFmtId="0" fontId="112" fillId="46" borderId="0" applyNumberFormat="0" applyBorder="0" applyAlignment="0" applyProtection="0"/>
    <xf numFmtId="0" fontId="112" fillId="42"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2" fillId="44" borderId="0" applyNumberFormat="0" applyBorder="0" applyAlignment="0" applyProtection="0"/>
    <xf numFmtId="0" fontId="112" fillId="40"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1" fillId="0" borderId="0"/>
    <xf numFmtId="0" fontId="112" fillId="41" borderId="0" applyNumberFormat="0" applyBorder="0" applyAlignment="0" applyProtection="0"/>
    <xf numFmtId="0" fontId="112" fillId="44" borderId="0" applyNumberFormat="0" applyBorder="0" applyAlignment="0" applyProtection="0"/>
    <xf numFmtId="0" fontId="112" fillId="43" borderId="0" applyNumberFormat="0" applyBorder="0" applyAlignment="0" applyProtection="0"/>
    <xf numFmtId="0" fontId="112" fillId="42" borderId="0" applyNumberFormat="0" applyBorder="0" applyAlignment="0" applyProtection="0"/>
    <xf numFmtId="0" fontId="111" fillId="0" borderId="0"/>
    <xf numFmtId="0" fontId="112" fillId="46"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2" fillId="45"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1" fillId="0" borderId="0"/>
    <xf numFmtId="0" fontId="112" fillId="40"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1" fillId="0" borderId="0"/>
    <xf numFmtId="0" fontId="112" fillId="45"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4"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2" fillId="41"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2" fillId="45" borderId="0" applyNumberFormat="0" applyBorder="0" applyAlignment="0" applyProtection="0"/>
    <xf numFmtId="0" fontId="112" fillId="44"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1" fillId="0" borderId="0"/>
    <xf numFmtId="0" fontId="112" fillId="40" borderId="0" applyNumberFormat="0" applyBorder="0" applyAlignment="0" applyProtection="0"/>
    <xf numFmtId="0" fontId="112" fillId="46" borderId="0" applyNumberFormat="0" applyBorder="0" applyAlignment="0" applyProtection="0"/>
    <xf numFmtId="0" fontId="111" fillId="0" borderId="0"/>
    <xf numFmtId="0" fontId="112" fillId="42"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2" fillId="40"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2" fillId="45"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2" fillId="40" borderId="0" applyNumberFormat="0" applyBorder="0" applyAlignment="0" applyProtection="0"/>
    <xf numFmtId="0" fontId="112" fillId="45"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2" fillId="45" borderId="0" applyNumberFormat="0" applyBorder="0" applyAlignment="0" applyProtection="0"/>
    <xf numFmtId="0" fontId="112" fillId="44"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3" borderId="0" applyNumberFormat="0" applyBorder="0" applyAlignment="0" applyProtection="0"/>
    <xf numFmtId="0" fontId="112" fillId="46"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3"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2" fillId="40"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4"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2" fillId="43" borderId="0" applyNumberFormat="0" applyBorder="0" applyAlignment="0" applyProtection="0"/>
    <xf numFmtId="0" fontId="112" fillId="42"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2" fillId="43"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1" fillId="0" borderId="0"/>
    <xf numFmtId="0" fontId="112" fillId="43" borderId="0" applyNumberFormat="0" applyBorder="0" applyAlignment="0" applyProtection="0"/>
    <xf numFmtId="0" fontId="112" fillId="41" borderId="0" applyNumberFormat="0" applyBorder="0" applyAlignment="0" applyProtection="0"/>
    <xf numFmtId="0" fontId="111" fillId="0" borderId="0"/>
    <xf numFmtId="0" fontId="112" fillId="45" borderId="0" applyNumberFormat="0" applyBorder="0" applyAlignment="0" applyProtection="0"/>
    <xf numFmtId="0" fontId="112" fillId="45"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2" fillId="45" borderId="0" applyNumberFormat="0" applyBorder="0" applyAlignment="0" applyProtection="0"/>
    <xf numFmtId="0" fontId="112" fillId="44" borderId="0" applyNumberFormat="0" applyBorder="0" applyAlignment="0" applyProtection="0"/>
    <xf numFmtId="0" fontId="112" fillId="43" borderId="0" applyNumberFormat="0" applyBorder="0" applyAlignment="0" applyProtection="0"/>
    <xf numFmtId="0" fontId="112" fillId="45" borderId="0" applyNumberFormat="0" applyBorder="0" applyAlignment="0" applyProtection="0"/>
    <xf numFmtId="0" fontId="111" fillId="0" borderId="0"/>
    <xf numFmtId="0" fontId="112" fillId="43" borderId="0" applyNumberFormat="0" applyBorder="0" applyAlignment="0" applyProtection="0"/>
    <xf numFmtId="0" fontId="112" fillId="44" borderId="0" applyNumberFormat="0" applyBorder="0" applyAlignment="0" applyProtection="0"/>
    <xf numFmtId="0" fontId="111" fillId="0" borderId="0"/>
    <xf numFmtId="0" fontId="112" fillId="43" borderId="0" applyNumberFormat="0" applyBorder="0" applyAlignment="0" applyProtection="0"/>
    <xf numFmtId="0" fontId="112" fillId="42"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2" fillId="46" borderId="0" applyNumberFormat="0" applyBorder="0" applyAlignment="0" applyProtection="0"/>
    <xf numFmtId="0" fontId="112" fillId="46"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2" fillId="46" borderId="0" applyNumberFormat="0" applyBorder="0" applyAlignment="0" applyProtection="0"/>
    <xf numFmtId="0" fontId="112" fillId="45" borderId="0" applyNumberFormat="0" applyBorder="0" applyAlignment="0" applyProtection="0"/>
    <xf numFmtId="0" fontId="112" fillId="43" borderId="0" applyNumberFormat="0" applyBorder="0" applyAlignment="0" applyProtection="0"/>
    <xf numFmtId="0" fontId="112" fillId="46" borderId="0" applyNumberFormat="0" applyBorder="0" applyAlignment="0" applyProtection="0"/>
    <xf numFmtId="0" fontId="111" fillId="0" borderId="0"/>
    <xf numFmtId="0" fontId="112" fillId="43" borderId="0" applyNumberFormat="0" applyBorder="0" applyAlignment="0" applyProtection="0"/>
    <xf numFmtId="0" fontId="112" fillId="43"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2" fillId="45" borderId="0" applyNumberFormat="0" applyBorder="0" applyAlignment="0" applyProtection="0"/>
    <xf numFmtId="0" fontId="112" fillId="44" borderId="0" applyNumberFormat="0" applyBorder="0" applyAlignment="0" applyProtection="0"/>
    <xf numFmtId="0" fontId="111" fillId="0" borderId="0"/>
    <xf numFmtId="0" fontId="112" fillId="43" borderId="0" applyNumberFormat="0" applyBorder="0" applyAlignment="0" applyProtection="0"/>
    <xf numFmtId="0" fontId="112" fillId="42" borderId="0" applyNumberFormat="0" applyBorder="0" applyAlignment="0" applyProtection="0"/>
    <xf numFmtId="0" fontId="112" fillId="41"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2" fillId="40"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2" fillId="42"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4" borderId="0" applyNumberFormat="0" applyBorder="0" applyAlignment="0" applyProtection="0"/>
    <xf numFmtId="0" fontId="111" fillId="0" borderId="0"/>
    <xf numFmtId="0" fontId="112" fillId="41"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2" fillId="46"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2" fillId="46" borderId="0" applyNumberFormat="0" applyBorder="0" applyAlignment="0" applyProtection="0"/>
    <xf numFmtId="0" fontId="112" fillId="44" borderId="0" applyNumberFormat="0" applyBorder="0" applyAlignment="0" applyProtection="0"/>
    <xf numFmtId="0" fontId="111" fillId="0" borderId="0"/>
    <xf numFmtId="0" fontId="112" fillId="45"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1" fillId="0" borderId="0"/>
    <xf numFmtId="0" fontId="112" fillId="44" borderId="0" applyNumberFormat="0" applyBorder="0" applyAlignment="0" applyProtection="0"/>
    <xf numFmtId="0" fontId="112" fillId="43"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2" fillId="44" borderId="0" applyNumberFormat="0" applyBorder="0" applyAlignment="0" applyProtection="0"/>
    <xf numFmtId="0" fontId="112" fillId="43"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2" fillId="46" borderId="0" applyNumberFormat="0" applyBorder="0" applyAlignment="0" applyProtection="0"/>
    <xf numFmtId="0" fontId="112" fillId="44" borderId="0" applyNumberFormat="0" applyBorder="0" applyAlignment="0" applyProtection="0"/>
    <xf numFmtId="0" fontId="112" fillId="43" borderId="0" applyNumberFormat="0" applyBorder="0" applyAlignment="0" applyProtection="0"/>
    <xf numFmtId="0" fontId="112" fillId="42" borderId="0" applyNumberFormat="0" applyBorder="0" applyAlignment="0" applyProtection="0"/>
    <xf numFmtId="0" fontId="112" fillId="41"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2" fillId="44" borderId="0" applyNumberFormat="0" applyBorder="0" applyAlignment="0" applyProtection="0"/>
    <xf numFmtId="0" fontId="112" fillId="45" borderId="0" applyNumberFormat="0" applyBorder="0" applyAlignment="0" applyProtection="0"/>
    <xf numFmtId="0" fontId="112" fillId="43" borderId="0" applyNumberFormat="0" applyBorder="0" applyAlignment="0" applyProtection="0"/>
    <xf numFmtId="0" fontId="112" fillId="40"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1" fillId="0" borderId="0"/>
    <xf numFmtId="0" fontId="112" fillId="44"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2" fillId="46" borderId="0" applyNumberFormat="0" applyBorder="0" applyAlignment="0" applyProtection="0"/>
    <xf numFmtId="0" fontId="112" fillId="45" borderId="0" applyNumberFormat="0" applyBorder="0" applyAlignment="0" applyProtection="0"/>
    <xf numFmtId="0" fontId="112" fillId="40" borderId="0" applyNumberFormat="0" applyBorder="0" applyAlignment="0" applyProtection="0"/>
    <xf numFmtId="0" fontId="111" fillId="0" borderId="0"/>
    <xf numFmtId="0" fontId="112" fillId="44" borderId="0" applyNumberFormat="0" applyBorder="0" applyAlignment="0" applyProtection="0"/>
    <xf numFmtId="0" fontId="112" fillId="41" borderId="0" applyNumberFormat="0" applyBorder="0" applyAlignment="0" applyProtection="0"/>
    <xf numFmtId="0" fontId="111" fillId="0" borderId="0"/>
    <xf numFmtId="0" fontId="112" fillId="40" borderId="0" applyNumberFormat="0" applyBorder="0" applyAlignment="0" applyProtection="0"/>
    <xf numFmtId="0" fontId="112" fillId="45"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2" fillId="44" borderId="0" applyNumberFormat="0" applyBorder="0" applyAlignment="0" applyProtection="0"/>
    <xf numFmtId="0" fontId="111" fillId="0" borderId="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2" fillId="44"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2" fillId="41"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2" fillId="43" borderId="0" applyNumberFormat="0" applyBorder="0" applyAlignment="0" applyProtection="0"/>
    <xf numFmtId="0" fontId="112" fillId="40" borderId="0" applyNumberFormat="0" applyBorder="0" applyAlignment="0" applyProtection="0"/>
    <xf numFmtId="0" fontId="111" fillId="0" borderId="0"/>
    <xf numFmtId="0" fontId="112" fillId="43" borderId="0" applyNumberFormat="0" applyBorder="0" applyAlignment="0" applyProtection="0"/>
    <xf numFmtId="0" fontId="112" fillId="45" borderId="0" applyNumberFormat="0" applyBorder="0" applyAlignment="0" applyProtection="0"/>
    <xf numFmtId="0" fontId="111" fillId="0" borderId="0"/>
    <xf numFmtId="0" fontId="112" fillId="46"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2" fillId="41"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5"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2" fillId="41" borderId="0" applyNumberFormat="0" applyBorder="0" applyAlignment="0" applyProtection="0"/>
    <xf numFmtId="0" fontId="112" fillId="43" borderId="0" applyNumberFormat="0" applyBorder="0" applyAlignment="0" applyProtection="0"/>
    <xf numFmtId="0" fontId="111" fillId="0" borderId="0"/>
    <xf numFmtId="0" fontId="112" fillId="41" borderId="0" applyNumberFormat="0" applyBorder="0" applyAlignment="0" applyProtection="0"/>
    <xf numFmtId="0" fontId="112" fillId="44" borderId="0" applyNumberFormat="0" applyBorder="0" applyAlignment="0" applyProtection="0"/>
    <xf numFmtId="0" fontId="111" fillId="0" borderId="0"/>
    <xf numFmtId="0" fontId="112" fillId="44"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1" borderId="0" applyNumberFormat="0" applyBorder="0" applyAlignment="0" applyProtection="0"/>
    <xf numFmtId="0" fontId="111" fillId="0" borderId="0"/>
    <xf numFmtId="0" fontId="112" fillId="45" borderId="0" applyNumberFormat="0" applyBorder="0" applyAlignment="0" applyProtection="0"/>
    <xf numFmtId="0" fontId="112" fillId="43"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4" borderId="0" applyNumberFormat="0" applyBorder="0" applyAlignment="0" applyProtection="0"/>
    <xf numFmtId="0" fontId="112" fillId="43" borderId="0" applyNumberFormat="0" applyBorder="0" applyAlignment="0" applyProtection="0"/>
    <xf numFmtId="0" fontId="112" fillId="42" borderId="0" applyNumberFormat="0" applyBorder="0" applyAlignment="0" applyProtection="0"/>
    <xf numFmtId="0" fontId="112" fillId="44" borderId="0" applyNumberFormat="0" applyBorder="0" applyAlignment="0" applyProtection="0"/>
    <xf numFmtId="0" fontId="112" fillId="42"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1" fillId="0" borderId="0"/>
    <xf numFmtId="0" fontId="112" fillId="46"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2" fillId="41" borderId="0" applyNumberFormat="0" applyBorder="0" applyAlignment="0" applyProtection="0"/>
    <xf numFmtId="0" fontId="112" fillId="46"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0" borderId="0" applyNumberFormat="0" applyBorder="0" applyAlignment="0" applyProtection="0"/>
    <xf numFmtId="0" fontId="112" fillId="46" borderId="0" applyNumberFormat="0" applyBorder="0" applyAlignment="0" applyProtection="0"/>
    <xf numFmtId="0" fontId="111" fillId="0" borderId="0"/>
    <xf numFmtId="0" fontId="112" fillId="45" borderId="0" applyNumberFormat="0" applyBorder="0" applyAlignment="0" applyProtection="0"/>
    <xf numFmtId="0" fontId="112" fillId="44" borderId="0" applyNumberFormat="0" applyBorder="0" applyAlignment="0" applyProtection="0"/>
    <xf numFmtId="0" fontId="112" fillId="46"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2" fillId="40" borderId="0" applyNumberFormat="0" applyBorder="0" applyAlignment="0" applyProtection="0"/>
    <xf numFmtId="0" fontId="112" fillId="45"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2" fillId="43" borderId="0" applyNumberFormat="0" applyBorder="0" applyAlignment="0" applyProtection="0"/>
    <xf numFmtId="0" fontId="111" fillId="0" borderId="0"/>
    <xf numFmtId="0" fontId="112" fillId="42"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6"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2" fillId="40" borderId="0" applyNumberFormat="0" applyBorder="0" applyAlignment="0" applyProtection="0"/>
    <xf numFmtId="0" fontId="112" fillId="42"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2" fillId="41"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2" fillId="44"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1" fillId="0" borderId="0"/>
    <xf numFmtId="0" fontId="112" fillId="45" borderId="0" applyNumberFormat="0" applyBorder="0" applyAlignment="0" applyProtection="0"/>
    <xf numFmtId="0" fontId="112" fillId="40"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2" fillId="44" borderId="0" applyNumberFormat="0" applyBorder="0" applyAlignment="0" applyProtection="0"/>
    <xf numFmtId="0" fontId="111" fillId="0" borderId="0"/>
    <xf numFmtId="0" fontId="112" fillId="42"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6"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5"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1" fillId="0" borderId="0"/>
    <xf numFmtId="0" fontId="112" fillId="41" borderId="0" applyNumberFormat="0" applyBorder="0" applyAlignment="0" applyProtection="0"/>
    <xf numFmtId="0" fontId="112" fillId="43"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2" fillId="45" borderId="0" applyNumberFormat="0" applyBorder="0" applyAlignment="0" applyProtection="0"/>
    <xf numFmtId="0" fontId="112" fillId="45" borderId="0" applyNumberFormat="0" applyBorder="0" applyAlignment="0" applyProtection="0"/>
    <xf numFmtId="0" fontId="111" fillId="0" borderId="0"/>
    <xf numFmtId="0" fontId="112" fillId="45" borderId="0" applyNumberFormat="0" applyBorder="0" applyAlignment="0" applyProtection="0"/>
    <xf numFmtId="0" fontId="112" fillId="43"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2"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2"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2" borderId="0" applyNumberFormat="0" applyBorder="0" applyAlignment="0" applyProtection="0"/>
    <xf numFmtId="0" fontId="112" fillId="42"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6" borderId="0" applyNumberFormat="0" applyBorder="0" applyAlignment="0" applyProtection="0"/>
    <xf numFmtId="0" fontId="111" fillId="0" borderId="0"/>
    <xf numFmtId="0" fontId="112" fillId="44"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2" fillId="41" borderId="0" applyNumberFormat="0" applyBorder="0" applyAlignment="0" applyProtection="0"/>
    <xf numFmtId="0" fontId="111" fillId="0" borderId="0"/>
    <xf numFmtId="0" fontId="112" fillId="43"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0"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2" fillId="46" borderId="0" applyNumberFormat="0" applyBorder="0" applyAlignment="0" applyProtection="0"/>
    <xf numFmtId="0" fontId="111" fillId="0" borderId="0"/>
    <xf numFmtId="0" fontId="112" fillId="45" borderId="0" applyNumberFormat="0" applyBorder="0" applyAlignment="0" applyProtection="0"/>
    <xf numFmtId="0" fontId="112" fillId="40"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2" fillId="42" borderId="0" applyNumberFormat="0" applyBorder="0" applyAlignment="0" applyProtection="0"/>
    <xf numFmtId="0" fontId="112" fillId="46" borderId="0" applyNumberFormat="0" applyBorder="0" applyAlignment="0" applyProtection="0"/>
    <xf numFmtId="0" fontId="112" fillId="44" borderId="0" applyNumberFormat="0" applyBorder="0" applyAlignment="0" applyProtection="0"/>
    <xf numFmtId="0" fontId="112" fillId="43"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1" borderId="0" applyNumberFormat="0" applyBorder="0" applyAlignment="0" applyProtection="0"/>
    <xf numFmtId="0" fontId="112" fillId="41" borderId="0" applyNumberFormat="0" applyBorder="0" applyAlignment="0" applyProtection="0"/>
    <xf numFmtId="0" fontId="112" fillId="40" borderId="0" applyNumberFormat="0" applyBorder="0" applyAlignment="0" applyProtection="0"/>
    <xf numFmtId="0" fontId="112" fillId="46"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2" fillId="45"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2" fillId="41" borderId="0" applyNumberFormat="0" applyBorder="0" applyAlignment="0" applyProtection="0"/>
    <xf numFmtId="0" fontId="112" fillId="45" borderId="0" applyNumberFormat="0" applyBorder="0" applyAlignment="0" applyProtection="0"/>
    <xf numFmtId="0" fontId="112" fillId="43" borderId="0" applyNumberFormat="0" applyBorder="0" applyAlignment="0" applyProtection="0"/>
    <xf numFmtId="0" fontId="112" fillId="46" borderId="0" applyNumberFormat="0" applyBorder="0" applyAlignment="0" applyProtection="0"/>
    <xf numFmtId="0" fontId="111" fillId="0" borderId="0"/>
    <xf numFmtId="0" fontId="112" fillId="43"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0"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1" fillId="0" borderId="0"/>
    <xf numFmtId="0" fontId="112" fillId="41" borderId="0" applyNumberFormat="0" applyBorder="0" applyAlignment="0" applyProtection="0"/>
    <xf numFmtId="0" fontId="112" fillId="41" borderId="0" applyNumberFormat="0" applyBorder="0" applyAlignment="0" applyProtection="0"/>
    <xf numFmtId="0" fontId="111" fillId="0" borderId="0"/>
    <xf numFmtId="0" fontId="112" fillId="41"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2" fillId="43"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2" fillId="45"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1" fillId="0" borderId="0"/>
    <xf numFmtId="0" fontId="112" fillId="41" borderId="0" applyNumberFormat="0" applyBorder="0" applyAlignment="0" applyProtection="0"/>
    <xf numFmtId="0" fontId="112" fillId="40"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2" fillId="42"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2" fillId="41"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2" fillId="41" borderId="0" applyNumberFormat="0" applyBorder="0" applyAlignment="0" applyProtection="0"/>
    <xf numFmtId="0" fontId="111" fillId="0" borderId="0"/>
    <xf numFmtId="0" fontId="112" fillId="40" borderId="0" applyNumberFormat="0" applyBorder="0" applyAlignment="0" applyProtection="0"/>
    <xf numFmtId="0" fontId="112" fillId="46"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2" fillId="42" borderId="0" applyNumberFormat="0" applyBorder="0" applyAlignment="0" applyProtection="0"/>
    <xf numFmtId="0" fontId="112" fillId="45" borderId="0" applyNumberFormat="0" applyBorder="0" applyAlignment="0" applyProtection="0"/>
    <xf numFmtId="0" fontId="112" fillId="41" borderId="0" applyNumberFormat="0" applyBorder="0" applyAlignment="0" applyProtection="0"/>
    <xf numFmtId="0" fontId="111" fillId="0" borderId="0"/>
    <xf numFmtId="0" fontId="112" fillId="42" borderId="0" applyNumberFormat="0" applyBorder="0" applyAlignment="0" applyProtection="0"/>
    <xf numFmtId="0" fontId="112" fillId="45"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2" fillId="45" borderId="0" applyNumberFormat="0" applyBorder="0" applyAlignment="0" applyProtection="0"/>
    <xf numFmtId="0" fontId="112" fillId="46" borderId="0" applyNumberFormat="0" applyBorder="0" applyAlignment="0" applyProtection="0"/>
    <xf numFmtId="0" fontId="112" fillId="43" borderId="0" applyNumberFormat="0" applyBorder="0" applyAlignment="0" applyProtection="0"/>
    <xf numFmtId="0" fontId="111" fillId="0" borderId="0"/>
    <xf numFmtId="0" fontId="112" fillId="45"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6"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2" fillId="44" borderId="0" applyNumberFormat="0" applyBorder="0" applyAlignment="0" applyProtection="0"/>
    <xf numFmtId="0" fontId="112" fillId="43" borderId="0" applyNumberFormat="0" applyBorder="0" applyAlignment="0" applyProtection="0"/>
    <xf numFmtId="0" fontId="112" fillId="42" borderId="0" applyNumberFormat="0" applyBorder="0" applyAlignment="0" applyProtection="0"/>
    <xf numFmtId="0" fontId="111" fillId="0" borderId="0"/>
    <xf numFmtId="0" fontId="112" fillId="43" borderId="0" applyNumberFormat="0" applyBorder="0" applyAlignment="0" applyProtection="0"/>
    <xf numFmtId="0" fontId="112" fillId="46" borderId="0" applyNumberFormat="0" applyBorder="0" applyAlignment="0" applyProtection="0"/>
    <xf numFmtId="0" fontId="111" fillId="0" borderId="0"/>
    <xf numFmtId="0" fontId="112" fillId="43" borderId="0" applyNumberFormat="0" applyBorder="0" applyAlignment="0" applyProtection="0"/>
    <xf numFmtId="0" fontId="112" fillId="45" borderId="0" applyNumberFormat="0" applyBorder="0" applyAlignment="0" applyProtection="0"/>
    <xf numFmtId="0" fontId="112" fillId="42"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2" fillId="44" borderId="0" applyNumberFormat="0" applyBorder="0" applyAlignment="0" applyProtection="0"/>
    <xf numFmtId="0" fontId="112" fillId="44"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2" borderId="0" applyNumberFormat="0" applyBorder="0" applyAlignment="0" applyProtection="0"/>
    <xf numFmtId="0" fontId="111" fillId="0" borderId="0"/>
    <xf numFmtId="0" fontId="112" fillId="44" borderId="0" applyNumberFormat="0" applyBorder="0" applyAlignment="0" applyProtection="0"/>
    <xf numFmtId="0" fontId="112" fillId="43" borderId="0" applyNumberFormat="0" applyBorder="0" applyAlignment="0" applyProtection="0"/>
    <xf numFmtId="0" fontId="111" fillId="0" borderId="0"/>
    <xf numFmtId="0" fontId="112" fillId="44" borderId="0" applyNumberFormat="0" applyBorder="0" applyAlignment="0" applyProtection="0"/>
    <xf numFmtId="0" fontId="112" fillId="40"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2" fillId="44"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0"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1" fillId="0" borderId="0"/>
    <xf numFmtId="0" fontId="112" fillId="43"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2" fillId="42"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2" fillId="44"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1" fillId="0" borderId="0"/>
    <xf numFmtId="0" fontId="112" fillId="43" borderId="0" applyNumberFormat="0" applyBorder="0" applyAlignment="0" applyProtection="0"/>
    <xf numFmtId="0" fontId="112" fillId="45" borderId="0" applyNumberFormat="0" applyBorder="0" applyAlignment="0" applyProtection="0"/>
    <xf numFmtId="0" fontId="112" fillId="41" borderId="0" applyNumberFormat="0" applyBorder="0" applyAlignment="0" applyProtection="0"/>
    <xf numFmtId="0" fontId="111" fillId="0" borderId="0"/>
    <xf numFmtId="0" fontId="112" fillId="41" borderId="0" applyNumberFormat="0" applyBorder="0" applyAlignment="0" applyProtection="0"/>
    <xf numFmtId="0" fontId="112" fillId="42"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2" fillId="41" borderId="0" applyNumberFormat="0" applyBorder="0" applyAlignment="0" applyProtection="0"/>
    <xf numFmtId="0" fontId="112" fillId="44"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2" fillId="43"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1" fillId="0" borderId="0"/>
    <xf numFmtId="0" fontId="112" fillId="45" borderId="0" applyNumberFormat="0" applyBorder="0" applyAlignment="0" applyProtection="0"/>
    <xf numFmtId="0" fontId="112" fillId="43"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2" fillId="46"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2" fillId="42" borderId="0" applyNumberFormat="0" applyBorder="0" applyAlignment="0" applyProtection="0"/>
    <xf numFmtId="0" fontId="112" fillId="44" borderId="0" applyNumberFormat="0" applyBorder="0" applyAlignment="0" applyProtection="0"/>
    <xf numFmtId="0" fontId="112" fillId="42" borderId="0" applyNumberFormat="0" applyBorder="0" applyAlignment="0" applyProtection="0"/>
    <xf numFmtId="0" fontId="112" fillId="40"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2" fillId="42"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2" fillId="45"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2" fillId="40" borderId="0" applyNumberFormat="0" applyBorder="0" applyAlignment="0" applyProtection="0"/>
    <xf numFmtId="0" fontId="111" fillId="0" borderId="0"/>
    <xf numFmtId="0" fontId="112" fillId="45"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2" fillId="44"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2" fillId="46"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2" fillId="43" borderId="0" applyNumberFormat="0" applyBorder="0" applyAlignment="0" applyProtection="0"/>
    <xf numFmtId="0" fontId="112" fillId="46"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6"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2" fillId="40"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2" fillId="43" borderId="0" applyNumberFormat="0" applyBorder="0" applyAlignment="0" applyProtection="0"/>
    <xf numFmtId="0" fontId="112" fillId="40" borderId="0" applyNumberFormat="0" applyBorder="0" applyAlignment="0" applyProtection="0"/>
    <xf numFmtId="0" fontId="112" fillId="45" borderId="0" applyNumberFormat="0" applyBorder="0" applyAlignment="0" applyProtection="0"/>
    <xf numFmtId="0" fontId="111" fillId="0" borderId="0"/>
    <xf numFmtId="0" fontId="112" fillId="40"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2" fillId="42"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2"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2" fillId="42"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4" borderId="0" applyNumberFormat="0" applyBorder="0" applyAlignment="0" applyProtection="0"/>
    <xf numFmtId="0" fontId="112" fillId="46"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1" fillId="0" borderId="0"/>
    <xf numFmtId="0" fontId="112" fillId="46"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2" fillId="45" borderId="0" applyNumberFormat="0" applyBorder="0" applyAlignment="0" applyProtection="0"/>
    <xf numFmtId="0" fontId="112" fillId="40"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2" fillId="41" borderId="0" applyNumberFormat="0" applyBorder="0" applyAlignment="0" applyProtection="0"/>
    <xf numFmtId="0" fontId="112" fillId="44"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2" fillId="42"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1" fillId="0" borderId="0"/>
    <xf numFmtId="0" fontId="112" fillId="45" borderId="0" applyNumberFormat="0" applyBorder="0" applyAlignment="0" applyProtection="0"/>
    <xf numFmtId="0" fontId="112" fillId="40"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1" fillId="0" borderId="0"/>
    <xf numFmtId="0" fontId="112" fillId="42"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2" fillId="44"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2" fillId="45"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1" fillId="0" borderId="0"/>
    <xf numFmtId="0" fontId="112" fillId="42"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1" fillId="0" borderId="0"/>
    <xf numFmtId="0" fontId="112" fillId="41" borderId="0" applyNumberFormat="0" applyBorder="0" applyAlignment="0" applyProtection="0"/>
    <xf numFmtId="0" fontId="112" fillId="44"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2" fillId="46" borderId="0" applyNumberFormat="0" applyBorder="0" applyAlignment="0" applyProtection="0"/>
    <xf numFmtId="0" fontId="111" fillId="0" borderId="0"/>
    <xf numFmtId="0" fontId="112" fillId="42" borderId="0" applyNumberFormat="0" applyBorder="0" applyAlignment="0" applyProtection="0"/>
    <xf numFmtId="0" fontId="112" fillId="40"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1" fillId="0" borderId="0"/>
    <xf numFmtId="0" fontId="112" fillId="42" borderId="0" applyNumberFormat="0" applyBorder="0" applyAlignment="0" applyProtection="0"/>
    <xf numFmtId="0" fontId="112" fillId="45" borderId="0" applyNumberFormat="0" applyBorder="0" applyAlignment="0" applyProtection="0"/>
    <xf numFmtId="0" fontId="112" fillId="40"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1" fillId="0" borderId="0"/>
    <xf numFmtId="0" fontId="112" fillId="41" borderId="0" applyNumberFormat="0" applyBorder="0" applyAlignment="0" applyProtection="0"/>
    <xf numFmtId="0" fontId="111" fillId="0" borderId="0"/>
    <xf numFmtId="0" fontId="112" fillId="44" borderId="0" applyNumberFormat="0" applyBorder="0" applyAlignment="0" applyProtection="0"/>
    <xf numFmtId="0" fontId="112" fillId="42"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1" fillId="0" borderId="0"/>
    <xf numFmtId="0" fontId="112" fillId="41" borderId="0" applyNumberFormat="0" applyBorder="0" applyAlignment="0" applyProtection="0"/>
    <xf numFmtId="0" fontId="112" fillId="44"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2" fillId="40"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1" fillId="0" borderId="0"/>
    <xf numFmtId="0" fontId="112" fillId="45" borderId="0" applyNumberFormat="0" applyBorder="0" applyAlignment="0" applyProtection="0"/>
    <xf numFmtId="0" fontId="112" fillId="44"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2" fillId="40" borderId="0" applyNumberFormat="0" applyBorder="0" applyAlignment="0" applyProtection="0"/>
    <xf numFmtId="0" fontId="112" fillId="45"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6"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1" fillId="0" borderId="0"/>
    <xf numFmtId="0" fontId="112" fillId="42" borderId="0" applyNumberFormat="0" applyBorder="0" applyAlignment="0" applyProtection="0"/>
    <xf numFmtId="0" fontId="112" fillId="40"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1" fillId="0" borderId="0"/>
    <xf numFmtId="0" fontId="112" fillId="46"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0" borderId="0" applyNumberFormat="0" applyBorder="0" applyAlignment="0" applyProtection="0"/>
    <xf numFmtId="0" fontId="112" fillId="42"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2" fillId="42" borderId="0" applyNumberFormat="0" applyBorder="0" applyAlignment="0" applyProtection="0"/>
    <xf numFmtId="0" fontId="112" fillId="40" borderId="0" applyNumberFormat="0" applyBorder="0" applyAlignment="0" applyProtection="0"/>
    <xf numFmtId="0" fontId="112" fillId="43"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6"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2" fillId="44"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2" fillId="42" borderId="0" applyNumberFormat="0" applyBorder="0" applyAlignment="0" applyProtection="0"/>
    <xf numFmtId="0" fontId="112" fillId="40" borderId="0" applyNumberFormat="0" applyBorder="0" applyAlignment="0" applyProtection="0"/>
    <xf numFmtId="0" fontId="111" fillId="0" borderId="0"/>
    <xf numFmtId="0" fontId="112" fillId="46"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2" fillId="41" borderId="0" applyNumberFormat="0" applyBorder="0" applyAlignment="0" applyProtection="0"/>
    <xf numFmtId="0" fontId="112" fillId="46" borderId="0" applyNumberFormat="0" applyBorder="0" applyAlignment="0" applyProtection="0"/>
    <xf numFmtId="0" fontId="112" fillId="40" borderId="0" applyNumberFormat="0" applyBorder="0" applyAlignment="0" applyProtection="0"/>
    <xf numFmtId="0" fontId="112" fillId="46" borderId="0" applyNumberFormat="0" applyBorder="0" applyAlignment="0" applyProtection="0"/>
    <xf numFmtId="0" fontId="111" fillId="0" borderId="0"/>
    <xf numFmtId="0" fontId="112" fillId="41" borderId="0" applyNumberFormat="0" applyBorder="0" applyAlignment="0" applyProtection="0"/>
    <xf numFmtId="0" fontId="112" fillId="40" borderId="0" applyNumberFormat="0" applyBorder="0" applyAlignment="0" applyProtection="0"/>
    <xf numFmtId="0" fontId="111" fillId="0" borderId="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1" fillId="0" borderId="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2" fillId="46" borderId="0" applyNumberFormat="0" applyBorder="0" applyAlignment="0" applyProtection="0"/>
    <xf numFmtId="0" fontId="112" fillId="44"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2" fillId="45"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1"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2" fillId="44"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1" fillId="0" borderId="0"/>
    <xf numFmtId="0" fontId="112" fillId="44"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2" fillId="45" borderId="0" applyNumberFormat="0" applyBorder="0" applyAlignment="0" applyProtection="0"/>
    <xf numFmtId="0" fontId="112" fillId="41"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2" fillId="41" borderId="0" applyNumberFormat="0" applyBorder="0" applyAlignment="0" applyProtection="0"/>
    <xf numFmtId="0" fontId="111" fillId="0" borderId="0"/>
    <xf numFmtId="0" fontId="112" fillId="46"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2" fillId="40"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2" fillId="45" borderId="0" applyNumberFormat="0" applyBorder="0" applyAlignment="0" applyProtection="0"/>
    <xf numFmtId="0" fontId="112" fillId="41"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1" fillId="0" borderId="0"/>
    <xf numFmtId="0" fontId="112" fillId="42" borderId="0" applyNumberFormat="0" applyBorder="0" applyAlignment="0" applyProtection="0"/>
    <xf numFmtId="0" fontId="112" fillId="45"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2" fillId="45" borderId="0" applyNumberFormat="0" applyBorder="0" applyAlignment="0" applyProtection="0"/>
    <xf numFmtId="0" fontId="112" fillId="41" borderId="0" applyNumberFormat="0" applyBorder="0" applyAlignment="0" applyProtection="0"/>
    <xf numFmtId="0" fontId="112" fillId="40" borderId="0" applyNumberFormat="0" applyBorder="0" applyAlignment="0" applyProtection="0"/>
    <xf numFmtId="0" fontId="112" fillId="46"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1" fillId="0" borderId="0"/>
    <xf numFmtId="0" fontId="112" fillId="45"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4"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1" fillId="0" borderId="0"/>
    <xf numFmtId="0" fontId="112" fillId="46"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1" fillId="0" borderId="0"/>
    <xf numFmtId="0" fontId="112" fillId="45" borderId="0" applyNumberFormat="0" applyBorder="0" applyAlignment="0" applyProtection="0"/>
    <xf numFmtId="0" fontId="112" fillId="43"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1" fillId="0" borderId="0"/>
    <xf numFmtId="0" fontId="112" fillId="46"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2" fillId="45" borderId="0" applyNumberFormat="0" applyBorder="0" applyAlignment="0" applyProtection="0"/>
    <xf numFmtId="0" fontId="112" fillId="45"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2"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1" fillId="0" borderId="0"/>
    <xf numFmtId="0" fontId="112" fillId="46"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1" fillId="0" borderId="0"/>
    <xf numFmtId="0" fontId="112" fillId="41" borderId="0" applyNumberFormat="0" applyBorder="0" applyAlignment="0" applyProtection="0"/>
    <xf numFmtId="0" fontId="111" fillId="0" borderId="0"/>
    <xf numFmtId="0" fontId="112" fillId="44"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1" fillId="0" borderId="0"/>
    <xf numFmtId="0" fontId="112" fillId="45" borderId="0" applyNumberFormat="0" applyBorder="0" applyAlignment="0" applyProtection="0"/>
    <xf numFmtId="0" fontId="112" fillId="41"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6"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2" fillId="45" borderId="0" applyNumberFormat="0" applyBorder="0" applyAlignment="0" applyProtection="0"/>
    <xf numFmtId="0" fontId="112" fillId="43"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1" borderId="0" applyNumberFormat="0" applyBorder="0" applyAlignment="0" applyProtection="0"/>
    <xf numFmtId="0" fontId="112" fillId="44" borderId="0" applyNumberFormat="0" applyBorder="0" applyAlignment="0" applyProtection="0"/>
    <xf numFmtId="0" fontId="111" fillId="0" borderId="0"/>
    <xf numFmtId="0" fontId="112" fillId="42" borderId="0" applyNumberFormat="0" applyBorder="0" applyAlignment="0" applyProtection="0"/>
    <xf numFmtId="0" fontId="112" fillId="40" borderId="0" applyNumberFormat="0" applyBorder="0" applyAlignment="0" applyProtection="0"/>
    <xf numFmtId="0" fontId="111" fillId="0" borderId="0"/>
    <xf numFmtId="0" fontId="112" fillId="40" borderId="0" applyNumberFormat="0" applyBorder="0" applyAlignment="0" applyProtection="0"/>
    <xf numFmtId="0" fontId="112" fillId="44" borderId="0" applyNumberFormat="0" applyBorder="0" applyAlignment="0" applyProtection="0"/>
    <xf numFmtId="0" fontId="112" fillId="40" borderId="0" applyNumberFormat="0" applyBorder="0" applyAlignment="0" applyProtection="0"/>
    <xf numFmtId="0" fontId="112" fillId="42"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2" fillId="46"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6"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1" fillId="0" borderId="0"/>
    <xf numFmtId="0" fontId="112" fillId="43"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2" fillId="40"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2" fillId="45"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2" fillId="44"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2" fillId="42"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2" fillId="46" borderId="0" applyNumberFormat="0" applyBorder="0" applyAlignment="0" applyProtection="0"/>
    <xf numFmtId="0" fontId="111" fillId="0" borderId="0"/>
    <xf numFmtId="0" fontId="112" fillId="46" borderId="0" applyNumberFormat="0" applyBorder="0" applyAlignment="0" applyProtection="0"/>
    <xf numFmtId="0" fontId="112" fillId="45" borderId="0" applyNumberFormat="0" applyBorder="0" applyAlignment="0" applyProtection="0"/>
    <xf numFmtId="0" fontId="112" fillId="43" borderId="0" applyNumberFormat="0" applyBorder="0" applyAlignment="0" applyProtection="0"/>
    <xf numFmtId="0" fontId="111" fillId="0" borderId="0"/>
    <xf numFmtId="0" fontId="112" fillId="41" borderId="0" applyNumberFormat="0" applyBorder="0" applyAlignment="0" applyProtection="0"/>
    <xf numFmtId="0" fontId="112" fillId="44"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3"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2" fillId="41"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2" fillId="42" borderId="0" applyNumberFormat="0" applyBorder="0" applyAlignment="0" applyProtection="0"/>
    <xf numFmtId="0" fontId="112" fillId="46" borderId="0" applyNumberFormat="0" applyBorder="0" applyAlignment="0" applyProtection="0"/>
    <xf numFmtId="0" fontId="112" fillId="45" borderId="0" applyNumberFormat="0" applyBorder="0" applyAlignment="0" applyProtection="0"/>
    <xf numFmtId="0" fontId="111" fillId="0" borderId="0"/>
    <xf numFmtId="0" fontId="112" fillId="43" borderId="0" applyNumberFormat="0" applyBorder="0" applyAlignment="0" applyProtection="0"/>
    <xf numFmtId="0" fontId="112" fillId="40"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2" fillId="41"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2" fillId="42" borderId="0" applyNumberFormat="0" applyBorder="0" applyAlignment="0" applyProtection="0"/>
    <xf numFmtId="0" fontId="112" fillId="42"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2" fillId="46" borderId="0" applyNumberFormat="0" applyBorder="0" applyAlignment="0" applyProtection="0"/>
    <xf numFmtId="0" fontId="111" fillId="0" borderId="0"/>
    <xf numFmtId="0" fontId="112" fillId="43"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2" fillId="46"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2" fillId="46"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2" fillId="41"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2" fillId="46" borderId="0" applyNumberFormat="0" applyBorder="0" applyAlignment="0" applyProtection="0"/>
    <xf numFmtId="0" fontId="112" fillId="45" borderId="0" applyNumberFormat="0" applyBorder="0" applyAlignment="0" applyProtection="0"/>
    <xf numFmtId="0" fontId="112" fillId="42"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2" fillId="40" borderId="0" applyNumberFormat="0" applyBorder="0" applyAlignment="0" applyProtection="0"/>
    <xf numFmtId="0" fontId="112" fillId="43"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2" fillId="43" borderId="0" applyNumberFormat="0" applyBorder="0" applyAlignment="0" applyProtection="0"/>
    <xf numFmtId="0" fontId="112" fillId="41"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2" fillId="45" borderId="0" applyNumberFormat="0" applyBorder="0" applyAlignment="0" applyProtection="0"/>
    <xf numFmtId="0" fontId="112" fillId="42"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2" fillId="42"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2" fillId="40" borderId="0" applyNumberFormat="0" applyBorder="0" applyAlignment="0" applyProtection="0"/>
    <xf numFmtId="0" fontId="111" fillId="0" borderId="0"/>
    <xf numFmtId="0" fontId="112" fillId="44" borderId="0" applyNumberFormat="0" applyBorder="0" applyAlignment="0" applyProtection="0"/>
    <xf numFmtId="0" fontId="112" fillId="43"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2" fillId="44" borderId="0" applyNumberFormat="0" applyBorder="0" applyAlignment="0" applyProtection="0"/>
    <xf numFmtId="0" fontId="112" fillId="41"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2" fillId="42" borderId="0" applyNumberFormat="0" applyBorder="0" applyAlignment="0" applyProtection="0"/>
    <xf numFmtId="0" fontId="112" fillId="43" borderId="0" applyNumberFormat="0" applyBorder="0" applyAlignment="0" applyProtection="0"/>
    <xf numFmtId="0" fontId="111" fillId="0" borderId="0"/>
    <xf numFmtId="0" fontId="112" fillId="44" borderId="0" applyNumberFormat="0" applyBorder="0" applyAlignment="0" applyProtection="0"/>
    <xf numFmtId="0" fontId="112" fillId="44" borderId="0" applyNumberFormat="0" applyBorder="0" applyAlignment="0" applyProtection="0"/>
    <xf numFmtId="0" fontId="112" fillId="40"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2" fillId="43"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6"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4" borderId="0" applyNumberFormat="0" applyBorder="0" applyAlignment="0" applyProtection="0"/>
    <xf numFmtId="0" fontId="111" fillId="0" borderId="0"/>
    <xf numFmtId="0" fontId="112" fillId="42" borderId="0" applyNumberFormat="0" applyBorder="0" applyAlignment="0" applyProtection="0"/>
    <xf numFmtId="0" fontId="112" fillId="41"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2" fillId="44" borderId="0" applyNumberFormat="0" applyBorder="0" applyAlignment="0" applyProtection="0"/>
    <xf numFmtId="0" fontId="112" fillId="45" borderId="0" applyNumberFormat="0" applyBorder="0" applyAlignment="0" applyProtection="0"/>
    <xf numFmtId="0" fontId="111" fillId="0" borderId="0"/>
    <xf numFmtId="0" fontId="112" fillId="43" borderId="0" applyNumberFormat="0" applyBorder="0" applyAlignment="0" applyProtection="0"/>
    <xf numFmtId="0" fontId="112" fillId="46" borderId="0" applyNumberFormat="0" applyBorder="0" applyAlignment="0" applyProtection="0"/>
    <xf numFmtId="0" fontId="111" fillId="0" borderId="0"/>
    <xf numFmtId="0" fontId="112" fillId="46"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0"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6" borderId="0" applyNumberFormat="0" applyBorder="0" applyAlignment="0" applyProtection="0"/>
    <xf numFmtId="0" fontId="112" fillId="44" borderId="0" applyNumberFormat="0" applyBorder="0" applyAlignment="0" applyProtection="0"/>
    <xf numFmtId="0" fontId="111" fillId="0" borderId="0"/>
    <xf numFmtId="0" fontId="112" fillId="43" borderId="0" applyNumberFormat="0" applyBorder="0" applyAlignment="0" applyProtection="0"/>
    <xf numFmtId="0" fontId="112" fillId="42"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6"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2" fillId="42"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1" fillId="0" borderId="0"/>
    <xf numFmtId="0" fontId="112" fillId="41" borderId="0" applyNumberFormat="0" applyBorder="0" applyAlignment="0" applyProtection="0"/>
    <xf numFmtId="0" fontId="111" fillId="0" borderId="0"/>
    <xf numFmtId="0" fontId="112" fillId="43" borderId="0" applyNumberFormat="0" applyBorder="0" applyAlignment="0" applyProtection="0"/>
    <xf numFmtId="0" fontId="112" fillId="44"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2" fillId="46" borderId="0" applyNumberFormat="0" applyBorder="0" applyAlignment="0" applyProtection="0"/>
    <xf numFmtId="0" fontId="112" fillId="45"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0"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1" fillId="0" borderId="0"/>
    <xf numFmtId="0" fontId="112" fillId="46" borderId="0" applyNumberFormat="0" applyBorder="0" applyAlignment="0" applyProtection="0"/>
    <xf numFmtId="0" fontId="111" fillId="0" borderId="0"/>
    <xf numFmtId="0" fontId="112" fillId="41" borderId="0" applyNumberFormat="0" applyBorder="0" applyAlignment="0" applyProtection="0"/>
    <xf numFmtId="0" fontId="112" fillId="46"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3"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4" borderId="0" applyNumberFormat="0" applyBorder="0" applyAlignment="0" applyProtection="0"/>
    <xf numFmtId="0" fontId="112" fillId="43" borderId="0" applyNumberFormat="0" applyBorder="0" applyAlignment="0" applyProtection="0"/>
    <xf numFmtId="0" fontId="112" fillId="41"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2" fillId="43" borderId="0" applyNumberFormat="0" applyBorder="0" applyAlignment="0" applyProtection="0"/>
    <xf numFmtId="0" fontId="112" fillId="40"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2" fillId="46" borderId="0" applyNumberFormat="0" applyBorder="0" applyAlignment="0" applyProtection="0"/>
    <xf numFmtId="0" fontId="111" fillId="0" borderId="0"/>
    <xf numFmtId="0" fontId="112" fillId="43" borderId="0" applyNumberFormat="0" applyBorder="0" applyAlignment="0" applyProtection="0"/>
    <xf numFmtId="0" fontId="112" fillId="43" borderId="0" applyNumberFormat="0" applyBorder="0" applyAlignment="0" applyProtection="0"/>
    <xf numFmtId="0" fontId="112" fillId="41"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2" fillId="42" borderId="0" applyNumberFormat="0" applyBorder="0" applyAlignment="0" applyProtection="0"/>
    <xf numFmtId="0" fontId="112" fillId="40"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4" borderId="0" applyNumberFormat="0" applyBorder="0" applyAlignment="0" applyProtection="0"/>
    <xf numFmtId="0" fontId="112" fillId="46" borderId="0" applyNumberFormat="0" applyBorder="0" applyAlignment="0" applyProtection="0"/>
    <xf numFmtId="0" fontId="112" fillId="44" borderId="0" applyNumberFormat="0" applyBorder="0" applyAlignment="0" applyProtection="0"/>
    <xf numFmtId="0" fontId="111" fillId="0" borderId="0"/>
    <xf numFmtId="0" fontId="112" fillId="45" borderId="0" applyNumberFormat="0" applyBorder="0" applyAlignment="0" applyProtection="0"/>
    <xf numFmtId="0" fontId="112" fillId="44" borderId="0" applyNumberFormat="0" applyBorder="0" applyAlignment="0" applyProtection="0"/>
    <xf numFmtId="0" fontId="112" fillId="40" borderId="0" applyNumberFormat="0" applyBorder="0" applyAlignment="0" applyProtection="0"/>
    <xf numFmtId="0" fontId="111" fillId="0" borderId="0"/>
    <xf numFmtId="0" fontId="112" fillId="43" borderId="0" applyNumberFormat="0" applyBorder="0" applyAlignment="0" applyProtection="0"/>
    <xf numFmtId="0" fontId="112" fillId="41"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2" fillId="46" borderId="0" applyNumberFormat="0" applyBorder="0" applyAlignment="0" applyProtection="0"/>
    <xf numFmtId="0" fontId="112" fillId="45"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2" fillId="45" borderId="0" applyNumberFormat="0" applyBorder="0" applyAlignment="0" applyProtection="0"/>
    <xf numFmtId="0" fontId="112" fillId="41"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5" borderId="0" applyNumberFormat="0" applyBorder="0" applyAlignment="0" applyProtection="0"/>
    <xf numFmtId="0" fontId="111" fillId="0" borderId="0"/>
    <xf numFmtId="0" fontId="112" fillId="42" borderId="0" applyNumberFormat="0" applyBorder="0" applyAlignment="0" applyProtection="0"/>
    <xf numFmtId="0" fontId="112" fillId="40" borderId="0" applyNumberFormat="0" applyBorder="0" applyAlignment="0" applyProtection="0"/>
    <xf numFmtId="0" fontId="112" fillId="46"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2" fillId="44"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2" fillId="44" borderId="0" applyNumberFormat="0" applyBorder="0" applyAlignment="0" applyProtection="0"/>
    <xf numFmtId="0" fontId="112" fillId="44"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4" borderId="0" applyNumberFormat="0" applyBorder="0" applyAlignment="0" applyProtection="0"/>
    <xf numFmtId="0" fontId="112" fillId="42" borderId="0" applyNumberFormat="0" applyBorder="0" applyAlignment="0" applyProtection="0"/>
    <xf numFmtId="0" fontId="112" fillId="45"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2"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2" fillId="40" borderId="0" applyNumberFormat="0" applyBorder="0" applyAlignment="0" applyProtection="0"/>
    <xf numFmtId="0" fontId="111" fillId="0" borderId="0"/>
    <xf numFmtId="0" fontId="112" fillId="41"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1" fillId="0" borderId="0"/>
    <xf numFmtId="0" fontId="112" fillId="44" borderId="0" applyNumberFormat="0" applyBorder="0" applyAlignment="0" applyProtection="0"/>
    <xf numFmtId="0" fontId="112" fillId="43"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2" fillId="40"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2" fillId="41"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1" fillId="0" borderId="0"/>
    <xf numFmtId="0" fontId="112" fillId="42"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2" fillId="40" borderId="0" applyNumberFormat="0" applyBorder="0" applyAlignment="0" applyProtection="0"/>
    <xf numFmtId="0" fontId="112" fillId="46"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2" fillId="46"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3"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2" fillId="44" borderId="0" applyNumberFormat="0" applyBorder="0" applyAlignment="0" applyProtection="0"/>
    <xf numFmtId="0" fontId="112" fillId="42"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1" fillId="0" borderId="0"/>
    <xf numFmtId="0" fontId="111" fillId="0" borderId="0"/>
    <xf numFmtId="0" fontId="111" fillId="0" borderId="0"/>
    <xf numFmtId="0" fontId="112" fillId="41"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1" fillId="0" borderId="0"/>
    <xf numFmtId="0" fontId="112" fillId="43" borderId="0" applyNumberFormat="0" applyBorder="0" applyAlignment="0" applyProtection="0"/>
    <xf numFmtId="0" fontId="112" fillId="41" borderId="0" applyNumberFormat="0" applyBorder="0" applyAlignment="0" applyProtection="0"/>
    <xf numFmtId="0" fontId="111" fillId="0" borderId="0"/>
    <xf numFmtId="0" fontId="112" fillId="43" borderId="0" applyNumberFormat="0" applyBorder="0" applyAlignment="0" applyProtection="0"/>
    <xf numFmtId="0" fontId="112" fillId="46" borderId="0" applyNumberFormat="0" applyBorder="0" applyAlignment="0" applyProtection="0"/>
    <xf numFmtId="0" fontId="112" fillId="43"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6"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1" fillId="0" borderId="0"/>
    <xf numFmtId="0" fontId="112" fillId="46" borderId="0" applyNumberFormat="0" applyBorder="0" applyAlignment="0" applyProtection="0"/>
    <xf numFmtId="0" fontId="111" fillId="0" borderId="0"/>
    <xf numFmtId="0" fontId="112" fillId="41"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2" fillId="43"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1" fillId="0" borderId="0"/>
    <xf numFmtId="0" fontId="112" fillId="44" borderId="0" applyNumberFormat="0" applyBorder="0" applyAlignment="0" applyProtection="0"/>
    <xf numFmtId="0" fontId="112" fillId="43"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2" fillId="46" borderId="0" applyNumberFormat="0" applyBorder="0" applyAlignment="0" applyProtection="0"/>
    <xf numFmtId="0" fontId="112" fillId="43"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3" borderId="0" applyNumberFormat="0" applyBorder="0" applyAlignment="0" applyProtection="0"/>
    <xf numFmtId="0" fontId="111" fillId="0" borderId="0"/>
    <xf numFmtId="0" fontId="112" fillId="41" borderId="0" applyNumberFormat="0" applyBorder="0" applyAlignment="0" applyProtection="0"/>
    <xf numFmtId="0" fontId="112" fillId="43"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3"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2" fillId="42" borderId="0" applyNumberFormat="0" applyBorder="0" applyAlignment="0" applyProtection="0"/>
    <xf numFmtId="0" fontId="112" fillId="40"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2" fillId="42" borderId="0" applyNumberFormat="0" applyBorder="0" applyAlignment="0" applyProtection="0"/>
    <xf numFmtId="0" fontId="112" fillId="43" borderId="0" applyNumberFormat="0" applyBorder="0" applyAlignment="0" applyProtection="0"/>
    <xf numFmtId="0" fontId="112" fillId="40"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2" fillId="45" borderId="0" applyNumberFormat="0" applyBorder="0" applyAlignment="0" applyProtection="0"/>
    <xf numFmtId="0" fontId="112" fillId="45"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1" fillId="0" borderId="0"/>
    <xf numFmtId="0" fontId="112" fillId="42"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3" borderId="0" applyNumberFormat="0" applyBorder="0" applyAlignment="0" applyProtection="0"/>
    <xf numFmtId="0" fontId="111" fillId="0" borderId="0"/>
    <xf numFmtId="0" fontId="112" fillId="43" borderId="0" applyNumberFormat="0" applyBorder="0" applyAlignment="0" applyProtection="0"/>
    <xf numFmtId="0" fontId="112" fillId="43" borderId="0" applyNumberFormat="0" applyBorder="0" applyAlignment="0" applyProtection="0"/>
    <xf numFmtId="0" fontId="112" fillId="46" borderId="0" applyNumberFormat="0" applyBorder="0" applyAlignment="0" applyProtection="0"/>
    <xf numFmtId="0" fontId="112" fillId="41" borderId="0" applyNumberFormat="0" applyBorder="0" applyAlignment="0" applyProtection="0"/>
    <xf numFmtId="0" fontId="111" fillId="0" borderId="0"/>
    <xf numFmtId="0" fontId="112" fillId="45" borderId="0" applyNumberFormat="0" applyBorder="0" applyAlignment="0" applyProtection="0"/>
    <xf numFmtId="0" fontId="112" fillId="44" borderId="0" applyNumberFormat="0" applyBorder="0" applyAlignment="0" applyProtection="0"/>
    <xf numFmtId="0" fontId="112" fillId="43" borderId="0" applyNumberFormat="0" applyBorder="0" applyAlignment="0" applyProtection="0"/>
    <xf numFmtId="0" fontId="111" fillId="0" borderId="0"/>
    <xf numFmtId="0" fontId="112" fillId="44" borderId="0" applyNumberFormat="0" applyBorder="0" applyAlignment="0" applyProtection="0"/>
    <xf numFmtId="0" fontId="112" fillId="44" borderId="0" applyNumberFormat="0" applyBorder="0" applyAlignment="0" applyProtection="0"/>
    <xf numFmtId="0" fontId="111" fillId="0" borderId="0"/>
    <xf numFmtId="0" fontId="112" fillId="40" borderId="0" applyNumberFormat="0" applyBorder="0" applyAlignment="0" applyProtection="0"/>
    <xf numFmtId="0" fontId="112" fillId="44"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2" fillId="46" borderId="0" applyNumberFormat="0" applyBorder="0" applyAlignment="0" applyProtection="0"/>
    <xf numFmtId="0" fontId="112" fillId="45" borderId="0" applyNumberFormat="0" applyBorder="0" applyAlignment="0" applyProtection="0"/>
    <xf numFmtId="0" fontId="111" fillId="0" borderId="0"/>
    <xf numFmtId="0" fontId="112" fillId="42" borderId="0" applyNumberFormat="0" applyBorder="0" applyAlignment="0" applyProtection="0"/>
    <xf numFmtId="0" fontId="112" fillId="45"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1" fillId="0" borderId="0"/>
    <xf numFmtId="0" fontId="112" fillId="46"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2" fillId="44" borderId="0" applyNumberFormat="0" applyBorder="0" applyAlignment="0" applyProtection="0"/>
    <xf numFmtId="0" fontId="111" fillId="0" borderId="0"/>
    <xf numFmtId="0" fontId="112" fillId="40" borderId="0" applyNumberFormat="0" applyBorder="0" applyAlignment="0" applyProtection="0"/>
    <xf numFmtId="0" fontId="112" fillId="41"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2" fillId="46" borderId="0" applyNumberFormat="0" applyBorder="0" applyAlignment="0" applyProtection="0"/>
    <xf numFmtId="0" fontId="112" fillId="45" borderId="0" applyNumberFormat="0" applyBorder="0" applyAlignment="0" applyProtection="0"/>
    <xf numFmtId="0" fontId="112" fillId="43" borderId="0" applyNumberFormat="0" applyBorder="0" applyAlignment="0" applyProtection="0"/>
    <xf numFmtId="0" fontId="112" fillId="42" borderId="0" applyNumberFormat="0" applyBorder="0" applyAlignment="0" applyProtection="0"/>
    <xf numFmtId="0" fontId="111" fillId="0" borderId="0"/>
    <xf numFmtId="0" fontId="112" fillId="42"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2" fillId="42"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1" fillId="0" borderId="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4" borderId="0" applyNumberFormat="0" applyBorder="0" applyAlignment="0" applyProtection="0"/>
    <xf numFmtId="0" fontId="112" fillId="46"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1" fillId="0" borderId="0"/>
    <xf numFmtId="0" fontId="112" fillId="46"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2" fillId="41"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2" fillId="45"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2" fillId="45" borderId="0" applyNumberFormat="0" applyBorder="0" applyAlignment="0" applyProtection="0"/>
    <xf numFmtId="0" fontId="111" fillId="0" borderId="0"/>
    <xf numFmtId="0" fontId="112" fillId="46"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5"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2" fillId="43"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3" borderId="0" applyNumberFormat="0" applyBorder="0" applyAlignment="0" applyProtection="0"/>
    <xf numFmtId="0" fontId="112" fillId="40"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2" fillId="40" borderId="0" applyNumberFormat="0" applyBorder="0" applyAlignment="0" applyProtection="0"/>
    <xf numFmtId="0" fontId="112" fillId="46"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2" fillId="41"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6" borderId="0" applyNumberFormat="0" applyBorder="0" applyAlignment="0" applyProtection="0"/>
    <xf numFmtId="0" fontId="112" fillId="42"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1" fillId="0" borderId="0"/>
    <xf numFmtId="0" fontId="112" fillId="43"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5"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1" fillId="0" borderId="0"/>
    <xf numFmtId="0" fontId="112" fillId="42" borderId="0" applyNumberFormat="0" applyBorder="0" applyAlignment="0" applyProtection="0"/>
    <xf numFmtId="0" fontId="112" fillId="40" borderId="0" applyNumberFormat="0" applyBorder="0" applyAlignment="0" applyProtection="0"/>
    <xf numFmtId="0" fontId="112" fillId="43"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2" fillId="41" borderId="0" applyNumberFormat="0" applyBorder="0" applyAlignment="0" applyProtection="0"/>
    <xf numFmtId="0" fontId="112" fillId="40"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1" fillId="0" borderId="0"/>
    <xf numFmtId="0" fontId="112" fillId="45" borderId="0" applyNumberFormat="0" applyBorder="0" applyAlignment="0" applyProtection="0"/>
    <xf numFmtId="0" fontId="112" fillId="44"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2" fillId="46"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2" fillId="45" borderId="0" applyNumberFormat="0" applyBorder="0" applyAlignment="0" applyProtection="0"/>
    <xf numFmtId="0" fontId="112" fillId="44"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0" borderId="0" applyNumberFormat="0" applyBorder="0" applyAlignment="0" applyProtection="0"/>
    <xf numFmtId="0" fontId="112" fillId="45" borderId="0" applyNumberFormat="0" applyBorder="0" applyAlignment="0" applyProtection="0"/>
    <xf numFmtId="0" fontId="111" fillId="0" borderId="0"/>
    <xf numFmtId="0" fontId="112" fillId="42"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1" fillId="0" borderId="0"/>
    <xf numFmtId="0" fontId="112" fillId="41" borderId="0" applyNumberFormat="0" applyBorder="0" applyAlignment="0" applyProtection="0"/>
    <xf numFmtId="0" fontId="112" fillId="44"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2" fillId="46" borderId="0" applyNumberFormat="0" applyBorder="0" applyAlignment="0" applyProtection="0"/>
    <xf numFmtId="0" fontId="112" fillId="45"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1" fillId="0" borderId="0"/>
    <xf numFmtId="0" fontId="112" fillId="45" borderId="0" applyNumberFormat="0" applyBorder="0" applyAlignment="0" applyProtection="0"/>
    <xf numFmtId="0" fontId="112" fillId="45"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2" fillId="44"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1" fillId="0" borderId="0"/>
    <xf numFmtId="0" fontId="112" fillId="44"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0"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2" fillId="45"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2" fillId="45" borderId="0" applyNumberFormat="0" applyBorder="0" applyAlignment="0" applyProtection="0"/>
    <xf numFmtId="0" fontId="112" fillId="41"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1" fillId="0" borderId="0"/>
    <xf numFmtId="0" fontId="112" fillId="45"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1" fillId="0" borderId="0"/>
    <xf numFmtId="0" fontId="112" fillId="40" borderId="0" applyNumberFormat="0" applyBorder="0" applyAlignment="0" applyProtection="0"/>
    <xf numFmtId="0" fontId="112" fillId="45" borderId="0" applyNumberFormat="0" applyBorder="0" applyAlignment="0" applyProtection="0"/>
    <xf numFmtId="0" fontId="111" fillId="0" borderId="0"/>
    <xf numFmtId="0" fontId="112" fillId="41"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2" borderId="0" applyNumberFormat="0" applyBorder="0" applyAlignment="0" applyProtection="0"/>
    <xf numFmtId="0" fontId="111" fillId="0" borderId="0"/>
    <xf numFmtId="0" fontId="111" fillId="0" borderId="0"/>
    <xf numFmtId="0" fontId="111" fillId="0" borderId="0"/>
    <xf numFmtId="0" fontId="112" fillId="46" borderId="0" applyNumberFormat="0" applyBorder="0" applyAlignment="0" applyProtection="0"/>
    <xf numFmtId="0" fontId="112" fillId="43" borderId="0" applyNumberFormat="0" applyBorder="0" applyAlignment="0" applyProtection="0"/>
    <xf numFmtId="0" fontId="112" fillId="41" borderId="0" applyNumberFormat="0" applyBorder="0" applyAlignment="0" applyProtection="0"/>
    <xf numFmtId="0" fontId="112" fillId="45" borderId="0" applyNumberFormat="0" applyBorder="0" applyAlignment="0" applyProtection="0"/>
    <xf numFmtId="0" fontId="112" fillId="41" borderId="0" applyNumberFormat="0" applyBorder="0" applyAlignment="0" applyProtection="0"/>
    <xf numFmtId="0" fontId="111" fillId="0" borderId="0"/>
    <xf numFmtId="0" fontId="112" fillId="45" borderId="0" applyNumberFormat="0" applyBorder="0" applyAlignment="0" applyProtection="0"/>
    <xf numFmtId="0" fontId="112" fillId="41"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1" fillId="0" borderId="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2" fillId="41"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2" fillId="42"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6" borderId="0" applyNumberFormat="0" applyBorder="0" applyAlignment="0" applyProtection="0"/>
    <xf numFmtId="0" fontId="112" fillId="42" borderId="0" applyNumberFormat="0" applyBorder="0" applyAlignment="0" applyProtection="0"/>
    <xf numFmtId="0" fontId="112" fillId="45"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1" fillId="0" borderId="0"/>
    <xf numFmtId="0" fontId="112" fillId="41"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3" borderId="0" applyNumberFormat="0" applyBorder="0" applyAlignment="0" applyProtection="0"/>
    <xf numFmtId="0" fontId="112" fillId="46"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2" fillId="43" borderId="0" applyNumberFormat="0" applyBorder="0" applyAlignment="0" applyProtection="0"/>
    <xf numFmtId="0" fontId="112" fillId="41"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2" fillId="44" borderId="0" applyNumberFormat="0" applyBorder="0" applyAlignment="0" applyProtection="0"/>
    <xf numFmtId="0" fontId="111" fillId="0" borderId="0"/>
    <xf numFmtId="0" fontId="112" fillId="43"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2" fillId="44"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2" fillId="46" borderId="0" applyNumberFormat="0" applyBorder="0" applyAlignment="0" applyProtection="0"/>
    <xf numFmtId="0" fontId="112" fillId="43"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2" fillId="43" borderId="0" applyNumberFormat="0" applyBorder="0" applyAlignment="0" applyProtection="0"/>
    <xf numFmtId="0" fontId="112" fillId="40" borderId="0" applyNumberFormat="0" applyBorder="0" applyAlignment="0" applyProtection="0"/>
    <xf numFmtId="0" fontId="112" fillId="44"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2" fillId="40" borderId="0" applyNumberFormat="0" applyBorder="0" applyAlignment="0" applyProtection="0"/>
    <xf numFmtId="0" fontId="112" fillId="45"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2" fillId="42" borderId="0" applyNumberFormat="0" applyBorder="0" applyAlignment="0" applyProtection="0"/>
    <xf numFmtId="0" fontId="111" fillId="0" borderId="0"/>
    <xf numFmtId="0" fontId="112" fillId="45"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4"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4"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2" fillId="45" borderId="0" applyNumberFormat="0" applyBorder="0" applyAlignment="0" applyProtection="0"/>
    <xf numFmtId="0" fontId="112" fillId="45"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1" fillId="0" borderId="0"/>
    <xf numFmtId="0" fontId="111" fillId="0" borderId="0"/>
    <xf numFmtId="0" fontId="112" fillId="46" borderId="0" applyNumberFormat="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46" borderId="0" applyNumberFormat="0" applyBorder="0" applyAlignment="0" applyProtection="0"/>
    <xf numFmtId="0" fontId="112" fillId="45" borderId="0" applyNumberFormat="0" applyBorder="0" applyAlignment="0" applyProtection="0"/>
    <xf numFmtId="0" fontId="111" fillId="0" borderId="0"/>
    <xf numFmtId="0" fontId="112" fillId="40" borderId="0" applyNumberFormat="0" applyBorder="0" applyAlignment="0" applyProtection="0"/>
    <xf numFmtId="0" fontId="112" fillId="45" borderId="0" applyNumberFormat="0" applyBorder="0" applyAlignment="0" applyProtection="0"/>
    <xf numFmtId="0" fontId="112" fillId="41"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1" fillId="0" borderId="0"/>
    <xf numFmtId="0" fontId="112" fillId="44"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2" fillId="42" borderId="0" applyNumberFormat="0" applyBorder="0" applyAlignment="0" applyProtection="0"/>
    <xf numFmtId="0" fontId="112" fillId="40" borderId="0" applyNumberFormat="0" applyBorder="0" applyAlignment="0" applyProtection="0"/>
    <xf numFmtId="0" fontId="112" fillId="43"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1" fillId="0" borderId="0"/>
    <xf numFmtId="0" fontId="111" fillId="0" borderId="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2" fillId="45" borderId="0" applyNumberFormat="0" applyBorder="0" applyAlignment="0" applyProtection="0"/>
    <xf numFmtId="0" fontId="111" fillId="0" borderId="0"/>
    <xf numFmtId="0" fontId="112" fillId="45" borderId="0" applyNumberFormat="0" applyBorder="0" applyAlignment="0" applyProtection="0"/>
    <xf numFmtId="0" fontId="111" fillId="0" borderId="0"/>
    <xf numFmtId="0" fontId="111" fillId="0" borderId="0"/>
    <xf numFmtId="0" fontId="112" fillId="43"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1" fillId="0" borderId="0"/>
    <xf numFmtId="0" fontId="112" fillId="43" borderId="0" applyNumberFormat="0" applyBorder="0" applyAlignment="0" applyProtection="0"/>
    <xf numFmtId="0" fontId="112" fillId="40" borderId="0" applyNumberFormat="0" applyBorder="0" applyAlignment="0" applyProtection="0"/>
    <xf numFmtId="0" fontId="111" fillId="0" borderId="0"/>
    <xf numFmtId="0" fontId="112" fillId="46"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2" fillId="44" borderId="0" applyNumberFormat="0" applyBorder="0" applyAlignment="0" applyProtection="0"/>
    <xf numFmtId="0" fontId="111" fillId="0" borderId="0"/>
    <xf numFmtId="0" fontId="112" fillId="42" borderId="0" applyNumberFormat="0" applyBorder="0" applyAlignment="0" applyProtection="0"/>
    <xf numFmtId="0" fontId="112" fillId="43" borderId="0" applyNumberFormat="0" applyBorder="0" applyAlignment="0" applyProtection="0"/>
    <xf numFmtId="0" fontId="111" fillId="0" borderId="0"/>
    <xf numFmtId="0" fontId="112" fillId="44" borderId="0" applyNumberFormat="0" applyBorder="0" applyAlignment="0" applyProtection="0"/>
    <xf numFmtId="0" fontId="111" fillId="0" borderId="0"/>
    <xf numFmtId="0" fontId="112" fillId="41" borderId="0" applyNumberFormat="0" applyBorder="0" applyAlignment="0" applyProtection="0"/>
    <xf numFmtId="0" fontId="112" fillId="44"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5" borderId="0" applyNumberFormat="0" applyBorder="0" applyAlignment="0" applyProtection="0"/>
    <xf numFmtId="0" fontId="111" fillId="0" borderId="0"/>
    <xf numFmtId="0" fontId="112" fillId="40" borderId="0" applyNumberFormat="0" applyBorder="0" applyAlignment="0" applyProtection="0"/>
    <xf numFmtId="0" fontId="111" fillId="0" borderId="0"/>
    <xf numFmtId="0" fontId="112" fillId="42"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2" fillId="41" borderId="0" applyNumberFormat="0" applyBorder="0" applyAlignment="0" applyProtection="0"/>
    <xf numFmtId="0" fontId="112" fillId="45" borderId="0" applyNumberFormat="0" applyBorder="0" applyAlignment="0" applyProtection="0"/>
    <xf numFmtId="0" fontId="112" fillId="41"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2" fillId="41" borderId="0" applyNumberFormat="0" applyBorder="0" applyAlignment="0" applyProtection="0"/>
    <xf numFmtId="0" fontId="112" fillId="44" borderId="0" applyNumberFormat="0" applyBorder="0" applyAlignment="0" applyProtection="0"/>
    <xf numFmtId="0" fontId="112" fillId="40"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2" fillId="40"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2" fillId="45"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1" fillId="0" borderId="0"/>
    <xf numFmtId="0" fontId="112" fillId="42" borderId="0" applyNumberFormat="0" applyBorder="0" applyAlignment="0" applyProtection="0"/>
    <xf numFmtId="0" fontId="111" fillId="0" borderId="0"/>
    <xf numFmtId="0" fontId="112" fillId="41" borderId="0" applyNumberFormat="0" applyBorder="0" applyAlignment="0" applyProtection="0"/>
    <xf numFmtId="0" fontId="111" fillId="0" borderId="0"/>
    <xf numFmtId="0" fontId="112" fillId="44" borderId="0" applyNumberFormat="0" applyBorder="0" applyAlignment="0" applyProtection="0"/>
    <xf numFmtId="0" fontId="112" fillId="42" borderId="0" applyNumberFormat="0" applyBorder="0" applyAlignment="0" applyProtection="0"/>
    <xf numFmtId="0" fontId="111" fillId="0" borderId="0"/>
    <xf numFmtId="0" fontId="112" fillId="42" borderId="0" applyNumberFormat="0" applyBorder="0" applyAlignment="0" applyProtection="0"/>
    <xf numFmtId="0" fontId="111" fillId="0" borderId="0"/>
    <xf numFmtId="0" fontId="112" fillId="40" borderId="0" applyNumberFormat="0" applyBorder="0" applyAlignment="0" applyProtection="0"/>
    <xf numFmtId="0" fontId="112" fillId="46" borderId="0" applyNumberFormat="0" applyBorder="0" applyAlignment="0" applyProtection="0"/>
    <xf numFmtId="0" fontId="111" fillId="0" borderId="0"/>
    <xf numFmtId="0" fontId="112" fillId="42" borderId="0" applyNumberFormat="0" applyBorder="0" applyAlignment="0" applyProtection="0"/>
    <xf numFmtId="0" fontId="112" fillId="45" borderId="0" applyNumberFormat="0" applyBorder="0" applyAlignment="0" applyProtection="0"/>
    <xf numFmtId="0" fontId="111" fillId="0" borderId="0"/>
    <xf numFmtId="0" fontId="112" fillId="45" borderId="0" applyNumberFormat="0" applyBorder="0" applyAlignment="0" applyProtection="0"/>
    <xf numFmtId="0" fontId="112" fillId="44" borderId="0" applyNumberFormat="0" applyBorder="0" applyAlignment="0" applyProtection="0"/>
    <xf numFmtId="0" fontId="111" fillId="0" borderId="0"/>
    <xf numFmtId="0" fontId="111" fillId="0" borderId="0"/>
    <xf numFmtId="0" fontId="111" fillId="0" borderId="0"/>
    <xf numFmtId="0" fontId="112" fillId="41"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2" fillId="41" borderId="0" applyNumberFormat="0" applyBorder="0" applyAlignment="0" applyProtection="0"/>
    <xf numFmtId="0" fontId="112" fillId="40" borderId="0" applyNumberFormat="0" applyBorder="0" applyAlignment="0" applyProtection="0"/>
    <xf numFmtId="0" fontId="112" fillId="41" borderId="0" applyNumberFormat="0" applyBorder="0" applyAlignment="0" applyProtection="0"/>
    <xf numFmtId="0" fontId="111" fillId="0" borderId="0"/>
    <xf numFmtId="0" fontId="111" fillId="0" borderId="0"/>
    <xf numFmtId="0" fontId="112" fillId="41" borderId="0" applyNumberFormat="0" applyBorder="0" applyAlignment="0" applyProtection="0"/>
    <xf numFmtId="0" fontId="112" fillId="41" borderId="0" applyNumberFormat="0" applyBorder="0" applyAlignment="0" applyProtection="0"/>
    <xf numFmtId="0" fontId="112" fillId="41" borderId="0" applyNumberFormat="0" applyBorder="0" applyAlignment="0" applyProtection="0"/>
    <xf numFmtId="0" fontId="112" fillId="43" borderId="0" applyNumberFormat="0" applyBorder="0" applyAlignment="0" applyProtection="0"/>
    <xf numFmtId="0" fontId="112" fillId="45" borderId="0" applyNumberFormat="0" applyBorder="0" applyAlignment="0" applyProtection="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2" fillId="42"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1" fillId="0" borderId="0"/>
    <xf numFmtId="0" fontId="111" fillId="0" borderId="0"/>
    <xf numFmtId="0" fontId="112" fillId="40" borderId="0" applyNumberFormat="0" applyBorder="0" applyAlignment="0" applyProtection="0"/>
    <xf numFmtId="0" fontId="111" fillId="0" borderId="0"/>
    <xf numFmtId="0" fontId="111" fillId="0" borderId="0"/>
    <xf numFmtId="0" fontId="111" fillId="0" borderId="0"/>
    <xf numFmtId="0" fontId="111" fillId="0" borderId="0"/>
    <xf numFmtId="0" fontId="112" fillId="41" borderId="0" applyNumberFormat="0" applyBorder="0" applyAlignment="0" applyProtection="0"/>
    <xf numFmtId="0" fontId="112" fillId="44" borderId="0" applyNumberFormat="0" applyBorder="0" applyAlignment="0" applyProtection="0"/>
    <xf numFmtId="0" fontId="112" fillId="46" borderId="0" applyNumberFormat="0" applyBorder="0" applyAlignment="0" applyProtection="0"/>
    <xf numFmtId="0" fontId="112" fillId="43" borderId="0" applyNumberFormat="0" applyBorder="0" applyAlignment="0" applyProtection="0"/>
    <xf numFmtId="0" fontId="112" fillId="43" borderId="0" applyNumberFormat="0" applyBorder="0" applyAlignment="0" applyProtection="0"/>
    <xf numFmtId="0" fontId="111" fillId="0" borderId="0"/>
    <xf numFmtId="0" fontId="111" fillId="0" borderId="0"/>
    <xf numFmtId="0" fontId="112" fillId="40" borderId="0" applyNumberFormat="0" applyBorder="0" applyAlignment="0" applyProtection="0"/>
    <xf numFmtId="0" fontId="111" fillId="0" borderId="0"/>
    <xf numFmtId="0" fontId="112" fillId="40" borderId="0" applyNumberFormat="0" applyBorder="0" applyAlignment="0" applyProtection="0"/>
    <xf numFmtId="0" fontId="112" fillId="41"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2" fillId="40" borderId="0" applyNumberFormat="0" applyBorder="0" applyAlignment="0" applyProtection="0"/>
    <xf numFmtId="0" fontId="111" fillId="0" borderId="0"/>
    <xf numFmtId="0" fontId="69" fillId="0" borderId="0"/>
    <xf numFmtId="165" fontId="69" fillId="0" borderId="0" applyFont="0" applyFill="0" applyBorder="0" applyAlignment="0" applyProtection="0"/>
    <xf numFmtId="164" fontId="69" fillId="0" borderId="0" applyFont="0" applyFill="0" applyBorder="0" applyAlignment="0" applyProtection="0"/>
    <xf numFmtId="166" fontId="69" fillId="0" borderId="0" applyFont="0" applyFill="0" applyBorder="0" applyAlignment="0" applyProtection="0"/>
    <xf numFmtId="0" fontId="69" fillId="0" borderId="0"/>
    <xf numFmtId="0" fontId="69" fillId="0" borderId="0"/>
    <xf numFmtId="0" fontId="71" fillId="0" borderId="0" applyNumberFormat="0" applyFill="0" applyBorder="0" applyAlignment="0" applyProtection="0"/>
    <xf numFmtId="0" fontId="69" fillId="0" borderId="0"/>
    <xf numFmtId="0" fontId="69" fillId="0" borderId="21" applyNumberFormat="0" applyFont="0" applyFill="0" applyAlignment="0" applyProtection="0"/>
    <xf numFmtId="169" fontId="65" fillId="0" borderId="0" applyFont="0" applyFill="0" applyBorder="0" applyAlignment="0" applyProtection="0"/>
    <xf numFmtId="0" fontId="69" fillId="0" borderId="0"/>
    <xf numFmtId="169" fontId="65"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22" applyNumberFormat="0" applyFont="0" applyFill="0" applyAlignment="0" applyProtection="0"/>
    <xf numFmtId="0" fontId="69" fillId="0" borderId="0"/>
    <xf numFmtId="0" fontId="69" fillId="0" borderId="0"/>
    <xf numFmtId="0" fontId="69" fillId="0" borderId="0"/>
    <xf numFmtId="0" fontId="69"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9" fillId="0" borderId="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9" fillId="0" borderId="0"/>
    <xf numFmtId="0" fontId="64" fillId="0" borderId="0"/>
    <xf numFmtId="169" fontId="64" fillId="0" borderId="0" applyFont="0" applyFill="0" applyBorder="0" applyAlignment="0" applyProtection="0"/>
    <xf numFmtId="0" fontId="64" fillId="0" borderId="0"/>
    <xf numFmtId="0" fontId="64" fillId="0" borderId="0"/>
    <xf numFmtId="0" fontId="64" fillId="15" borderId="30" applyNumberFormat="0" applyFont="0" applyAlignment="0" applyProtection="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0" applyNumberFormat="0" applyFont="0" applyAlignment="0" applyProtection="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0" applyNumberFormat="0" applyFont="0" applyAlignment="0" applyProtection="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0" applyNumberFormat="0" applyFont="0" applyAlignment="0" applyProtection="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0" borderId="0"/>
    <xf numFmtId="0" fontId="64" fillId="15" borderId="30" applyNumberFormat="0" applyFont="0" applyAlignment="0" applyProtection="0"/>
    <xf numFmtId="0" fontId="64" fillId="17" borderId="0" applyNumberFormat="0" applyBorder="0" applyAlignment="0" applyProtection="0"/>
    <xf numFmtId="0" fontId="64" fillId="18"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6" borderId="0" applyNumberFormat="0" applyBorder="0" applyAlignment="0" applyProtection="0"/>
    <xf numFmtId="0" fontId="64" fillId="29" borderId="0" applyNumberFormat="0" applyBorder="0" applyAlignment="0" applyProtection="0"/>
    <xf numFmtId="0" fontId="64" fillId="30" borderId="0" applyNumberFormat="0" applyBorder="0" applyAlignment="0" applyProtection="0"/>
    <xf numFmtId="0" fontId="64" fillId="33" borderId="0" applyNumberFormat="0" applyBorder="0" applyAlignment="0" applyProtection="0"/>
    <xf numFmtId="0" fontId="64" fillId="34"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15" borderId="30" applyNumberFormat="0" applyFont="0" applyAlignment="0"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17"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18" borderId="0" applyNumberFormat="0" applyBorder="0" applyAlignment="0" applyProtection="0"/>
    <xf numFmtId="0" fontId="64" fillId="18" borderId="0" applyNumberFormat="0" applyBorder="0" applyAlignment="0" applyProtection="0"/>
    <xf numFmtId="0" fontId="64" fillId="22" borderId="0" applyNumberFormat="0" applyBorder="0" applyAlignment="0" applyProtection="0"/>
    <xf numFmtId="0" fontId="64" fillId="22" borderId="0" applyNumberFormat="0" applyBorder="0" applyAlignment="0" applyProtection="0"/>
    <xf numFmtId="0" fontId="64" fillId="26" borderId="0" applyNumberFormat="0" applyBorder="0" applyAlignment="0" applyProtection="0"/>
    <xf numFmtId="0" fontId="64" fillId="26" borderId="0" applyNumberFormat="0" applyBorder="0" applyAlignment="0" applyProtection="0"/>
    <xf numFmtId="0" fontId="64" fillId="30" borderId="0" applyNumberFormat="0" applyBorder="0" applyAlignment="0" applyProtection="0"/>
    <xf numFmtId="0" fontId="64" fillId="30"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15" borderId="30" applyNumberFormat="0" applyFont="0" applyAlignment="0" applyProtection="0"/>
    <xf numFmtId="0" fontId="64" fillId="15" borderId="30" applyNumberFormat="0" applyFont="0" applyAlignment="0" applyProtection="0"/>
    <xf numFmtId="169" fontId="64" fillId="0" borderId="0" applyFont="0" applyFill="0" applyBorder="0" applyAlignment="0" applyProtection="0"/>
    <xf numFmtId="169" fontId="64" fillId="0" borderId="0" applyFont="0" applyFill="0" applyBorder="0" applyAlignment="0" applyProtection="0"/>
    <xf numFmtId="0" fontId="69" fillId="0" borderId="0"/>
    <xf numFmtId="0" fontId="63" fillId="0" borderId="0"/>
    <xf numFmtId="0" fontId="63" fillId="0" borderId="0"/>
    <xf numFmtId="0" fontId="63" fillId="0" borderId="0"/>
    <xf numFmtId="0" fontId="69" fillId="0" borderId="0"/>
    <xf numFmtId="0" fontId="69" fillId="0" borderId="0"/>
    <xf numFmtId="0" fontId="69" fillId="0" borderId="0"/>
    <xf numFmtId="0" fontId="69" fillId="0" borderId="0"/>
    <xf numFmtId="0" fontId="63" fillId="0" borderId="0"/>
    <xf numFmtId="0" fontId="63" fillId="0" borderId="0"/>
    <xf numFmtId="0" fontId="63" fillId="0" borderId="0"/>
    <xf numFmtId="0" fontId="63" fillId="0" borderId="0"/>
    <xf numFmtId="0" fontId="63" fillId="0" borderId="0"/>
    <xf numFmtId="0" fontId="69" fillId="0" borderId="0"/>
    <xf numFmtId="0" fontId="69" fillId="0" borderId="0"/>
    <xf numFmtId="0" fontId="63" fillId="0" borderId="0"/>
    <xf numFmtId="0" fontId="63" fillId="0" borderId="0"/>
    <xf numFmtId="0" fontId="69" fillId="0" borderId="0"/>
    <xf numFmtId="0" fontId="69" fillId="0" borderId="0"/>
    <xf numFmtId="0" fontId="69" fillId="0" borderId="0"/>
    <xf numFmtId="0" fontId="63" fillId="0" borderId="0"/>
    <xf numFmtId="0" fontId="69" fillId="0" borderId="0"/>
    <xf numFmtId="169" fontId="63" fillId="0" borderId="0" applyFont="0" applyFill="0" applyBorder="0" applyAlignment="0" applyProtection="0"/>
    <xf numFmtId="0" fontId="69" fillId="0" borderId="0"/>
    <xf numFmtId="0" fontId="63" fillId="0" borderId="0"/>
    <xf numFmtId="0" fontId="69" fillId="0" borderId="0"/>
    <xf numFmtId="0" fontId="69" fillId="0" borderId="0"/>
    <xf numFmtId="0" fontId="69" fillId="0" borderId="0"/>
    <xf numFmtId="0" fontId="63" fillId="0" borderId="0"/>
    <xf numFmtId="169" fontId="63" fillId="0" borderId="0" applyFont="0" applyFill="0" applyBorder="0" applyAlignment="0" applyProtection="0"/>
    <xf numFmtId="0" fontId="69" fillId="0" borderId="0"/>
    <xf numFmtId="0" fontId="69" fillId="0" borderId="0"/>
    <xf numFmtId="169" fontId="63" fillId="0" borderId="0" applyFont="0" applyFill="0" applyBorder="0" applyAlignment="0" applyProtection="0"/>
    <xf numFmtId="0" fontId="63" fillId="0" borderId="0"/>
    <xf numFmtId="0" fontId="69" fillId="0" borderId="0"/>
    <xf numFmtId="0" fontId="69" fillId="0" borderId="0"/>
    <xf numFmtId="0" fontId="69" fillId="0" borderId="0"/>
    <xf numFmtId="169" fontId="63" fillId="0" borderId="0" applyFont="0" applyFill="0" applyBorder="0" applyAlignment="0" applyProtection="0"/>
    <xf numFmtId="0" fontId="69" fillId="0" borderId="0"/>
    <xf numFmtId="0" fontId="69" fillId="0" borderId="0"/>
    <xf numFmtId="0" fontId="69" fillId="0" borderId="0"/>
    <xf numFmtId="169" fontId="63" fillId="0" borderId="0" applyFont="0" applyFill="0" applyBorder="0" applyAlignment="0" applyProtection="0"/>
    <xf numFmtId="0" fontId="63" fillId="0" borderId="0"/>
    <xf numFmtId="169" fontId="63" fillId="0" borderId="0" applyFont="0" applyFill="0" applyBorder="0" applyAlignment="0" applyProtection="0"/>
    <xf numFmtId="0" fontId="69" fillId="0" borderId="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0" fontId="69" fillId="0" borderId="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0" fontId="69" fillId="0" borderId="0"/>
    <xf numFmtId="0" fontId="69" fillId="0" borderId="0"/>
    <xf numFmtId="169" fontId="63" fillId="0" borderId="0" applyFont="0" applyFill="0" applyBorder="0" applyAlignment="0" applyProtection="0"/>
    <xf numFmtId="0" fontId="69" fillId="0" borderId="0"/>
    <xf numFmtId="0" fontId="69" fillId="0" borderId="0"/>
    <xf numFmtId="169" fontId="63" fillId="0" borderId="0" applyFont="0" applyFill="0" applyBorder="0" applyAlignment="0" applyProtection="0"/>
    <xf numFmtId="0" fontId="62" fillId="0" borderId="0"/>
    <xf numFmtId="9" fontId="62" fillId="0" borderId="0" applyFont="0" applyFill="0" applyBorder="0" applyAlignment="0" applyProtection="0"/>
    <xf numFmtId="0" fontId="69" fillId="0" borderId="0">
      <alignment vertical="center"/>
    </xf>
    <xf numFmtId="0" fontId="62" fillId="17" borderId="0" applyNumberFormat="0" applyBorder="0" applyAlignment="0" applyProtection="0"/>
    <xf numFmtId="0" fontId="62" fillId="21" borderId="0" applyNumberFormat="0" applyBorder="0" applyAlignment="0" applyProtection="0"/>
    <xf numFmtId="0" fontId="62" fillId="25" borderId="0" applyNumberFormat="0" applyBorder="0" applyAlignment="0" applyProtection="0"/>
    <xf numFmtId="0" fontId="62" fillId="29"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17"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1"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5"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29"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7"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18"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30" borderId="0" applyNumberFormat="0" applyBorder="0" applyAlignment="0" applyProtection="0"/>
    <xf numFmtId="0" fontId="62" fillId="34" borderId="0" applyNumberFormat="0" applyBorder="0" applyAlignment="0" applyProtection="0"/>
    <xf numFmtId="0" fontId="62" fillId="3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18"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9" fillId="0" borderId="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9" fillId="0" borderId="0"/>
    <xf numFmtId="0" fontId="69" fillId="0" borderId="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9" fillId="0" borderId="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9" fillId="0" borderId="0"/>
    <xf numFmtId="0" fontId="62" fillId="49" borderId="0" applyNumberFormat="0" applyBorder="0" applyAlignment="0" applyProtection="0"/>
    <xf numFmtId="0" fontId="62" fillId="49" borderId="0" applyNumberFormat="0" applyBorder="0" applyAlignment="0" applyProtection="0"/>
    <xf numFmtId="0" fontId="62" fillId="26"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9" fillId="0" borderId="0"/>
    <xf numFmtId="0" fontId="69" fillId="0" borderId="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9" fillId="0" borderId="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9" fillId="0" borderId="0"/>
    <xf numFmtId="0" fontId="69" fillId="0" borderId="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9" fillId="0" borderId="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9" fillId="0" borderId="0"/>
    <xf numFmtId="0" fontId="62" fillId="41" borderId="0" applyNumberFormat="0" applyBorder="0" applyAlignment="0" applyProtection="0"/>
    <xf numFmtId="0" fontId="62" fillId="41" borderId="0" applyNumberFormat="0" applyBorder="0" applyAlignment="0" applyProtection="0"/>
    <xf numFmtId="0" fontId="62" fillId="30"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9" fillId="0" borderId="0"/>
    <xf numFmtId="0" fontId="69" fillId="0" borderId="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9" fillId="0" borderId="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9" fillId="0" borderId="0"/>
    <xf numFmtId="0" fontId="69" fillId="0" borderId="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9" fillId="0" borderId="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9" fillId="0" borderId="0"/>
    <xf numFmtId="0" fontId="62" fillId="44" borderId="0" applyNumberFormat="0" applyBorder="0" applyAlignment="0" applyProtection="0"/>
    <xf numFmtId="0" fontId="62" fillId="44" borderId="0" applyNumberFormat="0" applyBorder="0" applyAlignment="0" applyProtection="0"/>
    <xf numFmtId="0" fontId="62" fillId="34"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9" fillId="0" borderId="0"/>
    <xf numFmtId="0" fontId="69" fillId="0" borderId="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9" fillId="0" borderId="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9" fillId="0" borderId="0"/>
    <xf numFmtId="0" fontId="69" fillId="0" borderId="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9" fillId="0" borderId="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9" fillId="0" borderId="0"/>
    <xf numFmtId="0" fontId="62" fillId="48" borderId="0" applyNumberFormat="0" applyBorder="0" applyAlignment="0" applyProtection="0"/>
    <xf numFmtId="0" fontId="62" fillId="48" borderId="0" applyNumberFormat="0" applyBorder="0" applyAlignment="0" applyProtection="0"/>
    <xf numFmtId="0" fontId="62" fillId="38" borderId="0" applyNumberFormat="0" applyBorder="0" applyAlignment="0" applyProtection="0"/>
    <xf numFmtId="0" fontId="69" fillId="0" borderId="0"/>
    <xf numFmtId="0" fontId="114" fillId="50" borderId="0" applyNumberFormat="0" applyBorder="0" applyAlignment="0" applyProtection="0"/>
    <xf numFmtId="0" fontId="69" fillId="0" borderId="0"/>
    <xf numFmtId="0" fontId="69" fillId="0" borderId="0"/>
    <xf numFmtId="0" fontId="69" fillId="0" borderId="0"/>
    <xf numFmtId="0" fontId="114" fillId="47" borderId="0" applyNumberFormat="0" applyBorder="0" applyAlignment="0" applyProtection="0"/>
    <xf numFmtId="0" fontId="69" fillId="0" borderId="0"/>
    <xf numFmtId="0" fontId="69" fillId="0" borderId="0"/>
    <xf numFmtId="0" fontId="69" fillId="0" borderId="0"/>
    <xf numFmtId="0" fontId="114" fillId="51" borderId="0" applyNumberFormat="0" applyBorder="0" applyAlignment="0" applyProtection="0"/>
    <xf numFmtId="0" fontId="69" fillId="0" borderId="0"/>
    <xf numFmtId="0" fontId="69" fillId="0" borderId="0"/>
    <xf numFmtId="0" fontId="69" fillId="0" borderId="0"/>
    <xf numFmtId="0" fontId="114" fillId="52" borderId="0" applyNumberFormat="0" applyBorder="0" applyAlignment="0" applyProtection="0"/>
    <xf numFmtId="0" fontId="69" fillId="0" borderId="0"/>
    <xf numFmtId="0" fontId="69" fillId="0" borderId="0"/>
    <xf numFmtId="0" fontId="69" fillId="0" borderId="0"/>
    <xf numFmtId="0" fontId="114" fillId="53" borderId="0" applyNumberFormat="0" applyBorder="0" applyAlignment="0" applyProtection="0"/>
    <xf numFmtId="0" fontId="69" fillId="0" borderId="0"/>
    <xf numFmtId="0" fontId="69" fillId="0" borderId="0"/>
    <xf numFmtId="0" fontId="69" fillId="0" borderId="0"/>
    <xf numFmtId="0" fontId="114" fillId="54" borderId="0" applyNumberFormat="0" applyBorder="0" applyAlignment="0" applyProtection="0"/>
    <xf numFmtId="0" fontId="69" fillId="0" borderId="0"/>
    <xf numFmtId="0" fontId="69" fillId="0" borderId="0"/>
    <xf numFmtId="0" fontId="69" fillId="0" borderId="0"/>
    <xf numFmtId="0" fontId="110" fillId="19" borderId="0" applyNumberFormat="0" applyBorder="0" applyAlignment="0" applyProtection="0"/>
    <xf numFmtId="0" fontId="69" fillId="0" borderId="0"/>
    <xf numFmtId="0" fontId="69" fillId="0" borderId="0"/>
    <xf numFmtId="0" fontId="69" fillId="0" borderId="0"/>
    <xf numFmtId="0" fontId="110" fillId="4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110" fillId="23" borderId="0" applyNumberFormat="0" applyBorder="0" applyAlignment="0" applyProtection="0"/>
    <xf numFmtId="0" fontId="69" fillId="0" borderId="0"/>
    <xf numFmtId="0" fontId="69" fillId="0" borderId="0"/>
    <xf numFmtId="0" fontId="69" fillId="0" borderId="0"/>
    <xf numFmtId="0" fontId="110" fillId="55"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110" fillId="27" borderId="0" applyNumberFormat="0" applyBorder="0" applyAlignment="0" applyProtection="0"/>
    <xf numFmtId="0" fontId="69" fillId="0" borderId="0"/>
    <xf numFmtId="0" fontId="69" fillId="0" borderId="0"/>
    <xf numFmtId="0" fontId="69" fillId="0" borderId="0"/>
    <xf numFmtId="0" fontId="110" fillId="56"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110" fillId="31" borderId="0" applyNumberFormat="0" applyBorder="0" applyAlignment="0" applyProtection="0"/>
    <xf numFmtId="0" fontId="69" fillId="0" borderId="0"/>
    <xf numFmtId="0" fontId="69" fillId="0" borderId="0"/>
    <xf numFmtId="0" fontId="69" fillId="0" borderId="0"/>
    <xf numFmtId="0" fontId="110" fillId="41"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110" fillId="35" borderId="0" applyNumberFormat="0" applyBorder="0" applyAlignment="0" applyProtection="0"/>
    <xf numFmtId="0" fontId="69" fillId="0" borderId="0"/>
    <xf numFmtId="0" fontId="69" fillId="0" borderId="0"/>
    <xf numFmtId="0" fontId="69" fillId="0" borderId="0"/>
    <xf numFmtId="0" fontId="110" fillId="4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110" fillId="39" borderId="0" applyNumberFormat="0" applyBorder="0" applyAlignment="0" applyProtection="0"/>
    <xf numFmtId="0" fontId="69" fillId="0" borderId="0"/>
    <xf numFmtId="0" fontId="69" fillId="0" borderId="0"/>
    <xf numFmtId="0" fontId="69" fillId="0" borderId="0"/>
    <xf numFmtId="0" fontId="110" fillId="47"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114" fillId="57" borderId="0" applyNumberFormat="0" applyBorder="0" applyAlignment="0" applyProtection="0"/>
    <xf numFmtId="0" fontId="69" fillId="0" borderId="0"/>
    <xf numFmtId="0" fontId="69" fillId="0" borderId="0"/>
    <xf numFmtId="0" fontId="69" fillId="0" borderId="0"/>
    <xf numFmtId="0" fontId="114" fillId="58" borderId="0" applyNumberFormat="0" applyBorder="0" applyAlignment="0" applyProtection="0"/>
    <xf numFmtId="0" fontId="69" fillId="0" borderId="0"/>
    <xf numFmtId="0" fontId="69" fillId="0" borderId="0"/>
    <xf numFmtId="0" fontId="69" fillId="0" borderId="0"/>
    <xf numFmtId="0" fontId="114" fillId="59" borderId="0" applyNumberFormat="0" applyBorder="0" applyAlignment="0" applyProtection="0"/>
    <xf numFmtId="0" fontId="69" fillId="0" borderId="0"/>
    <xf numFmtId="0" fontId="69" fillId="0" borderId="0"/>
    <xf numFmtId="0" fontId="69" fillId="0" borderId="0"/>
    <xf numFmtId="0" fontId="114" fillId="52" borderId="0" applyNumberFormat="0" applyBorder="0" applyAlignment="0" applyProtection="0"/>
    <xf numFmtId="0" fontId="69" fillId="0" borderId="0"/>
    <xf numFmtId="0" fontId="69" fillId="0" borderId="0"/>
    <xf numFmtId="0" fontId="69" fillId="0" borderId="0"/>
    <xf numFmtId="0" fontId="114" fillId="53" borderId="0" applyNumberFormat="0" applyBorder="0" applyAlignment="0" applyProtection="0"/>
    <xf numFmtId="0" fontId="69" fillId="0" borderId="0"/>
    <xf numFmtId="0" fontId="69" fillId="0" borderId="0"/>
    <xf numFmtId="0" fontId="69" fillId="0" borderId="0"/>
    <xf numFmtId="0" fontId="114" fillId="55" borderId="0" applyNumberFormat="0" applyBorder="0" applyAlignment="0" applyProtection="0"/>
    <xf numFmtId="0" fontId="69" fillId="0" borderId="0"/>
    <xf numFmtId="0" fontId="69" fillId="0" borderId="0"/>
    <xf numFmtId="0" fontId="69" fillId="0" borderId="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9" fillId="0" borderId="0"/>
    <xf numFmtId="0" fontId="69" fillId="0" borderId="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69" fillId="0" borderId="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9" fillId="0" borderId="0"/>
    <xf numFmtId="0" fontId="69" fillId="0" borderId="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69" fillId="0" borderId="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9" fillId="0" borderId="0"/>
    <xf numFmtId="0" fontId="62" fillId="15" borderId="30" applyNumberFormat="0" applyFont="0" applyAlignment="0" applyProtection="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112" fillId="15" borderId="30" applyNumberFormat="0" applyFont="0" applyAlignment="0" applyProtection="0"/>
    <xf numFmtId="0" fontId="62" fillId="15" borderId="30" applyNumberFormat="0" applyFont="0" applyAlignment="0" applyProtection="0"/>
    <xf numFmtId="0" fontId="69" fillId="0" borderId="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2" fillId="15" borderId="30" applyNumberFormat="0" applyFont="0" applyAlignment="0" applyProtection="0"/>
    <xf numFmtId="0" fontId="69" fillId="0" borderId="0"/>
    <xf numFmtId="0" fontId="69" fillId="0" borderId="0"/>
    <xf numFmtId="0" fontId="115" fillId="41" borderId="0" applyNumberFormat="0" applyBorder="0" applyAlignment="0" applyProtection="0"/>
    <xf numFmtId="0" fontId="69" fillId="0" borderId="0"/>
    <xf numFmtId="0" fontId="69" fillId="0" borderId="0"/>
    <xf numFmtId="0" fontId="69" fillId="0" borderId="0"/>
    <xf numFmtId="0" fontId="105" fillId="13" borderId="26" applyNumberFormat="0" applyAlignment="0" applyProtection="0"/>
    <xf numFmtId="0" fontId="69" fillId="0" borderId="0"/>
    <xf numFmtId="0" fontId="69" fillId="0" borderId="0"/>
    <xf numFmtId="0" fontId="69" fillId="0" borderId="0"/>
    <xf numFmtId="0" fontId="116" fillId="60" borderId="26" applyNumberFormat="0" applyAlignment="0" applyProtection="0"/>
    <xf numFmtId="0" fontId="69" fillId="0" borderId="0"/>
    <xf numFmtId="0" fontId="69" fillId="0" borderId="0"/>
    <xf numFmtId="0" fontId="69" fillId="0" borderId="0"/>
    <xf numFmtId="0" fontId="117" fillId="61" borderId="32" applyNumberFormat="0" applyAlignment="0" applyProtection="0"/>
    <xf numFmtId="0" fontId="69" fillId="0" borderId="0"/>
    <xf numFmtId="0" fontId="69" fillId="0" borderId="0"/>
    <xf numFmtId="0" fontId="69" fillId="0" borderId="0"/>
    <xf numFmtId="0" fontId="105" fillId="13" borderId="26" applyNumberFormat="0" applyAlignment="0" applyProtection="0"/>
    <xf numFmtId="0" fontId="69" fillId="0" borderId="0"/>
    <xf numFmtId="0" fontId="69" fillId="0" borderId="0"/>
    <xf numFmtId="0" fontId="69" fillId="0" borderId="0"/>
    <xf numFmtId="0" fontId="100" fillId="9" borderId="0" applyNumberFormat="0" applyBorder="0" applyAlignment="0" applyProtection="0"/>
    <xf numFmtId="0" fontId="69" fillId="0" borderId="0"/>
    <xf numFmtId="0" fontId="69" fillId="0" borderId="0"/>
    <xf numFmtId="0" fontId="69" fillId="0" borderId="0"/>
    <xf numFmtId="0" fontId="100" fillId="44" borderId="0" applyNumberFormat="0" applyBorder="0" applyAlignment="0" applyProtection="0"/>
    <xf numFmtId="0" fontId="69" fillId="0" borderId="0"/>
    <xf numFmtId="0" fontId="69" fillId="0" borderId="0"/>
    <xf numFmtId="0" fontId="69" fillId="0" borderId="0"/>
    <xf numFmtId="0" fontId="118" fillId="42" borderId="0" applyNumberFormat="0" applyBorder="0" applyAlignment="0" applyProtection="0"/>
    <xf numFmtId="0" fontId="118" fillId="42"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100" fillId="9" borderId="0" applyNumberFormat="0" applyBorder="0" applyAlignment="0" applyProtection="0"/>
    <xf numFmtId="0" fontId="118" fillId="42" borderId="0" applyNumberFormat="0" applyBorder="0" applyAlignment="0" applyProtection="0"/>
    <xf numFmtId="0" fontId="69" fillId="0" borderId="0"/>
    <xf numFmtId="0" fontId="69" fillId="0" borderId="0"/>
    <xf numFmtId="0" fontId="69" fillId="0" borderId="0"/>
    <xf numFmtId="0" fontId="117" fillId="61" borderId="32" applyNumberFormat="0" applyAlignment="0" applyProtection="0"/>
    <xf numFmtId="0" fontId="117" fillId="61" borderId="32" applyNumberFormat="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9" fillId="0" borderId="0" applyNumberFormat="0" applyFill="0" applyBorder="0" applyAlignment="0" applyProtection="0"/>
    <xf numFmtId="0" fontId="69" fillId="0" borderId="0"/>
    <xf numFmtId="0" fontId="69" fillId="0" borderId="0"/>
    <xf numFmtId="0" fontId="69" fillId="0" borderId="0"/>
    <xf numFmtId="0" fontId="80" fillId="0" borderId="0" applyNumberFormat="0" applyFill="0" applyBorder="0" applyAlignment="0" applyProtection="0"/>
    <xf numFmtId="0" fontId="69" fillId="0" borderId="0"/>
    <xf numFmtId="0" fontId="69" fillId="0" borderId="0"/>
    <xf numFmtId="0" fontId="69" fillId="0" borderId="0"/>
    <xf numFmtId="0" fontId="81" fillId="0" borderId="0" applyNumberFormat="0" applyFill="0" applyBorder="0" applyAlignment="0" applyProtection="0"/>
    <xf numFmtId="0" fontId="69" fillId="0" borderId="0"/>
    <xf numFmtId="0" fontId="69" fillId="0" borderId="0"/>
    <xf numFmtId="0" fontId="69" fillId="0" borderId="0"/>
    <xf numFmtId="0" fontId="119" fillId="62" borderId="33" applyNumberFormat="0" applyAlignment="0" applyProtection="0"/>
    <xf numFmtId="0" fontId="69" fillId="0" borderId="0"/>
    <xf numFmtId="0" fontId="69" fillId="0" borderId="0"/>
    <xf numFmtId="0" fontId="69" fillId="0" borderId="0"/>
    <xf numFmtId="3" fontId="89" fillId="3" borderId="6" applyFont="0" applyFill="0" applyProtection="0">
      <alignment horizontal="right"/>
    </xf>
    <xf numFmtId="165" fontId="69" fillId="0" borderId="0" applyFont="0" applyFill="0" applyBorder="0" applyAlignment="0" applyProtection="0"/>
    <xf numFmtId="167" fontId="69" fillId="0" borderId="0" applyFont="0" applyFill="0" applyBorder="0" applyAlignment="0" applyProtection="0"/>
    <xf numFmtId="0" fontId="69" fillId="0" borderId="0"/>
    <xf numFmtId="0" fontId="69" fillId="0" borderId="0"/>
    <xf numFmtId="169" fontId="112"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167" fontId="73" fillId="0" borderId="0" applyFont="0" applyFill="0" applyBorder="0" applyAlignment="0" applyProtection="0"/>
    <xf numFmtId="169" fontId="73" fillId="0" borderId="0" applyFont="0" applyFill="0" applyBorder="0" applyAlignment="0" applyProtection="0"/>
    <xf numFmtId="167" fontId="69" fillId="0" borderId="0" applyFont="0" applyFill="0" applyBorder="0" applyAlignment="0" applyProtection="0"/>
    <xf numFmtId="167" fontId="69" fillId="0" borderId="0" applyFont="0" applyFill="0" applyBorder="0" applyAlignment="0" applyProtection="0"/>
    <xf numFmtId="167" fontId="69" fillId="0" borderId="0" applyFont="0" applyFill="0" applyBorder="0" applyAlignment="0" applyProtection="0"/>
    <xf numFmtId="167" fontId="69" fillId="0" borderId="0" applyFont="0" applyFill="0" applyBorder="0" applyAlignment="0" applyProtection="0"/>
    <xf numFmtId="167" fontId="69" fillId="0" borderId="0" applyFont="0" applyFill="0" applyBorder="0" applyAlignment="0" applyProtection="0"/>
    <xf numFmtId="167" fontId="69" fillId="0" borderId="0" applyFont="0" applyFill="0" applyBorder="0" applyAlignment="0" applyProtection="0"/>
    <xf numFmtId="164"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4" fontId="73" fillId="0" borderId="0"/>
    <xf numFmtId="0" fontId="69" fillId="0" borderId="0"/>
    <xf numFmtId="0" fontId="69" fillId="0" borderId="0"/>
    <xf numFmtId="0" fontId="69" fillId="0" borderId="0"/>
    <xf numFmtId="14" fontId="73" fillId="0" borderId="0"/>
    <xf numFmtId="0" fontId="69" fillId="0" borderId="0"/>
    <xf numFmtId="0" fontId="69" fillId="0" borderId="0"/>
    <xf numFmtId="0" fontId="69" fillId="0" borderId="0"/>
    <xf numFmtId="0" fontId="69" fillId="0" borderId="0"/>
    <xf numFmtId="0" fontId="69" fillId="0" borderId="0"/>
    <xf numFmtId="0" fontId="69" fillId="0" borderId="0"/>
    <xf numFmtId="0" fontId="101" fillId="10" borderId="0" applyNumberFormat="0" applyBorder="0" applyAlignment="0" applyProtection="0"/>
    <xf numFmtId="0" fontId="69" fillId="0" borderId="0"/>
    <xf numFmtId="0" fontId="69" fillId="0" borderId="0"/>
    <xf numFmtId="0" fontId="69" fillId="0" borderId="0"/>
    <xf numFmtId="0" fontId="101" fillId="43" borderId="0" applyNumberFormat="0" applyBorder="0" applyAlignment="0" applyProtection="0"/>
    <xf numFmtId="0" fontId="69" fillId="0" borderId="0"/>
    <xf numFmtId="0" fontId="69" fillId="0" borderId="0"/>
    <xf numFmtId="0" fontId="69" fillId="0" borderId="0"/>
    <xf numFmtId="0" fontId="115" fillId="41" borderId="0" applyNumberFormat="0" applyBorder="0" applyAlignment="0" applyProtection="0"/>
    <xf numFmtId="0" fontId="69" fillId="0" borderId="0"/>
    <xf numFmtId="0" fontId="69" fillId="0" borderId="0"/>
    <xf numFmtId="0" fontId="69" fillId="0" borderId="0"/>
    <xf numFmtId="0" fontId="115" fillId="41" borderId="0" applyNumberFormat="0" applyBorder="0" applyAlignment="0" applyProtection="0"/>
    <xf numFmtId="178" fontId="69" fillId="0" borderId="0" applyFont="0" applyFill="0" applyBorder="0" applyAlignment="0" applyProtection="0"/>
    <xf numFmtId="0" fontId="69" fillId="0" borderId="0"/>
    <xf numFmtId="0" fontId="69" fillId="0" borderId="0"/>
    <xf numFmtId="0" fontId="69" fillId="0" borderId="0"/>
    <xf numFmtId="183" fontId="69" fillId="0" borderId="0" applyFont="0" applyFill="0" applyBorder="0" applyAlignment="0" applyProtection="0"/>
    <xf numFmtId="0" fontId="69" fillId="0" borderId="0"/>
    <xf numFmtId="0" fontId="69" fillId="0" borderId="0"/>
    <xf numFmtId="0" fontId="69" fillId="0" borderId="0"/>
    <xf numFmtId="0" fontId="120" fillId="0" borderId="0" applyNumberFormat="0" applyFill="0" applyBorder="0" applyAlignment="0" applyProtection="0"/>
    <xf numFmtId="0" fontId="69" fillId="0" borderId="0"/>
    <xf numFmtId="0" fontId="69" fillId="0" borderId="0"/>
    <xf numFmtId="0" fontId="69" fillId="0" borderId="0"/>
    <xf numFmtId="0" fontId="82" fillId="0" borderId="0" applyFill="0" applyBorder="0" applyProtection="0">
      <alignment horizontal="left"/>
    </xf>
    <xf numFmtId="0" fontId="69" fillId="0" borderId="0"/>
    <xf numFmtId="0" fontId="69" fillId="0" borderId="0"/>
    <xf numFmtId="0" fontId="69" fillId="0" borderId="0"/>
    <xf numFmtId="0" fontId="82" fillId="0" borderId="0" applyFill="0" applyBorder="0" applyProtection="0">
      <alignment horizontal="left"/>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10" fillId="16" borderId="0" applyNumberFormat="0" applyBorder="0" applyAlignment="0" applyProtection="0"/>
    <xf numFmtId="0" fontId="69" fillId="0" borderId="0"/>
    <xf numFmtId="0" fontId="69" fillId="0" borderId="0"/>
    <xf numFmtId="0" fontId="69" fillId="0" borderId="0"/>
    <xf numFmtId="0" fontId="110" fillId="63"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110" fillId="20" borderId="0" applyNumberFormat="0" applyBorder="0" applyAlignment="0" applyProtection="0"/>
    <xf numFmtId="0" fontId="69" fillId="0" borderId="0"/>
    <xf numFmtId="0" fontId="69" fillId="0" borderId="0"/>
    <xf numFmtId="0" fontId="69" fillId="0" borderId="0"/>
    <xf numFmtId="0" fontId="110" fillId="55"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110" fillId="24" borderId="0" applyNumberFormat="0" applyBorder="0" applyAlignment="0" applyProtection="0"/>
    <xf numFmtId="0" fontId="69" fillId="0" borderId="0"/>
    <xf numFmtId="0" fontId="69" fillId="0" borderId="0"/>
    <xf numFmtId="0" fontId="69" fillId="0" borderId="0"/>
    <xf numFmtId="0" fontId="110" fillId="56"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110" fillId="28" borderId="0" applyNumberFormat="0" applyBorder="0" applyAlignment="0" applyProtection="0"/>
    <xf numFmtId="0" fontId="69" fillId="0" borderId="0"/>
    <xf numFmtId="0" fontId="69" fillId="0" borderId="0"/>
    <xf numFmtId="0" fontId="69" fillId="0" borderId="0"/>
    <xf numFmtId="0" fontId="110" fillId="64"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110" fillId="32" borderId="0" applyNumberFormat="0" applyBorder="0" applyAlignment="0" applyProtection="0"/>
    <xf numFmtId="0" fontId="110" fillId="32" borderId="0" applyNumberFormat="0" applyBorder="0" applyAlignment="0" applyProtection="0"/>
    <xf numFmtId="0" fontId="69" fillId="0" borderId="0"/>
    <xf numFmtId="0" fontId="69" fillId="0" borderId="0"/>
    <xf numFmtId="0" fontId="69" fillId="0" borderId="0"/>
    <xf numFmtId="0" fontId="110" fillId="36" borderId="0" applyNumberFormat="0" applyBorder="0" applyAlignment="0" applyProtection="0"/>
    <xf numFmtId="0" fontId="69" fillId="0" borderId="0"/>
    <xf numFmtId="0" fontId="69" fillId="0" borderId="0"/>
    <xf numFmtId="0" fontId="69" fillId="0" borderId="0"/>
    <xf numFmtId="0" fontId="110" fillId="58"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109" fillId="0" borderId="0" applyNumberFormat="0" applyFill="0" applyBorder="0" applyAlignment="0" applyProtection="0"/>
    <xf numFmtId="0" fontId="109" fillId="0" borderId="0" applyNumberFormat="0" applyFill="0" applyBorder="0" applyAlignment="0" applyProtection="0"/>
    <xf numFmtId="0" fontId="69" fillId="0" borderId="0"/>
    <xf numFmtId="0" fontId="69" fillId="0" borderId="0"/>
    <xf numFmtId="0" fontId="69" fillId="0" borderId="0"/>
    <xf numFmtId="0" fontId="118" fillId="42" borderId="0" applyNumberFormat="0" applyBorder="0" applyAlignment="0" applyProtection="0"/>
    <xf numFmtId="0" fontId="118" fillId="42" borderId="0" applyNumberFormat="0" applyBorder="0" applyAlignment="0" applyProtection="0"/>
    <xf numFmtId="0" fontId="69" fillId="0" borderId="0"/>
    <xf numFmtId="0" fontId="69" fillId="0" borderId="0"/>
    <xf numFmtId="0" fontId="69" fillId="0" borderId="0"/>
    <xf numFmtId="0" fontId="69" fillId="0" borderId="0"/>
    <xf numFmtId="0" fontId="69" fillId="0" borderId="0"/>
    <xf numFmtId="0" fontId="69" fillId="2" borderId="6" applyNumberFormat="0" applyFont="0" applyBorder="0">
      <alignment horizontal="center" vertical="center"/>
    </xf>
    <xf numFmtId="0" fontId="121" fillId="3" borderId="2" applyNumberFormat="0" applyFill="0" applyBorder="0" applyAlignment="0" applyProtection="0">
      <alignment horizontal="left"/>
    </xf>
    <xf numFmtId="0" fontId="69" fillId="0" borderId="0"/>
    <xf numFmtId="0" fontId="69" fillId="0" borderId="0"/>
    <xf numFmtId="0" fontId="69" fillId="0" borderId="0"/>
    <xf numFmtId="0" fontId="91" fillId="0" borderId="0" applyNumberFormat="0" applyFill="0" applyBorder="0" applyAlignment="0" applyProtection="0"/>
    <xf numFmtId="0" fontId="69" fillId="0" borderId="0"/>
    <xf numFmtId="0" fontId="69" fillId="0" borderId="0"/>
    <xf numFmtId="0" fontId="69" fillId="0" borderId="0"/>
    <xf numFmtId="0" fontId="122" fillId="0" borderId="34" applyNumberFormat="0" applyFill="0" applyAlignment="0" applyProtection="0"/>
    <xf numFmtId="0" fontId="69" fillId="0" borderId="0"/>
    <xf numFmtId="0" fontId="69" fillId="0" borderId="0"/>
    <xf numFmtId="0" fontId="69" fillId="0" borderId="0"/>
    <xf numFmtId="0" fontId="122" fillId="0" borderId="0" applyNumberFormat="0" applyFill="0" applyBorder="0" applyAlignment="0" applyProtection="0"/>
    <xf numFmtId="0" fontId="69" fillId="0" borderId="0"/>
    <xf numFmtId="0" fontId="69" fillId="0" borderId="0"/>
    <xf numFmtId="0" fontId="69" fillId="0" borderId="0"/>
    <xf numFmtId="0" fontId="71" fillId="3" borderId="9" applyFont="0" applyBorder="0">
      <alignment horizontal="center" wrapText="1"/>
    </xf>
    <xf numFmtId="0" fontId="123" fillId="0" borderId="0" applyNumberFormat="0" applyFill="0" applyBorder="0" applyAlignment="0" applyProtection="0"/>
    <xf numFmtId="0" fontId="124" fillId="0" borderId="0" applyNumberFormat="0" applyFill="0" applyBorder="0" applyAlignment="0" applyProtection="0">
      <alignment vertical="top"/>
      <protection locked="0"/>
    </xf>
    <xf numFmtId="0" fontId="103" fillId="12" borderId="26" applyNumberFormat="0" applyAlignment="0" applyProtection="0"/>
    <xf numFmtId="0" fontId="69" fillId="0" borderId="0"/>
    <xf numFmtId="0" fontId="69" fillId="0" borderId="0"/>
    <xf numFmtId="0" fontId="69" fillId="0" borderId="0"/>
    <xf numFmtId="0" fontId="103" fillId="49" borderId="26" applyNumberFormat="0" applyAlignment="0" applyProtection="0"/>
    <xf numFmtId="0" fontId="69" fillId="0" borderId="0"/>
    <xf numFmtId="0" fontId="69" fillId="0" borderId="0"/>
    <xf numFmtId="0" fontId="69" fillId="0" borderId="0"/>
    <xf numFmtId="0" fontId="125" fillId="45" borderId="32" applyNumberFormat="0" applyAlignment="0" applyProtection="0"/>
    <xf numFmtId="0" fontId="69" fillId="0" borderId="0"/>
    <xf numFmtId="0" fontId="69" fillId="0" borderId="0"/>
    <xf numFmtId="0" fontId="69" fillId="0" borderId="0"/>
    <xf numFmtId="0" fontId="103" fillId="12" borderId="26" applyNumberFormat="0" applyAlignment="0" applyProtection="0"/>
    <xf numFmtId="0" fontId="69" fillId="0" borderId="0"/>
    <xf numFmtId="0" fontId="69" fillId="0" borderId="0"/>
    <xf numFmtId="0" fontId="69" fillId="0" borderId="0"/>
    <xf numFmtId="0" fontId="125" fillId="45" borderId="32" applyNumberFormat="0" applyAlignment="0" applyProtection="0"/>
    <xf numFmtId="0" fontId="125" fillId="45" borderId="32" applyNumberFormat="0" applyAlignment="0" applyProtection="0"/>
    <xf numFmtId="0" fontId="69" fillId="0" borderId="0"/>
    <xf numFmtId="0" fontId="69" fillId="0" borderId="0"/>
    <xf numFmtId="0" fontId="69" fillId="0" borderId="0"/>
    <xf numFmtId="0" fontId="69" fillId="0" borderId="0"/>
    <xf numFmtId="0" fontId="69" fillId="0" borderId="0"/>
    <xf numFmtId="3" fontId="69" fillId="5" borderId="6" applyFont="0">
      <alignment horizontal="right"/>
      <protection locked="0"/>
    </xf>
    <xf numFmtId="49" fontId="92" fillId="0" borderId="0" applyFill="0" applyBorder="0">
      <alignment horizontal="left" vertical="top"/>
      <protection locked="0"/>
    </xf>
    <xf numFmtId="0" fontId="69" fillId="0" borderId="0"/>
    <xf numFmtId="0" fontId="69" fillId="0" borderId="0"/>
    <xf numFmtId="0" fontId="69" fillId="0" borderId="0"/>
    <xf numFmtId="0" fontId="107" fillId="14" borderId="29" applyNumberFormat="0" applyAlignment="0" applyProtection="0"/>
    <xf numFmtId="0" fontId="107" fillId="14" borderId="29" applyNumberFormat="0" applyAlignment="0" applyProtection="0"/>
    <xf numFmtId="0" fontId="69" fillId="0" borderId="0"/>
    <xf numFmtId="0" fontId="69" fillId="0" borderId="0"/>
    <xf numFmtId="0" fontId="69" fillId="0" borderId="0"/>
    <xf numFmtId="0" fontId="126" fillId="0" borderId="35" applyNumberFormat="0" applyFill="0" applyAlignment="0" applyProtection="0"/>
    <xf numFmtId="0" fontId="69" fillId="0" borderId="0"/>
    <xf numFmtId="0" fontId="69" fillId="0" borderId="0"/>
    <xf numFmtId="0" fontId="69" fillId="0" borderId="0"/>
    <xf numFmtId="0" fontId="106" fillId="0" borderId="28" applyNumberFormat="0" applyFill="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27" fillId="0" borderId="36" applyNumberFormat="0" applyFill="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102" fillId="11" borderId="0" applyNumberFormat="0" applyBorder="0" applyAlignment="0" applyProtection="0"/>
    <xf numFmtId="0" fontId="69" fillId="0" borderId="0"/>
    <xf numFmtId="0" fontId="69" fillId="0" borderId="0"/>
    <xf numFmtId="0" fontId="69" fillId="0" borderId="0"/>
    <xf numFmtId="0" fontId="128" fillId="11" borderId="0" applyNumberFormat="0" applyBorder="0" applyAlignment="0" applyProtection="0"/>
    <xf numFmtId="0" fontId="69" fillId="0" borderId="0"/>
    <xf numFmtId="0" fontId="69" fillId="0" borderId="0"/>
    <xf numFmtId="0" fontId="69" fillId="0" borderId="0"/>
    <xf numFmtId="0" fontId="129" fillId="49" borderId="0" applyNumberFormat="0" applyBorder="0" applyAlignment="0" applyProtection="0"/>
    <xf numFmtId="0" fontId="69" fillId="0" borderId="0"/>
    <xf numFmtId="0" fontId="69" fillId="0" borderId="0"/>
    <xf numFmtId="0" fontId="69" fillId="0" borderId="0"/>
    <xf numFmtId="0" fontId="102" fillId="11" borderId="0" applyNumberFormat="0" applyBorder="0" applyAlignment="0" applyProtection="0"/>
    <xf numFmtId="0" fontId="69" fillId="0" borderId="0"/>
    <xf numFmtId="0" fontId="69" fillId="0" borderId="0"/>
    <xf numFmtId="0" fontId="69" fillId="0" borderId="0"/>
    <xf numFmtId="37" fontId="93" fillId="0" borderId="0"/>
    <xf numFmtId="0" fontId="69" fillId="0" borderId="0"/>
    <xf numFmtId="0" fontId="69" fillId="0" borderId="0"/>
    <xf numFmtId="0" fontId="69" fillId="0" borderId="0"/>
    <xf numFmtId="0" fontId="73" fillId="0" borderId="0">
      <alignment horizontal="left" wrapText="1"/>
    </xf>
    <xf numFmtId="0" fontId="69" fillId="0" borderId="0"/>
    <xf numFmtId="0" fontId="69" fillId="0" borderId="0"/>
    <xf numFmtId="0" fontId="69" fillId="0" borderId="0"/>
    <xf numFmtId="0" fontId="69" fillId="0" borderId="0"/>
    <xf numFmtId="0" fontId="69" fillId="0" borderId="0"/>
    <xf numFmtId="0" fontId="69" fillId="0" borderId="0"/>
    <xf numFmtId="0" fontId="62" fillId="0" borderId="0"/>
    <xf numFmtId="0" fontId="69" fillId="0" borderId="0"/>
    <xf numFmtId="0" fontId="62" fillId="0" borderId="0"/>
    <xf numFmtId="0" fontId="69" fillId="0" borderId="0"/>
    <xf numFmtId="0" fontId="69" fillId="0" borderId="0"/>
    <xf numFmtId="0" fontId="69" fillId="0" borderId="0"/>
    <xf numFmtId="0" fontId="69" fillId="0" borderId="0"/>
    <xf numFmtId="0" fontId="69" fillId="0" borderId="0"/>
    <xf numFmtId="0" fontId="73" fillId="0" borderId="0"/>
    <xf numFmtId="0" fontId="69" fillId="0" borderId="0"/>
    <xf numFmtId="0" fontId="69" fillId="0" borderId="0"/>
    <xf numFmtId="0" fontId="69" fillId="0" borderId="0"/>
    <xf numFmtId="0" fontId="69" fillId="0" borderId="0"/>
    <xf numFmtId="0" fontId="62" fillId="0" borderId="0"/>
    <xf numFmtId="0" fontId="69" fillId="0" borderId="0"/>
    <xf numFmtId="0" fontId="62" fillId="0" borderId="0"/>
    <xf numFmtId="0" fontId="69" fillId="0" borderId="0"/>
    <xf numFmtId="0" fontId="69" fillId="0" borderId="0"/>
    <xf numFmtId="0" fontId="6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9" fillId="0" borderId="0"/>
    <xf numFmtId="0" fontId="6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9" fillId="0" borderId="0"/>
    <xf numFmtId="0" fontId="6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9" fillId="0" borderId="0"/>
    <xf numFmtId="0" fontId="62" fillId="0" borderId="0"/>
    <xf numFmtId="0" fontId="62" fillId="0" borderId="0"/>
    <xf numFmtId="0" fontId="62" fillId="0" borderId="0"/>
    <xf numFmtId="0" fontId="62" fillId="0" borderId="0"/>
    <xf numFmtId="0" fontId="6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9" fillId="0" borderId="0"/>
    <xf numFmtId="0" fontId="69" fillId="0" borderId="0"/>
    <xf numFmtId="0" fontId="6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9" fillId="0" borderId="0"/>
    <xf numFmtId="0" fontId="6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9" fillId="0" borderId="0"/>
    <xf numFmtId="0" fontId="69" fillId="0" borderId="0"/>
    <xf numFmtId="0" fontId="69" fillId="0" borderId="0"/>
    <xf numFmtId="0" fontId="62" fillId="0" borderId="0"/>
    <xf numFmtId="0" fontId="69" fillId="0" borderId="0"/>
    <xf numFmtId="0" fontId="69" fillId="0" borderId="0"/>
    <xf numFmtId="0" fontId="62" fillId="0" borderId="0"/>
    <xf numFmtId="0" fontId="69" fillId="0" borderId="0"/>
    <xf numFmtId="0" fontId="69" fillId="0" borderId="0"/>
    <xf numFmtId="0" fontId="62" fillId="0" borderId="0"/>
    <xf numFmtId="0" fontId="69" fillId="0" borderId="0"/>
    <xf numFmtId="0" fontId="69" fillId="0" borderId="0"/>
    <xf numFmtId="0" fontId="69" fillId="0" borderId="0"/>
    <xf numFmtId="0" fontId="69" fillId="0" borderId="0"/>
    <xf numFmtId="0" fontId="69" fillId="0" borderId="0"/>
    <xf numFmtId="0" fontId="62" fillId="0" borderId="0"/>
    <xf numFmtId="0" fontId="69" fillId="0" borderId="0"/>
    <xf numFmtId="0" fontId="69" fillId="0" borderId="0"/>
    <xf numFmtId="0" fontId="69" fillId="0" borderId="0"/>
    <xf numFmtId="0" fontId="69" fillId="0" borderId="0"/>
    <xf numFmtId="0" fontId="62" fillId="0" borderId="0"/>
    <xf numFmtId="0" fontId="69" fillId="0" borderId="0"/>
    <xf numFmtId="0" fontId="69" fillId="0" borderId="0"/>
    <xf numFmtId="0" fontId="69" fillId="0" borderId="0"/>
    <xf numFmtId="0" fontId="62" fillId="0" borderId="0"/>
    <xf numFmtId="0" fontId="62" fillId="0" borderId="0"/>
    <xf numFmtId="0" fontId="69" fillId="48" borderId="37" applyNumberFormat="0" applyFont="0" applyAlignment="0" applyProtection="0"/>
    <xf numFmtId="0" fontId="69" fillId="0" borderId="0"/>
    <xf numFmtId="0" fontId="69" fillId="0" borderId="0"/>
    <xf numFmtId="0" fontId="69" fillId="0" borderId="0"/>
    <xf numFmtId="0" fontId="69" fillId="0" borderId="0"/>
    <xf numFmtId="0" fontId="69" fillId="0" borderId="0"/>
    <xf numFmtId="3" fontId="69" fillId="65" borderId="6" applyFont="0">
      <alignment horizontal="right" vertical="center"/>
      <protection locked="0"/>
    </xf>
    <xf numFmtId="0" fontId="130" fillId="61" borderId="38" applyNumberFormat="0" applyAlignment="0" applyProtection="0"/>
    <xf numFmtId="0" fontId="69" fillId="0" borderId="0"/>
    <xf numFmtId="0" fontId="69" fillId="0" borderId="0"/>
    <xf numFmtId="0" fontId="69" fillId="0" borderId="0"/>
    <xf numFmtId="9" fontId="73" fillId="0" borderId="0" applyFont="0" applyFill="0" applyBorder="0" applyAlignment="0" applyProtection="0"/>
    <xf numFmtId="0" fontId="69" fillId="0" borderId="0"/>
    <xf numFmtId="0" fontId="69" fillId="0" borderId="0"/>
    <xf numFmtId="0" fontId="69" fillId="0" borderId="0"/>
    <xf numFmtId="9" fontId="69" fillId="0" borderId="0" applyFont="0" applyFill="0" applyBorder="0" applyAlignment="0" applyProtection="0"/>
    <xf numFmtId="0" fontId="69" fillId="0" borderId="0"/>
    <xf numFmtId="0" fontId="69" fillId="0" borderId="0"/>
    <xf numFmtId="0" fontId="69" fillId="0" borderId="0"/>
    <xf numFmtId="9" fontId="131"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9" fontId="69" fillId="0" borderId="0" applyFont="0" applyFill="0" applyBorder="0" applyAlignment="0" applyProtection="0"/>
    <xf numFmtId="9" fontId="73" fillId="0" borderId="0" applyFont="0" applyFill="0" applyBorder="0" applyAlignment="0" applyProtection="0"/>
    <xf numFmtId="0" fontId="69" fillId="0" borderId="0"/>
    <xf numFmtId="0" fontId="69" fillId="0" borderId="0"/>
    <xf numFmtId="0" fontId="69" fillId="0" borderId="0"/>
    <xf numFmtId="0" fontId="69" fillId="0" borderId="0"/>
    <xf numFmtId="9" fontId="6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9" fontId="112" fillId="0" borderId="0" applyFont="0" applyFill="0" applyBorder="0" applyAlignment="0" applyProtection="0"/>
    <xf numFmtId="0" fontId="69" fillId="0" borderId="0"/>
    <xf numFmtId="0" fontId="69" fillId="0" borderId="0"/>
    <xf numFmtId="0" fontId="69" fillId="0" borderId="0"/>
    <xf numFmtId="9" fontId="69" fillId="0" borderId="0" applyFont="0" applyFill="0" applyBorder="0" applyAlignment="0" applyProtection="0"/>
    <xf numFmtId="9" fontId="69" fillId="0" borderId="0" applyFont="0" applyFill="0" applyBorder="0" applyAlignment="0" applyProtection="0"/>
    <xf numFmtId="9" fontId="62"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9" fillId="0" borderId="0" applyFont="0" applyFill="0" applyBorder="0" applyAlignment="0" applyProtection="0"/>
    <xf numFmtId="9" fontId="62" fillId="0" borderId="0" applyFont="0" applyFill="0" applyBorder="0" applyAlignment="0" applyProtection="0"/>
    <xf numFmtId="179" fontId="75" fillId="4" borderId="6" applyNumberFormat="0" applyProtection="0">
      <alignment horizontal="center" vertical="center" wrapText="1"/>
    </xf>
    <xf numFmtId="0" fontId="69" fillId="0" borderId="0"/>
    <xf numFmtId="0" fontId="69" fillId="0" borderId="0"/>
    <xf numFmtId="0" fontId="69" fillId="0" borderId="0"/>
    <xf numFmtId="0" fontId="97" fillId="0" borderId="23" applyNumberFormat="0" applyFill="0" applyAlignment="0" applyProtection="0"/>
    <xf numFmtId="0" fontId="69" fillId="0" borderId="0"/>
    <xf numFmtId="0" fontId="69" fillId="0" borderId="0"/>
    <xf numFmtId="0" fontId="69" fillId="0" borderId="0"/>
    <xf numFmtId="0" fontId="132" fillId="0" borderId="39" applyNumberFormat="0" applyFill="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98" fillId="0" borderId="24" applyNumberFormat="0" applyFill="0" applyAlignment="0" applyProtection="0"/>
    <xf numFmtId="0" fontId="69" fillId="0" borderId="0"/>
    <xf numFmtId="0" fontId="69" fillId="0" borderId="0"/>
    <xf numFmtId="0" fontId="69" fillId="0" borderId="0"/>
    <xf numFmtId="0" fontId="133" fillId="0" borderId="40" applyNumberFormat="0" applyFill="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99" fillId="0" borderId="25" applyNumberFormat="0" applyFill="0" applyAlignment="0" applyProtection="0"/>
    <xf numFmtId="0" fontId="69" fillId="0" borderId="0"/>
    <xf numFmtId="0" fontId="69" fillId="0" borderId="0"/>
    <xf numFmtId="0" fontId="69" fillId="0" borderId="0"/>
    <xf numFmtId="0" fontId="134" fillId="0" borderId="41" applyNumberFormat="0" applyFill="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99" fillId="0" borderId="0" applyNumberFormat="0" applyFill="0" applyBorder="0" applyAlignment="0" applyProtection="0"/>
    <xf numFmtId="0" fontId="69" fillId="0" borderId="0"/>
    <xf numFmtId="0" fontId="69" fillId="0" borderId="0"/>
    <xf numFmtId="0" fontId="69" fillId="0" borderId="0"/>
    <xf numFmtId="0" fontId="134" fillId="0" borderId="0" applyNumberForma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96" fillId="0" borderId="0" applyNumberFormat="0" applyFill="0" applyBorder="0" applyAlignment="0" applyProtection="0"/>
    <xf numFmtId="0" fontId="69" fillId="0" borderId="0"/>
    <xf numFmtId="0" fontId="69" fillId="0" borderId="0"/>
    <xf numFmtId="0" fontId="69" fillId="0" borderId="0"/>
    <xf numFmtId="0" fontId="135" fillId="0" borderId="0" applyNumberFormat="0" applyFill="0" applyBorder="0" applyAlignment="0" applyProtection="0"/>
    <xf numFmtId="0" fontId="69" fillId="0" borderId="0"/>
    <xf numFmtId="0" fontId="69" fillId="0" borderId="0"/>
    <xf numFmtId="0" fontId="69" fillId="0" borderId="0"/>
    <xf numFmtId="0" fontId="136" fillId="0" borderId="0" applyNumberFormat="0" applyFill="0" applyBorder="0" applyAlignment="0" applyProtection="0"/>
    <xf numFmtId="0" fontId="69" fillId="0" borderId="0"/>
    <xf numFmtId="0" fontId="69" fillId="0" borderId="0"/>
    <xf numFmtId="0" fontId="69" fillId="0" borderId="0"/>
    <xf numFmtId="0" fontId="96" fillId="0" borderId="0" applyNumberFormat="0" applyFill="0" applyBorder="0" applyAlignment="0" applyProtection="0"/>
    <xf numFmtId="0" fontId="69" fillId="0" borderId="0"/>
    <xf numFmtId="0" fontId="69" fillId="0" borderId="0"/>
    <xf numFmtId="3" fontId="69" fillId="3" borderId="6" applyFont="0">
      <alignment horizontal="right"/>
    </xf>
    <xf numFmtId="0" fontId="112" fillId="0" borderId="0"/>
    <xf numFmtId="0" fontId="69" fillId="0" borderId="0"/>
    <xf numFmtId="0" fontId="69" fillId="0" borderId="0"/>
    <xf numFmtId="0" fontId="69" fillId="0" borderId="0"/>
    <xf numFmtId="0" fontId="95" fillId="0" borderId="31" applyNumberFormat="0" applyFill="0" applyAlignment="0" applyProtection="0"/>
    <xf numFmtId="0" fontId="69" fillId="0" borderId="0"/>
    <xf numFmtId="0" fontId="69" fillId="0" borderId="0"/>
    <xf numFmtId="0" fontId="69" fillId="0" borderId="0"/>
    <xf numFmtId="0" fontId="95" fillId="0" borderId="42" applyNumberFormat="0" applyFill="0" applyAlignment="0" applyProtection="0"/>
    <xf numFmtId="0" fontId="69" fillId="0" borderId="0"/>
    <xf numFmtId="0" fontId="69" fillId="0" borderId="0"/>
    <xf numFmtId="0" fontId="69" fillId="0" borderId="0"/>
    <xf numFmtId="0" fontId="137" fillId="0" borderId="43" applyNumberFormat="0" applyFill="0" applyAlignment="0" applyProtection="0"/>
    <xf numFmtId="0" fontId="69" fillId="0" borderId="0"/>
    <xf numFmtId="0" fontId="69" fillId="0" borderId="0"/>
    <xf numFmtId="0" fontId="69" fillId="0" borderId="0"/>
    <xf numFmtId="0" fontId="95" fillId="0" borderId="31" applyNumberFormat="0" applyFill="0" applyAlignment="0" applyProtection="0"/>
    <xf numFmtId="0" fontId="69" fillId="0" borderId="0"/>
    <xf numFmtId="0" fontId="69" fillId="0" borderId="0"/>
    <xf numFmtId="0" fontId="69" fillId="0" borderId="0"/>
    <xf numFmtId="0" fontId="74" fillId="0" borderId="0" applyBorder="0" applyProtection="0">
      <alignment horizontal="left"/>
    </xf>
    <xf numFmtId="0" fontId="69" fillId="0" borderId="0"/>
    <xf numFmtId="0" fontId="69" fillId="0" borderId="0"/>
    <xf numFmtId="0" fontId="69" fillId="0" borderId="0"/>
    <xf numFmtId="0" fontId="75" fillId="0" borderId="0" applyFill="0" applyBorder="0" applyProtection="0">
      <alignment horizontal="left"/>
    </xf>
    <xf numFmtId="0" fontId="69" fillId="0" borderId="0"/>
    <xf numFmtId="0" fontId="69" fillId="0" borderId="0"/>
    <xf numFmtId="0" fontId="69" fillId="0" borderId="0"/>
    <xf numFmtId="0" fontId="70" fillId="0" borderId="2" applyFill="0" applyBorder="0" applyProtection="0">
      <alignment horizontal="left" vertical="top"/>
    </xf>
    <xf numFmtId="0" fontId="69" fillId="0" borderId="0"/>
    <xf numFmtId="0" fontId="69" fillId="0" borderId="0"/>
    <xf numFmtId="0" fontId="69" fillId="0" borderId="0"/>
    <xf numFmtId="0" fontId="70" fillId="0" borderId="2" applyFill="0" applyBorder="0" applyProtection="0">
      <alignment horizontal="left" vertical="top"/>
    </xf>
    <xf numFmtId="0" fontId="69" fillId="0" borderId="0"/>
    <xf numFmtId="0" fontId="69" fillId="0" borderId="0"/>
    <xf numFmtId="0" fontId="69" fillId="0" borderId="0"/>
    <xf numFmtId="0" fontId="136" fillId="0" borderId="0" applyNumberFormat="0" applyFill="0" applyBorder="0" applyAlignment="0" applyProtection="0"/>
    <xf numFmtId="0" fontId="136" fillId="0" borderId="0" applyNumberFormat="0" applyFill="0" applyBorder="0" applyAlignment="0" applyProtection="0"/>
    <xf numFmtId="0" fontId="69" fillId="0" borderId="0"/>
    <xf numFmtId="0" fontId="69" fillId="0" borderId="0"/>
    <xf numFmtId="0" fontId="69" fillId="0" borderId="0"/>
    <xf numFmtId="0" fontId="69" fillId="0" borderId="0"/>
    <xf numFmtId="0" fontId="69" fillId="0" borderId="0"/>
    <xf numFmtId="0" fontId="137" fillId="0" borderId="43" applyNumberFormat="0" applyFill="0" applyAlignment="0" applyProtection="0"/>
    <xf numFmtId="0" fontId="137" fillId="0" borderId="43" applyNumberFormat="0" applyFill="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169" fontId="69" fillId="0" borderId="0" applyFont="0" applyFill="0" applyBorder="0" applyAlignment="0" applyProtection="0"/>
    <xf numFmtId="169" fontId="69" fillId="0" borderId="0" applyFont="0" applyFill="0" applyBorder="0" applyAlignment="0" applyProtection="0"/>
    <xf numFmtId="169" fontId="69" fillId="0" borderId="0" applyFont="0" applyFill="0" applyBorder="0" applyAlignment="0" applyProtection="0"/>
    <xf numFmtId="169" fontId="69" fillId="0" borderId="0" applyFont="0" applyFill="0" applyBorder="0" applyAlignment="0" applyProtection="0"/>
    <xf numFmtId="169" fontId="69" fillId="0" borderId="0" applyFont="0" applyFill="0" applyBorder="0" applyAlignment="0" applyProtection="0"/>
    <xf numFmtId="169" fontId="69" fillId="0" borderId="0" applyFont="0" applyFill="0" applyBorder="0" applyAlignment="0" applyProtection="0"/>
    <xf numFmtId="169" fontId="69" fillId="0" borderId="0" applyFont="0" applyFill="0" applyBorder="0" applyAlignment="0" applyProtection="0"/>
    <xf numFmtId="169" fontId="69" fillId="0" borderId="0" applyFont="0" applyFill="0" applyBorder="0" applyAlignment="0" applyProtection="0"/>
    <xf numFmtId="169" fontId="69" fillId="0" borderId="0" applyFont="0" applyFill="0" applyBorder="0" applyAlignment="0" applyProtection="0"/>
    <xf numFmtId="169" fontId="69" fillId="0" borderId="0" applyFont="0" applyFill="0" applyBorder="0" applyAlignment="0" applyProtection="0"/>
    <xf numFmtId="169" fontId="69" fillId="0" borderId="0" applyFont="0" applyFill="0" applyBorder="0" applyAlignment="0" applyProtection="0"/>
    <xf numFmtId="0" fontId="69" fillId="0" borderId="0"/>
    <xf numFmtId="0" fontId="69" fillId="0" borderId="0"/>
    <xf numFmtId="0" fontId="69" fillId="0" borderId="0"/>
    <xf numFmtId="169" fontId="69" fillId="0" borderId="0" applyFont="0" applyFill="0" applyBorder="0" applyAlignment="0" applyProtection="0"/>
    <xf numFmtId="169" fontId="69" fillId="0" borderId="0" applyFont="0" applyFill="0" applyBorder="0" applyAlignment="0" applyProtection="0"/>
    <xf numFmtId="169" fontId="69" fillId="0" borderId="0" applyFont="0" applyFill="0" applyBorder="0" applyAlignment="0" applyProtection="0"/>
    <xf numFmtId="169" fontId="69" fillId="0" borderId="0" applyFont="0" applyFill="0" applyBorder="0" applyAlignment="0" applyProtection="0"/>
    <xf numFmtId="169" fontId="69" fillId="0" borderId="0" applyFont="0" applyFill="0" applyBorder="0" applyAlignment="0" applyProtection="0"/>
    <xf numFmtId="169" fontId="69" fillId="0" borderId="0" applyFont="0" applyFill="0" applyBorder="0" applyAlignment="0" applyProtection="0"/>
    <xf numFmtId="169" fontId="69" fillId="0" borderId="0" applyFont="0" applyFill="0" applyBorder="0" applyAlignment="0" applyProtection="0"/>
    <xf numFmtId="169" fontId="69" fillId="0" borderId="0" applyFont="0" applyFill="0" applyBorder="0" applyAlignment="0" applyProtection="0"/>
    <xf numFmtId="169" fontId="69" fillId="0" borderId="0" applyFont="0" applyFill="0" applyBorder="0" applyAlignment="0" applyProtection="0"/>
    <xf numFmtId="0" fontId="69" fillId="0" borderId="0"/>
    <xf numFmtId="169" fontId="73" fillId="0" borderId="0" applyFont="0" applyFill="0" applyBorder="0" applyAlignment="0" applyProtection="0"/>
    <xf numFmtId="169" fontId="69" fillId="0" borderId="0" applyFont="0" applyFill="0" applyBorder="0" applyAlignment="0" applyProtection="0"/>
    <xf numFmtId="0" fontId="69" fillId="0" borderId="0"/>
    <xf numFmtId="0" fontId="69" fillId="0" borderId="0"/>
    <xf numFmtId="0" fontId="69" fillId="0" borderId="0"/>
    <xf numFmtId="169" fontId="69" fillId="0" borderId="0" applyFont="0" applyFill="0" applyBorder="0" applyAlignment="0" applyProtection="0"/>
    <xf numFmtId="169" fontId="69" fillId="0" borderId="0" applyFont="0" applyFill="0" applyBorder="0" applyAlignment="0" applyProtection="0"/>
    <xf numFmtId="169" fontId="69" fillId="0" borderId="0" applyFont="0" applyFill="0" applyBorder="0" applyAlignment="0" applyProtection="0"/>
    <xf numFmtId="169" fontId="73" fillId="0" borderId="0" applyFont="0" applyFill="0" applyBorder="0" applyAlignment="0" applyProtection="0"/>
    <xf numFmtId="0" fontId="69" fillId="0" borderId="0"/>
    <xf numFmtId="0" fontId="69" fillId="0" borderId="0"/>
    <xf numFmtId="0" fontId="69" fillId="0" borderId="0"/>
    <xf numFmtId="169" fontId="69" fillId="0" borderId="0" applyFont="0" applyFill="0" applyBorder="0" applyAlignment="0" applyProtection="0"/>
    <xf numFmtId="169" fontId="69" fillId="0" borderId="0" applyFont="0" applyFill="0" applyBorder="0" applyAlignment="0" applyProtection="0"/>
    <xf numFmtId="0" fontId="69" fillId="0" borderId="0"/>
    <xf numFmtId="0" fontId="69" fillId="0" borderId="0"/>
    <xf numFmtId="0" fontId="69" fillId="0" borderId="0"/>
    <xf numFmtId="169" fontId="69" fillId="0" borderId="0" applyFont="0" applyFill="0" applyBorder="0" applyAlignment="0" applyProtection="0"/>
    <xf numFmtId="0" fontId="69" fillId="0" borderId="0"/>
    <xf numFmtId="0" fontId="69" fillId="0" borderId="0"/>
    <xf numFmtId="0" fontId="69" fillId="0" borderId="0"/>
    <xf numFmtId="0" fontId="85" fillId="0" borderId="0" applyNumberFormat="0" applyFill="0" applyBorder="0" applyAlignment="0" applyProtection="0"/>
    <xf numFmtId="0" fontId="69" fillId="0" borderId="0"/>
    <xf numFmtId="0" fontId="69" fillId="0" borderId="0"/>
    <xf numFmtId="0" fontId="69" fillId="0" borderId="0"/>
    <xf numFmtId="0" fontId="86" fillId="0" borderId="0" applyNumberFormat="0" applyFill="0" applyBorder="0" applyAlignment="0" applyProtection="0"/>
    <xf numFmtId="0" fontId="69" fillId="0" borderId="0"/>
    <xf numFmtId="0" fontId="69" fillId="0" borderId="0"/>
    <xf numFmtId="0" fontId="69" fillId="0" borderId="0"/>
    <xf numFmtId="0" fontId="87" fillId="0" borderId="0" applyNumberFormat="0" applyFill="0" applyBorder="0" applyAlignment="0" applyProtection="0"/>
    <xf numFmtId="0" fontId="69" fillId="0" borderId="0"/>
    <xf numFmtId="0" fontId="69" fillId="0" borderId="0"/>
    <xf numFmtId="0" fontId="69" fillId="0" borderId="0"/>
    <xf numFmtId="0" fontId="104" fillId="13" borderId="27" applyNumberFormat="0" applyAlignment="0" applyProtection="0"/>
    <xf numFmtId="0" fontId="69" fillId="0" borderId="0"/>
    <xf numFmtId="0" fontId="69" fillId="0" borderId="0"/>
    <xf numFmtId="0" fontId="69" fillId="0" borderId="0"/>
    <xf numFmtId="0" fontId="104" fillId="60" borderId="27" applyNumberFormat="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166" fontId="69" fillId="0" borderId="0" applyFont="0" applyFill="0" applyBorder="0" applyAlignment="0" applyProtection="0"/>
    <xf numFmtId="0" fontId="138" fillId="0" borderId="0" applyNumberFormat="0" applyFill="0" applyBorder="0" applyAlignment="0" applyProtection="0"/>
    <xf numFmtId="0" fontId="69" fillId="0" borderId="0"/>
    <xf numFmtId="0" fontId="69" fillId="0" borderId="0"/>
    <xf numFmtId="0" fontId="69" fillId="0" borderId="0"/>
    <xf numFmtId="0" fontId="108" fillId="0" borderId="0" applyNumberFormat="0" applyFill="0" applyBorder="0" applyAlignment="0" applyProtection="0"/>
    <xf numFmtId="0" fontId="108" fillId="0" borderId="0" applyNumberFormat="0" applyFill="0" applyBorder="0" applyAlignment="0" applyProtection="0"/>
    <xf numFmtId="0" fontId="69" fillId="0" borderId="0"/>
    <xf numFmtId="0" fontId="69" fillId="0" borderId="0"/>
    <xf numFmtId="0" fontId="69" fillId="0" borderId="0"/>
    <xf numFmtId="166" fontId="69" fillId="0" borderId="0" applyFont="0" applyFill="0" applyBorder="0" applyAlignment="0" applyProtection="0"/>
    <xf numFmtId="164" fontId="69" fillId="0" borderId="0" applyFont="0" applyFill="0" applyBorder="0" applyAlignment="0" applyProtection="0"/>
    <xf numFmtId="168" fontId="69" fillId="0" borderId="0" applyFont="0" applyFill="0" applyBorder="0" applyAlignment="0" applyProtection="0"/>
    <xf numFmtId="0" fontId="69" fillId="0" borderId="44" applyNumberFormat="0" applyFont="0" applyFill="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69" fillId="0" borderId="0">
      <alignment vertical="center"/>
    </xf>
    <xf numFmtId="0" fontId="69" fillId="2" borderId="51" applyNumberFormat="0" applyFont="0" applyBorder="0">
      <alignment horizontal="center" vertical="center"/>
    </xf>
    <xf numFmtId="3" fontId="69" fillId="65" borderId="51" applyFont="0">
      <alignment horizontal="right" vertical="center"/>
      <protection locked="0"/>
    </xf>
    <xf numFmtId="0" fontId="60" fillId="0" borderId="0"/>
    <xf numFmtId="0" fontId="69" fillId="0" borderId="0">
      <alignment vertical="center"/>
    </xf>
    <xf numFmtId="0" fontId="60" fillId="0" borderId="0"/>
    <xf numFmtId="0" fontId="69" fillId="0" borderId="0">
      <alignment vertical="center"/>
    </xf>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66" fontId="69" fillId="0" borderId="0" applyFont="0" applyFill="0" applyBorder="0" applyAlignment="0" applyProtection="0"/>
    <xf numFmtId="166" fontId="69" fillId="0" borderId="0" applyFont="0" applyFill="0" applyBorder="0" applyAlignment="0" applyProtection="0"/>
    <xf numFmtId="169" fontId="69" fillId="0" borderId="0" applyFont="0" applyFill="0" applyBorder="0" applyAlignment="0" applyProtection="0"/>
    <xf numFmtId="169" fontId="69" fillId="0" borderId="0" applyFont="0" applyFill="0" applyBorder="0" applyAlignment="0" applyProtection="0"/>
    <xf numFmtId="0" fontId="69" fillId="0" borderId="0" applyNumberFormat="0" applyFont="0" applyFill="0" applyBorder="0" applyAlignment="0" applyProtection="0"/>
    <xf numFmtId="166" fontId="69" fillId="0" borderId="0" applyFont="0" applyFill="0" applyBorder="0" applyAlignment="0" applyProtection="0"/>
    <xf numFmtId="169" fontId="69" fillId="0" borderId="0" applyFont="0" applyFill="0" applyBorder="0" applyAlignment="0" applyProtection="0"/>
    <xf numFmtId="166" fontId="69" fillId="0" borderId="0" applyFont="0" applyFill="0" applyBorder="0" applyAlignment="0" applyProtection="0"/>
    <xf numFmtId="169"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9" fontId="69" fillId="0" borderId="0" applyFont="0" applyFill="0" applyBorder="0" applyAlignment="0" applyProtection="0"/>
    <xf numFmtId="169" fontId="69" fillId="0" borderId="0" applyFont="0" applyFill="0" applyBorder="0" applyAlignment="0" applyProtection="0"/>
    <xf numFmtId="166" fontId="69" fillId="0" borderId="0" applyFont="0" applyFill="0" applyBorder="0" applyAlignment="0" applyProtection="0"/>
    <xf numFmtId="169" fontId="69" fillId="0" borderId="0" applyFont="0" applyFill="0" applyBorder="0" applyAlignment="0" applyProtection="0"/>
    <xf numFmtId="166" fontId="69" fillId="0" borderId="0" applyFont="0" applyFill="0" applyBorder="0" applyAlignment="0" applyProtection="0"/>
    <xf numFmtId="169" fontId="69" fillId="0" borderId="0" applyFont="0" applyFill="0" applyBorder="0" applyAlignment="0" applyProtection="0"/>
    <xf numFmtId="166" fontId="69" fillId="0" borderId="0" applyFont="0" applyFill="0" applyBorder="0" applyAlignment="0" applyProtection="0"/>
    <xf numFmtId="169" fontId="69" fillId="0" borderId="0" applyFont="0" applyFill="0" applyBorder="0" applyAlignment="0" applyProtection="0"/>
    <xf numFmtId="166" fontId="69" fillId="0" borderId="0" applyFont="0" applyFill="0" applyBorder="0" applyAlignment="0" applyProtection="0"/>
    <xf numFmtId="169" fontId="69" fillId="0" borderId="0" applyFont="0" applyFill="0" applyBorder="0" applyAlignment="0" applyProtection="0"/>
    <xf numFmtId="166" fontId="69" fillId="0" borderId="0" applyFont="0" applyFill="0" applyBorder="0" applyAlignment="0" applyProtection="0"/>
    <xf numFmtId="169" fontId="69" fillId="0" borderId="0" applyFont="0" applyFill="0" applyBorder="0" applyAlignment="0" applyProtection="0"/>
    <xf numFmtId="166" fontId="69" fillId="0" borderId="0" applyFont="0" applyFill="0" applyBorder="0" applyAlignment="0" applyProtection="0"/>
    <xf numFmtId="169" fontId="69" fillId="0" borderId="0" applyFont="0" applyFill="0" applyBorder="0" applyAlignment="0" applyProtection="0"/>
    <xf numFmtId="166" fontId="69" fillId="0" borderId="0" applyFont="0" applyFill="0" applyBorder="0" applyAlignment="0" applyProtection="0"/>
    <xf numFmtId="169" fontId="69" fillId="0" borderId="0" applyFont="0" applyFill="0" applyBorder="0" applyAlignment="0" applyProtection="0"/>
    <xf numFmtId="169" fontId="69" fillId="0" borderId="0" applyFont="0" applyFill="0" applyBorder="0" applyAlignment="0" applyProtection="0"/>
    <xf numFmtId="166" fontId="69" fillId="0" borderId="0" applyFont="0" applyFill="0" applyBorder="0" applyAlignment="0" applyProtection="0"/>
    <xf numFmtId="166" fontId="69" fillId="0" borderId="0" applyFont="0" applyFill="0" applyBorder="0" applyAlignment="0" applyProtection="0"/>
    <xf numFmtId="169" fontId="69" fillId="0" borderId="0" applyFont="0" applyFill="0" applyBorder="0" applyAlignment="0" applyProtection="0"/>
    <xf numFmtId="0" fontId="59" fillId="0" borderId="0"/>
    <xf numFmtId="0" fontId="59" fillId="0" borderId="0"/>
    <xf numFmtId="0" fontId="58" fillId="0" borderId="0"/>
    <xf numFmtId="0" fontId="57" fillId="0" borderId="0"/>
    <xf numFmtId="0" fontId="56" fillId="0" borderId="0"/>
    <xf numFmtId="169" fontId="56" fillId="0" borderId="0" applyFont="0" applyFill="0" applyBorder="0" applyAlignment="0" applyProtection="0"/>
    <xf numFmtId="9" fontId="56" fillId="0" borderId="0" applyFont="0" applyFill="0" applyBorder="0" applyAlignment="0" applyProtection="0"/>
    <xf numFmtId="0" fontId="56" fillId="0" borderId="0"/>
    <xf numFmtId="0" fontId="55" fillId="0" borderId="0"/>
    <xf numFmtId="169" fontId="55" fillId="0" borderId="0" applyFont="0" applyFill="0" applyBorder="0" applyAlignment="0" applyProtection="0"/>
    <xf numFmtId="0" fontId="54" fillId="0" borderId="0"/>
    <xf numFmtId="9" fontId="54" fillId="0" borderId="0" applyFont="0" applyFill="0" applyBorder="0" applyAlignment="0" applyProtection="0"/>
    <xf numFmtId="0" fontId="54" fillId="0" borderId="0"/>
    <xf numFmtId="169" fontId="69" fillId="0" borderId="0" applyFont="0" applyFill="0" applyBorder="0" applyAlignment="0" applyProtection="0"/>
    <xf numFmtId="169" fontId="54" fillId="0" borderId="0" applyFont="0" applyFill="0" applyBorder="0" applyAlignment="0" applyProtection="0"/>
    <xf numFmtId="3" fontId="69" fillId="5" borderId="51" applyFont="0">
      <alignment horizontal="right"/>
      <protection locked="0"/>
    </xf>
    <xf numFmtId="9" fontId="54" fillId="0" borderId="0" applyFont="0" applyFill="0" applyBorder="0" applyAlignment="0" applyProtection="0"/>
    <xf numFmtId="0" fontId="53" fillId="0" borderId="0"/>
    <xf numFmtId="0" fontId="52" fillId="0" borderId="0"/>
    <xf numFmtId="166" fontId="69" fillId="0" borderId="0" applyFont="0" applyFill="0" applyBorder="0" applyAlignment="0" applyProtection="0"/>
    <xf numFmtId="169" fontId="69" fillId="0" borderId="0" applyFont="0" applyFill="0" applyBorder="0" applyAlignment="0" applyProtection="0"/>
    <xf numFmtId="0" fontId="51" fillId="0" borderId="0"/>
    <xf numFmtId="169" fontId="51" fillId="0" borderId="0" applyFont="0" applyFill="0" applyBorder="0" applyAlignment="0" applyProtection="0"/>
    <xf numFmtId="0" fontId="50" fillId="0" borderId="0"/>
    <xf numFmtId="9" fontId="50" fillId="0" borderId="0" applyFont="0" applyFill="0" applyBorder="0" applyAlignment="0" applyProtection="0"/>
    <xf numFmtId="0" fontId="49" fillId="0" borderId="0"/>
    <xf numFmtId="169" fontId="49" fillId="0" borderId="0" applyFont="0" applyFill="0" applyBorder="0" applyAlignment="0" applyProtection="0"/>
    <xf numFmtId="0" fontId="139" fillId="0" borderId="0"/>
    <xf numFmtId="9" fontId="139" fillId="0" borderId="0" applyFont="0" applyFill="0" applyBorder="0" applyAlignment="0" applyProtection="0"/>
    <xf numFmtId="166" fontId="139" fillId="0" borderId="0" applyFont="0" applyFill="0" applyBorder="0" applyAlignment="0" applyProtection="0"/>
    <xf numFmtId="164" fontId="139" fillId="0" borderId="0" applyFont="0" applyFill="0" applyBorder="0" applyAlignment="0" applyProtection="0"/>
    <xf numFmtId="167" fontId="139" fillId="0" borderId="0" applyFont="0" applyFill="0" applyBorder="0" applyAlignment="0" applyProtection="0"/>
    <xf numFmtId="165" fontId="139" fillId="0" borderId="0" applyFont="0" applyFill="0" applyBorder="0" applyAlignment="0" applyProtection="0"/>
    <xf numFmtId="0" fontId="140" fillId="0" borderId="0" applyNumberFormat="0" applyFill="0" applyBorder="0" applyAlignment="0" applyProtection="0"/>
    <xf numFmtId="0" fontId="139" fillId="0" borderId="21" applyNumberFormat="0" applyFont="0" applyFill="0" applyAlignment="0" applyProtection="0"/>
    <xf numFmtId="0" fontId="139" fillId="0" borderId="44" applyNumberFormat="0" applyFont="0" applyFill="0" applyAlignment="0" applyProtection="0"/>
    <xf numFmtId="3" fontId="69" fillId="65" borderId="51" applyFont="0">
      <alignment horizontal="right" vertical="center"/>
      <protection locked="0"/>
    </xf>
    <xf numFmtId="0" fontId="48" fillId="0" borderId="0"/>
    <xf numFmtId="9" fontId="48" fillId="0" borderId="0" applyFont="0" applyFill="0" applyBorder="0" applyAlignment="0" applyProtection="0"/>
    <xf numFmtId="0" fontId="142" fillId="0" borderId="0" applyNumberFormat="0" applyFill="0" applyBorder="0" applyAlignment="0" applyProtection="0">
      <alignment vertical="top"/>
      <protection locked="0"/>
    </xf>
    <xf numFmtId="0" fontId="48" fillId="0" borderId="0"/>
    <xf numFmtId="169" fontId="48" fillId="0" borderId="0" applyFont="0" applyFill="0" applyBorder="0" applyAlignment="0" applyProtection="0"/>
    <xf numFmtId="0" fontId="48" fillId="15" borderId="30" applyNumberFormat="0" applyFont="0" applyAlignment="0" applyProtection="0"/>
    <xf numFmtId="0" fontId="139" fillId="0" borderId="0"/>
    <xf numFmtId="9" fontId="139" fillId="0" borderId="0" applyFont="0" applyFill="0" applyBorder="0" applyAlignment="0" applyProtection="0"/>
    <xf numFmtId="166" fontId="139" fillId="0" borderId="0" applyFont="0" applyFill="0" applyBorder="0" applyAlignment="0" applyProtection="0"/>
    <xf numFmtId="0" fontId="139" fillId="0" borderId="0"/>
    <xf numFmtId="167" fontId="139" fillId="0" borderId="0" applyFont="0" applyFill="0" applyBorder="0" applyAlignment="0" applyProtection="0"/>
    <xf numFmtId="167" fontId="139" fillId="0" borderId="0" applyFont="0" applyFill="0" applyBorder="0" applyAlignment="0" applyProtection="0"/>
    <xf numFmtId="9" fontId="139" fillId="0" borderId="0" applyFont="0" applyFill="0" applyBorder="0" applyAlignment="0" applyProtection="0"/>
    <xf numFmtId="166" fontId="139" fillId="0" borderId="0" applyFont="0" applyFill="0" applyBorder="0" applyAlignment="0" applyProtection="0"/>
    <xf numFmtId="0" fontId="47" fillId="0" borderId="0"/>
    <xf numFmtId="0" fontId="46" fillId="0" borderId="0"/>
    <xf numFmtId="0" fontId="45" fillId="0" borderId="0"/>
    <xf numFmtId="0" fontId="143" fillId="0" borderId="0" applyNumberFormat="0" applyFill="0" applyBorder="0" applyProtection="0">
      <alignment vertical="top" wrapText="1"/>
    </xf>
    <xf numFmtId="0" fontId="45" fillId="0" borderId="0"/>
    <xf numFmtId="167" fontId="45" fillId="0" borderId="0" applyFont="0" applyFill="0" applyBorder="0" applyAlignment="0" applyProtection="0"/>
    <xf numFmtId="0" fontId="69" fillId="0" borderId="0"/>
    <xf numFmtId="0" fontId="139" fillId="0" borderId="0"/>
    <xf numFmtId="0" fontId="139" fillId="0" borderId="0"/>
    <xf numFmtId="166" fontId="139" fillId="0" borderId="0" applyFont="0" applyFill="0" applyBorder="0" applyAlignment="0" applyProtection="0"/>
    <xf numFmtId="167" fontId="139" fillId="0" borderId="0" applyFont="0" applyFill="0" applyBorder="0" applyAlignment="0" applyProtection="0"/>
    <xf numFmtId="167" fontId="139" fillId="0" borderId="0" applyFont="0" applyFill="0" applyBorder="0" applyAlignment="0" applyProtection="0"/>
    <xf numFmtId="166" fontId="139" fillId="0" borderId="0" applyFont="0" applyFill="0" applyBorder="0" applyAlignment="0" applyProtection="0"/>
    <xf numFmtId="0" fontId="44" fillId="0" borderId="0"/>
    <xf numFmtId="9" fontId="44" fillId="0" borderId="0" applyFont="0" applyFill="0" applyBorder="0" applyAlignment="0" applyProtection="0"/>
    <xf numFmtId="0" fontId="44" fillId="0" borderId="0"/>
    <xf numFmtId="0" fontId="43" fillId="0" borderId="0"/>
    <xf numFmtId="169" fontId="43" fillId="0" borderId="0" applyFont="0" applyFill="0" applyBorder="0" applyAlignment="0" applyProtection="0"/>
    <xf numFmtId="9" fontId="43" fillId="0" borderId="0" applyFont="0" applyFill="0" applyBorder="0" applyAlignment="0" applyProtection="0"/>
    <xf numFmtId="169" fontId="43" fillId="0" borderId="0" applyFont="0" applyFill="0" applyBorder="0" applyAlignment="0" applyProtection="0"/>
    <xf numFmtId="0" fontId="43" fillId="15" borderId="30" applyNumberFormat="0" applyFont="0" applyAlignment="0" applyProtection="0"/>
    <xf numFmtId="0" fontId="43" fillId="0" borderId="0"/>
    <xf numFmtId="9" fontId="43" fillId="0" borderId="0" applyFont="0" applyFill="0" applyBorder="0" applyAlignment="0" applyProtection="0"/>
    <xf numFmtId="0" fontId="42" fillId="0" borderId="0"/>
    <xf numFmtId="0" fontId="41" fillId="0" borderId="0"/>
    <xf numFmtId="0" fontId="69" fillId="0" borderId="0"/>
    <xf numFmtId="0" fontId="40" fillId="0" borderId="0"/>
    <xf numFmtId="169" fontId="40" fillId="0" borderId="0" applyFont="0" applyFill="0" applyBorder="0" applyAlignment="0" applyProtection="0"/>
    <xf numFmtId="9" fontId="40" fillId="0" borderId="0" applyFont="0" applyFill="0" applyBorder="0" applyAlignment="0" applyProtection="0"/>
    <xf numFmtId="0" fontId="39" fillId="0" borderId="0"/>
    <xf numFmtId="0" fontId="148" fillId="0" borderId="0"/>
    <xf numFmtId="0" fontId="139" fillId="0" borderId="0"/>
    <xf numFmtId="0" fontId="139" fillId="0" borderId="0"/>
    <xf numFmtId="0" fontId="139" fillId="0" borderId="0"/>
    <xf numFmtId="0" fontId="139" fillId="0" borderId="0"/>
    <xf numFmtId="0" fontId="139" fillId="0" borderId="0"/>
    <xf numFmtId="0" fontId="139" fillId="0" borderId="0"/>
    <xf numFmtId="166" fontId="139" fillId="0" borderId="0" applyFont="0" applyFill="0" applyBorder="0" applyAlignment="0" applyProtection="0"/>
    <xf numFmtId="167" fontId="139" fillId="0" borderId="0" applyFont="0" applyFill="0" applyBorder="0" applyAlignment="0" applyProtection="0"/>
    <xf numFmtId="167" fontId="139" fillId="0" borderId="0" applyFont="0" applyFill="0" applyBorder="0" applyAlignment="0" applyProtection="0"/>
    <xf numFmtId="166" fontId="139" fillId="0" borderId="0" applyFont="0" applyFill="0" applyBorder="0" applyAlignment="0" applyProtection="0"/>
    <xf numFmtId="0" fontId="139" fillId="0" borderId="0"/>
    <xf numFmtId="0" fontId="139" fillId="0" borderId="0" applyNumberFormat="0" applyFont="0" applyFill="0" applyBorder="0" applyAlignment="0" applyProtection="0"/>
    <xf numFmtId="167" fontId="139" fillId="0" borderId="0" applyFont="0" applyFill="0" applyBorder="0" applyAlignment="0" applyProtection="0"/>
    <xf numFmtId="166" fontId="139" fillId="0" borderId="0" applyFont="0" applyFill="0" applyBorder="0" applyAlignment="0" applyProtection="0"/>
    <xf numFmtId="0" fontId="139" fillId="0" borderId="0"/>
    <xf numFmtId="167" fontId="139" fillId="0" borderId="0" applyFont="0" applyFill="0" applyBorder="0" applyAlignment="0" applyProtection="0"/>
    <xf numFmtId="166" fontId="139" fillId="0" borderId="0" applyFont="0" applyFill="0" applyBorder="0" applyAlignment="0" applyProtection="0"/>
    <xf numFmtId="167" fontId="139" fillId="0" borderId="0" applyFont="0" applyFill="0" applyBorder="0" applyAlignment="0" applyProtection="0"/>
    <xf numFmtId="166" fontId="139" fillId="0" borderId="0" applyFont="0" applyFill="0" applyBorder="0" applyAlignment="0" applyProtection="0"/>
    <xf numFmtId="0" fontId="38" fillId="0" borderId="0"/>
    <xf numFmtId="0" fontId="38" fillId="0" borderId="0"/>
    <xf numFmtId="0" fontId="38" fillId="0" borderId="0"/>
    <xf numFmtId="0" fontId="37" fillId="0" borderId="0"/>
    <xf numFmtId="167" fontId="69" fillId="0" borderId="0" applyFont="0" applyFill="0" applyBorder="0" applyAlignment="0" applyProtection="0"/>
    <xf numFmtId="0" fontId="36" fillId="0" borderId="0"/>
    <xf numFmtId="0" fontId="36"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166" fontId="139" fillId="0" borderId="0" applyFont="0" applyFill="0" applyBorder="0" applyAlignment="0" applyProtection="0"/>
    <xf numFmtId="167" fontId="139" fillId="0" borderId="0" applyFont="0" applyFill="0" applyBorder="0" applyAlignment="0" applyProtection="0"/>
    <xf numFmtId="167" fontId="139" fillId="0" borderId="0" applyFont="0" applyFill="0" applyBorder="0" applyAlignment="0" applyProtection="0"/>
    <xf numFmtId="166" fontId="139" fillId="0" borderId="0" applyFont="0" applyFill="0" applyBorder="0" applyAlignment="0" applyProtection="0"/>
    <xf numFmtId="0" fontId="35" fillId="0" borderId="0"/>
    <xf numFmtId="0" fontId="34" fillId="0" borderId="0"/>
    <xf numFmtId="0" fontId="33" fillId="0" borderId="0"/>
    <xf numFmtId="0" fontId="32" fillId="0" borderId="0"/>
    <xf numFmtId="0" fontId="32" fillId="0" borderId="0"/>
    <xf numFmtId="0" fontId="31" fillId="0" borderId="0"/>
    <xf numFmtId="0" fontId="30" fillId="0" borderId="0"/>
    <xf numFmtId="166" fontId="139" fillId="0" borderId="0" applyFont="0" applyFill="0" applyBorder="0" applyAlignment="0" applyProtection="0"/>
    <xf numFmtId="167" fontId="139" fillId="0" borderId="0" applyFont="0" applyFill="0" applyBorder="0" applyAlignment="0" applyProtection="0"/>
    <xf numFmtId="0" fontId="29" fillId="0" borderId="0"/>
    <xf numFmtId="0" fontId="28" fillId="0" borderId="0"/>
    <xf numFmtId="0" fontId="27" fillId="0" borderId="0"/>
    <xf numFmtId="0" fontId="26" fillId="0" borderId="0"/>
    <xf numFmtId="0" fontId="25" fillId="0" borderId="0"/>
    <xf numFmtId="0" fontId="24" fillId="0" borderId="0"/>
    <xf numFmtId="0" fontId="23" fillId="0" borderId="0"/>
    <xf numFmtId="0" fontId="69" fillId="0" borderId="0"/>
    <xf numFmtId="0" fontId="113" fillId="0" borderId="0"/>
    <xf numFmtId="0" fontId="22"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158" fillId="0" borderId="0" applyNumberFormat="0" applyFill="0" applyBorder="0" applyAlignment="0" applyProtection="0"/>
    <xf numFmtId="0" fontId="9" fillId="0" borderId="0"/>
    <xf numFmtId="167" fontId="9" fillId="0" borderId="0" applyFont="0" applyFill="0" applyBorder="0" applyAlignment="0" applyProtection="0"/>
    <xf numFmtId="0" fontId="8" fillId="0" borderId="0"/>
    <xf numFmtId="0" fontId="7" fillId="0" borderId="0"/>
    <xf numFmtId="0" fontId="6" fillId="0" borderId="0"/>
    <xf numFmtId="0" fontId="160" fillId="0" borderId="0" applyNumberFormat="0" applyFill="0" applyBorder="0" applyAlignment="0" applyProtection="0"/>
    <xf numFmtId="0" fontId="4" fillId="0" borderId="0"/>
    <xf numFmtId="43" fontId="171" fillId="0" borderId="0" applyFont="0" applyFill="0" applyBorder="0" applyAlignment="0" applyProtection="0"/>
    <xf numFmtId="9" fontId="171" fillId="0" borderId="0" applyFont="0" applyFill="0" applyBorder="0" applyAlignment="0" applyProtection="0"/>
  </cellStyleXfs>
  <cellXfs count="730">
    <xf numFmtId="0" fontId="0" fillId="0" borderId="0" xfId="0"/>
    <xf numFmtId="0" fontId="69" fillId="0" borderId="0" xfId="0" applyFont="1"/>
    <xf numFmtId="0" fontId="141" fillId="0" borderId="0" xfId="0" applyFont="1"/>
    <xf numFmtId="0" fontId="113" fillId="0" borderId="13" xfId="0" applyFont="1" applyBorder="1" applyAlignment="1">
      <alignment vertical="center"/>
    </xf>
    <xf numFmtId="0" fontId="113" fillId="0" borderId="0" xfId="0" applyFont="1" applyAlignment="1">
      <alignment vertical="center"/>
    </xf>
    <xf numFmtId="0" fontId="113" fillId="0" borderId="51" xfId="0" applyFont="1" applyBorder="1" applyAlignment="1">
      <alignment horizontal="center" vertical="center"/>
    </xf>
    <xf numFmtId="0" fontId="113" fillId="0" borderId="51" xfId="0" applyFont="1" applyBorder="1" applyAlignment="1">
      <alignment wrapText="1"/>
    </xf>
    <xf numFmtId="0" fontId="113" fillId="0" borderId="0" xfId="56250" applyFont="1"/>
    <xf numFmtId="0" fontId="113" fillId="0" borderId="0" xfId="0" applyFont="1"/>
    <xf numFmtId="0" fontId="113" fillId="0" borderId="51" xfId="0" applyFont="1" applyBorder="1" applyAlignment="1">
      <alignment horizontal="center" vertical="center" wrapText="1"/>
    </xf>
    <xf numFmtId="49" fontId="113" fillId="0" borderId="51" xfId="56251" applyNumberFormat="1" applyFont="1" applyBorder="1" applyAlignment="1">
      <alignment horizontal="center" vertical="center" wrapText="1"/>
    </xf>
    <xf numFmtId="0" fontId="113" fillId="0" borderId="51" xfId="56251" applyFont="1" applyBorder="1" applyAlignment="1">
      <alignment horizontal="left" vertical="center" wrapText="1"/>
    </xf>
    <xf numFmtId="0" fontId="113" fillId="0" borderId="51" xfId="56251" applyFont="1" applyBorder="1" applyAlignment="1">
      <alignment vertical="center" wrapText="1"/>
    </xf>
    <xf numFmtId="0" fontId="113" fillId="0" borderId="51" xfId="56256" applyFont="1" applyBorder="1" applyAlignment="1">
      <alignment vertical="center" wrapText="1"/>
    </xf>
    <xf numFmtId="0" fontId="113" fillId="0" borderId="51" xfId="56256" applyFont="1" applyBorder="1" applyAlignment="1">
      <alignment horizontal="justify" vertical="top"/>
    </xf>
    <xf numFmtId="0" fontId="113" fillId="6" borderId="51" xfId="56256" applyFont="1" applyFill="1" applyBorder="1" applyAlignment="1">
      <alignment horizontal="justify" vertical="center"/>
    </xf>
    <xf numFmtId="0" fontId="113" fillId="0" borderId="51" xfId="0" applyFont="1" applyBorder="1" applyAlignment="1">
      <alignment horizontal="center"/>
    </xf>
    <xf numFmtId="0" fontId="146" fillId="0" borderId="51" xfId="0" applyFont="1" applyBorder="1" applyAlignment="1">
      <alignment horizontal="center" vertical="center" wrapText="1"/>
    </xf>
    <xf numFmtId="0" fontId="113" fillId="0" borderId="51" xfId="0" applyFont="1" applyBorder="1" applyAlignment="1">
      <alignment horizontal="justify" vertical="center" wrapText="1"/>
    </xf>
    <xf numFmtId="0" fontId="113" fillId="0" borderId="51" xfId="0" applyFont="1" applyBorder="1" applyAlignment="1">
      <alignment vertical="center" wrapText="1"/>
    </xf>
    <xf numFmtId="0" fontId="146" fillId="0" borderId="51" xfId="0" applyFont="1" applyBorder="1" applyAlignment="1">
      <alignment vertical="center" wrapText="1"/>
    </xf>
    <xf numFmtId="0" fontId="113" fillId="0" borderId="51" xfId="0" applyFont="1" applyBorder="1" applyAlignment="1">
      <alignment horizontal="left" vertical="center" wrapText="1" indent="1"/>
    </xf>
    <xf numFmtId="0" fontId="113" fillId="0" borderId="0" xfId="56256" applyFont="1"/>
    <xf numFmtId="0" fontId="113" fillId="0" borderId="0" xfId="56256" applyFont="1" applyAlignment="1">
      <alignment vertical="center"/>
    </xf>
    <xf numFmtId="0" fontId="113" fillId="0" borderId="0" xfId="0" applyFont="1" applyAlignment="1">
      <alignment horizontal="center"/>
    </xf>
    <xf numFmtId="0" fontId="113" fillId="0" borderId="51" xfId="56256" applyFont="1" applyBorder="1"/>
    <xf numFmtId="0" fontId="113" fillId="68" borderId="51" xfId="56256" applyFont="1" applyFill="1" applyBorder="1" applyAlignment="1">
      <alignment vertical="center" wrapText="1"/>
    </xf>
    <xf numFmtId="0" fontId="146" fillId="0" borderId="51" xfId="56256" applyFont="1" applyBorder="1" applyAlignment="1">
      <alignment horizontal="justify" vertical="top"/>
    </xf>
    <xf numFmtId="0" fontId="113" fillId="0" borderId="51" xfId="56256" quotePrefix="1" applyFont="1" applyBorder="1" applyAlignment="1">
      <alignment vertical="center" wrapText="1"/>
    </xf>
    <xf numFmtId="0" fontId="113" fillId="0" borderId="51" xfId="56256" applyFont="1" applyBorder="1" applyAlignment="1">
      <alignment horizontal="left" vertical="center" wrapText="1" indent="1"/>
    </xf>
    <xf numFmtId="0" fontId="113" fillId="6" borderId="51" xfId="56256" applyFont="1" applyFill="1" applyBorder="1" applyAlignment="1">
      <alignment horizontal="center" vertical="center"/>
    </xf>
    <xf numFmtId="0" fontId="146" fillId="6" borderId="51" xfId="56256" applyFont="1" applyFill="1" applyBorder="1" applyAlignment="1">
      <alignment horizontal="justify" vertical="center"/>
    </xf>
    <xf numFmtId="0" fontId="146" fillId="6" borderId="51" xfId="56256" applyFont="1" applyFill="1" applyBorder="1" applyAlignment="1">
      <alignment horizontal="justify" vertical="top"/>
    </xf>
    <xf numFmtId="0" fontId="113" fillId="0" borderId="51" xfId="0" applyFont="1" applyBorder="1" applyAlignment="1">
      <alignment horizontal="justify" vertical="top" wrapText="1"/>
    </xf>
    <xf numFmtId="0" fontId="113" fillId="0" borderId="51" xfId="56256" applyFont="1" applyBorder="1" applyAlignment="1">
      <alignment horizontal="justify" vertical="top" wrapText="1"/>
    </xf>
    <xf numFmtId="0" fontId="113" fillId="0" borderId="51" xfId="0" applyFont="1" applyBorder="1" applyAlignment="1">
      <alignment horizontal="justify" vertical="top"/>
    </xf>
    <xf numFmtId="0" fontId="113" fillId="6" borderId="51" xfId="56256" applyFont="1" applyFill="1" applyBorder="1" applyAlignment="1">
      <alignment horizontal="justify" vertical="top"/>
    </xf>
    <xf numFmtId="0" fontId="146" fillId="0" borderId="51" xfId="56256" applyFont="1" applyBorder="1"/>
    <xf numFmtId="0" fontId="146" fillId="6" borderId="51" xfId="0" applyFont="1" applyFill="1" applyBorder="1" applyAlignment="1">
      <alignment horizontal="justify" vertical="top"/>
    </xf>
    <xf numFmtId="0" fontId="113" fillId="0" borderId="0" xfId="0" applyFont="1" applyAlignment="1">
      <alignment wrapText="1"/>
    </xf>
    <xf numFmtId="0" fontId="146" fillId="0" borderId="0" xfId="0" applyFont="1"/>
    <xf numFmtId="0" fontId="146" fillId="7" borderId="47" xfId="0" applyFont="1" applyFill="1" applyBorder="1" applyAlignment="1">
      <alignment wrapText="1"/>
    </xf>
    <xf numFmtId="0" fontId="113" fillId="7" borderId="51" xfId="0" applyFont="1" applyFill="1" applyBorder="1" applyAlignment="1">
      <alignment wrapText="1"/>
    </xf>
    <xf numFmtId="0" fontId="113" fillId="0" borderId="49" xfId="0" applyFont="1" applyBorder="1" applyAlignment="1">
      <alignment wrapText="1"/>
    </xf>
    <xf numFmtId="0" fontId="113" fillId="7" borderId="49" xfId="0" applyFont="1" applyFill="1" applyBorder="1" applyAlignment="1">
      <alignment horizontal="left" vertical="center" wrapText="1"/>
    </xf>
    <xf numFmtId="0" fontId="113" fillId="68" borderId="20" xfId="0" applyFont="1" applyFill="1" applyBorder="1" applyAlignment="1">
      <alignment horizontal="center" vertical="center" wrapText="1"/>
    </xf>
    <xf numFmtId="0" fontId="113" fillId="0" borderId="20" xfId="0" applyFont="1" applyBorder="1" applyAlignment="1">
      <alignment vertical="center" wrapText="1"/>
    </xf>
    <xf numFmtId="0" fontId="113" fillId="68" borderId="10" xfId="0" applyFont="1" applyFill="1" applyBorder="1" applyAlignment="1">
      <alignment horizontal="center" vertical="center" wrapText="1"/>
    </xf>
    <xf numFmtId="0" fontId="113" fillId="68" borderId="16" xfId="0" applyFont="1" applyFill="1" applyBorder="1" applyAlignment="1">
      <alignment horizontal="center" vertical="center" wrapText="1"/>
    </xf>
    <xf numFmtId="0" fontId="113" fillId="67" borderId="20" xfId="0" applyFont="1" applyFill="1" applyBorder="1" applyAlignment="1">
      <alignment horizontal="center" vertical="center" wrapText="1"/>
    </xf>
    <xf numFmtId="0" fontId="113" fillId="0" borderId="20" xfId="0" applyFont="1" applyBorder="1" applyAlignment="1">
      <alignment horizontal="center" vertical="center" wrapText="1"/>
    </xf>
    <xf numFmtId="0" fontId="113" fillId="0" borderId="14" xfId="0" applyFont="1" applyBorder="1" applyAlignment="1">
      <alignment horizontal="center" vertical="center"/>
    </xf>
    <xf numFmtId="0" fontId="113" fillId="0" borderId="10" xfId="0" applyFont="1" applyBorder="1" applyAlignment="1">
      <alignment horizontal="center" vertical="center"/>
    </xf>
    <xf numFmtId="0" fontId="113" fillId="0" borderId="11" xfId="0" applyFont="1" applyBorder="1" applyAlignment="1">
      <alignment vertical="center" wrapText="1"/>
    </xf>
    <xf numFmtId="0" fontId="113" fillId="0" borderId="16" xfId="0" applyFont="1" applyBorder="1" applyAlignment="1">
      <alignment horizontal="center" vertical="center"/>
    </xf>
    <xf numFmtId="0" fontId="113" fillId="0" borderId="13" xfId="0" applyFont="1" applyBorder="1" applyAlignment="1">
      <alignment vertical="center" wrapText="1"/>
    </xf>
    <xf numFmtId="0" fontId="113" fillId="68" borderId="12" xfId="0" applyFont="1" applyFill="1" applyBorder="1" applyAlignment="1">
      <alignment horizontal="center" vertical="center" wrapText="1"/>
    </xf>
    <xf numFmtId="3" fontId="113" fillId="0" borderId="0" xfId="0" applyNumberFormat="1" applyFont="1"/>
    <xf numFmtId="0" fontId="113" fillId="7" borderId="51" xfId="0" applyFont="1" applyFill="1" applyBorder="1" applyAlignment="1">
      <alignment vertical="center" wrapText="1"/>
    </xf>
    <xf numFmtId="0" fontId="146" fillId="6" borderId="7" xfId="0" applyFont="1" applyFill="1" applyBorder="1" applyAlignment="1">
      <alignment horizontal="center" vertical="center" wrapText="1"/>
    </xf>
    <xf numFmtId="0" fontId="147" fillId="0" borderId="20" xfId="0" applyFont="1" applyBorder="1" applyAlignment="1">
      <alignment vertical="center" wrapText="1"/>
    </xf>
    <xf numFmtId="0" fontId="147" fillId="0" borderId="10" xfId="0" applyFont="1" applyBorder="1" applyAlignment="1">
      <alignment vertical="center" wrapText="1"/>
    </xf>
    <xf numFmtId="0" fontId="147" fillId="0" borderId="16" xfId="0" applyFont="1" applyBorder="1" applyAlignment="1">
      <alignment vertical="center" wrapText="1"/>
    </xf>
    <xf numFmtId="0" fontId="113" fillId="0" borderId="12" xfId="0" applyFont="1" applyBorder="1" applyAlignment="1">
      <alignment vertical="center" wrapText="1"/>
    </xf>
    <xf numFmtId="49" fontId="113" fillId="0" borderId="0" xfId="55477" applyNumberFormat="1" applyFont="1" applyAlignment="1">
      <alignment vertical="center" wrapText="1"/>
    </xf>
    <xf numFmtId="0" fontId="113" fillId="0" borderId="52" xfId="0" applyFont="1" applyBorder="1" applyAlignment="1">
      <alignment vertical="center" wrapText="1"/>
    </xf>
    <xf numFmtId="0" fontId="151" fillId="0" borderId="0" xfId="0" applyFont="1"/>
    <xf numFmtId="0" fontId="146" fillId="6" borderId="51" xfId="35357" applyFont="1" applyFill="1" applyBorder="1" applyAlignment="1">
      <alignment horizontal="left" vertical="center" wrapText="1" indent="1"/>
    </xf>
    <xf numFmtId="3" fontId="113" fillId="6" borderId="51" xfId="56131" applyFont="1" applyFill="1" applyAlignment="1">
      <alignment horizontal="center" vertical="center"/>
      <protection locked="0"/>
    </xf>
    <xf numFmtId="0" fontId="151" fillId="7" borderId="0" xfId="0" applyFont="1" applyFill="1"/>
    <xf numFmtId="0" fontId="146" fillId="3" borderId="51" xfId="35357" applyFont="1" applyFill="1" applyBorder="1" applyAlignment="1">
      <alignment horizontal="left" vertical="center" wrapText="1" indent="2"/>
    </xf>
    <xf numFmtId="0" fontId="113" fillId="0" borderId="51" xfId="35357" applyFont="1" applyBorder="1" applyAlignment="1">
      <alignment horizontal="left" vertical="center" wrapText="1" indent="2"/>
    </xf>
    <xf numFmtId="0" fontId="113" fillId="7" borderId="51" xfId="35357" applyFont="1" applyFill="1" applyBorder="1" applyAlignment="1">
      <alignment horizontal="left" vertical="center" wrapText="1" indent="1"/>
    </xf>
    <xf numFmtId="0" fontId="113" fillId="7" borderId="47" xfId="55477" applyFont="1" applyFill="1" applyBorder="1"/>
    <xf numFmtId="0" fontId="113" fillId="7" borderId="45" xfId="55477" applyFont="1" applyFill="1" applyBorder="1"/>
    <xf numFmtId="0" fontId="113" fillId="7" borderId="51" xfId="55477" applyFont="1" applyFill="1" applyBorder="1" applyAlignment="1">
      <alignment horizontal="center" vertical="center" wrapText="1"/>
    </xf>
    <xf numFmtId="0" fontId="113" fillId="6" borderId="51" xfId="55477" quotePrefix="1" applyFont="1" applyFill="1" applyBorder="1" applyAlignment="1">
      <alignment horizontal="center" vertical="center"/>
    </xf>
    <xf numFmtId="0" fontId="153" fillId="0" borderId="0" xfId="0" applyFont="1"/>
    <xf numFmtId="0" fontId="113" fillId="7" borderId="0" xfId="0" applyFont="1" applyFill="1"/>
    <xf numFmtId="0" fontId="113" fillId="7" borderId="51" xfId="0" applyFont="1" applyFill="1" applyBorder="1" applyAlignment="1">
      <alignment horizontal="center"/>
    </xf>
    <xf numFmtId="0" fontId="146" fillId="7" borderId="51" xfId="0" applyFont="1" applyFill="1" applyBorder="1" applyAlignment="1">
      <alignment horizontal="center" vertical="center" wrapText="1"/>
    </xf>
    <xf numFmtId="0" fontId="113" fillId="6" borderId="51" xfId="0" applyFont="1" applyFill="1" applyBorder="1" applyAlignment="1">
      <alignment horizontal="center" vertical="center" wrapText="1"/>
    </xf>
    <xf numFmtId="0" fontId="146" fillId="6" borderId="51" xfId="0" applyFont="1" applyFill="1" applyBorder="1" applyAlignment="1">
      <alignment horizontal="center" vertical="center" wrapText="1"/>
    </xf>
    <xf numFmtId="0" fontId="113" fillId="6" borderId="7" xfId="0" applyFont="1" applyFill="1" applyBorder="1" applyAlignment="1">
      <alignment horizontal="center" vertical="center" wrapText="1"/>
    </xf>
    <xf numFmtId="0" fontId="113" fillId="7" borderId="47" xfId="0" applyFont="1" applyFill="1" applyBorder="1"/>
    <xf numFmtId="0" fontId="113" fillId="7" borderId="46" xfId="0" applyFont="1" applyFill="1" applyBorder="1"/>
    <xf numFmtId="9" fontId="146" fillId="7" borderId="51" xfId="0" applyNumberFormat="1" applyFont="1" applyFill="1" applyBorder="1" applyAlignment="1">
      <alignment horizontal="center" vertical="center" wrapText="1"/>
    </xf>
    <xf numFmtId="0" fontId="113" fillId="7" borderId="51" xfId="0" applyFont="1" applyFill="1" applyBorder="1" applyAlignment="1">
      <alignment horizontal="left" vertical="center" wrapText="1"/>
    </xf>
    <xf numFmtId="3" fontId="113" fillId="7" borderId="49" xfId="0" applyNumberFormat="1" applyFont="1" applyFill="1" applyBorder="1" applyAlignment="1">
      <alignment horizontal="center" vertical="center" wrapText="1"/>
    </xf>
    <xf numFmtId="0" fontId="113" fillId="7" borderId="49" xfId="0" applyFont="1" applyFill="1" applyBorder="1" applyAlignment="1">
      <alignment horizontal="center" vertical="center"/>
    </xf>
    <xf numFmtId="3" fontId="146" fillId="7" borderId="49" xfId="0" applyNumberFormat="1" applyFont="1" applyFill="1" applyBorder="1" applyAlignment="1">
      <alignment horizontal="center" vertical="center" wrapText="1"/>
    </xf>
    <xf numFmtId="0" fontId="113" fillId="7" borderId="2" xfId="0" applyFont="1" applyFill="1" applyBorder="1"/>
    <xf numFmtId="0" fontId="113" fillId="7" borderId="8" xfId="0" applyFont="1" applyFill="1" applyBorder="1"/>
    <xf numFmtId="0" fontId="151" fillId="7" borderId="0" xfId="55477" applyFont="1" applyFill="1"/>
    <xf numFmtId="0" fontId="146" fillId="7" borderId="8" xfId="0" applyFont="1" applyFill="1" applyBorder="1" applyAlignment="1">
      <alignment horizontal="center" vertical="center" wrapText="1"/>
    </xf>
    <xf numFmtId="0" fontId="146" fillId="7" borderId="49" xfId="0" applyFont="1" applyFill="1" applyBorder="1" applyAlignment="1">
      <alignment horizontal="center" vertical="center" wrapText="1"/>
    </xf>
    <xf numFmtId="0" fontId="113" fillId="7" borderId="52" xfId="0" applyFont="1" applyFill="1" applyBorder="1" applyAlignment="1">
      <alignment horizontal="center" vertical="center" wrapText="1"/>
    </xf>
    <xf numFmtId="0" fontId="146" fillId="7" borderId="7" xfId="0" applyFont="1" applyFill="1" applyBorder="1" applyAlignment="1">
      <alignment horizontal="center" vertical="center" wrapText="1"/>
    </xf>
    <xf numFmtId="0" fontId="113" fillId="7" borderId="51" xfId="0" applyFont="1" applyFill="1" applyBorder="1" applyAlignment="1">
      <alignment horizontal="center" vertical="center"/>
    </xf>
    <xf numFmtId="0" fontId="113" fillId="7" borderId="49" xfId="0" applyFont="1" applyFill="1" applyBorder="1" applyAlignment="1">
      <alignment vertical="center" wrapText="1"/>
    </xf>
    <xf numFmtId="0" fontId="113" fillId="7" borderId="47" xfId="0" applyFont="1" applyFill="1" applyBorder="1" applyAlignment="1">
      <alignment horizontal="center" vertical="center" wrapText="1"/>
    </xf>
    <xf numFmtId="0" fontId="113" fillId="7" borderId="46" xfId="0" applyFont="1" applyFill="1" applyBorder="1" applyAlignment="1">
      <alignment vertical="center" wrapText="1"/>
    </xf>
    <xf numFmtId="0" fontId="146" fillId="7" borderId="48" xfId="0" applyFont="1" applyFill="1" applyBorder="1" applyAlignment="1">
      <alignment horizontal="center" vertical="center" wrapText="1"/>
    </xf>
    <xf numFmtId="0" fontId="146" fillId="7" borderId="47" xfId="0" applyFont="1" applyFill="1" applyBorder="1" applyAlignment="1">
      <alignment horizontal="center" vertical="center" wrapText="1"/>
    </xf>
    <xf numFmtId="0" fontId="146" fillId="7" borderId="50" xfId="0" applyFont="1" applyFill="1" applyBorder="1" applyAlignment="1">
      <alignment vertical="center" wrapText="1"/>
    </xf>
    <xf numFmtId="0" fontId="146" fillId="7" borderId="49" xfId="0" applyFont="1" applyFill="1" applyBorder="1" applyAlignment="1">
      <alignment vertical="center" wrapText="1"/>
    </xf>
    <xf numFmtId="0" fontId="113" fillId="7" borderId="3" xfId="0" applyFont="1" applyFill="1" applyBorder="1" applyAlignment="1">
      <alignment vertical="center" wrapText="1"/>
    </xf>
    <xf numFmtId="0" fontId="146" fillId="7" borderId="4" xfId="0" applyFont="1" applyFill="1" applyBorder="1" applyAlignment="1">
      <alignment horizontal="center" vertical="center" wrapText="1"/>
    </xf>
    <xf numFmtId="0" fontId="146" fillId="7" borderId="2" xfId="0" applyFont="1" applyFill="1" applyBorder="1" applyAlignment="1">
      <alignment horizontal="center" vertical="center" wrapText="1"/>
    </xf>
    <xf numFmtId="0" fontId="113" fillId="7" borderId="5" xfId="0" applyFont="1" applyFill="1" applyBorder="1" applyAlignment="1">
      <alignment vertical="center" wrapText="1"/>
    </xf>
    <xf numFmtId="0" fontId="113" fillId="7" borderId="51" xfId="0" applyFont="1" applyFill="1" applyBorder="1" applyAlignment="1">
      <alignment horizontal="center" vertical="center" wrapText="1"/>
    </xf>
    <xf numFmtId="0" fontId="113" fillId="6" borderId="48" xfId="0" applyFont="1" applyFill="1" applyBorder="1" applyAlignment="1">
      <alignment horizontal="center"/>
    </xf>
    <xf numFmtId="0" fontId="147" fillId="7" borderId="51" xfId="0" applyFont="1" applyFill="1" applyBorder="1" applyAlignment="1">
      <alignment vertical="center" wrapText="1"/>
    </xf>
    <xf numFmtId="0" fontId="113" fillId="0" borderId="0" xfId="56311" applyFont="1"/>
    <xf numFmtId="0" fontId="113" fillId="0" borderId="51" xfId="56311" applyFont="1" applyBorder="1" applyAlignment="1">
      <alignment horizontal="center" vertical="center" wrapText="1"/>
    </xf>
    <xf numFmtId="0" fontId="113" fillId="6" borderId="51" xfId="56251" applyFont="1" applyFill="1" applyBorder="1" applyAlignment="1">
      <alignment horizontal="center" vertical="center" wrapText="1"/>
    </xf>
    <xf numFmtId="0" fontId="113" fillId="0" borderId="47" xfId="0" applyFont="1" applyBorder="1" applyAlignment="1">
      <alignment horizontal="center"/>
    </xf>
    <xf numFmtId="0" fontId="113" fillId="0" borderId="46" xfId="0" applyFont="1" applyBorder="1"/>
    <xf numFmtId="0" fontId="113" fillId="6" borderId="51" xfId="56256" applyFont="1" applyFill="1" applyBorder="1" applyAlignment="1">
      <alignment horizontal="center" vertical="center" wrapText="1"/>
    </xf>
    <xf numFmtId="0" fontId="113" fillId="6" borderId="51" xfId="56256" applyFont="1" applyFill="1" applyBorder="1" applyAlignment="1">
      <alignment horizontal="center"/>
    </xf>
    <xf numFmtId="3" fontId="113" fillId="0" borderId="51" xfId="56336" quotePrefix="1" applyNumberFormat="1" applyFont="1" applyBorder="1" applyAlignment="1">
      <alignment horizontal="right" vertical="center" wrapText="1"/>
    </xf>
    <xf numFmtId="170" fontId="113" fillId="0" borderId="51" xfId="56337" quotePrefix="1" applyNumberFormat="1" applyFont="1" applyBorder="1" applyAlignment="1">
      <alignment horizontal="right" vertical="center" wrapText="1"/>
    </xf>
    <xf numFmtId="49" fontId="113" fillId="7" borderId="46" xfId="0" applyNumberFormat="1" applyFont="1" applyFill="1" applyBorder="1" applyAlignment="1">
      <alignment vertical="center" wrapText="1"/>
    </xf>
    <xf numFmtId="49" fontId="113" fillId="7" borderId="51" xfId="0" applyNumberFormat="1" applyFont="1" applyFill="1" applyBorder="1" applyAlignment="1">
      <alignment horizontal="center" vertical="center" wrapText="1"/>
    </xf>
    <xf numFmtId="49" fontId="113" fillId="7" borderId="3" xfId="0" applyNumberFormat="1" applyFont="1" applyFill="1" applyBorder="1" applyAlignment="1">
      <alignment vertical="center" wrapText="1"/>
    </xf>
    <xf numFmtId="49" fontId="113" fillId="7" borderId="5" xfId="0" applyNumberFormat="1" applyFont="1" applyFill="1" applyBorder="1" applyAlignment="1">
      <alignment vertical="center" wrapText="1"/>
    </xf>
    <xf numFmtId="49" fontId="113" fillId="7" borderId="51" xfId="0" applyNumberFormat="1" applyFont="1" applyFill="1" applyBorder="1" applyAlignment="1">
      <alignment vertical="center" wrapText="1"/>
    </xf>
    <xf numFmtId="49" fontId="147" fillId="7" borderId="51" xfId="0" applyNumberFormat="1" applyFont="1" applyFill="1" applyBorder="1" applyAlignment="1">
      <alignment horizontal="left" vertical="center" wrapText="1" indent="1"/>
    </xf>
    <xf numFmtId="49" fontId="147" fillId="7" borderId="51" xfId="0" applyNumberFormat="1" applyFont="1" applyFill="1" applyBorder="1" applyAlignment="1">
      <alignment horizontal="left" vertical="center" wrapText="1" indent="3"/>
    </xf>
    <xf numFmtId="49" fontId="146" fillId="7" borderId="51" xfId="0" applyNumberFormat="1" applyFont="1" applyFill="1" applyBorder="1" applyAlignment="1">
      <alignment vertical="center" wrapText="1"/>
    </xf>
    <xf numFmtId="0" fontId="151" fillId="7" borderId="0" xfId="0" applyFont="1" applyFill="1" applyAlignment="1">
      <alignment vertical="center"/>
    </xf>
    <xf numFmtId="0" fontId="146" fillId="7" borderId="51" xfId="0" applyFont="1" applyFill="1" applyBorder="1" applyAlignment="1">
      <alignment wrapText="1"/>
    </xf>
    <xf numFmtId="0" fontId="146" fillId="7" borderId="47" xfId="0" applyFont="1" applyFill="1" applyBorder="1" applyAlignment="1">
      <alignment vertical="center"/>
    </xf>
    <xf numFmtId="0" fontId="113" fillId="7" borderId="45" xfId="0" applyFont="1" applyFill="1" applyBorder="1"/>
    <xf numFmtId="3" fontId="113" fillId="7" borderId="51" xfId="0" applyNumberFormat="1" applyFont="1" applyFill="1" applyBorder="1" applyAlignment="1">
      <alignment horizontal="right"/>
    </xf>
    <xf numFmtId="0" fontId="113" fillId="6" borderId="51" xfId="0" applyFont="1" applyFill="1" applyBorder="1" applyAlignment="1">
      <alignment horizontal="center" vertical="center"/>
    </xf>
    <xf numFmtId="0" fontId="146" fillId="6" borderId="51" xfId="0" applyFont="1" applyFill="1" applyBorder="1" applyAlignment="1">
      <alignment horizontal="center" vertical="center"/>
    </xf>
    <xf numFmtId="0" fontId="113" fillId="7" borderId="51" xfId="0" applyFont="1" applyFill="1" applyBorder="1" applyAlignment="1">
      <alignment vertical="center"/>
    </xf>
    <xf numFmtId="49" fontId="113" fillId="6" borderId="51" xfId="0" applyNumberFormat="1" applyFont="1" applyFill="1" applyBorder="1" applyAlignment="1">
      <alignment horizontal="center" vertical="center" wrapText="1"/>
    </xf>
    <xf numFmtId="49" fontId="147" fillId="6" borderId="51" xfId="0" applyNumberFormat="1" applyFont="1" applyFill="1" applyBorder="1" applyAlignment="1">
      <alignment horizontal="center" vertical="center" wrapText="1"/>
    </xf>
    <xf numFmtId="0" fontId="113" fillId="7" borderId="3" xfId="0" applyFont="1" applyFill="1" applyBorder="1"/>
    <xf numFmtId="0" fontId="113" fillId="7" borderId="5" xfId="0" applyFont="1" applyFill="1" applyBorder="1"/>
    <xf numFmtId="49" fontId="113" fillId="0" borderId="47" xfId="55477" applyNumberFormat="1" applyFont="1" applyBorder="1"/>
    <xf numFmtId="49" fontId="113" fillId="0" borderId="46" xfId="55477" applyNumberFormat="1" applyFont="1" applyBorder="1"/>
    <xf numFmtId="49" fontId="113" fillId="0" borderId="2" xfId="55477" applyNumberFormat="1" applyFont="1" applyBorder="1"/>
    <xf numFmtId="49" fontId="113" fillId="0" borderId="3" xfId="55477" applyNumberFormat="1" applyFont="1" applyBorder="1"/>
    <xf numFmtId="49" fontId="113" fillId="0" borderId="8" xfId="55477" applyNumberFormat="1" applyFont="1" applyBorder="1"/>
    <xf numFmtId="49" fontId="113" fillId="0" borderId="5" xfId="55477" applyNumberFormat="1" applyFont="1" applyBorder="1"/>
    <xf numFmtId="49" fontId="113" fillId="0" borderId="51" xfId="55477" applyNumberFormat="1" applyFont="1" applyBorder="1" applyAlignment="1">
      <alignment horizontal="center" vertical="center"/>
    </xf>
    <xf numFmtId="49" fontId="113" fillId="0" borderId="51" xfId="55477" applyNumberFormat="1" applyFont="1" applyBorder="1" applyAlignment="1">
      <alignment horizontal="center" vertical="center" wrapText="1"/>
    </xf>
    <xf numFmtId="2" fontId="147" fillId="0" borderId="51" xfId="55477" applyNumberFormat="1" applyFont="1" applyBorder="1" applyAlignment="1">
      <alignment vertical="center" wrapText="1"/>
    </xf>
    <xf numFmtId="49" fontId="146" fillId="0" borderId="51" xfId="55477" applyNumberFormat="1" applyFont="1" applyBorder="1" applyAlignment="1">
      <alignment vertical="center" wrapText="1"/>
    </xf>
    <xf numFmtId="49" fontId="151" fillId="0" borderId="0" xfId="55477" applyNumberFormat="1" applyFont="1" applyAlignment="1">
      <alignment vertical="center"/>
    </xf>
    <xf numFmtId="0" fontId="113" fillId="7" borderId="51" xfId="56296" applyFont="1" applyFill="1" applyBorder="1" applyAlignment="1">
      <alignment horizontal="center" vertical="center" wrapText="1"/>
    </xf>
    <xf numFmtId="49" fontId="113" fillId="0" borderId="51" xfId="55477" applyNumberFormat="1" applyFont="1" applyBorder="1" applyAlignment="1">
      <alignment vertical="center" wrapText="1"/>
    </xf>
    <xf numFmtId="49" fontId="113" fillId="7" borderId="51" xfId="55477" applyNumberFormat="1" applyFont="1" applyFill="1" applyBorder="1" applyAlignment="1">
      <alignment vertical="center" wrapText="1"/>
    </xf>
    <xf numFmtId="49" fontId="146" fillId="7" borderId="51" xfId="55477" applyNumberFormat="1" applyFont="1" applyFill="1" applyBorder="1" applyAlignment="1">
      <alignment vertical="center" wrapText="1"/>
    </xf>
    <xf numFmtId="49" fontId="113" fillId="6" borderId="51" xfId="56296" applyNumberFormat="1" applyFont="1" applyFill="1" applyBorder="1" applyAlignment="1">
      <alignment horizontal="center" vertical="center" wrapText="1"/>
    </xf>
    <xf numFmtId="49" fontId="146" fillId="6" borderId="51" xfId="56296" applyNumberFormat="1" applyFont="1" applyFill="1" applyBorder="1" applyAlignment="1">
      <alignment horizontal="center" vertical="center" wrapText="1"/>
    </xf>
    <xf numFmtId="0" fontId="147" fillId="6" borderId="51" xfId="0" applyFont="1" applyFill="1" applyBorder="1" applyAlignment="1">
      <alignment horizontal="center"/>
    </xf>
    <xf numFmtId="0" fontId="113" fillId="7" borderId="49" xfId="0" applyFont="1" applyFill="1" applyBorder="1" applyAlignment="1">
      <alignment horizontal="left" vertical="center" wrapText="1" indent="3"/>
    </xf>
    <xf numFmtId="0" fontId="151" fillId="0" borderId="0" xfId="56311" applyFont="1"/>
    <xf numFmtId="0" fontId="113" fillId="0" borderId="47" xfId="56311" applyFont="1" applyBorder="1" applyAlignment="1">
      <alignment horizontal="center" vertical="center" wrapText="1"/>
    </xf>
    <xf numFmtId="0" fontId="113" fillId="0" borderId="8" xfId="56311" applyFont="1" applyBorder="1" applyAlignment="1">
      <alignment horizontal="center" vertical="center" wrapText="1"/>
    </xf>
    <xf numFmtId="0" fontId="146" fillId="7" borderId="0" xfId="0" applyFont="1" applyFill="1"/>
    <xf numFmtId="0" fontId="146" fillId="7" borderId="51" xfId="0" applyFont="1" applyFill="1" applyBorder="1" applyAlignment="1">
      <alignment vertical="center" wrapText="1"/>
    </xf>
    <xf numFmtId="0" fontId="113" fillId="7" borderId="7" xfId="0" applyFont="1" applyFill="1" applyBorder="1" applyAlignment="1">
      <alignment vertical="center"/>
    </xf>
    <xf numFmtId="0" fontId="113" fillId="7" borderId="48" xfId="0" applyFont="1" applyFill="1" applyBorder="1" applyAlignment="1">
      <alignment vertical="center"/>
    </xf>
    <xf numFmtId="0" fontId="146" fillId="7" borderId="51" xfId="0" applyFont="1" applyFill="1" applyBorder="1"/>
    <xf numFmtId="0" fontId="113" fillId="7" borderId="51" xfId="0" applyFont="1" applyFill="1" applyBorder="1"/>
    <xf numFmtId="0" fontId="113" fillId="7" borderId="1" xfId="0" applyFont="1" applyFill="1" applyBorder="1"/>
    <xf numFmtId="0" fontId="113" fillId="73" borderId="51" xfId="0" applyFont="1" applyFill="1" applyBorder="1"/>
    <xf numFmtId="3" fontId="113" fillId="7" borderId="51" xfId="56135" applyNumberFormat="1" applyFont="1" applyFill="1" applyBorder="1" applyAlignment="1">
      <alignment horizontal="right" vertical="center" wrapText="1"/>
    </xf>
    <xf numFmtId="0" fontId="151" fillId="0" borderId="0" xfId="0" applyFont="1" applyAlignment="1">
      <alignment vertical="center"/>
    </xf>
    <xf numFmtId="0" fontId="146" fillId="7" borderId="51" xfId="0" applyFont="1" applyFill="1" applyBorder="1" applyAlignment="1">
      <alignment vertical="center"/>
    </xf>
    <xf numFmtId="0" fontId="113" fillId="0" borderId="0" xfId="56311" applyFont="1" applyAlignment="1">
      <alignment horizontal="center" vertical="center" wrapText="1"/>
    </xf>
    <xf numFmtId="0" fontId="113" fillId="0" borderId="0" xfId="56311" applyFont="1" applyAlignment="1">
      <alignment horizontal="center" vertical="center"/>
    </xf>
    <xf numFmtId="0" fontId="146" fillId="0" borderId="51" xfId="56311" applyFont="1" applyBorder="1" applyAlignment="1">
      <alignment vertical="center" wrapText="1"/>
    </xf>
    <xf numFmtId="0" fontId="113" fillId="0" borderId="51" xfId="56311" applyFont="1" applyBorder="1" applyAlignment="1">
      <alignment vertical="center" wrapText="1"/>
    </xf>
    <xf numFmtId="0" fontId="146" fillId="0" borderId="51" xfId="56311" applyFont="1" applyBorder="1" applyAlignment="1">
      <alignment vertical="center"/>
    </xf>
    <xf numFmtId="0" fontId="146" fillId="6" borderId="51" xfId="56311" applyFont="1" applyFill="1" applyBorder="1" applyAlignment="1">
      <alignment horizontal="center" vertical="center" wrapText="1"/>
    </xf>
    <xf numFmtId="0" fontId="113" fillId="6" borderId="51" xfId="56311" applyFont="1" applyFill="1" applyBorder="1" applyAlignment="1">
      <alignment horizontal="center" vertical="center" wrapText="1"/>
    </xf>
    <xf numFmtId="0" fontId="113" fillId="0" borderId="46" xfId="56311" applyFont="1" applyBorder="1" applyAlignment="1">
      <alignment horizontal="center" vertical="center"/>
    </xf>
    <xf numFmtId="0" fontId="113" fillId="0" borderId="5" xfId="56311" applyFont="1" applyBorder="1" applyAlignment="1">
      <alignment horizontal="center" vertical="center"/>
    </xf>
    <xf numFmtId="0" fontId="146" fillId="0" borderId="0" xfId="0" applyFont="1" applyAlignment="1">
      <alignment vertical="center" wrapText="1"/>
    </xf>
    <xf numFmtId="0" fontId="147" fillId="0" borderId="51" xfId="0" applyFont="1" applyBorder="1" applyAlignment="1">
      <alignment horizontal="left" vertical="center" wrapText="1" indent="2"/>
    </xf>
    <xf numFmtId="0" fontId="113" fillId="0" borderId="1" xfId="0" applyFont="1" applyBorder="1"/>
    <xf numFmtId="0" fontId="146" fillId="0" borderId="1" xfId="0" applyFont="1" applyBorder="1" applyAlignment="1">
      <alignment vertical="center" wrapText="1"/>
    </xf>
    <xf numFmtId="0" fontId="147" fillId="0" borderId="51" xfId="0" applyFont="1" applyBorder="1" applyAlignment="1">
      <alignment horizontal="left" wrapText="1"/>
    </xf>
    <xf numFmtId="0" fontId="146" fillId="0" borderId="51" xfId="0" applyFont="1" applyBorder="1" applyAlignment="1">
      <alignment wrapText="1"/>
    </xf>
    <xf numFmtId="3" fontId="113" fillId="66" borderId="51" xfId="0" applyNumberFormat="1" applyFont="1" applyFill="1" applyBorder="1" applyAlignment="1">
      <alignment horizontal="center" vertical="center" wrapText="1"/>
    </xf>
    <xf numFmtId="3" fontId="146" fillId="66" borderId="51" xfId="0" applyNumberFormat="1" applyFont="1" applyFill="1" applyBorder="1" applyAlignment="1">
      <alignment horizontal="center" vertical="center" wrapText="1"/>
    </xf>
    <xf numFmtId="0" fontId="147" fillId="0" borderId="51" xfId="0" applyFont="1" applyBorder="1" applyAlignment="1">
      <alignment horizontal="left" vertical="center" wrapText="1" indent="4"/>
    </xf>
    <xf numFmtId="3" fontId="113" fillId="72" borderId="51" xfId="0" applyNumberFormat="1" applyFont="1" applyFill="1" applyBorder="1" applyAlignment="1">
      <alignment horizontal="center" vertical="center" wrapText="1"/>
    </xf>
    <xf numFmtId="3" fontId="113" fillId="66" borderId="51" xfId="0" applyNumberFormat="1" applyFont="1" applyFill="1" applyBorder="1" applyAlignment="1">
      <alignment horizontal="center" vertical="center"/>
    </xf>
    <xf numFmtId="0" fontId="113" fillId="0" borderId="45" xfId="0" applyFont="1" applyBorder="1"/>
    <xf numFmtId="0" fontId="113" fillId="6" borderId="51" xfId="0" applyFont="1" applyFill="1" applyBorder="1" applyAlignment="1">
      <alignment wrapText="1"/>
    </xf>
    <xf numFmtId="0" fontId="113" fillId="6" borderId="51" xfId="0" applyFont="1" applyFill="1" applyBorder="1" applyAlignment="1">
      <alignment horizontal="center" wrapText="1"/>
    </xf>
    <xf numFmtId="0" fontId="113" fillId="6" borderId="51" xfId="0" applyFont="1" applyFill="1" applyBorder="1" applyAlignment="1">
      <alignment horizontal="center"/>
    </xf>
    <xf numFmtId="0" fontId="146" fillId="6" borderId="51" xfId="0" applyFont="1" applyFill="1" applyBorder="1" applyAlignment="1">
      <alignment horizontal="center"/>
    </xf>
    <xf numFmtId="0" fontId="113" fillId="6" borderId="51" xfId="0" applyFont="1" applyFill="1" applyBorder="1" applyAlignment="1">
      <alignment vertical="center" wrapText="1"/>
    </xf>
    <xf numFmtId="3" fontId="146" fillId="6" borderId="51" xfId="0" applyNumberFormat="1" applyFont="1" applyFill="1" applyBorder="1" applyAlignment="1">
      <alignment horizontal="center" vertical="center" wrapText="1"/>
    </xf>
    <xf numFmtId="0" fontId="146" fillId="6" borderId="51" xfId="0" applyFont="1" applyFill="1" applyBorder="1" applyAlignment="1">
      <alignment vertical="center" wrapText="1"/>
    </xf>
    <xf numFmtId="184" fontId="113" fillId="66" borderId="51" xfId="0" applyNumberFormat="1" applyFont="1" applyFill="1" applyBorder="1" applyAlignment="1">
      <alignment vertical="center"/>
    </xf>
    <xf numFmtId="0" fontId="113" fillId="7" borderId="0" xfId="56313" applyFill="1"/>
    <xf numFmtId="0" fontId="113" fillId="6" borderId="51" xfId="56251" quotePrefix="1" applyFont="1" applyFill="1" applyBorder="1" applyAlignment="1">
      <alignment horizontal="center" vertical="center" wrapText="1"/>
    </xf>
    <xf numFmtId="0" fontId="146" fillId="0" borderId="51" xfId="0" applyFont="1" applyBorder="1" applyAlignment="1">
      <alignment horizontal="center" vertical="center"/>
    </xf>
    <xf numFmtId="2" fontId="113" fillId="7" borderId="51" xfId="0" applyNumberFormat="1" applyFont="1" applyFill="1" applyBorder="1" applyAlignment="1">
      <alignment horizontal="right"/>
    </xf>
    <xf numFmtId="10" fontId="113" fillId="0" borderId="51" xfId="56337" quotePrefix="1" applyNumberFormat="1" applyFont="1" applyBorder="1" applyAlignment="1">
      <alignment horizontal="right" vertical="center" wrapText="1"/>
    </xf>
    <xf numFmtId="3" fontId="113" fillId="0" borderId="49" xfId="0" applyNumberFormat="1" applyFont="1" applyBorder="1" applyAlignment="1">
      <alignment horizontal="center" vertical="center" wrapText="1"/>
    </xf>
    <xf numFmtId="181" fontId="113" fillId="7" borderId="51" xfId="56336" applyNumberFormat="1" applyFont="1" applyFill="1" applyBorder="1" applyAlignment="1">
      <alignment vertical="center" wrapText="1"/>
    </xf>
    <xf numFmtId="181" fontId="113" fillId="7" borderId="51" xfId="56336" applyNumberFormat="1" applyFont="1" applyFill="1" applyBorder="1" applyAlignment="1">
      <alignment horizontal="right" vertical="center" wrapText="1"/>
    </xf>
    <xf numFmtId="181" fontId="146" fillId="7" borderId="51" xfId="56336" applyNumberFormat="1" applyFont="1" applyFill="1" applyBorder="1" applyAlignment="1">
      <alignment vertical="center" wrapText="1"/>
    </xf>
    <xf numFmtId="0" fontId="113" fillId="7" borderId="48" xfId="0" applyFont="1" applyFill="1" applyBorder="1" applyAlignment="1">
      <alignment horizontal="center" vertical="center" wrapText="1"/>
    </xf>
    <xf numFmtId="0" fontId="113" fillId="7" borderId="4" xfId="0" applyFont="1" applyFill="1" applyBorder="1" applyAlignment="1">
      <alignment horizontal="center" vertical="center" wrapText="1"/>
    </xf>
    <xf numFmtId="0" fontId="113" fillId="7" borderId="7" xfId="0" applyFont="1" applyFill="1" applyBorder="1" applyAlignment="1">
      <alignment horizontal="center" vertical="center" wrapText="1"/>
    </xf>
    <xf numFmtId="0" fontId="147" fillId="0" borderId="47" xfId="0" applyFont="1" applyBorder="1" applyAlignment="1">
      <alignment vertical="center" wrapText="1"/>
    </xf>
    <xf numFmtId="0" fontId="146" fillId="0" borderId="46" xfId="0" applyFont="1" applyBorder="1" applyAlignment="1">
      <alignment vertical="center" wrapText="1"/>
    </xf>
    <xf numFmtId="0" fontId="147" fillId="0" borderId="8" xfId="0" applyFont="1" applyBorder="1" applyAlignment="1">
      <alignment vertical="center" wrapText="1"/>
    </xf>
    <xf numFmtId="0" fontId="147" fillId="0" borderId="5" xfId="0" applyFont="1" applyBorder="1" applyAlignment="1">
      <alignment vertical="center" wrapText="1"/>
    </xf>
    <xf numFmtId="0" fontId="113" fillId="68" borderId="51" xfId="0" applyFont="1" applyFill="1" applyBorder="1" applyAlignment="1">
      <alignment horizontal="center" vertical="center" wrapText="1"/>
    </xf>
    <xf numFmtId="0" fontId="146" fillId="6" borderId="51" xfId="0" quotePrefix="1" applyFont="1" applyFill="1" applyBorder="1" applyAlignment="1">
      <alignment horizontal="center"/>
    </xf>
    <xf numFmtId="0" fontId="113" fillId="6" borderId="51" xfId="0" applyFont="1" applyFill="1" applyBorder="1"/>
    <xf numFmtId="0" fontId="146" fillId="6" borderId="51" xfId="0" quotePrefix="1" applyFont="1" applyFill="1" applyBorder="1" applyAlignment="1">
      <alignment horizontal="center" vertical="center"/>
    </xf>
    <xf numFmtId="0" fontId="151" fillId="0" borderId="19" xfId="56250" applyFont="1" applyBorder="1" applyAlignment="1">
      <alignment vertical="center"/>
    </xf>
    <xf numFmtId="0" fontId="113" fillId="0" borderId="47" xfId="56250" applyFont="1" applyBorder="1"/>
    <xf numFmtId="0" fontId="113" fillId="0" borderId="45" xfId="56250" applyFont="1" applyBorder="1"/>
    <xf numFmtId="0" fontId="113" fillId="0" borderId="51" xfId="56250" applyFont="1" applyBorder="1" applyAlignment="1">
      <alignment horizontal="center" vertical="center" wrapText="1"/>
    </xf>
    <xf numFmtId="0" fontId="113" fillId="0" borderId="2" xfId="56250" applyFont="1" applyBorder="1"/>
    <xf numFmtId="0" fontId="146" fillId="0" borderId="0" xfId="56250" applyFont="1" applyAlignment="1">
      <alignment vertical="center" wrapText="1"/>
    </xf>
    <xf numFmtId="0" fontId="146" fillId="0" borderId="51" xfId="56250" applyFont="1" applyBorder="1" applyAlignment="1">
      <alignment horizontal="center" vertical="center" wrapText="1"/>
    </xf>
    <xf numFmtId="0" fontId="113" fillId="6" borderId="51" xfId="56250" applyFont="1" applyFill="1" applyBorder="1" applyAlignment="1">
      <alignment horizontal="center" vertical="center"/>
    </xf>
    <xf numFmtId="0" fontId="113" fillId="0" borderId="51" xfId="56250" applyFont="1" applyBorder="1" applyAlignment="1">
      <alignment vertical="center" wrapText="1"/>
    </xf>
    <xf numFmtId="0" fontId="146" fillId="0" borderId="51" xfId="56250" applyFont="1" applyBorder="1" applyAlignment="1">
      <alignment vertical="center" wrapText="1"/>
    </xf>
    <xf numFmtId="0" fontId="113" fillId="6" borderId="51" xfId="56250" applyFont="1" applyFill="1" applyBorder="1" applyAlignment="1">
      <alignment vertical="center"/>
    </xf>
    <xf numFmtId="181" fontId="146" fillId="0" borderId="51" xfId="56336" applyNumberFormat="1" applyFont="1" applyFill="1" applyBorder="1" applyAlignment="1">
      <alignment vertical="center" wrapText="1"/>
    </xf>
    <xf numFmtId="0" fontId="113" fillId="0" borderId="51" xfId="56250" applyFont="1" applyBorder="1" applyAlignment="1">
      <alignment vertical="top" wrapText="1"/>
    </xf>
    <xf numFmtId="0" fontId="113" fillId="0" borderId="51" xfId="56250" applyFont="1" applyBorder="1" applyAlignment="1">
      <alignment horizontal="left" vertical="top" wrapText="1"/>
    </xf>
    <xf numFmtId="181" fontId="146" fillId="0" borderId="51" xfId="56336" applyNumberFormat="1" applyFont="1" applyBorder="1" applyAlignment="1">
      <alignment vertical="center" wrapText="1"/>
    </xf>
    <xf numFmtId="0" fontId="113" fillId="0" borderId="47" xfId="0" applyFont="1" applyBorder="1"/>
    <xf numFmtId="0" fontId="113" fillId="0" borderId="8" xfId="0" applyFont="1" applyBorder="1"/>
    <xf numFmtId="0" fontId="113" fillId="0" borderId="5" xfId="0" applyFont="1" applyBorder="1"/>
    <xf numFmtId="0" fontId="146" fillId="6" borderId="51" xfId="56256" applyFont="1" applyFill="1" applyBorder="1" applyAlignment="1">
      <alignment vertical="center" wrapText="1"/>
    </xf>
    <xf numFmtId="0" fontId="113" fillId="0" borderId="0" xfId="56255" applyFont="1"/>
    <xf numFmtId="0" fontId="113" fillId="0" borderId="0" xfId="56255" applyFont="1" applyAlignment="1">
      <alignment horizontal="center"/>
    </xf>
    <xf numFmtId="0" fontId="146" fillId="0" borderId="0" xfId="56255" applyFont="1"/>
    <xf numFmtId="0" fontId="113" fillId="0" borderId="47" xfId="56256" applyFont="1" applyBorder="1"/>
    <xf numFmtId="0" fontId="113" fillId="0" borderId="46" xfId="56256" applyFont="1" applyBorder="1"/>
    <xf numFmtId="0" fontId="113" fillId="0" borderId="8" xfId="56256" applyFont="1" applyBorder="1"/>
    <xf numFmtId="0" fontId="113" fillId="0" borderId="5" xfId="56256" applyFont="1" applyBorder="1"/>
    <xf numFmtId="0" fontId="146" fillId="0" borderId="51" xfId="0" applyFont="1" applyBorder="1"/>
    <xf numFmtId="0" fontId="146" fillId="0" borderId="51" xfId="56256" applyFont="1" applyBorder="1" applyAlignment="1">
      <alignment vertical="center" wrapText="1"/>
    </xf>
    <xf numFmtId="0" fontId="113" fillId="6" borderId="51" xfId="56256" applyFont="1" applyFill="1" applyBorder="1" applyAlignment="1">
      <alignment vertical="center" wrapText="1"/>
    </xf>
    <xf numFmtId="0" fontId="113" fillId="68" borderId="51" xfId="56256" applyFont="1" applyFill="1" applyBorder="1" applyAlignment="1">
      <alignment horizontal="left" vertical="center" wrapText="1" indent="1"/>
    </xf>
    <xf numFmtId="3" fontId="113" fillId="3" borderId="51" xfId="0" applyNumberFormat="1" applyFont="1" applyFill="1" applyBorder="1" applyAlignment="1">
      <alignment horizontal="right"/>
    </xf>
    <xf numFmtId="0" fontId="113" fillId="0" borderId="3" xfId="0" applyFont="1" applyBorder="1"/>
    <xf numFmtId="0" fontId="113" fillId="0" borderId="1" xfId="0" applyFont="1" applyBorder="1" applyAlignment="1">
      <alignment vertical="center"/>
    </xf>
    <xf numFmtId="49" fontId="146" fillId="6" borderId="51" xfId="0" applyNumberFormat="1" applyFont="1" applyFill="1" applyBorder="1" applyAlignment="1">
      <alignment horizontal="center" vertical="center" wrapText="1"/>
    </xf>
    <xf numFmtId="0" fontId="113" fillId="0" borderId="0" xfId="56296" applyFont="1"/>
    <xf numFmtId="0" fontId="113" fillId="0" borderId="51" xfId="56296" applyFont="1" applyBorder="1" applyAlignment="1">
      <alignment horizontal="center" vertical="center" wrapText="1"/>
    </xf>
    <xf numFmtId="49" fontId="147" fillId="6" borderId="51" xfId="56296" applyNumberFormat="1" applyFont="1" applyFill="1" applyBorder="1" applyAlignment="1">
      <alignment horizontal="center" vertical="center" wrapText="1"/>
    </xf>
    <xf numFmtId="0" fontId="113" fillId="7" borderId="51" xfId="55477" applyFont="1" applyFill="1" applyBorder="1" applyAlignment="1">
      <alignment vertical="center" wrapText="1"/>
    </xf>
    <xf numFmtId="0" fontId="151" fillId="7" borderId="0" xfId="56279" applyFont="1" applyFill="1" applyAlignment="1">
      <alignment horizontal="left"/>
    </xf>
    <xf numFmtId="0" fontId="146" fillId="7" borderId="2" xfId="0" applyFont="1" applyFill="1" applyBorder="1" applyAlignment="1">
      <alignment vertical="center" wrapText="1"/>
    </xf>
    <xf numFmtId="9" fontId="146" fillId="7" borderId="49" xfId="0" applyNumberFormat="1" applyFont="1" applyFill="1" applyBorder="1" applyAlignment="1">
      <alignment horizontal="center" vertical="center" wrapText="1"/>
    </xf>
    <xf numFmtId="0" fontId="113" fillId="7" borderId="50" xfId="0" applyFont="1" applyFill="1" applyBorder="1" applyAlignment="1">
      <alignment horizontal="center" vertical="center" wrapText="1"/>
    </xf>
    <xf numFmtId="0" fontId="113" fillId="7" borderId="8" xfId="0" applyFont="1" applyFill="1" applyBorder="1" applyAlignment="1">
      <alignment horizontal="center" vertical="center" wrapText="1"/>
    </xf>
    <xf numFmtId="0" fontId="145" fillId="7" borderId="47" xfId="0" applyFont="1" applyFill="1" applyBorder="1"/>
    <xf numFmtId="0" fontId="145" fillId="7" borderId="45" xfId="0" applyFont="1" applyFill="1" applyBorder="1"/>
    <xf numFmtId="0" fontId="146" fillId="7" borderId="51" xfId="0" applyFont="1" applyFill="1" applyBorder="1" applyAlignment="1">
      <alignment horizontal="center" vertical="center"/>
    </xf>
    <xf numFmtId="0" fontId="145" fillId="7" borderId="0" xfId="0" applyFont="1" applyFill="1"/>
    <xf numFmtId="3" fontId="113" fillId="6" borderId="51" xfId="0" applyNumberFormat="1" applyFont="1" applyFill="1" applyBorder="1" applyAlignment="1">
      <alignment horizontal="right" vertical="center" wrapText="1"/>
    </xf>
    <xf numFmtId="3" fontId="150" fillId="6" borderId="51" xfId="0" applyNumberFormat="1" applyFont="1" applyFill="1" applyBorder="1" applyAlignment="1">
      <alignment horizontal="right" vertical="center" wrapText="1"/>
    </xf>
    <xf numFmtId="9" fontId="113" fillId="7" borderId="51" xfId="0" applyNumberFormat="1" applyFont="1" applyFill="1" applyBorder="1" applyAlignment="1">
      <alignment horizontal="center" vertical="center" wrapText="1"/>
    </xf>
    <xf numFmtId="0" fontId="113" fillId="73" borderId="51" xfId="0" applyFont="1" applyFill="1" applyBorder="1" applyAlignment="1">
      <alignment horizontal="center" vertical="center" wrapText="1"/>
    </xf>
    <xf numFmtId="0" fontId="113" fillId="7" borderId="45" xfId="0" applyFont="1" applyFill="1" applyBorder="1" applyAlignment="1">
      <alignment vertical="center" wrapText="1"/>
    </xf>
    <xf numFmtId="0" fontId="113" fillId="7" borderId="0" xfId="0" applyFont="1" applyFill="1" applyAlignment="1">
      <alignment vertical="center" wrapText="1"/>
    </xf>
    <xf numFmtId="0" fontId="146" fillId="0" borderId="0" xfId="0" applyFont="1" applyAlignment="1">
      <alignment vertical="center"/>
    </xf>
    <xf numFmtId="0" fontId="151" fillId="7" borderId="0" xfId="56313" applyFont="1" applyFill="1" applyAlignment="1">
      <alignment vertical="center"/>
    </xf>
    <xf numFmtId="0" fontId="113" fillId="7" borderId="0" xfId="56313" applyFill="1" applyAlignment="1">
      <alignment vertical="center"/>
    </xf>
    <xf numFmtId="0" fontId="144" fillId="7" borderId="0" xfId="56313" applyFont="1" applyFill="1" applyAlignment="1">
      <alignment vertical="center"/>
    </xf>
    <xf numFmtId="0" fontId="113" fillId="7" borderId="51" xfId="56313" applyFill="1" applyBorder="1" applyAlignment="1">
      <alignment horizontal="center" vertical="center" wrapText="1"/>
    </xf>
    <xf numFmtId="0" fontId="113" fillId="7" borderId="52" xfId="56313" applyFill="1" applyBorder="1" applyAlignment="1">
      <alignment vertical="center" wrapText="1"/>
    </xf>
    <xf numFmtId="0" fontId="113" fillId="7" borderId="51" xfId="56313" applyFill="1" applyBorder="1" applyAlignment="1">
      <alignment vertical="center" wrapText="1"/>
    </xf>
    <xf numFmtId="0" fontId="113" fillId="7" borderId="51" xfId="56313" applyFill="1" applyBorder="1" applyAlignment="1">
      <alignment horizontal="center" vertical="center"/>
    </xf>
    <xf numFmtId="0" fontId="154" fillId="0" borderId="0" xfId="56333" applyFont="1"/>
    <xf numFmtId="0" fontId="6" fillId="0" borderId="0" xfId="56333"/>
    <xf numFmtId="0" fontId="108" fillId="0" borderId="0" xfId="56333" applyFont="1"/>
    <xf numFmtId="0" fontId="159" fillId="0" borderId="0" xfId="56333" applyFont="1"/>
    <xf numFmtId="0" fontId="6" fillId="7" borderId="0" xfId="56333" applyFill="1"/>
    <xf numFmtId="0" fontId="6" fillId="0" borderId="0" xfId="56333" applyAlignment="1">
      <alignment vertical="top"/>
    </xf>
    <xf numFmtId="0" fontId="6" fillId="7" borderId="0" xfId="56333" applyFill="1" applyAlignment="1">
      <alignment vertical="top"/>
    </xf>
    <xf numFmtId="0" fontId="161" fillId="0" borderId="0" xfId="56328" applyFont="1"/>
    <xf numFmtId="0" fontId="161" fillId="0" borderId="0" xfId="56328" applyFont="1" applyAlignment="1">
      <alignment vertical="top" wrapText="1"/>
    </xf>
    <xf numFmtId="0" fontId="154" fillId="7" borderId="0" xfId="56333" applyFont="1" applyFill="1"/>
    <xf numFmtId="0" fontId="159" fillId="7" borderId="0" xfId="56333" applyFont="1" applyFill="1"/>
    <xf numFmtId="0" fontId="6" fillId="7" borderId="0" xfId="56333" applyFill="1" applyAlignment="1">
      <alignment vertical="top" wrapText="1"/>
    </xf>
    <xf numFmtId="0" fontId="160" fillId="7" borderId="0" xfId="56334" applyFill="1" applyAlignment="1">
      <alignment vertical="top"/>
    </xf>
    <xf numFmtId="0" fontId="146" fillId="0" borderId="51" xfId="0" quotePrefix="1" applyFont="1" applyBorder="1" applyAlignment="1">
      <alignment horizontal="center" vertical="center" wrapText="1"/>
    </xf>
    <xf numFmtId="0" fontId="164" fillId="7" borderId="53" xfId="0" applyFont="1" applyFill="1" applyBorder="1" applyAlignment="1">
      <alignment vertical="center" wrapText="1"/>
    </xf>
    <xf numFmtId="0" fontId="164" fillId="0" borderId="53" xfId="0" applyFont="1" applyBorder="1" applyAlignment="1">
      <alignment vertical="center" wrapText="1"/>
    </xf>
    <xf numFmtId="0" fontId="113" fillId="68" borderId="0" xfId="35357" applyFont="1" applyFill="1">
      <alignment vertical="center"/>
    </xf>
    <xf numFmtId="0" fontId="151" fillId="68" borderId="0" xfId="0" applyFont="1" applyFill="1"/>
    <xf numFmtId="0" fontId="146" fillId="68" borderId="0" xfId="0" applyFont="1" applyFill="1"/>
    <xf numFmtId="0" fontId="113" fillId="68" borderId="0" xfId="0" applyFont="1" applyFill="1"/>
    <xf numFmtId="0" fontId="147" fillId="68" borderId="0" xfId="0" applyFont="1" applyFill="1" applyAlignment="1">
      <alignment wrapText="1"/>
    </xf>
    <xf numFmtId="0" fontId="113" fillId="74" borderId="51" xfId="0" applyFont="1" applyFill="1" applyBorder="1" applyAlignment="1">
      <alignment horizontal="center" vertical="center" wrapText="1"/>
    </xf>
    <xf numFmtId="0" fontId="146" fillId="7" borderId="51" xfId="0" applyFont="1" applyFill="1" applyBorder="1" applyAlignment="1">
      <alignment horizontal="left" vertical="center" wrapText="1"/>
    </xf>
    <xf numFmtId="0" fontId="146" fillId="7" borderId="0" xfId="0" applyFont="1" applyFill="1" applyAlignment="1">
      <alignment wrapText="1"/>
    </xf>
    <xf numFmtId="0" fontId="147" fillId="7" borderId="0" xfId="0" applyFont="1" applyFill="1"/>
    <xf numFmtId="0" fontId="113" fillId="76" borderId="51" xfId="0" applyFont="1" applyFill="1" applyBorder="1" applyAlignment="1">
      <alignment horizontal="center" vertical="center"/>
    </xf>
    <xf numFmtId="0" fontId="113" fillId="74" borderId="51" xfId="0" applyFont="1" applyFill="1" applyBorder="1"/>
    <xf numFmtId="0" fontId="113" fillId="74" borderId="51" xfId="0" applyFont="1" applyFill="1" applyBorder="1" applyAlignment="1">
      <alignment wrapText="1"/>
    </xf>
    <xf numFmtId="0" fontId="4" fillId="7" borderId="0" xfId="56333" applyFont="1" applyFill="1"/>
    <xf numFmtId="0" fontId="164" fillId="0" borderId="0" xfId="0" applyFont="1"/>
    <xf numFmtId="0" fontId="164" fillId="0" borderId="6" xfId="0" applyFont="1" applyBorder="1" applyAlignment="1">
      <alignment horizontal="center"/>
    </xf>
    <xf numFmtId="0" fontId="164" fillId="0" borderId="54" xfId="0" applyFont="1" applyBorder="1" applyAlignment="1">
      <alignment horizontal="center"/>
    </xf>
    <xf numFmtId="0" fontId="113" fillId="0" borderId="3" xfId="0" applyFont="1" applyBorder="1" applyAlignment="1">
      <alignment wrapText="1"/>
    </xf>
    <xf numFmtId="0" fontId="164" fillId="0" borderId="5" xfId="0" applyFont="1" applyBorder="1" applyAlignment="1">
      <alignment wrapText="1"/>
    </xf>
    <xf numFmtId="0" fontId="113" fillId="0" borderId="5" xfId="0" applyFont="1" applyBorder="1" applyAlignment="1">
      <alignment horizontal="center" wrapText="1"/>
    </xf>
    <xf numFmtId="0" fontId="164" fillId="0" borderId="7" xfId="0" applyFont="1" applyBorder="1" applyAlignment="1">
      <alignment horizontal="center" vertical="center" wrapText="1"/>
    </xf>
    <xf numFmtId="0" fontId="164" fillId="0" borderId="6" xfId="0" applyFont="1" applyBorder="1" applyAlignment="1">
      <alignment vertical="center" wrapText="1" indent="3"/>
    </xf>
    <xf numFmtId="0" fontId="164" fillId="0" borderId="5" xfId="0" applyFont="1" applyBorder="1" applyAlignment="1">
      <alignment vertical="center" wrapText="1"/>
    </xf>
    <xf numFmtId="0" fontId="165" fillId="0" borderId="6" xfId="0" applyFont="1" applyBorder="1" applyAlignment="1">
      <alignment vertical="center" wrapText="1" indent="3"/>
    </xf>
    <xf numFmtId="0" fontId="164" fillId="7" borderId="5" xfId="0" applyFont="1" applyFill="1" applyBorder="1" applyAlignment="1">
      <alignment vertical="center" wrapText="1"/>
    </xf>
    <xf numFmtId="0" fontId="164" fillId="6" borderId="5" xfId="0" applyFont="1" applyFill="1" applyBorder="1" applyAlignment="1">
      <alignment vertical="center"/>
    </xf>
    <xf numFmtId="0" fontId="164" fillId="0" borderId="5" xfId="0" applyFont="1" applyBorder="1" applyAlignment="1">
      <alignment vertical="center"/>
    </xf>
    <xf numFmtId="0" fontId="164" fillId="7" borderId="5" xfId="0" applyFont="1" applyFill="1" applyBorder="1" applyAlignment="1">
      <alignment vertical="center"/>
    </xf>
    <xf numFmtId="0" fontId="113" fillId="0" borderId="0" xfId="56335" applyFont="1"/>
    <xf numFmtId="0" fontId="4" fillId="0" borderId="0" xfId="56335"/>
    <xf numFmtId="0" fontId="4" fillId="7" borderId="0" xfId="56335" applyFill="1"/>
    <xf numFmtId="0" fontId="4" fillId="0" borderId="0" xfId="56335" applyAlignment="1">
      <alignment vertical="center"/>
    </xf>
    <xf numFmtId="0" fontId="4" fillId="0" borderId="0" xfId="56335" applyAlignment="1">
      <alignment horizontal="center"/>
    </xf>
    <xf numFmtId="0" fontId="4" fillId="7" borderId="0" xfId="56335" applyFill="1" applyAlignment="1">
      <alignment horizontal="center"/>
    </xf>
    <xf numFmtId="0" fontId="4" fillId="0" borderId="6" xfId="56335" applyBorder="1" applyAlignment="1">
      <alignment horizontal="center" vertical="center" wrapText="1"/>
    </xf>
    <xf numFmtId="0" fontId="4" fillId="7" borderId="0" xfId="56335" applyFill="1" applyAlignment="1">
      <alignment horizontal="center" vertical="center" wrapText="1"/>
    </xf>
    <xf numFmtId="0" fontId="113" fillId="6" borderId="6" xfId="56335" applyFont="1" applyFill="1" applyBorder="1" applyAlignment="1">
      <alignment horizontal="center" vertical="center"/>
    </xf>
    <xf numFmtId="0" fontId="146" fillId="77" borderId="6" xfId="56335" applyFont="1" applyFill="1" applyBorder="1" applyAlignment="1">
      <alignment horizontal="center" vertical="center" wrapText="1"/>
    </xf>
    <xf numFmtId="0" fontId="113" fillId="6" borderId="6" xfId="56335" applyFont="1" applyFill="1" applyBorder="1" applyAlignment="1">
      <alignment horizontal="justify" vertical="center" wrapText="1"/>
    </xf>
    <xf numFmtId="0" fontId="113" fillId="0" borderId="6" xfId="56335" applyFont="1" applyBorder="1" applyAlignment="1">
      <alignment horizontal="center" vertical="center"/>
    </xf>
    <xf numFmtId="0" fontId="113" fillId="0" borderId="6" xfId="56335" applyFont="1" applyBorder="1" applyAlignment="1">
      <alignment horizontal="justify" vertical="center" wrapText="1"/>
    </xf>
    <xf numFmtId="0" fontId="4" fillId="77" borderId="6" xfId="56335" applyFill="1" applyBorder="1" applyAlignment="1">
      <alignment horizontal="center" vertical="center" wrapText="1"/>
    </xf>
    <xf numFmtId="0" fontId="113" fillId="0" borderId="6" xfId="56335" applyFont="1" applyBorder="1" applyAlignment="1">
      <alignment horizontal="center" vertical="center" wrapText="1"/>
    </xf>
    <xf numFmtId="0" fontId="4" fillId="7" borderId="0" xfId="56335" applyFill="1" applyAlignment="1">
      <alignment horizontal="justify" vertical="center" wrapText="1"/>
    </xf>
    <xf numFmtId="0" fontId="113" fillId="0" borderId="55" xfId="56335" applyFont="1" applyBorder="1" applyAlignment="1">
      <alignment vertical="center" wrapText="1"/>
    </xf>
    <xf numFmtId="0" fontId="146" fillId="6" borderId="6" xfId="56335" applyFont="1" applyFill="1" applyBorder="1" applyAlignment="1">
      <alignment horizontal="center" vertical="center" wrapText="1"/>
    </xf>
    <xf numFmtId="0" fontId="113" fillId="0" borderId="0" xfId="56335" applyFont="1" applyAlignment="1">
      <alignment vertical="center"/>
    </xf>
    <xf numFmtId="0" fontId="113" fillId="0" borderId="0" xfId="56335" applyFont="1" applyAlignment="1">
      <alignment horizontal="center"/>
    </xf>
    <xf numFmtId="0" fontId="113" fillId="77" borderId="6" xfId="56335" applyFont="1" applyFill="1" applyBorder="1" applyAlignment="1">
      <alignment horizontal="center" vertical="center"/>
    </xf>
    <xf numFmtId="0" fontId="113" fillId="77" borderId="6" xfId="56335" applyFont="1" applyFill="1" applyBorder="1" applyAlignment="1">
      <alignment horizontal="justify" vertical="center" wrapText="1"/>
    </xf>
    <xf numFmtId="0" fontId="113" fillId="77" borderId="6" xfId="56335" applyFont="1" applyFill="1" applyBorder="1" applyAlignment="1">
      <alignment horizontal="center" vertical="center" wrapText="1"/>
    </xf>
    <xf numFmtId="0" fontId="113" fillId="0" borderId="6" xfId="56335" applyFont="1" applyBorder="1" applyAlignment="1">
      <alignment horizontal="left" vertical="center" wrapText="1" indent="3"/>
    </xf>
    <xf numFmtId="0" fontId="113" fillId="0" borderId="6" xfId="56335" applyFont="1" applyBorder="1" applyAlignment="1">
      <alignment horizontal="left" vertical="center" wrapText="1" indent="2"/>
    </xf>
    <xf numFmtId="0" fontId="166" fillId="0" borderId="0" xfId="56335" applyFont="1" applyAlignment="1">
      <alignment vertical="center"/>
    </xf>
    <xf numFmtId="0" fontId="95" fillId="77" borderId="6" xfId="56335" applyFont="1" applyFill="1" applyBorder="1" applyAlignment="1">
      <alignment horizontal="center" vertical="center" wrapText="1"/>
    </xf>
    <xf numFmtId="0" fontId="144" fillId="0" borderId="6" xfId="56335" applyFont="1" applyBorder="1" applyAlignment="1">
      <alignment horizontal="justify" vertical="center" wrapText="1"/>
    </xf>
    <xf numFmtId="0" fontId="166" fillId="0" borderId="6" xfId="56335" applyFont="1" applyBorder="1" applyAlignment="1">
      <alignment horizontal="justify" vertical="center" wrapText="1"/>
    </xf>
    <xf numFmtId="0" fontId="4" fillId="0" borderId="6" xfId="56335" applyBorder="1" applyAlignment="1">
      <alignment horizontal="left" vertical="center" wrapText="1" indent="3"/>
    </xf>
    <xf numFmtId="0" fontId="166" fillId="0" borderId="6" xfId="56335" applyFont="1" applyBorder="1" applyAlignment="1">
      <alignment horizontal="left" vertical="center" wrapText="1" indent="4"/>
    </xf>
    <xf numFmtId="0" fontId="167" fillId="0" borderId="0" xfId="56335" applyFont="1" applyAlignment="1">
      <alignment horizontal="left"/>
    </xf>
    <xf numFmtId="0" fontId="113" fillId="7" borderId="54" xfId="0" applyFont="1" applyFill="1" applyBorder="1" applyAlignment="1">
      <alignment horizontal="left" vertical="center" wrapText="1"/>
    </xf>
    <xf numFmtId="3" fontId="113" fillId="0" borderId="54" xfId="0" applyNumberFormat="1" applyFont="1" applyBorder="1" applyAlignment="1">
      <alignment horizontal="center" vertical="center" wrapText="1"/>
    </xf>
    <xf numFmtId="0" fontId="113" fillId="7" borderId="54" xfId="0" applyFont="1" applyFill="1" applyBorder="1" applyAlignment="1">
      <alignment horizontal="center" vertical="center"/>
    </xf>
    <xf numFmtId="0" fontId="146" fillId="73" borderId="51" xfId="0" applyFont="1" applyFill="1" applyBorder="1"/>
    <xf numFmtId="3" fontId="146" fillId="7" borderId="51" xfId="0" applyNumberFormat="1" applyFont="1" applyFill="1" applyBorder="1" applyAlignment="1">
      <alignment horizontal="right"/>
    </xf>
    <xf numFmtId="3" fontId="146" fillId="6" borderId="51" xfId="0" applyNumberFormat="1" applyFont="1" applyFill="1" applyBorder="1" applyAlignment="1">
      <alignment horizontal="right" vertical="center" wrapText="1"/>
    </xf>
    <xf numFmtId="182" fontId="113" fillId="7" borderId="51" xfId="0" applyNumberFormat="1" applyFont="1" applyFill="1" applyBorder="1" applyAlignment="1">
      <alignment horizontal="right" vertical="center" wrapText="1"/>
    </xf>
    <xf numFmtId="0" fontId="5" fillId="0" borderId="0" xfId="56333" applyFont="1"/>
    <xf numFmtId="0" fontId="113" fillId="0" borderId="0" xfId="56250" applyFont="1" applyAlignment="1">
      <alignment horizontal="left" vertical="center"/>
    </xf>
    <xf numFmtId="0" fontId="151" fillId="0" borderId="0" xfId="56250" applyFont="1" applyAlignment="1">
      <alignment horizontal="left" vertical="center"/>
    </xf>
    <xf numFmtId="0" fontId="113" fillId="7" borderId="53" xfId="0" applyFont="1" applyFill="1" applyBorder="1" applyAlignment="1">
      <alignment vertical="center" wrapText="1"/>
    </xf>
    <xf numFmtId="0" fontId="113" fillId="0" borderId="53" xfId="0" applyFont="1" applyBorder="1" applyAlignment="1">
      <alignment vertical="center" wrapText="1"/>
    </xf>
    <xf numFmtId="185" fontId="113" fillId="3" borderId="6" xfId="56336" applyNumberFormat="1" applyFont="1" applyFill="1" applyBorder="1" applyAlignment="1">
      <alignment horizontal="center" vertical="center" wrapText="1"/>
    </xf>
    <xf numFmtId="185" fontId="113" fillId="71" borderId="6" xfId="56336" applyNumberFormat="1" applyFont="1" applyFill="1" applyBorder="1" applyAlignment="1">
      <alignment horizontal="center" vertical="center" wrapText="1"/>
    </xf>
    <xf numFmtId="181" fontId="146" fillId="0" borderId="53" xfId="56336" applyNumberFormat="1" applyFont="1" applyFill="1" applyBorder="1" applyAlignment="1">
      <alignment vertical="center" wrapText="1"/>
    </xf>
    <xf numFmtId="0" fontId="113" fillId="0" borderId="46" xfId="0" applyFont="1" applyBorder="1" applyAlignment="1">
      <alignment wrapText="1"/>
    </xf>
    <xf numFmtId="0" fontId="113" fillId="0" borderId="55" xfId="0" applyFont="1" applyBorder="1" applyAlignment="1">
      <alignment wrapText="1"/>
    </xf>
    <xf numFmtId="9" fontId="146" fillId="7" borderId="51" xfId="56337" applyFont="1" applyFill="1" applyBorder="1" applyAlignment="1">
      <alignment horizontal="right"/>
    </xf>
    <xf numFmtId="185" fontId="113" fillId="0" borderId="6" xfId="56336" applyNumberFormat="1" applyFont="1" applyBorder="1"/>
    <xf numFmtId="185" fontId="113" fillId="0" borderId="6" xfId="56336" applyNumberFormat="1" applyFont="1" applyBorder="1" applyAlignment="1">
      <alignment horizontal="right"/>
    </xf>
    <xf numFmtId="170" fontId="113" fillId="7" borderId="51" xfId="56337" applyNumberFormat="1" applyFont="1" applyFill="1" applyBorder="1" applyAlignment="1">
      <alignment horizontal="right" vertical="center" wrapText="1"/>
    </xf>
    <xf numFmtId="185" fontId="113" fillId="3" borderId="6" xfId="56336" applyNumberFormat="1" applyFont="1" applyFill="1" applyBorder="1" applyAlignment="1">
      <alignment horizontal="right" vertical="center" wrapText="1"/>
    </xf>
    <xf numFmtId="185" fontId="113" fillId="0" borderId="6" xfId="56336" applyNumberFormat="1" applyFont="1" applyFill="1" applyBorder="1"/>
    <xf numFmtId="185" fontId="113" fillId="0" borderId="6" xfId="56336" applyNumberFormat="1" applyFont="1" applyFill="1" applyBorder="1" applyAlignment="1"/>
    <xf numFmtId="0" fontId="108" fillId="0" borderId="0" xfId="0" applyFont="1"/>
    <xf numFmtId="0" fontId="152" fillId="0" borderId="0" xfId="0" applyFont="1"/>
    <xf numFmtId="0" fontId="168" fillId="0" borderId="0" xfId="0" applyFont="1"/>
    <xf numFmtId="0" fontId="113" fillId="7" borderId="0" xfId="0" applyFont="1" applyFill="1" applyAlignment="1">
      <alignment horizontal="center"/>
    </xf>
    <xf numFmtId="0" fontId="146" fillId="68" borderId="0" xfId="55383" applyFont="1" applyFill="1" applyBorder="1" applyAlignment="1"/>
    <xf numFmtId="0" fontId="113" fillId="7" borderId="0" xfId="35357" applyFont="1" applyFill="1">
      <alignment vertical="center"/>
    </xf>
    <xf numFmtId="0" fontId="146" fillId="7" borderId="0" xfId="55383" applyFont="1" applyFill="1" applyBorder="1" applyAlignment="1"/>
    <xf numFmtId="185" fontId="113" fillId="0" borderId="0" xfId="56336" applyNumberFormat="1" applyFont="1"/>
    <xf numFmtId="170" fontId="113" fillId="7" borderId="6" xfId="56337" applyNumberFormat="1" applyFont="1" applyFill="1" applyBorder="1" applyAlignment="1" applyProtection="1">
      <alignment horizontal="center" vertical="center" wrapText="1"/>
      <protection locked="0"/>
    </xf>
    <xf numFmtId="170" fontId="113" fillId="0" borderId="6" xfId="56337" applyNumberFormat="1" applyFont="1" applyBorder="1" applyAlignment="1">
      <alignment horizontal="center" vertical="center" wrapText="1"/>
    </xf>
    <xf numFmtId="0" fontId="113" fillId="7" borderId="0" xfId="55477" applyFont="1" applyFill="1"/>
    <xf numFmtId="0" fontId="113" fillId="0" borderId="0" xfId="55477" applyFont="1"/>
    <xf numFmtId="0" fontId="146" fillId="7" borderId="0" xfId="55477" applyFont="1" applyFill="1"/>
    <xf numFmtId="3" fontId="113" fillId="7" borderId="0" xfId="55477" applyNumberFormat="1" applyFont="1" applyFill="1" applyAlignment="1">
      <alignment horizontal="right"/>
    </xf>
    <xf numFmtId="0" fontId="95" fillId="0" borderId="6" xfId="0" applyFont="1" applyBorder="1" applyAlignment="1">
      <alignment horizontal="center" vertical="center" wrapText="1"/>
    </xf>
    <xf numFmtId="0" fontId="113" fillId="0" borderId="51" xfId="0" applyFont="1" applyBorder="1"/>
    <xf numFmtId="0" fontId="3" fillId="0" borderId="0" xfId="56250" applyFont="1"/>
    <xf numFmtId="0" fontId="113" fillId="0" borderId="0" xfId="56250" applyFont="1" applyAlignment="1">
      <alignment vertical="center"/>
    </xf>
    <xf numFmtId="0" fontId="146" fillId="0" borderId="6" xfId="0" applyFont="1" applyBorder="1" applyAlignment="1">
      <alignment horizontal="center"/>
    </xf>
    <xf numFmtId="185" fontId="146" fillId="0" borderId="6" xfId="56336" applyNumberFormat="1" applyFont="1" applyBorder="1"/>
    <xf numFmtId="0" fontId="108" fillId="0" borderId="0" xfId="0" applyFont="1" applyAlignment="1">
      <alignment vertical="center"/>
    </xf>
    <xf numFmtId="0" fontId="3" fillId="0" borderId="0" xfId="56255" applyFont="1"/>
    <xf numFmtId="0" fontId="3" fillId="0" borderId="0" xfId="56255" applyFont="1" applyAlignment="1">
      <alignment horizontal="center"/>
    </xf>
    <xf numFmtId="170" fontId="113" fillId="0" borderId="51" xfId="56337" quotePrefix="1" applyNumberFormat="1" applyFont="1" applyBorder="1" applyAlignment="1">
      <alignment vertical="center" wrapText="1"/>
    </xf>
    <xf numFmtId="49" fontId="113" fillId="7" borderId="0" xfId="0" applyNumberFormat="1" applyFont="1" applyFill="1"/>
    <xf numFmtId="49" fontId="113" fillId="7" borderId="0" xfId="0" applyNumberFormat="1" applyFont="1" applyFill="1" applyAlignment="1">
      <alignment vertical="center"/>
    </xf>
    <xf numFmtId="49" fontId="113" fillId="7" borderId="47" xfId="0" applyNumberFormat="1" applyFont="1" applyFill="1" applyBorder="1" applyAlignment="1">
      <alignment vertical="center" wrapText="1"/>
    </xf>
    <xf numFmtId="49" fontId="113" fillId="7" borderId="2" xfId="0" applyNumberFormat="1" applyFont="1" applyFill="1" applyBorder="1" applyAlignment="1">
      <alignment vertical="center" wrapText="1"/>
    </xf>
    <xf numFmtId="49" fontId="113" fillId="7" borderId="8" xfId="0" applyNumberFormat="1" applyFont="1" applyFill="1" applyBorder="1" applyAlignment="1">
      <alignment vertical="center" wrapText="1"/>
    </xf>
    <xf numFmtId="0" fontId="146" fillId="7" borderId="0" xfId="0" applyFont="1" applyFill="1" applyAlignment="1">
      <alignment vertical="center"/>
    </xf>
    <xf numFmtId="185" fontId="146" fillId="0" borderId="6" xfId="56336" applyNumberFormat="1" applyFont="1" applyBorder="1" applyAlignment="1">
      <alignment horizontal="left" vertical="center"/>
    </xf>
    <xf numFmtId="0" fontId="113" fillId="68" borderId="45" xfId="0" applyFont="1" applyFill="1" applyBorder="1" applyAlignment="1">
      <alignment wrapText="1"/>
    </xf>
    <xf numFmtId="0" fontId="113" fillId="68" borderId="45" xfId="0" applyFont="1" applyFill="1" applyBorder="1"/>
    <xf numFmtId="186" fontId="113" fillId="0" borderId="6" xfId="56336" applyNumberFormat="1" applyFont="1" applyFill="1" applyBorder="1" applyAlignment="1">
      <alignment horizontal="center" vertical="center" wrapText="1"/>
    </xf>
    <xf numFmtId="185" fontId="113" fillId="0" borderId="6" xfId="56336" applyNumberFormat="1" applyFont="1" applyFill="1" applyBorder="1" applyAlignment="1">
      <alignment horizontal="center" vertical="center" wrapText="1"/>
    </xf>
    <xf numFmtId="187" fontId="113" fillId="0" borderId="6" xfId="56336" applyNumberFormat="1" applyFont="1" applyFill="1" applyBorder="1" applyAlignment="1">
      <alignment horizontal="center" vertical="center" wrapText="1"/>
    </xf>
    <xf numFmtId="43" fontId="113" fillId="0" borderId="6" xfId="56336" applyFont="1" applyFill="1" applyBorder="1" applyAlignment="1">
      <alignment horizontal="center" vertical="center" wrapText="1"/>
    </xf>
    <xf numFmtId="185" fontId="146" fillId="0" borderId="6" xfId="56336" applyNumberFormat="1" applyFont="1" applyFill="1" applyBorder="1" applyAlignment="1">
      <alignment horizontal="center"/>
    </xf>
    <xf numFmtId="4" fontId="146" fillId="0" borderId="6" xfId="56337" applyNumberFormat="1" applyFont="1" applyFill="1" applyBorder="1" applyAlignment="1">
      <alignment horizontal="center" vertical="center" wrapText="1"/>
    </xf>
    <xf numFmtId="0" fontId="169" fillId="0" borderId="0" xfId="0" applyFont="1"/>
    <xf numFmtId="0" fontId="170" fillId="0" borderId="0" xfId="0" applyFont="1"/>
    <xf numFmtId="0" fontId="113" fillId="7" borderId="0" xfId="0" applyFont="1" applyFill="1" applyAlignment="1">
      <alignment horizontal="center" vertical="center" wrapText="1"/>
    </xf>
    <xf numFmtId="0" fontId="155" fillId="7" borderId="0" xfId="0" applyFont="1" applyFill="1" applyAlignment="1">
      <alignment horizontal="center" vertical="center"/>
    </xf>
    <xf numFmtId="3" fontId="113" fillId="0" borderId="0" xfId="0" applyNumberFormat="1" applyFont="1" applyAlignment="1">
      <alignment horizontal="center" wrapText="1"/>
    </xf>
    <xf numFmtId="3" fontId="113" fillId="0" borderId="6" xfId="0" applyNumberFormat="1" applyFont="1" applyBorder="1" applyAlignment="1">
      <alignment horizontal="center" wrapText="1"/>
    </xf>
    <xf numFmtId="3" fontId="113" fillId="8" borderId="6" xfId="0" applyNumberFormat="1" applyFont="1" applyFill="1" applyBorder="1" applyAlignment="1">
      <alignment horizontal="center" wrapText="1"/>
    </xf>
    <xf numFmtId="3" fontId="147" fillId="66" borderId="6" xfId="0" applyNumberFormat="1" applyFont="1" applyFill="1" applyBorder="1" applyAlignment="1">
      <alignment wrapText="1"/>
    </xf>
    <xf numFmtId="3" fontId="113" fillId="66" borderId="6" xfId="0" applyNumberFormat="1" applyFont="1" applyFill="1" applyBorder="1"/>
    <xf numFmtId="9" fontId="146" fillId="0" borderId="51" xfId="56337" applyFont="1" applyBorder="1" applyAlignment="1">
      <alignment horizontal="center" vertical="center"/>
    </xf>
    <xf numFmtId="3" fontId="113" fillId="6" borderId="6" xfId="0" applyNumberFormat="1" applyFont="1" applyFill="1" applyBorder="1" applyAlignment="1">
      <alignment horizontal="center" wrapText="1"/>
    </xf>
    <xf numFmtId="3" fontId="113" fillId="0" borderId="0" xfId="0" applyNumberFormat="1" applyFont="1" applyAlignment="1">
      <alignment horizontal="center" vertical="center" wrapText="1"/>
    </xf>
    <xf numFmtId="3" fontId="146" fillId="0" borderId="0" xfId="0" applyNumberFormat="1" applyFont="1" applyAlignment="1">
      <alignment horizontal="center" vertical="center" wrapText="1"/>
    </xf>
    <xf numFmtId="3" fontId="146" fillId="0" borderId="0" xfId="0" quotePrefix="1" applyNumberFormat="1" applyFont="1" applyAlignment="1">
      <alignment horizontal="center" vertical="center" wrapText="1"/>
    </xf>
    <xf numFmtId="3" fontId="113" fillId="0" borderId="0" xfId="0" applyNumberFormat="1" applyFont="1" applyAlignment="1">
      <alignment horizontal="center" vertical="center"/>
    </xf>
    <xf numFmtId="3" fontId="146" fillId="0" borderId="0" xfId="0" applyNumberFormat="1" applyFont="1" applyAlignment="1">
      <alignment horizontal="center" vertical="center"/>
    </xf>
    <xf numFmtId="0" fontId="113" fillId="0" borderId="48" xfId="0" applyFont="1" applyBorder="1" applyAlignment="1">
      <alignment horizontal="center" vertical="center"/>
    </xf>
    <xf numFmtId="0" fontId="113" fillId="7" borderId="51" xfId="0" applyFont="1" applyFill="1" applyBorder="1" applyAlignment="1">
      <alignment horizontal="left" vertical="center"/>
    </xf>
    <xf numFmtId="0" fontId="113" fillId="7" borderId="48" xfId="0" applyFont="1" applyFill="1" applyBorder="1" applyAlignment="1">
      <alignment horizontal="center" vertical="center"/>
    </xf>
    <xf numFmtId="0" fontId="113" fillId="7" borderId="4" xfId="0" applyFont="1" applyFill="1" applyBorder="1" applyAlignment="1">
      <alignment vertical="center" wrapText="1"/>
    </xf>
    <xf numFmtId="0" fontId="113" fillId="0" borderId="53" xfId="0" applyFont="1" applyBorder="1" applyAlignment="1">
      <alignment horizontal="center" vertical="center" wrapText="1"/>
    </xf>
    <xf numFmtId="0" fontId="113" fillId="7" borderId="48" xfId="0" applyFont="1" applyFill="1" applyBorder="1" applyAlignment="1">
      <alignment vertical="center" wrapText="1"/>
    </xf>
    <xf numFmtId="0" fontId="113" fillId="7" borderId="7" xfId="0" applyFont="1" applyFill="1" applyBorder="1"/>
    <xf numFmtId="3" fontId="113" fillId="7" borderId="51" xfId="0" applyNumberFormat="1" applyFont="1" applyFill="1" applyBorder="1" applyAlignment="1">
      <alignment horizontal="right" vertical="center"/>
    </xf>
    <xf numFmtId="0" fontId="113" fillId="7" borderId="51" xfId="0" applyFont="1" applyFill="1" applyBorder="1" applyAlignment="1">
      <alignment horizontal="right" vertical="center"/>
    </xf>
    <xf numFmtId="184" fontId="113" fillId="7" borderId="51" xfId="0" applyNumberFormat="1" applyFont="1" applyFill="1" applyBorder="1" applyAlignment="1">
      <alignment horizontal="right" vertical="center"/>
    </xf>
    <xf numFmtId="0" fontId="113" fillId="7" borderId="6" xfId="0" applyFont="1" applyFill="1" applyBorder="1"/>
    <xf numFmtId="0" fontId="167" fillId="7" borderId="0" xfId="0" applyFont="1" applyFill="1" applyAlignment="1">
      <alignment horizontal="left"/>
    </xf>
    <xf numFmtId="0" fontId="113" fillId="0" borderId="51" xfId="0" applyFont="1" applyBorder="1" applyAlignment="1">
      <alignment horizontal="left" vertical="center" wrapText="1"/>
    </xf>
    <xf numFmtId="3" fontId="113" fillId="7" borderId="7" xfId="0" applyNumberFormat="1" applyFont="1" applyFill="1" applyBorder="1" applyAlignment="1">
      <alignment horizontal="center" vertical="center" wrapText="1"/>
    </xf>
    <xf numFmtId="2" fontId="113" fillId="7" borderId="7" xfId="0" applyNumberFormat="1" applyFont="1" applyFill="1" applyBorder="1" applyAlignment="1">
      <alignment horizontal="center" vertical="center" wrapText="1"/>
    </xf>
    <xf numFmtId="0" fontId="113" fillId="7" borderId="0" xfId="0" applyFont="1" applyFill="1" applyAlignment="1">
      <alignment vertical="center"/>
    </xf>
    <xf numFmtId="0" fontId="113" fillId="7" borderId="0" xfId="0" applyFont="1" applyFill="1" applyAlignment="1">
      <alignment wrapText="1"/>
    </xf>
    <xf numFmtId="0" fontId="113" fillId="7" borderId="7" xfId="0" applyFont="1" applyFill="1" applyBorder="1" applyAlignment="1">
      <alignment vertical="center" wrapText="1"/>
    </xf>
    <xf numFmtId="0" fontId="146" fillId="7" borderId="7" xfId="0" applyFont="1" applyFill="1" applyBorder="1" applyAlignment="1">
      <alignment vertical="center" wrapText="1"/>
    </xf>
    <xf numFmtId="9" fontId="113" fillId="7" borderId="7" xfId="0" applyNumberFormat="1" applyFont="1" applyFill="1" applyBorder="1" applyAlignment="1">
      <alignment horizontal="center" vertical="center" wrapText="1"/>
    </xf>
    <xf numFmtId="0" fontId="113" fillId="7" borderId="51" xfId="0" applyFont="1" applyFill="1" applyBorder="1" applyAlignment="1">
      <alignment horizontal="left" indent="1"/>
    </xf>
    <xf numFmtId="0" fontId="113" fillId="7" borderId="7" xfId="0" applyFont="1" applyFill="1" applyBorder="1" applyAlignment="1">
      <alignment horizontal="left" indent="1"/>
    </xf>
    <xf numFmtId="3" fontId="113" fillId="8" borderId="7" xfId="0" applyNumberFormat="1" applyFont="1" applyFill="1" applyBorder="1" applyAlignment="1">
      <alignment horizontal="center" vertical="center" wrapText="1"/>
    </xf>
    <xf numFmtId="0" fontId="146" fillId="7" borderId="48" xfId="0" applyFont="1" applyFill="1" applyBorder="1" applyAlignment="1">
      <alignment vertical="center" wrapText="1"/>
    </xf>
    <xf numFmtId="0" fontId="146" fillId="7" borderId="4" xfId="0" applyFont="1" applyFill="1" applyBorder="1" applyAlignment="1">
      <alignment vertical="center" wrapText="1"/>
    </xf>
    <xf numFmtId="0" fontId="173" fillId="7" borderId="2" xfId="0" applyFont="1" applyFill="1" applyBorder="1" applyAlignment="1">
      <alignment vertical="center" wrapText="1"/>
    </xf>
    <xf numFmtId="0" fontId="113" fillId="7" borderId="47" xfId="0" applyFont="1" applyFill="1" applyBorder="1" applyAlignment="1">
      <alignment vertical="center" wrapText="1"/>
    </xf>
    <xf numFmtId="0" fontId="173" fillId="7" borderId="4" xfId="0" applyFont="1" applyFill="1" applyBorder="1" applyAlignment="1">
      <alignment vertical="center" wrapText="1"/>
    </xf>
    <xf numFmtId="184" fontId="113" fillId="7" borderId="51" xfId="0" applyNumberFormat="1" applyFont="1" applyFill="1" applyBorder="1" applyAlignment="1">
      <alignment horizontal="right"/>
    </xf>
    <xf numFmtId="0" fontId="113" fillId="7" borderId="51" xfId="0" applyFont="1" applyFill="1" applyBorder="1" applyAlignment="1">
      <alignment horizontal="left" vertical="center" indent="1"/>
    </xf>
    <xf numFmtId="0" fontId="147" fillId="7" borderId="51" xfId="0" applyFont="1" applyFill="1" applyBorder="1" applyAlignment="1">
      <alignment horizontal="left" vertical="center" indent="3"/>
    </xf>
    <xf numFmtId="0" fontId="147" fillId="7" borderId="51" xfId="0" applyFont="1" applyFill="1" applyBorder="1" applyAlignment="1">
      <alignment horizontal="left" vertical="center" wrapText="1" indent="3"/>
    </xf>
    <xf numFmtId="0" fontId="113" fillId="7" borderId="51" xfId="0" applyFont="1" applyFill="1" applyBorder="1" applyAlignment="1">
      <alignment horizontal="left" vertical="center" wrapText="1" indent="1"/>
    </xf>
    <xf numFmtId="0" fontId="2" fillId="0" borderId="0" xfId="56250" applyFont="1" applyAlignment="1">
      <alignment horizontal="left" vertical="center"/>
    </xf>
    <xf numFmtId="0" fontId="2" fillId="0" borderId="0" xfId="56250" applyFont="1"/>
    <xf numFmtId="0" fontId="2" fillId="0" borderId="0" xfId="56250" applyFont="1" applyAlignment="1">
      <alignment horizontal="center" vertical="center"/>
    </xf>
    <xf numFmtId="185" fontId="113" fillId="8" borderId="6" xfId="56336" applyNumberFormat="1" applyFont="1" applyFill="1" applyBorder="1"/>
    <xf numFmtId="0" fontId="113" fillId="0" borderId="51" xfId="0" quotePrefix="1" applyFont="1" applyBorder="1" applyAlignment="1">
      <alignment horizontal="center" vertical="center" wrapText="1"/>
    </xf>
    <xf numFmtId="3" fontId="113" fillId="0" borderId="51" xfId="0" applyNumberFormat="1" applyFont="1" applyBorder="1" applyAlignment="1">
      <alignment vertical="center" wrapText="1"/>
    </xf>
    <xf numFmtId="0" fontId="2" fillId="0" borderId="0" xfId="56296" applyFont="1"/>
    <xf numFmtId="0" fontId="146" fillId="0" borderId="0" xfId="56296" applyFont="1" applyAlignment="1">
      <alignment vertical="center"/>
    </xf>
    <xf numFmtId="49" fontId="146" fillId="0" borderId="0" xfId="55477" applyNumberFormat="1" applyFont="1" applyAlignment="1">
      <alignment vertical="center"/>
    </xf>
    <xf numFmtId="49" fontId="113" fillId="0" borderId="0" xfId="55477" applyNumberFormat="1" applyFont="1"/>
    <xf numFmtId="0" fontId="146" fillId="0" borderId="0" xfId="56296" applyFont="1"/>
    <xf numFmtId="185" fontId="113" fillId="6" borderId="6" xfId="56336" applyNumberFormat="1" applyFont="1" applyFill="1" applyBorder="1"/>
    <xf numFmtId="0" fontId="146" fillId="0" borderId="51" xfId="56250" quotePrefix="1" applyFont="1" applyBorder="1" applyAlignment="1">
      <alignment horizontal="center" vertical="center" wrapText="1"/>
    </xf>
    <xf numFmtId="0" fontId="146" fillId="0" borderId="51" xfId="0" quotePrefix="1" applyFont="1" applyBorder="1" applyAlignment="1">
      <alignment horizontal="center" vertical="center"/>
    </xf>
    <xf numFmtId="0" fontId="113" fillId="0" borderId="51" xfId="56251" quotePrefix="1" applyFont="1" applyBorder="1" applyAlignment="1">
      <alignment horizontal="center" vertical="center" wrapText="1"/>
    </xf>
    <xf numFmtId="185" fontId="113" fillId="72" borderId="6" xfId="56336" applyNumberFormat="1" applyFont="1" applyFill="1" applyBorder="1"/>
    <xf numFmtId="187" fontId="113" fillId="0" borderId="6" xfId="56336" applyNumberFormat="1" applyFont="1" applyBorder="1"/>
    <xf numFmtId="43" fontId="113" fillId="0" borderId="6" xfId="56336" applyFont="1" applyBorder="1"/>
    <xf numFmtId="188" fontId="113" fillId="0" borderId="6" xfId="56336" applyNumberFormat="1" applyFont="1" applyBorder="1"/>
    <xf numFmtId="2" fontId="113" fillId="0" borderId="6" xfId="56336" applyNumberFormat="1" applyFont="1" applyBorder="1"/>
    <xf numFmtId="185" fontId="139" fillId="6" borderId="6" xfId="56336" applyNumberFormat="1" applyFont="1" applyFill="1" applyBorder="1"/>
    <xf numFmtId="0" fontId="175" fillId="0" borderId="0" xfId="0" applyFont="1" applyAlignment="1">
      <alignment vertical="center"/>
    </xf>
    <xf numFmtId="0" fontId="113" fillId="0" borderId="0" xfId="0" applyFont="1" applyAlignment="1">
      <alignment horizontal="left" vertical="center"/>
    </xf>
    <xf numFmtId="0" fontId="151" fillId="7" borderId="0" xfId="56135" applyFont="1" applyFill="1">
      <alignment vertical="center"/>
    </xf>
    <xf numFmtId="2" fontId="113" fillId="7" borderId="51" xfId="56337" applyNumberFormat="1" applyFont="1" applyFill="1" applyBorder="1" applyAlignment="1">
      <alignment horizontal="right"/>
    </xf>
    <xf numFmtId="2" fontId="113" fillId="3" borderId="51" xfId="56337" applyNumberFormat="1" applyFont="1" applyFill="1" applyBorder="1" applyAlignment="1">
      <alignment horizontal="right"/>
    </xf>
    <xf numFmtId="2" fontId="146" fillId="3" borderId="51" xfId="56337" applyNumberFormat="1" applyFont="1" applyFill="1" applyBorder="1" applyAlignment="1">
      <alignment horizontal="right"/>
    </xf>
    <xf numFmtId="2" fontId="146" fillId="7" borderId="51" xfId="56337" applyNumberFormat="1" applyFont="1" applyFill="1" applyBorder="1" applyAlignment="1">
      <alignment horizontal="right"/>
    </xf>
    <xf numFmtId="2" fontId="113" fillId="0" borderId="51" xfId="0" applyNumberFormat="1" applyFont="1" applyBorder="1" applyAlignment="1">
      <alignment horizontal="right"/>
    </xf>
    <xf numFmtId="2" fontId="146" fillId="0" borderId="51" xfId="0" applyNumberFormat="1" applyFont="1" applyBorder="1" applyAlignment="1">
      <alignment horizontal="right"/>
    </xf>
    <xf numFmtId="2" fontId="95" fillId="0" borderId="6" xfId="56337" applyNumberFormat="1" applyFont="1" applyFill="1" applyBorder="1" applyAlignment="1">
      <alignment horizontal="right" vertical="center" wrapText="1"/>
    </xf>
    <xf numFmtId="4" fontId="113" fillId="0" borderId="6" xfId="56337" applyNumberFormat="1" applyFont="1" applyFill="1" applyBorder="1" applyAlignment="1">
      <alignment horizontal="right" vertical="center" wrapText="1"/>
    </xf>
    <xf numFmtId="4" fontId="146" fillId="7" borderId="6" xfId="56337" applyNumberFormat="1" applyFont="1" applyFill="1" applyBorder="1" applyAlignment="1">
      <alignment horizontal="right" vertical="center" wrapText="1"/>
    </xf>
    <xf numFmtId="2" fontId="113" fillId="0" borderId="6" xfId="56337" applyNumberFormat="1" applyFont="1" applyFill="1" applyBorder="1" applyAlignment="1">
      <alignment horizontal="right" vertical="center" wrapText="1"/>
    </xf>
    <xf numFmtId="2" fontId="146" fillId="7" borderId="6" xfId="56337" applyNumberFormat="1" applyFont="1" applyFill="1" applyBorder="1" applyAlignment="1">
      <alignment horizontal="right" vertical="center" wrapText="1"/>
    </xf>
    <xf numFmtId="2" fontId="1" fillId="0" borderId="6" xfId="56337" applyNumberFormat="1" applyFont="1" applyFill="1" applyBorder="1" applyAlignment="1">
      <alignment horizontal="right"/>
    </xf>
    <xf numFmtId="185" fontId="1" fillId="0" borderId="6" xfId="56336" applyNumberFormat="1" applyFont="1" applyFill="1" applyBorder="1" applyAlignment="1">
      <alignment horizontal="right"/>
    </xf>
    <xf numFmtId="3" fontId="146" fillId="0" borderId="6" xfId="56336" applyNumberFormat="1" applyFont="1" applyFill="1" applyBorder="1" applyAlignment="1">
      <alignment horizontal="right" vertical="center" wrapText="1"/>
    </xf>
    <xf numFmtId="2" fontId="146" fillId="0" borderId="6" xfId="56337" applyNumberFormat="1" applyFont="1" applyFill="1" applyBorder="1" applyAlignment="1">
      <alignment horizontal="right" vertical="center" wrapText="1"/>
    </xf>
    <xf numFmtId="182" fontId="146" fillId="0" borderId="6" xfId="56336" applyNumberFormat="1" applyFont="1" applyFill="1" applyBorder="1" applyAlignment="1">
      <alignment horizontal="right" vertical="center" wrapText="1"/>
    </xf>
    <xf numFmtId="185" fontId="146" fillId="0" borderId="6" xfId="56336" applyNumberFormat="1" applyFont="1" applyFill="1" applyBorder="1" applyAlignment="1">
      <alignment horizontal="right"/>
    </xf>
    <xf numFmtId="2" fontId="113" fillId="0" borderId="6" xfId="56337" applyNumberFormat="1" applyFont="1" applyFill="1" applyBorder="1"/>
    <xf numFmtId="184" fontId="113" fillId="7" borderId="54" xfId="56337" applyNumberFormat="1" applyFont="1" applyFill="1" applyBorder="1" applyAlignment="1">
      <alignment horizontal="right" vertical="center" wrapText="1"/>
    </xf>
    <xf numFmtId="184" fontId="113" fillId="7" borderId="49" xfId="56337" applyNumberFormat="1" applyFont="1" applyFill="1" applyBorder="1" applyAlignment="1">
      <alignment horizontal="right" vertical="center" wrapText="1"/>
    </xf>
    <xf numFmtId="2" fontId="113" fillId="7" borderId="6" xfId="56337" applyNumberFormat="1" applyFont="1" applyFill="1" applyBorder="1" applyAlignment="1" applyProtection="1">
      <alignment horizontal="right" vertical="center"/>
      <protection locked="0"/>
    </xf>
    <xf numFmtId="184" fontId="113" fillId="7" borderId="51" xfId="56337" applyNumberFormat="1" applyFont="1" applyFill="1" applyBorder="1" applyAlignment="1">
      <alignment horizontal="right" vertical="center" wrapText="1"/>
    </xf>
    <xf numFmtId="3" fontId="113" fillId="0" borderId="6" xfId="0" applyNumberFormat="1" applyFont="1" applyBorder="1"/>
    <xf numFmtId="9" fontId="113" fillId="7" borderId="6" xfId="0" applyNumberFormat="1" applyFont="1" applyFill="1" applyBorder="1" applyAlignment="1">
      <alignment horizontal="center" vertical="center" wrapText="1"/>
    </xf>
    <xf numFmtId="0" fontId="113" fillId="78" borderId="0" xfId="0" applyFont="1" applyFill="1"/>
    <xf numFmtId="185" fontId="113" fillId="0" borderId="55" xfId="56336" applyNumberFormat="1" applyFont="1" applyBorder="1"/>
    <xf numFmtId="185" fontId="113" fillId="72" borderId="55" xfId="56336" applyNumberFormat="1" applyFont="1" applyFill="1" applyBorder="1"/>
    <xf numFmtId="185" fontId="113" fillId="0" borderId="7" xfId="56336" applyNumberFormat="1" applyFont="1" applyBorder="1"/>
    <xf numFmtId="185" fontId="113" fillId="0" borderId="4" xfId="56336" applyNumberFormat="1" applyFont="1" applyBorder="1"/>
    <xf numFmtId="185" fontId="113" fillId="72" borderId="7" xfId="56336" applyNumberFormat="1" applyFont="1" applyFill="1" applyBorder="1"/>
    <xf numFmtId="185" fontId="113" fillId="0" borderId="0" xfId="0" applyNumberFormat="1" applyFont="1"/>
    <xf numFmtId="0" fontId="175" fillId="0" borderId="0" xfId="0" applyFont="1"/>
    <xf numFmtId="0" fontId="162" fillId="0" borderId="0" xfId="0" applyFont="1" applyAlignment="1">
      <alignment vertical="center"/>
    </xf>
    <xf numFmtId="0" fontId="175" fillId="7" borderId="0" xfId="0" applyFont="1" applyFill="1"/>
    <xf numFmtId="1" fontId="113" fillId="0" borderId="0" xfId="0" applyNumberFormat="1" applyFont="1"/>
    <xf numFmtId="185" fontId="113" fillId="0" borderId="6" xfId="56336" applyNumberFormat="1" applyFont="1" applyBorder="1" applyAlignment="1">
      <alignment horizontal="left"/>
    </xf>
    <xf numFmtId="9" fontId="2" fillId="0" borderId="8" xfId="56337" applyFont="1" applyFill="1" applyBorder="1" applyAlignment="1">
      <alignment horizontal="center" vertical="center" wrapText="1"/>
    </xf>
    <xf numFmtId="9" fontId="2" fillId="0" borderId="5" xfId="56337" applyFont="1" applyFill="1" applyBorder="1" applyAlignment="1">
      <alignment horizontal="center" vertical="center" wrapText="1"/>
    </xf>
    <xf numFmtId="9" fontId="2" fillId="0" borderId="6" xfId="56337" applyFont="1" applyFill="1" applyBorder="1" applyAlignment="1">
      <alignment horizontal="center" vertical="center" wrapText="1"/>
    </xf>
    <xf numFmtId="3" fontId="113" fillId="0" borderId="55" xfId="0" applyNumberFormat="1" applyFont="1" applyBorder="1"/>
    <xf numFmtId="3" fontId="113" fillId="0" borderId="7" xfId="0" applyNumberFormat="1" applyFont="1" applyBorder="1"/>
    <xf numFmtId="3" fontId="113" fillId="7" borderId="0" xfId="0" applyNumberFormat="1" applyFont="1" applyFill="1"/>
    <xf numFmtId="3" fontId="146" fillId="7" borderId="6" xfId="0" applyNumberFormat="1" applyFont="1" applyFill="1" applyBorder="1"/>
    <xf numFmtId="3" fontId="146" fillId="7" borderId="51" xfId="0" applyNumberFormat="1" applyFont="1" applyFill="1" applyBorder="1" applyAlignment="1">
      <alignment vertical="center"/>
    </xf>
    <xf numFmtId="185" fontId="113" fillId="7" borderId="6" xfId="56336" applyNumberFormat="1" applyFont="1" applyFill="1" applyBorder="1" applyAlignment="1">
      <alignment horizontal="right"/>
    </xf>
    <xf numFmtId="185" fontId="146" fillId="7" borderId="6" xfId="56336" applyNumberFormat="1" applyFont="1" applyFill="1" applyBorder="1" applyAlignment="1">
      <alignment horizontal="right"/>
    </xf>
    <xf numFmtId="0" fontId="6" fillId="0" borderId="0" xfId="56333" applyAlignment="1">
      <alignment horizontal="left" wrapText="1"/>
    </xf>
    <xf numFmtId="0" fontId="146" fillId="6" borderId="52" xfId="0" applyFont="1" applyFill="1" applyBorder="1" applyAlignment="1">
      <alignment horizontal="left" vertical="center" wrapText="1"/>
    </xf>
    <xf numFmtId="0" fontId="146" fillId="6" borderId="50" xfId="0" applyFont="1" applyFill="1" applyBorder="1" applyAlignment="1">
      <alignment horizontal="left" vertical="center" wrapText="1"/>
    </xf>
    <xf numFmtId="0" fontId="146" fillId="6" borderId="49" xfId="0" applyFont="1" applyFill="1" applyBorder="1" applyAlignment="1">
      <alignment horizontal="left" vertical="center" wrapText="1"/>
    </xf>
    <xf numFmtId="0" fontId="146" fillId="6" borderId="45" xfId="0" applyFont="1" applyFill="1" applyBorder="1" applyAlignment="1">
      <alignment horizontal="left" vertical="center" wrapText="1"/>
    </xf>
    <xf numFmtId="0" fontId="146" fillId="6" borderId="46" xfId="0" applyFont="1" applyFill="1" applyBorder="1" applyAlignment="1">
      <alignment horizontal="left" vertical="center" wrapText="1"/>
    </xf>
    <xf numFmtId="0" fontId="146" fillId="6" borderId="1" xfId="0" applyFont="1" applyFill="1" applyBorder="1" applyAlignment="1">
      <alignment horizontal="left" vertical="center" wrapText="1"/>
    </xf>
    <xf numFmtId="0" fontId="146" fillId="6" borderId="5" xfId="0" applyFont="1" applyFill="1" applyBorder="1" applyAlignment="1">
      <alignment horizontal="left" vertical="center" wrapText="1"/>
    </xf>
    <xf numFmtId="0" fontId="146" fillId="69" borderId="52" xfId="0" applyFont="1" applyFill="1" applyBorder="1" applyAlignment="1">
      <alignment horizontal="left" vertical="center" wrapText="1"/>
    </xf>
    <xf numFmtId="0" fontId="146" fillId="69" borderId="50" xfId="0" applyFont="1" applyFill="1" applyBorder="1" applyAlignment="1">
      <alignment horizontal="left" vertical="center" wrapText="1"/>
    </xf>
    <xf numFmtId="0" fontId="146" fillId="69" borderId="49" xfId="0" applyFont="1" applyFill="1" applyBorder="1" applyAlignment="1">
      <alignment horizontal="left" vertical="center" wrapText="1"/>
    </xf>
    <xf numFmtId="0" fontId="113" fillId="0" borderId="47" xfId="0" applyFont="1" applyBorder="1" applyAlignment="1">
      <alignment horizontal="center" vertical="center" wrapText="1"/>
    </xf>
    <xf numFmtId="0" fontId="113" fillId="0" borderId="46"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3" xfId="0" applyFont="1" applyBorder="1" applyAlignment="1">
      <alignment horizontal="center" vertical="center" wrapText="1"/>
    </xf>
    <xf numFmtId="0" fontId="113" fillId="0" borderId="8" xfId="0" applyFont="1" applyBorder="1" applyAlignment="1">
      <alignment horizontal="center" vertical="center" wrapText="1"/>
    </xf>
    <xf numFmtId="0" fontId="113" fillId="0" borderId="5" xfId="0" applyFont="1" applyBorder="1" applyAlignment="1">
      <alignment horizontal="center" vertical="center" wrapText="1"/>
    </xf>
    <xf numFmtId="0" fontId="113" fillId="0" borderId="51" xfId="0" applyFont="1" applyBorder="1" applyAlignment="1">
      <alignment horizontal="center" vertical="center" wrapText="1"/>
    </xf>
    <xf numFmtId="0" fontId="147" fillId="68" borderId="0" xfId="0" applyFont="1" applyFill="1" applyAlignment="1">
      <alignment wrapText="1"/>
    </xf>
    <xf numFmtId="0" fontId="113" fillId="75" borderId="51" xfId="0" applyFont="1" applyFill="1" applyBorder="1" applyAlignment="1">
      <alignment horizontal="center" vertical="center" wrapText="1"/>
    </xf>
    <xf numFmtId="0" fontId="113" fillId="6" borderId="51" xfId="0" applyFont="1" applyFill="1" applyBorder="1" applyAlignment="1">
      <alignment horizontal="center" vertical="center" wrapText="1"/>
    </xf>
    <xf numFmtId="0" fontId="151" fillId="7" borderId="0" xfId="0" applyFont="1" applyFill="1" applyAlignment="1">
      <alignment horizontal="left" vertical="top" wrapText="1"/>
    </xf>
    <xf numFmtId="0" fontId="151" fillId="7" borderId="0" xfId="0" applyFont="1" applyFill="1" applyAlignment="1">
      <alignment horizontal="left" vertical="top"/>
    </xf>
    <xf numFmtId="0" fontId="147" fillId="7" borderId="0" xfId="0" applyFont="1" applyFill="1"/>
    <xf numFmtId="0" fontId="113" fillId="0" borderId="1" xfId="56250" applyFont="1" applyBorder="1" applyAlignment="1">
      <alignment vertical="center" wrapText="1"/>
    </xf>
    <xf numFmtId="0" fontId="146" fillId="6" borderId="52" xfId="56250" applyFont="1" applyFill="1" applyBorder="1" applyAlignment="1">
      <alignment horizontal="center" vertical="center" wrapText="1"/>
    </xf>
    <xf numFmtId="0" fontId="146" fillId="6" borderId="50" xfId="56250" applyFont="1" applyFill="1" applyBorder="1" applyAlignment="1">
      <alignment horizontal="center" vertical="center" wrapText="1"/>
    </xf>
    <xf numFmtId="0" fontId="146" fillId="6" borderId="56" xfId="56250" applyFont="1" applyFill="1" applyBorder="1" applyAlignment="1">
      <alignment horizontal="center" vertical="center" wrapText="1"/>
    </xf>
    <xf numFmtId="0" fontId="146" fillId="6" borderId="51" xfId="56256" applyFont="1" applyFill="1" applyBorder="1" applyAlignment="1">
      <alignment horizontal="center"/>
    </xf>
    <xf numFmtId="0" fontId="146" fillId="0" borderId="52" xfId="0" applyFont="1" applyBorder="1" applyAlignment="1">
      <alignment horizontal="center"/>
    </xf>
    <xf numFmtId="0" fontId="146" fillId="0" borderId="49" xfId="0" applyFont="1" applyBorder="1" applyAlignment="1">
      <alignment horizontal="center"/>
    </xf>
    <xf numFmtId="0" fontId="113" fillId="0" borderId="2" xfId="0" applyFont="1" applyBorder="1" applyAlignment="1">
      <alignment horizontal="center"/>
    </xf>
    <xf numFmtId="0" fontId="113" fillId="0" borderId="3" xfId="0" applyFont="1" applyBorder="1" applyAlignment="1">
      <alignment horizontal="center"/>
    </xf>
    <xf numFmtId="0" fontId="113" fillId="0" borderId="8" xfId="0" applyFont="1" applyBorder="1" applyAlignment="1">
      <alignment horizontal="center"/>
    </xf>
    <xf numFmtId="0" fontId="113" fillId="0" borderId="5" xfId="0" applyFont="1" applyBorder="1" applyAlignment="1">
      <alignment horizontal="center"/>
    </xf>
    <xf numFmtId="0" fontId="146" fillId="6" borderId="52" xfId="56256" applyFont="1" applyFill="1" applyBorder="1" applyAlignment="1">
      <alignment horizontal="center"/>
    </xf>
    <xf numFmtId="0" fontId="146" fillId="6" borderId="50" xfId="56256" applyFont="1" applyFill="1" applyBorder="1" applyAlignment="1">
      <alignment horizontal="center"/>
    </xf>
    <xf numFmtId="0" fontId="146" fillId="6" borderId="49" xfId="56256" applyFont="1" applyFill="1" applyBorder="1" applyAlignment="1">
      <alignment horizontal="center"/>
    </xf>
    <xf numFmtId="0" fontId="146" fillId="71" borderId="52" xfId="0" applyFont="1" applyFill="1" applyBorder="1" applyAlignment="1">
      <alignment horizontal="center" vertical="center" wrapText="1"/>
    </xf>
    <xf numFmtId="0" fontId="146" fillId="71" borderId="50" xfId="0" applyFont="1" applyFill="1" applyBorder="1" applyAlignment="1">
      <alignment horizontal="center" vertical="center" wrapText="1"/>
    </xf>
    <xf numFmtId="0" fontId="146" fillId="71" borderId="49" xfId="0" applyFont="1" applyFill="1" applyBorder="1" applyAlignment="1">
      <alignment horizontal="center" vertical="center" wrapText="1"/>
    </xf>
    <xf numFmtId="0" fontId="146" fillId="6" borderId="51" xfId="56256" applyFont="1" applyFill="1" applyBorder="1" applyAlignment="1">
      <alignment horizontal="center" vertical="center" wrapText="1"/>
    </xf>
    <xf numFmtId="0" fontId="146" fillId="6" borderId="51" xfId="56256" applyFont="1" applyFill="1" applyBorder="1" applyAlignment="1">
      <alignment horizontal="center" vertical="center"/>
    </xf>
    <xf numFmtId="0" fontId="146" fillId="71" borderId="51" xfId="56256" applyFont="1" applyFill="1" applyBorder="1" applyAlignment="1">
      <alignment horizontal="left" wrapText="1"/>
    </xf>
    <xf numFmtId="0" fontId="146" fillId="71" borderId="51" xfId="56256" applyFont="1" applyFill="1" applyBorder="1" applyAlignment="1">
      <alignment horizontal="left"/>
    </xf>
    <xf numFmtId="0" fontId="146" fillId="71" borderId="51" xfId="56256" applyFont="1" applyFill="1" applyBorder="1" applyAlignment="1">
      <alignment horizontal="center"/>
    </xf>
    <xf numFmtId="0" fontId="146" fillId="71" borderId="52" xfId="56256" applyFont="1" applyFill="1" applyBorder="1" applyAlignment="1">
      <alignment horizontal="center" vertical="center"/>
    </xf>
    <xf numFmtId="0" fontId="146" fillId="71" borderId="50" xfId="56256" applyFont="1" applyFill="1" applyBorder="1" applyAlignment="1">
      <alignment horizontal="center" vertical="center"/>
    </xf>
    <xf numFmtId="0" fontId="146" fillId="71" borderId="49" xfId="56256" applyFont="1" applyFill="1" applyBorder="1" applyAlignment="1">
      <alignment horizontal="center" vertical="center"/>
    </xf>
    <xf numFmtId="0" fontId="113" fillId="7" borderId="51" xfId="0" applyFont="1" applyFill="1" applyBorder="1" applyAlignment="1">
      <alignment horizontal="center" vertical="center" wrapText="1"/>
    </xf>
    <xf numFmtId="0" fontId="151" fillId="7" borderId="0" xfId="0" applyFont="1" applyFill="1" applyAlignment="1">
      <alignment vertical="center"/>
    </xf>
    <xf numFmtId="0" fontId="113" fillId="7" borderId="51" xfId="0" applyFont="1" applyFill="1" applyBorder="1" applyAlignment="1">
      <alignment horizontal="center" vertical="center"/>
    </xf>
    <xf numFmtId="0" fontId="151" fillId="0" borderId="0" xfId="0" applyFont="1" applyAlignment="1">
      <alignment horizontal="left" vertical="center" wrapText="1"/>
    </xf>
    <xf numFmtId="49" fontId="151" fillId="7" borderId="0" xfId="0" applyNumberFormat="1" applyFont="1" applyFill="1" applyAlignment="1">
      <alignment vertical="center"/>
    </xf>
    <xf numFmtId="49" fontId="113" fillId="7" borderId="51" xfId="0" applyNumberFormat="1" applyFont="1" applyFill="1" applyBorder="1" applyAlignment="1">
      <alignment horizontal="center" vertical="center" wrapText="1"/>
    </xf>
    <xf numFmtId="0" fontId="113" fillId="7" borderId="51" xfId="0" applyFont="1" applyFill="1" applyBorder="1" applyAlignment="1">
      <alignment horizontal="center"/>
    </xf>
    <xf numFmtId="49" fontId="113" fillId="0" borderId="0" xfId="55477" applyNumberFormat="1" applyFont="1" applyAlignment="1">
      <alignment horizontal="center" vertical="center"/>
    </xf>
    <xf numFmtId="49" fontId="151" fillId="0" borderId="0" xfId="55477" applyNumberFormat="1" applyFont="1" applyAlignment="1">
      <alignment vertical="center"/>
    </xf>
    <xf numFmtId="49" fontId="113" fillId="0" borderId="51" xfId="55477" applyNumberFormat="1" applyFont="1" applyBorder="1" applyAlignment="1">
      <alignment horizontal="center" vertical="center"/>
    </xf>
    <xf numFmtId="49" fontId="113" fillId="0" borderId="51" xfId="55477" applyNumberFormat="1" applyFont="1" applyBorder="1" applyAlignment="1">
      <alignment horizontal="center" vertical="center" wrapText="1"/>
    </xf>
    <xf numFmtId="0" fontId="146" fillId="7" borderId="52" xfId="0" applyFont="1" applyFill="1" applyBorder="1" applyAlignment="1">
      <alignment horizontal="center" vertical="center" wrapText="1"/>
    </xf>
    <xf numFmtId="0" fontId="146" fillId="7" borderId="49" xfId="0" applyFont="1" applyFill="1" applyBorder="1" applyAlignment="1">
      <alignment horizontal="center" vertical="center" wrapText="1"/>
    </xf>
    <xf numFmtId="0" fontId="146" fillId="7" borderId="49" xfId="0" applyFont="1" applyFill="1" applyBorder="1" applyAlignment="1">
      <alignment horizontal="left" vertical="center" wrapText="1"/>
    </xf>
    <xf numFmtId="0" fontId="146" fillId="7" borderId="51" xfId="0" applyFont="1" applyFill="1" applyBorder="1" applyAlignment="1">
      <alignment horizontal="center" vertical="center" wrapText="1"/>
    </xf>
    <xf numFmtId="0" fontId="146" fillId="7" borderId="50" xfId="0" applyFont="1" applyFill="1" applyBorder="1" applyAlignment="1">
      <alignment horizontal="center" vertical="center" wrapText="1"/>
    </xf>
    <xf numFmtId="0" fontId="146" fillId="7" borderId="56" xfId="0" applyFont="1" applyFill="1" applyBorder="1" applyAlignment="1">
      <alignment horizontal="center" vertical="center" wrapText="1"/>
    </xf>
    <xf numFmtId="9" fontId="146" fillId="7" borderId="51" xfId="0" applyNumberFormat="1" applyFont="1" applyFill="1" applyBorder="1" applyAlignment="1">
      <alignment horizontal="center" vertical="center" wrapText="1"/>
    </xf>
    <xf numFmtId="0" fontId="113" fillId="0" borderId="48" xfId="0" applyFont="1" applyBorder="1" applyAlignment="1">
      <alignment horizontal="center" vertical="center"/>
    </xf>
    <xf numFmtId="0" fontId="113" fillId="0" borderId="7" xfId="0" applyFont="1" applyBorder="1" applyAlignment="1">
      <alignment horizontal="center" vertical="center"/>
    </xf>
    <xf numFmtId="0" fontId="113" fillId="7" borderId="48" xfId="0" applyFont="1" applyFill="1" applyBorder="1" applyAlignment="1">
      <alignment horizontal="center" vertical="center" wrapText="1"/>
    </xf>
    <xf numFmtId="0" fontId="113" fillId="7" borderId="4" xfId="0" applyFont="1" applyFill="1" applyBorder="1" applyAlignment="1">
      <alignment horizontal="center" vertical="center" wrapText="1"/>
    </xf>
    <xf numFmtId="0" fontId="113" fillId="7" borderId="7" xfId="0" applyFont="1" applyFill="1" applyBorder="1" applyAlignment="1">
      <alignment horizontal="center" vertical="center" wrapText="1"/>
    </xf>
    <xf numFmtId="0" fontId="146" fillId="7" borderId="53" xfId="0" applyFont="1" applyFill="1" applyBorder="1" applyAlignment="1">
      <alignment horizontal="center" vertical="center" wrapText="1"/>
    </xf>
    <xf numFmtId="0" fontId="113" fillId="7" borderId="53" xfId="0" applyFont="1" applyFill="1" applyBorder="1" applyAlignment="1">
      <alignment horizontal="center" vertical="center" wrapText="1"/>
    </xf>
    <xf numFmtId="0" fontId="113" fillId="7" borderId="50" xfId="0" applyFont="1" applyFill="1" applyBorder="1" applyAlignment="1">
      <alignment horizontal="center" vertical="center" wrapText="1"/>
    </xf>
    <xf numFmtId="0" fontId="113" fillId="7" borderId="49" xfId="0" applyFont="1" applyFill="1" applyBorder="1" applyAlignment="1">
      <alignment horizontal="center" vertical="center" wrapText="1"/>
    </xf>
    <xf numFmtId="0" fontId="146" fillId="7" borderId="48" xfId="0" applyFont="1" applyFill="1" applyBorder="1" applyAlignment="1">
      <alignment horizontal="center" vertical="center" wrapText="1"/>
    </xf>
    <xf numFmtId="0" fontId="146" fillId="7" borderId="4" xfId="0" applyFont="1" applyFill="1" applyBorder="1" applyAlignment="1">
      <alignment horizontal="center" vertical="center" wrapText="1"/>
    </xf>
    <xf numFmtId="0" fontId="146" fillId="7" borderId="7" xfId="0" applyFont="1" applyFill="1" applyBorder="1" applyAlignment="1">
      <alignment horizontal="center" vertical="center" wrapText="1"/>
    </xf>
    <xf numFmtId="0" fontId="113" fillId="7" borderId="47" xfId="0" applyFont="1" applyFill="1" applyBorder="1" applyAlignment="1">
      <alignment horizontal="center" vertical="center" wrapText="1"/>
    </xf>
    <xf numFmtId="0" fontId="113" fillId="7" borderId="47" xfId="0" applyFont="1" applyFill="1" applyBorder="1" applyAlignment="1">
      <alignment horizontal="center" vertical="center"/>
    </xf>
    <xf numFmtId="0" fontId="113" fillId="7" borderId="46" xfId="0" applyFont="1" applyFill="1" applyBorder="1" applyAlignment="1">
      <alignment horizontal="center" vertical="center"/>
    </xf>
    <xf numFmtId="0" fontId="113" fillId="7" borderId="2" xfId="0" applyFont="1" applyFill="1" applyBorder="1" applyAlignment="1">
      <alignment horizontal="center" vertical="center"/>
    </xf>
    <xf numFmtId="0" fontId="113" fillId="7" borderId="3" xfId="0" applyFont="1" applyFill="1" applyBorder="1" applyAlignment="1">
      <alignment horizontal="center" vertical="center"/>
    </xf>
    <xf numFmtId="0" fontId="113" fillId="7" borderId="8" xfId="0" applyFont="1" applyFill="1" applyBorder="1" applyAlignment="1">
      <alignment horizontal="center" vertical="center"/>
    </xf>
    <xf numFmtId="0" fontId="113" fillId="7" borderId="5" xfId="0" applyFont="1" applyFill="1" applyBorder="1" applyAlignment="1">
      <alignment horizontal="center" vertical="center"/>
    </xf>
    <xf numFmtId="0" fontId="113" fillId="7" borderId="46" xfId="0" applyFont="1" applyFill="1" applyBorder="1" applyAlignment="1">
      <alignment horizontal="center" vertical="center" wrapText="1"/>
    </xf>
    <xf numFmtId="0" fontId="113" fillId="7" borderId="2" xfId="0" applyFont="1" applyFill="1" applyBorder="1" applyAlignment="1">
      <alignment horizontal="center" vertical="center" wrapText="1"/>
    </xf>
    <xf numFmtId="0" fontId="113" fillId="7" borderId="3" xfId="0" applyFont="1" applyFill="1" applyBorder="1" applyAlignment="1">
      <alignment horizontal="center" vertical="center" wrapText="1"/>
    </xf>
    <xf numFmtId="0" fontId="113" fillId="7" borderId="8" xfId="0" applyFont="1" applyFill="1" applyBorder="1" applyAlignment="1">
      <alignment horizontal="center" vertical="center" wrapText="1"/>
    </xf>
    <xf numFmtId="0" fontId="113" fillId="7" borderId="5" xfId="0" applyFont="1" applyFill="1" applyBorder="1" applyAlignment="1">
      <alignment horizontal="center" vertical="center" wrapText="1"/>
    </xf>
    <xf numFmtId="0" fontId="113" fillId="7" borderId="51" xfId="0" applyFont="1" applyFill="1" applyBorder="1" applyAlignment="1">
      <alignment horizontal="left" vertical="center"/>
    </xf>
    <xf numFmtId="0" fontId="113" fillId="7" borderId="6" xfId="0" applyFont="1" applyFill="1" applyBorder="1" applyAlignment="1">
      <alignment horizontal="center" vertical="center" wrapText="1"/>
    </xf>
    <xf numFmtId="0" fontId="113" fillId="7" borderId="52" xfId="0" applyFont="1" applyFill="1" applyBorder="1" applyAlignment="1">
      <alignment horizontal="center" vertical="center" wrapText="1"/>
    </xf>
    <xf numFmtId="0" fontId="113" fillId="7" borderId="5" xfId="0" applyFont="1" applyFill="1" applyBorder="1" applyAlignment="1">
      <alignment vertical="center" wrapText="1"/>
    </xf>
    <xf numFmtId="0" fontId="113" fillId="7" borderId="49" xfId="0" applyFont="1" applyFill="1" applyBorder="1" applyAlignment="1">
      <alignment vertical="center" wrapText="1"/>
    </xf>
    <xf numFmtId="0" fontId="174" fillId="0" borderId="0" xfId="0" applyFont="1" applyAlignment="1">
      <alignment horizontal="left" wrapText="1"/>
    </xf>
    <xf numFmtId="170" fontId="113" fillId="6" borderId="16" xfId="56337" applyNumberFormat="1" applyFont="1" applyFill="1" applyBorder="1" applyAlignment="1">
      <alignment horizontal="center" vertical="center"/>
    </xf>
    <xf numFmtId="170" fontId="113" fillId="6" borderId="44" xfId="56337" applyNumberFormat="1" applyFont="1" applyFill="1" applyBorder="1" applyAlignment="1">
      <alignment horizontal="center" vertical="center"/>
    </xf>
    <xf numFmtId="0" fontId="113" fillId="0" borderId="9" xfId="0" applyFont="1" applyBorder="1" applyAlignment="1">
      <alignment horizontal="center" vertical="center" wrapText="1"/>
    </xf>
    <xf numFmtId="0" fontId="113" fillId="0" borderId="50" xfId="0" applyFont="1" applyBorder="1" applyAlignment="1">
      <alignment horizontal="center" vertical="center" wrapText="1"/>
    </xf>
    <xf numFmtId="0" fontId="113" fillId="0" borderId="49" xfId="0" applyFont="1" applyBorder="1" applyAlignment="1">
      <alignment horizontal="center" vertical="center" wrapText="1"/>
    </xf>
    <xf numFmtId="0" fontId="113" fillId="70" borderId="18" xfId="0" applyFont="1" applyFill="1" applyBorder="1" applyAlignment="1">
      <alignment vertical="center" wrapText="1"/>
    </xf>
    <xf numFmtId="0" fontId="113" fillId="70" borderId="21" xfId="0" applyFont="1" applyFill="1" applyBorder="1" applyAlignment="1">
      <alignment vertical="center" wrapText="1"/>
    </xf>
    <xf numFmtId="0" fontId="113" fillId="70" borderId="59" xfId="0" applyFont="1" applyFill="1" applyBorder="1" applyAlignment="1">
      <alignment vertical="center" wrapText="1"/>
    </xf>
    <xf numFmtId="3" fontId="113" fillId="6" borderId="10" xfId="0" applyNumberFormat="1" applyFont="1" applyFill="1" applyBorder="1" applyAlignment="1">
      <alignment vertical="center" wrapText="1"/>
    </xf>
    <xf numFmtId="3" fontId="113" fillId="6" borderId="18" xfId="0" applyNumberFormat="1" applyFont="1" applyFill="1" applyBorder="1" applyAlignment="1">
      <alignment vertical="center" wrapText="1"/>
    </xf>
    <xf numFmtId="3" fontId="113" fillId="70" borderId="21" xfId="0" applyNumberFormat="1" applyFont="1" applyFill="1" applyBorder="1" applyAlignment="1">
      <alignment vertical="center" wrapText="1"/>
    </xf>
    <xf numFmtId="3" fontId="113" fillId="70" borderId="0" xfId="0" applyNumberFormat="1" applyFont="1" applyFill="1" applyAlignment="1">
      <alignment vertical="center" wrapText="1"/>
    </xf>
    <xf numFmtId="3" fontId="113" fillId="70" borderId="19" xfId="0" applyNumberFormat="1" applyFont="1" applyFill="1" applyBorder="1" applyAlignment="1">
      <alignment vertical="center" wrapText="1"/>
    </xf>
    <xf numFmtId="3" fontId="113" fillId="6" borderId="20" xfId="0" applyNumberFormat="1" applyFont="1" applyFill="1" applyBorder="1" applyAlignment="1">
      <alignment vertical="center" wrapText="1"/>
    </xf>
    <xf numFmtId="3" fontId="113" fillId="6" borderId="21" xfId="0" applyNumberFormat="1" applyFont="1" applyFill="1" applyBorder="1" applyAlignment="1">
      <alignment vertical="center" wrapText="1"/>
    </xf>
    <xf numFmtId="3" fontId="113" fillId="6" borderId="59" xfId="0" applyNumberFormat="1" applyFont="1" applyFill="1" applyBorder="1" applyAlignment="1">
      <alignment vertical="center" wrapText="1"/>
    </xf>
    <xf numFmtId="3" fontId="150" fillId="6" borderId="15" xfId="0" applyNumberFormat="1" applyFont="1" applyFill="1" applyBorder="1" applyAlignment="1">
      <alignment horizontal="right" vertical="center" wrapText="1"/>
    </xf>
    <xf numFmtId="3" fontId="150" fillId="6" borderId="0" xfId="0" applyNumberFormat="1" applyFont="1" applyFill="1" applyAlignment="1">
      <alignment horizontal="right" vertical="center" wrapText="1"/>
    </xf>
    <xf numFmtId="3" fontId="150" fillId="6" borderId="3" xfId="0" applyNumberFormat="1" applyFont="1" applyFill="1" applyBorder="1" applyAlignment="1">
      <alignment horizontal="right" vertical="center" wrapText="1"/>
    </xf>
    <xf numFmtId="3" fontId="113" fillId="6" borderId="16" xfId="0" applyNumberFormat="1" applyFont="1" applyFill="1" applyBorder="1" applyAlignment="1">
      <alignment horizontal="right" vertical="center" wrapText="1"/>
    </xf>
    <xf numFmtId="3" fontId="113" fillId="6" borderId="44" xfId="0" applyNumberFormat="1" applyFont="1" applyFill="1" applyBorder="1" applyAlignment="1">
      <alignment horizontal="right" vertical="center" wrapText="1"/>
    </xf>
    <xf numFmtId="0" fontId="113" fillId="6" borderId="10" xfId="0" applyFont="1" applyFill="1" applyBorder="1" applyAlignment="1">
      <alignment vertical="center" wrapText="1"/>
    </xf>
    <xf numFmtId="0" fontId="113" fillId="6" borderId="18" xfId="0" applyFont="1" applyFill="1" applyBorder="1" applyAlignment="1">
      <alignment vertical="center" wrapText="1"/>
    </xf>
    <xf numFmtId="0" fontId="113" fillId="6" borderId="21" xfId="0" applyFont="1" applyFill="1" applyBorder="1" applyAlignment="1">
      <alignment vertical="center" wrapText="1"/>
    </xf>
    <xf numFmtId="0" fontId="113" fillId="6" borderId="0" xfId="0" applyFont="1" applyFill="1" applyAlignment="1">
      <alignment vertical="center" wrapText="1"/>
    </xf>
    <xf numFmtId="0" fontId="113" fillId="6" borderId="19" xfId="0" applyFont="1" applyFill="1" applyBorder="1" applyAlignment="1">
      <alignment vertical="center" wrapText="1"/>
    </xf>
    <xf numFmtId="3" fontId="113" fillId="6" borderId="16" xfId="0" applyNumberFormat="1" applyFont="1" applyFill="1" applyBorder="1" applyAlignment="1">
      <alignment vertical="center" wrapText="1"/>
    </xf>
    <xf numFmtId="3" fontId="113" fillId="6" borderId="44" xfId="0" applyNumberFormat="1" applyFont="1" applyFill="1" applyBorder="1" applyAlignment="1">
      <alignment vertical="center" wrapText="1"/>
    </xf>
    <xf numFmtId="3" fontId="113" fillId="6" borderId="17" xfId="0" applyNumberFormat="1" applyFont="1" applyFill="1" applyBorder="1" applyAlignment="1">
      <alignment vertical="center" wrapText="1"/>
    </xf>
    <xf numFmtId="0" fontId="146" fillId="6" borderId="9" xfId="0" applyFont="1" applyFill="1" applyBorder="1" applyAlignment="1">
      <alignment horizontal="left"/>
    </xf>
    <xf numFmtId="0" fontId="146" fillId="6" borderId="50" xfId="0" applyFont="1" applyFill="1" applyBorder="1" applyAlignment="1">
      <alignment horizontal="left"/>
    </xf>
    <xf numFmtId="0" fontId="146" fillId="6" borderId="49" xfId="0" applyFont="1" applyFill="1" applyBorder="1" applyAlignment="1">
      <alignment horizontal="left"/>
    </xf>
    <xf numFmtId="3" fontId="113" fillId="6" borderId="15" xfId="0" applyNumberFormat="1" applyFont="1" applyFill="1" applyBorder="1" applyAlignment="1">
      <alignment horizontal="center" vertical="center"/>
    </xf>
    <xf numFmtId="3" fontId="113" fillId="6" borderId="0" xfId="0" applyNumberFormat="1" applyFont="1" applyFill="1" applyAlignment="1">
      <alignment horizontal="center" vertical="center"/>
    </xf>
    <xf numFmtId="3" fontId="113" fillId="6" borderId="10" xfId="0" applyNumberFormat="1" applyFont="1" applyFill="1" applyBorder="1" applyAlignment="1">
      <alignment horizontal="center" vertical="center"/>
    </xf>
    <xf numFmtId="3" fontId="113" fillId="6" borderId="18" xfId="0" applyNumberFormat="1" applyFont="1" applyFill="1" applyBorder="1" applyAlignment="1">
      <alignment horizontal="center" vertical="center"/>
    </xf>
    <xf numFmtId="0" fontId="146" fillId="7" borderId="52" xfId="56313" applyFont="1" applyFill="1" applyBorder="1" applyAlignment="1">
      <alignment horizontal="center" vertical="center" wrapText="1"/>
    </xf>
    <xf numFmtId="0" fontId="146" fillId="7" borderId="49" xfId="56313" applyFont="1" applyFill="1" applyBorder="1" applyAlignment="1">
      <alignment horizontal="center" vertical="center" wrapText="1"/>
    </xf>
    <xf numFmtId="0" fontId="146" fillId="71" borderId="51" xfId="0" applyFont="1" applyFill="1" applyBorder="1" applyAlignment="1">
      <alignment vertical="center"/>
    </xf>
    <xf numFmtId="0" fontId="147" fillId="0" borderId="7" xfId="0" applyFont="1" applyBorder="1" applyAlignment="1">
      <alignment vertical="center"/>
    </xf>
    <xf numFmtId="0" fontId="147" fillId="0" borderId="51" xfId="0" applyFont="1" applyBorder="1" applyAlignment="1">
      <alignment vertical="center"/>
    </xf>
    <xf numFmtId="0" fontId="147" fillId="0" borderId="48" xfId="0" applyFont="1" applyBorder="1" applyAlignment="1">
      <alignment vertical="center"/>
    </xf>
    <xf numFmtId="0" fontId="146" fillId="6" borderId="51" xfId="0" applyFont="1" applyFill="1" applyBorder="1" applyAlignment="1">
      <alignment vertical="center"/>
    </xf>
    <xf numFmtId="0" fontId="164" fillId="0" borderId="55" xfId="0" applyFont="1" applyBorder="1" applyAlignment="1">
      <alignment wrapText="1"/>
    </xf>
    <xf numFmtId="0" fontId="164" fillId="0" borderId="4" xfId="0" applyFont="1" applyBorder="1" applyAlignment="1">
      <alignment wrapText="1"/>
    </xf>
    <xf numFmtId="0" fontId="164" fillId="0" borderId="58" xfId="0" applyFont="1" applyBorder="1" applyAlignment="1">
      <alignment wrapText="1"/>
    </xf>
    <xf numFmtId="0" fontId="113" fillId="0" borderId="56" xfId="0" applyFont="1" applyBorder="1" applyAlignment="1">
      <alignment horizontal="center" vertical="center" wrapText="1"/>
    </xf>
    <xf numFmtId="0" fontId="113" fillId="0" borderId="57" xfId="0" applyFont="1" applyBorder="1" applyAlignment="1">
      <alignment horizontal="center" vertical="center" wrapText="1"/>
    </xf>
    <xf numFmtId="0" fontId="113" fillId="0" borderId="9" xfId="0" applyFont="1" applyBorder="1" applyAlignment="1">
      <alignment horizontal="center" wrapText="1"/>
    </xf>
    <xf numFmtId="0" fontId="113" fillId="0" borderId="56" xfId="0" applyFont="1" applyBorder="1" applyAlignment="1">
      <alignment horizontal="center" wrapText="1"/>
    </xf>
    <xf numFmtId="0" fontId="113" fillId="0" borderId="57" xfId="0" applyFont="1" applyBorder="1" applyAlignment="1">
      <alignment horizontal="center" wrapText="1"/>
    </xf>
    <xf numFmtId="0" fontId="113" fillId="0" borderId="0" xfId="0" applyFont="1" applyAlignment="1">
      <alignment horizontal="left" wrapText="1"/>
    </xf>
    <xf numFmtId="0" fontId="113" fillId="0" borderId="47" xfId="56251" applyFont="1" applyBorder="1" applyAlignment="1">
      <alignment horizontal="center" vertical="center" wrapText="1"/>
    </xf>
    <xf numFmtId="0" fontId="113" fillId="0" borderId="46" xfId="56251" applyFont="1" applyBorder="1" applyAlignment="1">
      <alignment horizontal="center" vertical="center" wrapText="1"/>
    </xf>
    <xf numFmtId="0" fontId="113" fillId="0" borderId="2" xfId="56251" applyFont="1" applyBorder="1" applyAlignment="1">
      <alignment horizontal="center" vertical="center" wrapText="1"/>
    </xf>
    <xf numFmtId="0" fontId="113" fillId="0" borderId="3" xfId="56251" applyFont="1" applyBorder="1" applyAlignment="1">
      <alignment horizontal="center" vertical="center" wrapText="1"/>
    </xf>
    <xf numFmtId="0" fontId="113" fillId="0" borderId="8" xfId="56251" applyFont="1" applyBorder="1" applyAlignment="1">
      <alignment horizontal="center" vertical="center" wrapText="1"/>
    </xf>
    <xf numFmtId="0" fontId="113" fillId="0" borderId="5" xfId="56251" applyFont="1" applyBorder="1" applyAlignment="1">
      <alignment horizontal="center" vertical="center" wrapText="1"/>
    </xf>
    <xf numFmtId="0" fontId="113" fillId="0" borderId="53" xfId="56251" applyFont="1" applyBorder="1" applyAlignment="1">
      <alignment horizontal="center" vertical="center" wrapText="1"/>
    </xf>
    <xf numFmtId="0" fontId="113" fillId="0" borderId="54" xfId="56251" applyFont="1" applyBorder="1" applyAlignment="1">
      <alignment horizontal="center" vertical="center" wrapText="1"/>
    </xf>
    <xf numFmtId="0" fontId="113" fillId="78" borderId="0" xfId="0" applyFont="1" applyFill="1" applyAlignment="1">
      <alignment horizontal="left" wrapText="1"/>
    </xf>
    <xf numFmtId="0" fontId="2" fillId="7" borderId="0" xfId="0" applyFont="1" applyFill="1" applyAlignment="1">
      <alignment horizontal="left" vertical="center" wrapText="1"/>
    </xf>
    <xf numFmtId="0" fontId="146" fillId="7" borderId="47" xfId="0" applyFont="1" applyFill="1" applyBorder="1" applyAlignment="1">
      <alignment horizontal="center" vertical="center" wrapText="1"/>
    </xf>
    <xf numFmtId="0" fontId="146" fillId="7" borderId="45" xfId="0" applyFont="1" applyFill="1" applyBorder="1" applyAlignment="1">
      <alignment horizontal="center" vertical="center" wrapText="1"/>
    </xf>
    <xf numFmtId="0" fontId="146" fillId="7" borderId="46" xfId="0" applyFont="1" applyFill="1" applyBorder="1" applyAlignment="1">
      <alignment horizontal="center" vertical="center" wrapText="1"/>
    </xf>
    <xf numFmtId="0" fontId="113" fillId="7" borderId="45" xfId="0" applyFont="1" applyFill="1" applyBorder="1" applyAlignment="1">
      <alignment horizontal="center" vertical="center" wrapText="1"/>
    </xf>
    <xf numFmtId="0" fontId="113" fillId="0" borderId="0" xfId="0" applyFont="1" applyAlignment="1">
      <alignment horizontal="left" vertical="center" wrapText="1"/>
    </xf>
    <xf numFmtId="0" fontId="113" fillId="7" borderId="0" xfId="0" applyFont="1" applyFill="1" applyAlignment="1">
      <alignment horizontal="left" wrapText="1"/>
    </xf>
    <xf numFmtId="0" fontId="113" fillId="7" borderId="45" xfId="0" applyFont="1" applyFill="1" applyBorder="1" applyAlignment="1">
      <alignment horizontal="center" vertical="center"/>
    </xf>
    <xf numFmtId="0" fontId="113" fillId="0" borderId="48" xfId="0" applyFont="1" applyBorder="1" applyAlignment="1">
      <alignment horizontal="center" vertical="center" wrapText="1"/>
    </xf>
    <xf numFmtId="0" fontId="113" fillId="0" borderId="7" xfId="0" applyFont="1" applyBorder="1" applyAlignment="1">
      <alignment horizontal="center" vertical="center" wrapText="1"/>
    </xf>
    <xf numFmtId="0" fontId="113" fillId="0" borderId="47" xfId="0" applyFont="1" applyBorder="1" applyAlignment="1">
      <alignment horizontal="center" wrapText="1"/>
    </xf>
    <xf numFmtId="0" fontId="113" fillId="0" borderId="45" xfId="0" applyFont="1" applyBorder="1" applyAlignment="1">
      <alignment horizontal="center" wrapText="1"/>
    </xf>
    <xf numFmtId="0" fontId="113" fillId="0" borderId="46" xfId="0" applyFont="1" applyBorder="1" applyAlignment="1">
      <alignment horizontal="center" wrapText="1"/>
    </xf>
    <xf numFmtId="0" fontId="4" fillId="0" borderId="6" xfId="56335" applyBorder="1" applyAlignment="1">
      <alignment horizontal="center" vertical="center" wrapText="1"/>
    </xf>
    <xf numFmtId="0" fontId="113" fillId="0" borderId="6" xfId="56335" applyFont="1" applyBorder="1" applyAlignment="1">
      <alignment horizontal="center" vertical="center" wrapText="1"/>
    </xf>
    <xf numFmtId="0" fontId="113" fillId="0" borderId="55" xfId="56335" applyFont="1" applyBorder="1" applyAlignment="1">
      <alignment horizontal="left" vertical="center" wrapText="1"/>
    </xf>
    <xf numFmtId="0" fontId="113" fillId="0" borderId="4" xfId="56335" applyFont="1" applyBorder="1" applyAlignment="1">
      <alignment horizontal="left" vertical="center" wrapText="1"/>
    </xf>
    <xf numFmtId="0" fontId="113" fillId="0" borderId="7" xfId="56335" applyFont="1" applyBorder="1" applyAlignment="1">
      <alignment horizontal="left" vertical="center" wrapText="1"/>
    </xf>
    <xf numFmtId="0" fontId="166" fillId="0" borderId="55" xfId="56335" applyFont="1" applyBorder="1" applyAlignment="1">
      <alignment horizontal="left" vertical="center" wrapText="1"/>
    </xf>
    <xf numFmtId="0" fontId="166" fillId="0" borderId="4" xfId="56335" applyFont="1" applyBorder="1" applyAlignment="1">
      <alignment horizontal="left" vertical="center" wrapText="1"/>
    </xf>
    <xf numFmtId="0" fontId="166" fillId="0" borderId="7" xfId="56335" applyFont="1" applyBorder="1" applyAlignment="1">
      <alignment horizontal="left" vertical="center" wrapText="1"/>
    </xf>
    <xf numFmtId="0" fontId="77" fillId="0" borderId="0" xfId="0" applyFont="1" applyAlignment="1">
      <alignment vertical="center"/>
    </xf>
    <xf numFmtId="0" fontId="108" fillId="7" borderId="0" xfId="0" applyFont="1" applyFill="1"/>
    <xf numFmtId="0" fontId="77" fillId="7" borderId="0" xfId="0" applyFont="1" applyFill="1" applyAlignment="1">
      <alignment vertical="center"/>
    </xf>
    <xf numFmtId="185" fontId="113" fillId="7" borderId="0" xfId="0" applyNumberFormat="1" applyFont="1" applyFill="1"/>
    <xf numFmtId="0" fontId="153" fillId="7" borderId="0" xfId="0" applyFont="1" applyFill="1"/>
    <xf numFmtId="0" fontId="156" fillId="7" borderId="0" xfId="0" applyFont="1" applyFill="1"/>
    <xf numFmtId="185" fontId="113" fillId="7" borderId="0" xfId="56336" applyNumberFormat="1" applyFont="1" applyFill="1"/>
    <xf numFmtId="0" fontId="113" fillId="0" borderId="0" xfId="55477" applyFont="1" applyAlignment="1">
      <alignment horizontal="left" wrapText="1"/>
    </xf>
    <xf numFmtId="0" fontId="113" fillId="7" borderId="0" xfId="55477" applyFont="1" applyFill="1" applyAlignment="1">
      <alignment horizontal="left" wrapText="1"/>
    </xf>
  </cellXfs>
  <cellStyles count="56338">
    <cellStyle name="=C:\WINNT35\SYSTEM32\COMMAND.COM" xfId="35357" xr:uid="{00000000-0005-0000-0000-000000000000}"/>
    <cellStyle name="20% - Accent1" xfId="78" builtinId="30" customBuiltin="1"/>
    <cellStyle name="20% - Accent1 2" xfId="35358" xr:uid="{00000000-0005-0000-0000-000007000000}"/>
    <cellStyle name="20% - Accent2" xfId="82" builtinId="34" customBuiltin="1"/>
    <cellStyle name="20% - Accent2 2" xfId="35359" xr:uid="{00000000-0005-0000-0000-000008000000}"/>
    <cellStyle name="20% - Accent3" xfId="86" builtinId="38" customBuiltin="1"/>
    <cellStyle name="20% - Accent3 2" xfId="35360" xr:uid="{00000000-0005-0000-0000-000009000000}"/>
    <cellStyle name="20% - Accent4" xfId="90" builtinId="42" customBuiltin="1"/>
    <cellStyle name="20% - Accent4 2" xfId="35361" xr:uid="{00000000-0005-0000-0000-00000A000000}"/>
    <cellStyle name="20% - Accent5" xfId="94" builtinId="46" customBuiltin="1"/>
    <cellStyle name="20% - Accent5 2" xfId="35362" xr:uid="{00000000-0005-0000-0000-00000B000000}"/>
    <cellStyle name="20% - Accent6" xfId="98" builtinId="50" customBuiltin="1"/>
    <cellStyle name="20% - Accent6 2" xfId="35363" xr:uid="{00000000-0005-0000-0000-00000C000000}"/>
    <cellStyle name="20% - Dekorfärg1 10" xfId="1218" xr:uid="{00000000-0005-0000-0000-00000D000000}"/>
    <cellStyle name="20% - Dekorfärg1 10 2" xfId="1230" xr:uid="{00000000-0005-0000-0000-00000E000000}"/>
    <cellStyle name="20% - Dekorfärg1 10 2 2" xfId="3422" xr:uid="{00000000-0005-0000-0000-00000F000000}"/>
    <cellStyle name="20% - Dekorfärg1 10 2 2 2" xfId="7808" xr:uid="{00000000-0005-0000-0000-000010000000}"/>
    <cellStyle name="20% - Dekorfärg1 10 2 2 2 2" xfId="16693" xr:uid="{00000000-0005-0000-0000-000011000000}"/>
    <cellStyle name="20% - Dekorfärg1 10 2 2 2 2 2" xfId="35364" xr:uid="{00000000-0005-0000-0000-000012000000}"/>
    <cellStyle name="20% - Dekorfärg1 10 2 2 2 3" xfId="34190" xr:uid="{00000000-0005-0000-0000-000013000000}"/>
    <cellStyle name="20% - Dekorfärg1 10 2 2 2_Tabell 6a K" xfId="19944" xr:uid="{00000000-0005-0000-0000-000014000000}"/>
    <cellStyle name="20% - Dekorfärg1 10 2 2 3" xfId="12307" xr:uid="{00000000-0005-0000-0000-000015000000}"/>
    <cellStyle name="20% - Dekorfärg1 10 2 2 3 2" xfId="35365" xr:uid="{00000000-0005-0000-0000-000016000000}"/>
    <cellStyle name="20% - Dekorfärg1 10 2 2 4" xfId="29804" xr:uid="{00000000-0005-0000-0000-000017000000}"/>
    <cellStyle name="20% - Dekorfärg1 10 2 2 5" xfId="35366" xr:uid="{00000000-0005-0000-0000-000018000000}"/>
    <cellStyle name="20% - Dekorfärg1 10 2 2_Tabell 6a K" xfId="8967" xr:uid="{00000000-0005-0000-0000-000019000000}"/>
    <cellStyle name="20% - Dekorfärg1 10 2 3" xfId="5615" xr:uid="{00000000-0005-0000-0000-00001A000000}"/>
    <cellStyle name="20% - Dekorfärg1 10 2 3 2" xfId="14500" xr:uid="{00000000-0005-0000-0000-00001B000000}"/>
    <cellStyle name="20% - Dekorfärg1 10 2 3 2 2" xfId="35367" xr:uid="{00000000-0005-0000-0000-00001C000000}"/>
    <cellStyle name="20% - Dekorfärg1 10 2 3 3" xfId="31997" xr:uid="{00000000-0005-0000-0000-00001D000000}"/>
    <cellStyle name="20% - Dekorfärg1 10 2 3 4" xfId="35368" xr:uid="{00000000-0005-0000-0000-00001E000000}"/>
    <cellStyle name="20% - Dekorfärg1 10 2 3_Tabell 6a K" xfId="19938" xr:uid="{00000000-0005-0000-0000-00001F000000}"/>
    <cellStyle name="20% - Dekorfärg1 10 2 4" xfId="10115" xr:uid="{00000000-0005-0000-0000-000020000000}"/>
    <cellStyle name="20% - Dekorfärg1 10 2 4 2" xfId="35369" xr:uid="{00000000-0005-0000-0000-000021000000}"/>
    <cellStyle name="20% - Dekorfärg1 10 2 4 2 2" xfId="35370" xr:uid="{00000000-0005-0000-0000-000022000000}"/>
    <cellStyle name="20% - Dekorfärg1 10 2 4 3" xfId="35371" xr:uid="{00000000-0005-0000-0000-000023000000}"/>
    <cellStyle name="20% - Dekorfärg1 10 2 5" xfId="27612" xr:uid="{00000000-0005-0000-0000-000024000000}"/>
    <cellStyle name="20% - Dekorfärg1 10 2 5 2" xfId="35372" xr:uid="{00000000-0005-0000-0000-000025000000}"/>
    <cellStyle name="20% - Dekorfärg1 10 2 6" xfId="35373" xr:uid="{00000000-0005-0000-0000-000026000000}"/>
    <cellStyle name="20% - Dekorfärg1 10 2 7" xfId="35374" xr:uid="{00000000-0005-0000-0000-000027000000}"/>
    <cellStyle name="20% - Dekorfärg1 10 2_Tabell 6a K" xfId="8958" xr:uid="{00000000-0005-0000-0000-000028000000}"/>
    <cellStyle name="20% - Dekorfärg1 10 3" xfId="3410" xr:uid="{00000000-0005-0000-0000-000029000000}"/>
    <cellStyle name="20% - Dekorfärg1 10 3 2" xfId="7796" xr:uid="{00000000-0005-0000-0000-00002A000000}"/>
    <cellStyle name="20% - Dekorfärg1 10 3 2 2" xfId="16681" xr:uid="{00000000-0005-0000-0000-00002B000000}"/>
    <cellStyle name="20% - Dekorfärg1 10 3 2 2 2" xfId="35375" xr:uid="{00000000-0005-0000-0000-00002C000000}"/>
    <cellStyle name="20% - Dekorfärg1 10 3 2 3" xfId="34178" xr:uid="{00000000-0005-0000-0000-00002D000000}"/>
    <cellStyle name="20% - Dekorfärg1 10 3 2 4" xfId="35376" xr:uid="{00000000-0005-0000-0000-00002E000000}"/>
    <cellStyle name="20% - Dekorfärg1 10 3 2_Tabell 6a K" xfId="26483" xr:uid="{00000000-0005-0000-0000-00002F000000}"/>
    <cellStyle name="20% - Dekorfärg1 10 3 3" xfId="12295" xr:uid="{00000000-0005-0000-0000-000030000000}"/>
    <cellStyle name="20% - Dekorfärg1 10 3 3 2" xfId="35377" xr:uid="{00000000-0005-0000-0000-000031000000}"/>
    <cellStyle name="20% - Dekorfärg1 10 3 3 2 2" xfId="35378" xr:uid="{00000000-0005-0000-0000-000032000000}"/>
    <cellStyle name="20% - Dekorfärg1 10 3 3 3" xfId="35379" xr:uid="{00000000-0005-0000-0000-000033000000}"/>
    <cellStyle name="20% - Dekorfärg1 10 3 4" xfId="29792" xr:uid="{00000000-0005-0000-0000-000034000000}"/>
    <cellStyle name="20% - Dekorfärg1 10 3 4 2" xfId="35380" xr:uid="{00000000-0005-0000-0000-000035000000}"/>
    <cellStyle name="20% - Dekorfärg1 10 3 5" xfId="35381" xr:uid="{00000000-0005-0000-0000-000036000000}"/>
    <cellStyle name="20% - Dekorfärg1 10 3 6" xfId="35382" xr:uid="{00000000-0005-0000-0000-000037000000}"/>
    <cellStyle name="20% - Dekorfärg1 10 3_Tabell 6a K" xfId="25391" xr:uid="{00000000-0005-0000-0000-000038000000}"/>
    <cellStyle name="20% - Dekorfärg1 10 4" xfId="5603" xr:uid="{00000000-0005-0000-0000-000039000000}"/>
    <cellStyle name="20% - Dekorfärg1 10 4 2" xfId="14488" xr:uid="{00000000-0005-0000-0000-00003A000000}"/>
    <cellStyle name="20% - Dekorfärg1 10 4 2 2" xfId="35383" xr:uid="{00000000-0005-0000-0000-00003B000000}"/>
    <cellStyle name="20% - Dekorfärg1 10 4 3" xfId="31985" xr:uid="{00000000-0005-0000-0000-00003C000000}"/>
    <cellStyle name="20% - Dekorfärg1 10 4 4" xfId="35384" xr:uid="{00000000-0005-0000-0000-00003D000000}"/>
    <cellStyle name="20% - Dekorfärg1 10 4_Tabell 6a K" xfId="26490" xr:uid="{00000000-0005-0000-0000-00003E000000}"/>
    <cellStyle name="20% - Dekorfärg1 10 5" xfId="10103" xr:uid="{00000000-0005-0000-0000-00003F000000}"/>
    <cellStyle name="20% - Dekorfärg1 10 5 2" xfId="35385" xr:uid="{00000000-0005-0000-0000-000040000000}"/>
    <cellStyle name="20% - Dekorfärg1 10 5 2 2" xfId="35386" xr:uid="{00000000-0005-0000-0000-000041000000}"/>
    <cellStyle name="20% - Dekorfärg1 10 5 3" xfId="35387" xr:uid="{00000000-0005-0000-0000-000042000000}"/>
    <cellStyle name="20% - Dekorfärg1 10 6" xfId="27600" xr:uid="{00000000-0005-0000-0000-000043000000}"/>
    <cellStyle name="20% - Dekorfärg1 10 6 2" xfId="35388" xr:uid="{00000000-0005-0000-0000-000044000000}"/>
    <cellStyle name="20% - Dekorfärg1 10 7" xfId="35389" xr:uid="{00000000-0005-0000-0000-000045000000}"/>
    <cellStyle name="20% - Dekorfärg1 10 8" xfId="35390" xr:uid="{00000000-0005-0000-0000-000046000000}"/>
    <cellStyle name="20% - Dekorfärg1 10_Tabell 6a K" xfId="17800" xr:uid="{00000000-0005-0000-0000-000047000000}"/>
    <cellStyle name="20% - Dekorfärg1 11" xfId="2308" xr:uid="{00000000-0005-0000-0000-000048000000}"/>
    <cellStyle name="20% - Dekorfärg1 11 2" xfId="4501" xr:uid="{00000000-0005-0000-0000-000049000000}"/>
    <cellStyle name="20% - Dekorfärg1 11 2 2" xfId="8887" xr:uid="{00000000-0005-0000-0000-00004A000000}"/>
    <cellStyle name="20% - Dekorfärg1 11 2 2 2" xfId="17772" xr:uid="{00000000-0005-0000-0000-00004B000000}"/>
    <cellStyle name="20% - Dekorfärg1 11 2 2 2 2" xfId="35391" xr:uid="{00000000-0005-0000-0000-00004C000000}"/>
    <cellStyle name="20% - Dekorfärg1 11 2 2 3" xfId="35269" xr:uid="{00000000-0005-0000-0000-00004D000000}"/>
    <cellStyle name="20% - Dekorfärg1 11 2 2_Tabell 6a K" xfId="26487" xr:uid="{00000000-0005-0000-0000-00004E000000}"/>
    <cellStyle name="20% - Dekorfärg1 11 2 3" xfId="13386" xr:uid="{00000000-0005-0000-0000-00004F000000}"/>
    <cellStyle name="20% - Dekorfärg1 11 2 3 2" xfId="35392" xr:uid="{00000000-0005-0000-0000-000050000000}"/>
    <cellStyle name="20% - Dekorfärg1 11 2 4" xfId="30883" xr:uid="{00000000-0005-0000-0000-000051000000}"/>
    <cellStyle name="20% - Dekorfärg1 11 2 5" xfId="35393" xr:uid="{00000000-0005-0000-0000-000052000000}"/>
    <cellStyle name="20% - Dekorfärg1 11 2_Tabell 6a K" xfId="24286" xr:uid="{00000000-0005-0000-0000-000053000000}"/>
    <cellStyle name="20% - Dekorfärg1 11 3" xfId="6694" xr:uid="{00000000-0005-0000-0000-000054000000}"/>
    <cellStyle name="20% - Dekorfärg1 11 3 2" xfId="15579" xr:uid="{00000000-0005-0000-0000-000055000000}"/>
    <cellStyle name="20% - Dekorfärg1 11 3 2 2" xfId="35394" xr:uid="{00000000-0005-0000-0000-000056000000}"/>
    <cellStyle name="20% - Dekorfärg1 11 3 3" xfId="33076" xr:uid="{00000000-0005-0000-0000-000057000000}"/>
    <cellStyle name="20% - Dekorfärg1 11 3_Tabell 6a K" xfId="8984" xr:uid="{00000000-0005-0000-0000-000058000000}"/>
    <cellStyle name="20% - Dekorfärg1 11 4" xfId="11193" xr:uid="{00000000-0005-0000-0000-000059000000}"/>
    <cellStyle name="20% - Dekorfärg1 11 4 2" xfId="35395" xr:uid="{00000000-0005-0000-0000-00005A000000}"/>
    <cellStyle name="20% - Dekorfärg1 11 5" xfId="28690" xr:uid="{00000000-0005-0000-0000-00005B000000}"/>
    <cellStyle name="20% - Dekorfärg1 11 6" xfId="35396" xr:uid="{00000000-0005-0000-0000-00005C000000}"/>
    <cellStyle name="20% - Dekorfärg1 11_Tabell 6a K" xfId="8966" xr:uid="{00000000-0005-0000-0000-00005D000000}"/>
    <cellStyle name="20% - Dekorfärg1 12" xfId="2309" xr:uid="{00000000-0005-0000-0000-00005E000000}"/>
    <cellStyle name="20% - Dekorfärg1 12 2" xfId="4502" xr:uid="{00000000-0005-0000-0000-00005F000000}"/>
    <cellStyle name="20% - Dekorfärg1 12 2 2" xfId="8888" xr:uid="{00000000-0005-0000-0000-000060000000}"/>
    <cellStyle name="20% - Dekorfärg1 12 2 2 2" xfId="17773" xr:uid="{00000000-0005-0000-0000-000061000000}"/>
    <cellStyle name="20% - Dekorfärg1 12 2 2 2 2" xfId="35397" xr:uid="{00000000-0005-0000-0000-000062000000}"/>
    <cellStyle name="20% - Dekorfärg1 12 2 2 3" xfId="35270" xr:uid="{00000000-0005-0000-0000-000063000000}"/>
    <cellStyle name="20% - Dekorfärg1 12 2 2_Tabell 6a K" xfId="23221" xr:uid="{00000000-0005-0000-0000-000064000000}"/>
    <cellStyle name="20% - Dekorfärg1 12 2 3" xfId="13387" xr:uid="{00000000-0005-0000-0000-000065000000}"/>
    <cellStyle name="20% - Dekorfärg1 12 2 3 2" xfId="35398" xr:uid="{00000000-0005-0000-0000-000066000000}"/>
    <cellStyle name="20% - Dekorfärg1 12 2 4" xfId="30884" xr:uid="{00000000-0005-0000-0000-000067000000}"/>
    <cellStyle name="20% - Dekorfärg1 12 2 5" xfId="35399" xr:uid="{00000000-0005-0000-0000-000068000000}"/>
    <cellStyle name="20% - Dekorfärg1 12 2_Tabell 6a K" xfId="18868" xr:uid="{00000000-0005-0000-0000-000069000000}"/>
    <cellStyle name="20% - Dekorfärg1 12 3" xfId="6695" xr:uid="{00000000-0005-0000-0000-00006A000000}"/>
    <cellStyle name="20% - Dekorfärg1 12 3 2" xfId="15580" xr:uid="{00000000-0005-0000-0000-00006B000000}"/>
    <cellStyle name="20% - Dekorfärg1 12 3 2 2" xfId="35400" xr:uid="{00000000-0005-0000-0000-00006C000000}"/>
    <cellStyle name="20% - Dekorfärg1 12 3 3" xfId="33077" xr:uid="{00000000-0005-0000-0000-00006D000000}"/>
    <cellStyle name="20% - Dekorfärg1 12 3_Tabell 6a K" xfId="8988" xr:uid="{00000000-0005-0000-0000-00006E000000}"/>
    <cellStyle name="20% - Dekorfärg1 12 4" xfId="11194" xr:uid="{00000000-0005-0000-0000-00006F000000}"/>
    <cellStyle name="20% - Dekorfärg1 12 4 2" xfId="35401" xr:uid="{00000000-0005-0000-0000-000070000000}"/>
    <cellStyle name="20% - Dekorfärg1 12 5" xfId="28691" xr:uid="{00000000-0005-0000-0000-000071000000}"/>
    <cellStyle name="20% - Dekorfärg1 12 6" xfId="35402" xr:uid="{00000000-0005-0000-0000-000072000000}"/>
    <cellStyle name="20% - Dekorfärg1 12_Tabell 6a K" xfId="8965" xr:uid="{00000000-0005-0000-0000-000073000000}"/>
    <cellStyle name="20% - Dekorfärg1 13" xfId="2334" xr:uid="{00000000-0005-0000-0000-000074000000}"/>
    <cellStyle name="20% - Dekorfärg1 13 2" xfId="6720" xr:uid="{00000000-0005-0000-0000-000075000000}"/>
    <cellStyle name="20% - Dekorfärg1 13 2 2" xfId="15605" xr:uid="{00000000-0005-0000-0000-000076000000}"/>
    <cellStyle name="20% - Dekorfärg1 13 2 2 2" xfId="35403" xr:uid="{00000000-0005-0000-0000-000077000000}"/>
    <cellStyle name="20% - Dekorfärg1 13 2 3" xfId="33102" xr:uid="{00000000-0005-0000-0000-000078000000}"/>
    <cellStyle name="20% - Dekorfärg1 13 2_Tabell 6a K" xfId="22107" xr:uid="{00000000-0005-0000-0000-000079000000}"/>
    <cellStyle name="20% - Dekorfärg1 13 3" xfId="11219" xr:uid="{00000000-0005-0000-0000-00007A000000}"/>
    <cellStyle name="20% - Dekorfärg1 13 3 2" xfId="35404" xr:uid="{00000000-0005-0000-0000-00007B000000}"/>
    <cellStyle name="20% - Dekorfärg1 13 4" xfId="28716" xr:uid="{00000000-0005-0000-0000-00007C000000}"/>
    <cellStyle name="20% - Dekorfärg1 13 5" xfId="35405" xr:uid="{00000000-0005-0000-0000-00007D000000}"/>
    <cellStyle name="20% - Dekorfärg1 13_Tabell 6a K" xfId="9038" xr:uid="{00000000-0005-0000-0000-00007E000000}"/>
    <cellStyle name="20% - Dekorfärg1 14" xfId="4527" xr:uid="{00000000-0005-0000-0000-00007F000000}"/>
    <cellStyle name="20% - Dekorfärg1 14 2" xfId="13412" xr:uid="{00000000-0005-0000-0000-000080000000}"/>
    <cellStyle name="20% - Dekorfärg1 14 2 2" xfId="35406" xr:uid="{00000000-0005-0000-0000-000081000000}"/>
    <cellStyle name="20% - Dekorfärg1 14 3" xfId="30909" xr:uid="{00000000-0005-0000-0000-000082000000}"/>
    <cellStyle name="20% - Dekorfärg1 14 4" xfId="35407" xr:uid="{00000000-0005-0000-0000-000083000000}"/>
    <cellStyle name="20% - Dekorfärg1 14_Tabell 6a K" xfId="21051" xr:uid="{00000000-0005-0000-0000-000084000000}"/>
    <cellStyle name="20% - Dekorfärg1 15" xfId="126" xr:uid="{00000000-0005-0000-0000-000085000000}"/>
    <cellStyle name="20% - Dekorfärg1 16" xfId="8982" xr:uid="{00000000-0005-0000-0000-000086000000}"/>
    <cellStyle name="20% - Dekorfärg1 17" xfId="26519" xr:uid="{00000000-0005-0000-0000-000087000000}"/>
    <cellStyle name="20% - Dekorfärg1 2" xfId="158" xr:uid="{00000000-0005-0000-0000-000088000000}"/>
    <cellStyle name="20% - Dekorfärg1 2 10" xfId="2350" xr:uid="{00000000-0005-0000-0000-000089000000}"/>
    <cellStyle name="20% - Dekorfärg1 2 10 2" xfId="6736" xr:uid="{00000000-0005-0000-0000-00008A000000}"/>
    <cellStyle name="20% - Dekorfärg1 2 10 2 2" xfId="15621" xr:uid="{00000000-0005-0000-0000-00008B000000}"/>
    <cellStyle name="20% - Dekorfärg1 2 10 2 2 2" xfId="35408" xr:uid="{00000000-0005-0000-0000-00008C000000}"/>
    <cellStyle name="20% - Dekorfärg1 2 10 2 3" xfId="33118" xr:uid="{00000000-0005-0000-0000-00008D000000}"/>
    <cellStyle name="20% - Dekorfärg1 2 10 2 4" xfId="35409" xr:uid="{00000000-0005-0000-0000-00008E000000}"/>
    <cellStyle name="20% - Dekorfärg1 2 10 2_Tabell 6a K" xfId="9028" xr:uid="{00000000-0005-0000-0000-00008F000000}"/>
    <cellStyle name="20% - Dekorfärg1 2 10 3" xfId="11235" xr:uid="{00000000-0005-0000-0000-000090000000}"/>
    <cellStyle name="20% - Dekorfärg1 2 10 3 2" xfId="35410" xr:uid="{00000000-0005-0000-0000-000091000000}"/>
    <cellStyle name="20% - Dekorfärg1 2 10 3 2 2" xfId="35411" xr:uid="{00000000-0005-0000-0000-000092000000}"/>
    <cellStyle name="20% - Dekorfärg1 2 10 3 3" xfId="35412" xr:uid="{00000000-0005-0000-0000-000093000000}"/>
    <cellStyle name="20% - Dekorfärg1 2 10 4" xfId="28732" xr:uid="{00000000-0005-0000-0000-000094000000}"/>
    <cellStyle name="20% - Dekorfärg1 2 10 4 2" xfId="35413" xr:uid="{00000000-0005-0000-0000-000095000000}"/>
    <cellStyle name="20% - Dekorfärg1 2 10 5" xfId="35414" xr:uid="{00000000-0005-0000-0000-000096000000}"/>
    <cellStyle name="20% - Dekorfärg1 2 10 6" xfId="35415" xr:uid="{00000000-0005-0000-0000-000097000000}"/>
    <cellStyle name="20% - Dekorfärg1 2 10_Tabell 6a K" xfId="8933" xr:uid="{00000000-0005-0000-0000-000098000000}"/>
    <cellStyle name="20% - Dekorfärg1 2 11" xfId="4543" xr:uid="{00000000-0005-0000-0000-000099000000}"/>
    <cellStyle name="20% - Dekorfärg1 2 11 2" xfId="13428" xr:uid="{00000000-0005-0000-0000-00009A000000}"/>
    <cellStyle name="20% - Dekorfärg1 2 11 2 2" xfId="35416" xr:uid="{00000000-0005-0000-0000-00009B000000}"/>
    <cellStyle name="20% - Dekorfärg1 2 11 3" xfId="30925" xr:uid="{00000000-0005-0000-0000-00009C000000}"/>
    <cellStyle name="20% - Dekorfärg1 2 11 4" xfId="35417" xr:uid="{00000000-0005-0000-0000-00009D000000}"/>
    <cellStyle name="20% - Dekorfärg1 2 11_Tabell 6a K" xfId="26485" xr:uid="{00000000-0005-0000-0000-00009E000000}"/>
    <cellStyle name="20% - Dekorfärg1 2 12" xfId="9043" xr:uid="{00000000-0005-0000-0000-00009F000000}"/>
    <cellStyle name="20% - Dekorfärg1 2 12 2" xfId="35418" xr:uid="{00000000-0005-0000-0000-0000A0000000}"/>
    <cellStyle name="20% - Dekorfärg1 2 12 2 2" xfId="35419" xr:uid="{00000000-0005-0000-0000-0000A1000000}"/>
    <cellStyle name="20% - Dekorfärg1 2 12 3" xfId="35420" xr:uid="{00000000-0005-0000-0000-0000A2000000}"/>
    <cellStyle name="20% - Dekorfärg1 2 13" xfId="26540" xr:uid="{00000000-0005-0000-0000-0000A3000000}"/>
    <cellStyle name="20% - Dekorfärg1 2 13 2" xfId="35421" xr:uid="{00000000-0005-0000-0000-0000A4000000}"/>
    <cellStyle name="20% - Dekorfärg1 2 14" xfId="35422" xr:uid="{00000000-0005-0000-0000-0000A5000000}"/>
    <cellStyle name="20% - Dekorfärg1 2 15" xfId="35423" xr:uid="{00000000-0005-0000-0000-0000A6000000}"/>
    <cellStyle name="20% - Dekorfärg1 2 16" xfId="35424" xr:uid="{00000000-0005-0000-0000-0000A7000000}"/>
    <cellStyle name="20% - Dekorfärg1 2 2" xfId="186" xr:uid="{00000000-0005-0000-0000-0000A8000000}"/>
    <cellStyle name="20% - Dekorfärg1 2 2 10" xfId="4571" xr:uid="{00000000-0005-0000-0000-0000A9000000}"/>
    <cellStyle name="20% - Dekorfärg1 2 2 10 2" xfId="13456" xr:uid="{00000000-0005-0000-0000-0000AA000000}"/>
    <cellStyle name="20% - Dekorfärg1 2 2 10 2 2" xfId="35425" xr:uid="{00000000-0005-0000-0000-0000AB000000}"/>
    <cellStyle name="20% - Dekorfärg1 2 2 10 3" xfId="30953" xr:uid="{00000000-0005-0000-0000-0000AC000000}"/>
    <cellStyle name="20% - Dekorfärg1 2 2 10 4" xfId="35426" xr:uid="{00000000-0005-0000-0000-0000AD000000}"/>
    <cellStyle name="20% - Dekorfärg1 2 2 10_Tabell 6a K" xfId="8935" xr:uid="{00000000-0005-0000-0000-0000AE000000}"/>
    <cellStyle name="20% - Dekorfärg1 2 2 11" xfId="9071" xr:uid="{00000000-0005-0000-0000-0000AF000000}"/>
    <cellStyle name="20% - Dekorfärg1 2 2 11 2" xfId="35427" xr:uid="{00000000-0005-0000-0000-0000B0000000}"/>
    <cellStyle name="20% - Dekorfärg1 2 2 11 2 2" xfId="35428" xr:uid="{00000000-0005-0000-0000-0000B1000000}"/>
    <cellStyle name="20% - Dekorfärg1 2 2 11 3" xfId="35429" xr:uid="{00000000-0005-0000-0000-0000B2000000}"/>
    <cellStyle name="20% - Dekorfärg1 2 2 12" xfId="26568" xr:uid="{00000000-0005-0000-0000-0000B3000000}"/>
    <cellStyle name="20% - Dekorfärg1 2 2 12 2" xfId="35430" xr:uid="{00000000-0005-0000-0000-0000B4000000}"/>
    <cellStyle name="20% - Dekorfärg1 2 2 13" xfId="35431" xr:uid="{00000000-0005-0000-0000-0000B5000000}"/>
    <cellStyle name="20% - Dekorfärg1 2 2 14" xfId="35432" xr:uid="{00000000-0005-0000-0000-0000B6000000}"/>
    <cellStyle name="20% - Dekorfärg1 2 2 15" xfId="35433" xr:uid="{00000000-0005-0000-0000-0000B7000000}"/>
    <cellStyle name="20% - Dekorfärg1 2 2 2" xfId="286" xr:uid="{00000000-0005-0000-0000-0000B8000000}"/>
    <cellStyle name="20% - Dekorfärg1 2 2 2 10" xfId="35434" xr:uid="{00000000-0005-0000-0000-0000B9000000}"/>
    <cellStyle name="20% - Dekorfärg1 2 2 2 11" xfId="35435" xr:uid="{00000000-0005-0000-0000-0000BA000000}"/>
    <cellStyle name="20% - Dekorfärg1 2 2 2 12" xfId="35436" xr:uid="{00000000-0005-0000-0000-0000BB000000}"/>
    <cellStyle name="20% - Dekorfärg1 2 2 2 2" xfId="498" xr:uid="{00000000-0005-0000-0000-0000BC000000}"/>
    <cellStyle name="20% - Dekorfärg1 2 2 2 2 2" xfId="922" xr:uid="{00000000-0005-0000-0000-0000BD000000}"/>
    <cellStyle name="20% - Dekorfärg1 2 2 2 2 2 2" xfId="1235" xr:uid="{00000000-0005-0000-0000-0000BE000000}"/>
    <cellStyle name="20% - Dekorfärg1 2 2 2 2 2 2 2" xfId="3427" xr:uid="{00000000-0005-0000-0000-0000BF000000}"/>
    <cellStyle name="20% - Dekorfärg1 2 2 2 2 2 2 2 2" xfId="7813" xr:uid="{00000000-0005-0000-0000-0000C0000000}"/>
    <cellStyle name="20% - Dekorfärg1 2 2 2 2 2 2 2 2 2" xfId="16698" xr:uid="{00000000-0005-0000-0000-0000C1000000}"/>
    <cellStyle name="20% - Dekorfärg1 2 2 2 2 2 2 2 2 2 2" xfId="35437" xr:uid="{00000000-0005-0000-0000-0000C2000000}"/>
    <cellStyle name="20% - Dekorfärg1 2 2 2 2 2 2 2 2 3" xfId="34195" xr:uid="{00000000-0005-0000-0000-0000C3000000}"/>
    <cellStyle name="20% - Dekorfärg1 2 2 2 2 2 2 2 2_Tabell 6a K" xfId="24287" xr:uid="{00000000-0005-0000-0000-0000C4000000}"/>
    <cellStyle name="20% - Dekorfärg1 2 2 2 2 2 2 2 3" xfId="12312" xr:uid="{00000000-0005-0000-0000-0000C5000000}"/>
    <cellStyle name="20% - Dekorfärg1 2 2 2 2 2 2 2 3 2" xfId="35438" xr:uid="{00000000-0005-0000-0000-0000C6000000}"/>
    <cellStyle name="20% - Dekorfärg1 2 2 2 2 2 2 2 4" xfId="29809" xr:uid="{00000000-0005-0000-0000-0000C7000000}"/>
    <cellStyle name="20% - Dekorfärg1 2 2 2 2 2 2 2 5" xfId="35439" xr:uid="{00000000-0005-0000-0000-0000C8000000}"/>
    <cellStyle name="20% - Dekorfärg1 2 2 2 2 2 2 2_Tabell 6a K" xfId="9017" xr:uid="{00000000-0005-0000-0000-0000C9000000}"/>
    <cellStyle name="20% - Dekorfärg1 2 2 2 2 2 2 3" xfId="5620" xr:uid="{00000000-0005-0000-0000-0000CA000000}"/>
    <cellStyle name="20% - Dekorfärg1 2 2 2 2 2 2 3 2" xfId="14505" xr:uid="{00000000-0005-0000-0000-0000CB000000}"/>
    <cellStyle name="20% - Dekorfärg1 2 2 2 2 2 2 3 2 2" xfId="35440" xr:uid="{00000000-0005-0000-0000-0000CC000000}"/>
    <cellStyle name="20% - Dekorfärg1 2 2 2 2 2 2 3 3" xfId="32002" xr:uid="{00000000-0005-0000-0000-0000CD000000}"/>
    <cellStyle name="20% - Dekorfärg1 2 2 2 2 2 2 3 4" xfId="35441" xr:uid="{00000000-0005-0000-0000-0000CE000000}"/>
    <cellStyle name="20% - Dekorfärg1 2 2 2 2 2 2 3_Tabell 6a K" xfId="8974" xr:uid="{00000000-0005-0000-0000-0000CF000000}"/>
    <cellStyle name="20% - Dekorfärg1 2 2 2 2 2 2 4" xfId="10120" xr:uid="{00000000-0005-0000-0000-0000D0000000}"/>
    <cellStyle name="20% - Dekorfärg1 2 2 2 2 2 2 4 2" xfId="35442" xr:uid="{00000000-0005-0000-0000-0000D1000000}"/>
    <cellStyle name="20% - Dekorfärg1 2 2 2 2 2 2 4 2 2" xfId="35443" xr:uid="{00000000-0005-0000-0000-0000D2000000}"/>
    <cellStyle name="20% - Dekorfärg1 2 2 2 2 2 2 4 3" xfId="35444" xr:uid="{00000000-0005-0000-0000-0000D3000000}"/>
    <cellStyle name="20% - Dekorfärg1 2 2 2 2 2 2 5" xfId="27617" xr:uid="{00000000-0005-0000-0000-0000D4000000}"/>
    <cellStyle name="20% - Dekorfärg1 2 2 2 2 2 2 5 2" xfId="35445" xr:uid="{00000000-0005-0000-0000-0000D5000000}"/>
    <cellStyle name="20% - Dekorfärg1 2 2 2 2 2 2 6" xfId="35446" xr:uid="{00000000-0005-0000-0000-0000D6000000}"/>
    <cellStyle name="20% - Dekorfärg1 2 2 2 2 2 2 7" xfId="35447" xr:uid="{00000000-0005-0000-0000-0000D7000000}"/>
    <cellStyle name="20% - Dekorfärg1 2 2 2 2 2 2_Tabell 6a K" xfId="22113" xr:uid="{00000000-0005-0000-0000-0000D8000000}"/>
    <cellStyle name="20% - Dekorfärg1 2 2 2 2 2 3" xfId="3114" xr:uid="{00000000-0005-0000-0000-0000D9000000}"/>
    <cellStyle name="20% - Dekorfärg1 2 2 2 2 2 3 2" xfId="7500" xr:uid="{00000000-0005-0000-0000-0000DA000000}"/>
    <cellStyle name="20% - Dekorfärg1 2 2 2 2 2 3 2 2" xfId="16385" xr:uid="{00000000-0005-0000-0000-0000DB000000}"/>
    <cellStyle name="20% - Dekorfärg1 2 2 2 2 2 3 2 2 2" xfId="35448" xr:uid="{00000000-0005-0000-0000-0000DC000000}"/>
    <cellStyle name="20% - Dekorfärg1 2 2 2 2 2 3 2 3" xfId="33882" xr:uid="{00000000-0005-0000-0000-0000DD000000}"/>
    <cellStyle name="20% - Dekorfärg1 2 2 2 2 2 3 2 4" xfId="35449" xr:uid="{00000000-0005-0000-0000-0000DE000000}"/>
    <cellStyle name="20% - Dekorfärg1 2 2 2 2 2 3 2_Tabell 6a K" xfId="17813" xr:uid="{00000000-0005-0000-0000-0000DF000000}"/>
    <cellStyle name="20% - Dekorfärg1 2 2 2 2 2 3 3" xfId="11999" xr:uid="{00000000-0005-0000-0000-0000E0000000}"/>
    <cellStyle name="20% - Dekorfärg1 2 2 2 2 2 3 3 2" xfId="35450" xr:uid="{00000000-0005-0000-0000-0000E1000000}"/>
    <cellStyle name="20% - Dekorfärg1 2 2 2 2 2 3 3 2 2" xfId="35451" xr:uid="{00000000-0005-0000-0000-0000E2000000}"/>
    <cellStyle name="20% - Dekorfärg1 2 2 2 2 2 3 3 3" xfId="35452" xr:uid="{00000000-0005-0000-0000-0000E3000000}"/>
    <cellStyle name="20% - Dekorfärg1 2 2 2 2 2 3 4" xfId="29496" xr:uid="{00000000-0005-0000-0000-0000E4000000}"/>
    <cellStyle name="20% - Dekorfärg1 2 2 2 2 2 3 4 2" xfId="35453" xr:uid="{00000000-0005-0000-0000-0000E5000000}"/>
    <cellStyle name="20% - Dekorfärg1 2 2 2 2 2 3 5" xfId="35454" xr:uid="{00000000-0005-0000-0000-0000E6000000}"/>
    <cellStyle name="20% - Dekorfärg1 2 2 2 2 2 3 6" xfId="35455" xr:uid="{00000000-0005-0000-0000-0000E7000000}"/>
    <cellStyle name="20% - Dekorfärg1 2 2 2 2 2 3_Tabell 6a K" xfId="8996" xr:uid="{00000000-0005-0000-0000-0000E8000000}"/>
    <cellStyle name="20% - Dekorfärg1 2 2 2 2 2 4" xfId="5307" xr:uid="{00000000-0005-0000-0000-0000E9000000}"/>
    <cellStyle name="20% - Dekorfärg1 2 2 2 2 2 4 2" xfId="14192" xr:uid="{00000000-0005-0000-0000-0000EA000000}"/>
    <cellStyle name="20% - Dekorfärg1 2 2 2 2 2 4 2 2" xfId="35456" xr:uid="{00000000-0005-0000-0000-0000EB000000}"/>
    <cellStyle name="20% - Dekorfärg1 2 2 2 2 2 4 3" xfId="31689" xr:uid="{00000000-0005-0000-0000-0000EC000000}"/>
    <cellStyle name="20% - Dekorfärg1 2 2 2 2 2 4 4" xfId="35457" xr:uid="{00000000-0005-0000-0000-0000ED000000}"/>
    <cellStyle name="20% - Dekorfärg1 2 2 2 2 2 4_Tabell 6a K" xfId="8992" xr:uid="{00000000-0005-0000-0000-0000EE000000}"/>
    <cellStyle name="20% - Dekorfärg1 2 2 2 2 2 5" xfId="9807" xr:uid="{00000000-0005-0000-0000-0000EF000000}"/>
    <cellStyle name="20% - Dekorfärg1 2 2 2 2 2 5 2" xfId="35458" xr:uid="{00000000-0005-0000-0000-0000F0000000}"/>
    <cellStyle name="20% - Dekorfärg1 2 2 2 2 2 5 2 2" xfId="35459" xr:uid="{00000000-0005-0000-0000-0000F1000000}"/>
    <cellStyle name="20% - Dekorfärg1 2 2 2 2 2 5 3" xfId="35460" xr:uid="{00000000-0005-0000-0000-0000F2000000}"/>
    <cellStyle name="20% - Dekorfärg1 2 2 2 2 2 6" xfId="27304" xr:uid="{00000000-0005-0000-0000-0000F3000000}"/>
    <cellStyle name="20% - Dekorfärg1 2 2 2 2 2 6 2" xfId="35461" xr:uid="{00000000-0005-0000-0000-0000F4000000}"/>
    <cellStyle name="20% - Dekorfärg1 2 2 2 2 2 7" xfId="35462" xr:uid="{00000000-0005-0000-0000-0000F5000000}"/>
    <cellStyle name="20% - Dekorfärg1 2 2 2 2 2 8" xfId="35463" xr:uid="{00000000-0005-0000-0000-0000F6000000}"/>
    <cellStyle name="20% - Dekorfärg1 2 2 2 2 2_Tabell 6a K" xfId="17802" xr:uid="{00000000-0005-0000-0000-0000F7000000}"/>
    <cellStyle name="20% - Dekorfärg1 2 2 2 2 3" xfId="1234" xr:uid="{00000000-0005-0000-0000-0000F8000000}"/>
    <cellStyle name="20% - Dekorfärg1 2 2 2 2 3 2" xfId="3426" xr:uid="{00000000-0005-0000-0000-0000F9000000}"/>
    <cellStyle name="20% - Dekorfärg1 2 2 2 2 3 2 2" xfId="7812" xr:uid="{00000000-0005-0000-0000-0000FA000000}"/>
    <cellStyle name="20% - Dekorfärg1 2 2 2 2 3 2 2 2" xfId="16697" xr:uid="{00000000-0005-0000-0000-0000FB000000}"/>
    <cellStyle name="20% - Dekorfärg1 2 2 2 2 3 2 2 2 2" xfId="35464" xr:uid="{00000000-0005-0000-0000-0000FC000000}"/>
    <cellStyle name="20% - Dekorfärg1 2 2 2 2 3 2 2 3" xfId="34194" xr:uid="{00000000-0005-0000-0000-0000FD000000}"/>
    <cellStyle name="20% - Dekorfärg1 2 2 2 2 3 2 2_Tabell 6a K" xfId="25379" xr:uid="{00000000-0005-0000-0000-0000FE000000}"/>
    <cellStyle name="20% - Dekorfärg1 2 2 2 2 3 2 3" xfId="12311" xr:uid="{00000000-0005-0000-0000-0000FF000000}"/>
    <cellStyle name="20% - Dekorfärg1 2 2 2 2 3 2 3 2" xfId="35465" xr:uid="{00000000-0005-0000-0000-000000010000}"/>
    <cellStyle name="20% - Dekorfärg1 2 2 2 2 3 2 4" xfId="29808" xr:uid="{00000000-0005-0000-0000-000001010000}"/>
    <cellStyle name="20% - Dekorfärg1 2 2 2 2 3 2 5" xfId="35466" xr:uid="{00000000-0005-0000-0000-000002010000}"/>
    <cellStyle name="20% - Dekorfärg1 2 2 2 2 3 2_Tabell 6a K" xfId="9006" xr:uid="{00000000-0005-0000-0000-000003010000}"/>
    <cellStyle name="20% - Dekorfärg1 2 2 2 2 3 3" xfId="5619" xr:uid="{00000000-0005-0000-0000-000004010000}"/>
    <cellStyle name="20% - Dekorfärg1 2 2 2 2 3 3 2" xfId="14504" xr:uid="{00000000-0005-0000-0000-000005010000}"/>
    <cellStyle name="20% - Dekorfärg1 2 2 2 2 3 3 2 2" xfId="35467" xr:uid="{00000000-0005-0000-0000-000006010000}"/>
    <cellStyle name="20% - Dekorfärg1 2 2 2 2 3 3 3" xfId="32001" xr:uid="{00000000-0005-0000-0000-000007010000}"/>
    <cellStyle name="20% - Dekorfärg1 2 2 2 2 3 3 4" xfId="35468" xr:uid="{00000000-0005-0000-0000-000008010000}"/>
    <cellStyle name="20% - Dekorfärg1 2 2 2 2 3 3_Tabell 6a K" xfId="8968" xr:uid="{00000000-0005-0000-0000-000009010000}"/>
    <cellStyle name="20% - Dekorfärg1 2 2 2 2 3 4" xfId="10119" xr:uid="{00000000-0005-0000-0000-00000A010000}"/>
    <cellStyle name="20% - Dekorfärg1 2 2 2 2 3 4 2" xfId="35469" xr:uid="{00000000-0005-0000-0000-00000B010000}"/>
    <cellStyle name="20% - Dekorfärg1 2 2 2 2 3 4 2 2" xfId="35470" xr:uid="{00000000-0005-0000-0000-00000C010000}"/>
    <cellStyle name="20% - Dekorfärg1 2 2 2 2 3 4 3" xfId="35471" xr:uid="{00000000-0005-0000-0000-00000D010000}"/>
    <cellStyle name="20% - Dekorfärg1 2 2 2 2 3 5" xfId="27616" xr:uid="{00000000-0005-0000-0000-00000E010000}"/>
    <cellStyle name="20% - Dekorfärg1 2 2 2 2 3 5 2" xfId="35472" xr:uid="{00000000-0005-0000-0000-00000F010000}"/>
    <cellStyle name="20% - Dekorfärg1 2 2 2 2 3 6" xfId="35473" xr:uid="{00000000-0005-0000-0000-000010010000}"/>
    <cellStyle name="20% - Dekorfärg1 2 2 2 2 3 7" xfId="35474" xr:uid="{00000000-0005-0000-0000-000011010000}"/>
    <cellStyle name="20% - Dekorfärg1 2 2 2 2 3_Tabell 6a K" xfId="26448" xr:uid="{00000000-0005-0000-0000-000012010000}"/>
    <cellStyle name="20% - Dekorfärg1 2 2 2 2 4" xfId="2690" xr:uid="{00000000-0005-0000-0000-000013010000}"/>
    <cellStyle name="20% - Dekorfärg1 2 2 2 2 4 2" xfId="7076" xr:uid="{00000000-0005-0000-0000-000014010000}"/>
    <cellStyle name="20% - Dekorfärg1 2 2 2 2 4 2 2" xfId="15961" xr:uid="{00000000-0005-0000-0000-000015010000}"/>
    <cellStyle name="20% - Dekorfärg1 2 2 2 2 4 2 2 2" xfId="35475" xr:uid="{00000000-0005-0000-0000-000016010000}"/>
    <cellStyle name="20% - Dekorfärg1 2 2 2 2 4 2 3" xfId="33458" xr:uid="{00000000-0005-0000-0000-000017010000}"/>
    <cellStyle name="20% - Dekorfärg1 2 2 2 2 4 2 4" xfId="35476" xr:uid="{00000000-0005-0000-0000-000018010000}"/>
    <cellStyle name="20% - Dekorfärg1 2 2 2 2 4 2_Tabell 6a K" xfId="8940" xr:uid="{00000000-0005-0000-0000-000019010000}"/>
    <cellStyle name="20% - Dekorfärg1 2 2 2 2 4 3" xfId="11575" xr:uid="{00000000-0005-0000-0000-00001A010000}"/>
    <cellStyle name="20% - Dekorfärg1 2 2 2 2 4 3 2" xfId="35477" xr:uid="{00000000-0005-0000-0000-00001B010000}"/>
    <cellStyle name="20% - Dekorfärg1 2 2 2 2 4 3 2 2" xfId="35478" xr:uid="{00000000-0005-0000-0000-00001C010000}"/>
    <cellStyle name="20% - Dekorfärg1 2 2 2 2 4 3 3" xfId="35479" xr:uid="{00000000-0005-0000-0000-00001D010000}"/>
    <cellStyle name="20% - Dekorfärg1 2 2 2 2 4 4" xfId="29072" xr:uid="{00000000-0005-0000-0000-00001E010000}"/>
    <cellStyle name="20% - Dekorfärg1 2 2 2 2 4 4 2" xfId="35480" xr:uid="{00000000-0005-0000-0000-00001F010000}"/>
    <cellStyle name="20% - Dekorfärg1 2 2 2 2 4 5" xfId="35481" xr:uid="{00000000-0005-0000-0000-000020010000}"/>
    <cellStyle name="20% - Dekorfärg1 2 2 2 2 4 6" xfId="35482" xr:uid="{00000000-0005-0000-0000-000021010000}"/>
    <cellStyle name="20% - Dekorfärg1 2 2 2 2 4_Tabell 6a K" xfId="9007" xr:uid="{00000000-0005-0000-0000-000022010000}"/>
    <cellStyle name="20% - Dekorfärg1 2 2 2 2 5" xfId="4883" xr:uid="{00000000-0005-0000-0000-000023010000}"/>
    <cellStyle name="20% - Dekorfärg1 2 2 2 2 5 2" xfId="13768" xr:uid="{00000000-0005-0000-0000-000024010000}"/>
    <cellStyle name="20% - Dekorfärg1 2 2 2 2 5 2 2" xfId="35483" xr:uid="{00000000-0005-0000-0000-000025010000}"/>
    <cellStyle name="20% - Dekorfärg1 2 2 2 2 5 3" xfId="31265" xr:uid="{00000000-0005-0000-0000-000026010000}"/>
    <cellStyle name="20% - Dekorfärg1 2 2 2 2 5 4" xfId="35484" xr:uid="{00000000-0005-0000-0000-000027010000}"/>
    <cellStyle name="20% - Dekorfärg1 2 2 2 2 5_Tabell 6a K" xfId="26413" xr:uid="{00000000-0005-0000-0000-000028010000}"/>
    <cellStyle name="20% - Dekorfärg1 2 2 2 2 6" xfId="9383" xr:uid="{00000000-0005-0000-0000-000029010000}"/>
    <cellStyle name="20% - Dekorfärg1 2 2 2 2 6 2" xfId="35485" xr:uid="{00000000-0005-0000-0000-00002A010000}"/>
    <cellStyle name="20% - Dekorfärg1 2 2 2 2 6 2 2" xfId="35486" xr:uid="{00000000-0005-0000-0000-00002B010000}"/>
    <cellStyle name="20% - Dekorfärg1 2 2 2 2 6 3" xfId="35487" xr:uid="{00000000-0005-0000-0000-00002C010000}"/>
    <cellStyle name="20% - Dekorfärg1 2 2 2 2 7" xfId="26880" xr:uid="{00000000-0005-0000-0000-00002D010000}"/>
    <cellStyle name="20% - Dekorfärg1 2 2 2 2 7 2" xfId="35488" xr:uid="{00000000-0005-0000-0000-00002E010000}"/>
    <cellStyle name="20% - Dekorfärg1 2 2 2 2 8" xfId="35489" xr:uid="{00000000-0005-0000-0000-00002F010000}"/>
    <cellStyle name="20% - Dekorfärg1 2 2 2 2 9" xfId="35490" xr:uid="{00000000-0005-0000-0000-000030010000}"/>
    <cellStyle name="20% - Dekorfärg1 2 2 2 2_Tabell 6a K" xfId="9029" xr:uid="{00000000-0005-0000-0000-000031010000}"/>
    <cellStyle name="20% - Dekorfärg1 2 2 2 3" xfId="710" xr:uid="{00000000-0005-0000-0000-000032010000}"/>
    <cellStyle name="20% - Dekorfärg1 2 2 2 3 2" xfId="1236" xr:uid="{00000000-0005-0000-0000-000033010000}"/>
    <cellStyle name="20% - Dekorfärg1 2 2 2 3 2 2" xfId="3428" xr:uid="{00000000-0005-0000-0000-000034010000}"/>
    <cellStyle name="20% - Dekorfärg1 2 2 2 3 2 2 2" xfId="7814" xr:uid="{00000000-0005-0000-0000-000035010000}"/>
    <cellStyle name="20% - Dekorfärg1 2 2 2 3 2 2 2 2" xfId="16699" xr:uid="{00000000-0005-0000-0000-000036010000}"/>
    <cellStyle name="20% - Dekorfärg1 2 2 2 3 2 2 2 2 2" xfId="35491" xr:uid="{00000000-0005-0000-0000-000037010000}"/>
    <cellStyle name="20% - Dekorfärg1 2 2 2 3 2 2 2 3" xfId="34196" xr:uid="{00000000-0005-0000-0000-000038010000}"/>
    <cellStyle name="20% - Dekorfärg1 2 2 2 3 2 2 2_Tabell 6a K" xfId="9020" xr:uid="{00000000-0005-0000-0000-000039010000}"/>
    <cellStyle name="20% - Dekorfärg1 2 2 2 3 2 2 3" xfId="12313" xr:uid="{00000000-0005-0000-0000-00003A010000}"/>
    <cellStyle name="20% - Dekorfärg1 2 2 2 3 2 2 3 2" xfId="35492" xr:uid="{00000000-0005-0000-0000-00003B010000}"/>
    <cellStyle name="20% - Dekorfärg1 2 2 2 3 2 2 4" xfId="29810" xr:uid="{00000000-0005-0000-0000-00003C010000}"/>
    <cellStyle name="20% - Dekorfärg1 2 2 2 3 2 2 5" xfId="35493" xr:uid="{00000000-0005-0000-0000-00003D010000}"/>
    <cellStyle name="20% - Dekorfärg1 2 2 2 3 2 2_Tabell 6a K" xfId="20197" xr:uid="{00000000-0005-0000-0000-00003E010000}"/>
    <cellStyle name="20% - Dekorfärg1 2 2 2 3 2 3" xfId="5621" xr:uid="{00000000-0005-0000-0000-00003F010000}"/>
    <cellStyle name="20% - Dekorfärg1 2 2 2 3 2 3 2" xfId="14506" xr:uid="{00000000-0005-0000-0000-000040010000}"/>
    <cellStyle name="20% - Dekorfärg1 2 2 2 3 2 3 2 2" xfId="35494" xr:uid="{00000000-0005-0000-0000-000041010000}"/>
    <cellStyle name="20% - Dekorfärg1 2 2 2 3 2 3 3" xfId="32003" xr:uid="{00000000-0005-0000-0000-000042010000}"/>
    <cellStyle name="20% - Dekorfärg1 2 2 2 3 2 3 4" xfId="35495" xr:uid="{00000000-0005-0000-0000-000043010000}"/>
    <cellStyle name="20% - Dekorfärg1 2 2 2 3 2 3_Tabell 6a K" xfId="18774" xr:uid="{00000000-0005-0000-0000-000044010000}"/>
    <cellStyle name="20% - Dekorfärg1 2 2 2 3 2 4" xfId="10121" xr:uid="{00000000-0005-0000-0000-000045010000}"/>
    <cellStyle name="20% - Dekorfärg1 2 2 2 3 2 4 2" xfId="35496" xr:uid="{00000000-0005-0000-0000-000046010000}"/>
    <cellStyle name="20% - Dekorfärg1 2 2 2 3 2 4 2 2" xfId="35497" xr:uid="{00000000-0005-0000-0000-000047010000}"/>
    <cellStyle name="20% - Dekorfärg1 2 2 2 3 2 4 3" xfId="35498" xr:uid="{00000000-0005-0000-0000-000048010000}"/>
    <cellStyle name="20% - Dekorfärg1 2 2 2 3 2 5" xfId="27618" xr:uid="{00000000-0005-0000-0000-000049010000}"/>
    <cellStyle name="20% - Dekorfärg1 2 2 2 3 2 5 2" xfId="35499" xr:uid="{00000000-0005-0000-0000-00004A010000}"/>
    <cellStyle name="20% - Dekorfärg1 2 2 2 3 2 6" xfId="35500" xr:uid="{00000000-0005-0000-0000-00004B010000}"/>
    <cellStyle name="20% - Dekorfärg1 2 2 2 3 2 7" xfId="35501" xr:uid="{00000000-0005-0000-0000-00004C010000}"/>
    <cellStyle name="20% - Dekorfärg1 2 2 2 3 2_Tabell 6a K" xfId="18447" xr:uid="{00000000-0005-0000-0000-00004D010000}"/>
    <cellStyle name="20% - Dekorfärg1 2 2 2 3 3" xfId="2902" xr:uid="{00000000-0005-0000-0000-00004E010000}"/>
    <cellStyle name="20% - Dekorfärg1 2 2 2 3 3 2" xfId="7288" xr:uid="{00000000-0005-0000-0000-00004F010000}"/>
    <cellStyle name="20% - Dekorfärg1 2 2 2 3 3 2 2" xfId="16173" xr:uid="{00000000-0005-0000-0000-000050010000}"/>
    <cellStyle name="20% - Dekorfärg1 2 2 2 3 3 2 2 2" xfId="35502" xr:uid="{00000000-0005-0000-0000-000051010000}"/>
    <cellStyle name="20% - Dekorfärg1 2 2 2 3 3 2 3" xfId="33670" xr:uid="{00000000-0005-0000-0000-000052010000}"/>
    <cellStyle name="20% - Dekorfärg1 2 2 2 3 3 2 4" xfId="35503" xr:uid="{00000000-0005-0000-0000-000053010000}"/>
    <cellStyle name="20% - Dekorfärg1 2 2 2 3 3 2_Tabell 6a K" xfId="20383" xr:uid="{00000000-0005-0000-0000-000054010000}"/>
    <cellStyle name="20% - Dekorfärg1 2 2 2 3 3 3" xfId="11787" xr:uid="{00000000-0005-0000-0000-000055010000}"/>
    <cellStyle name="20% - Dekorfärg1 2 2 2 3 3 3 2" xfId="35504" xr:uid="{00000000-0005-0000-0000-000056010000}"/>
    <cellStyle name="20% - Dekorfärg1 2 2 2 3 3 3 2 2" xfId="35505" xr:uid="{00000000-0005-0000-0000-000057010000}"/>
    <cellStyle name="20% - Dekorfärg1 2 2 2 3 3 3 3" xfId="35506" xr:uid="{00000000-0005-0000-0000-000058010000}"/>
    <cellStyle name="20% - Dekorfärg1 2 2 2 3 3 4" xfId="29284" xr:uid="{00000000-0005-0000-0000-000059010000}"/>
    <cellStyle name="20% - Dekorfärg1 2 2 2 3 3 4 2" xfId="35507" xr:uid="{00000000-0005-0000-0000-00005A010000}"/>
    <cellStyle name="20% - Dekorfärg1 2 2 2 3 3 5" xfId="35508" xr:uid="{00000000-0005-0000-0000-00005B010000}"/>
    <cellStyle name="20% - Dekorfärg1 2 2 2 3 3 6" xfId="35509" xr:uid="{00000000-0005-0000-0000-00005C010000}"/>
    <cellStyle name="20% - Dekorfärg1 2 2 2 3 3_Tabell 6a K" xfId="25085" xr:uid="{00000000-0005-0000-0000-00005D010000}"/>
    <cellStyle name="20% - Dekorfärg1 2 2 2 3 4" xfId="5095" xr:uid="{00000000-0005-0000-0000-00005E010000}"/>
    <cellStyle name="20% - Dekorfärg1 2 2 2 3 4 2" xfId="13980" xr:uid="{00000000-0005-0000-0000-00005F010000}"/>
    <cellStyle name="20% - Dekorfärg1 2 2 2 3 4 2 2" xfId="35510" xr:uid="{00000000-0005-0000-0000-000060010000}"/>
    <cellStyle name="20% - Dekorfärg1 2 2 2 3 4 3" xfId="31477" xr:uid="{00000000-0005-0000-0000-000061010000}"/>
    <cellStyle name="20% - Dekorfärg1 2 2 2 3 4 4" xfId="35511" xr:uid="{00000000-0005-0000-0000-000062010000}"/>
    <cellStyle name="20% - Dekorfärg1 2 2 2 3 4_Tabell 6a K" xfId="24957" xr:uid="{00000000-0005-0000-0000-000063010000}"/>
    <cellStyle name="20% - Dekorfärg1 2 2 2 3 5" xfId="9595" xr:uid="{00000000-0005-0000-0000-000064010000}"/>
    <cellStyle name="20% - Dekorfärg1 2 2 2 3 5 2" xfId="35512" xr:uid="{00000000-0005-0000-0000-000065010000}"/>
    <cellStyle name="20% - Dekorfärg1 2 2 2 3 5 2 2" xfId="35513" xr:uid="{00000000-0005-0000-0000-000066010000}"/>
    <cellStyle name="20% - Dekorfärg1 2 2 2 3 5 3" xfId="35514" xr:uid="{00000000-0005-0000-0000-000067010000}"/>
    <cellStyle name="20% - Dekorfärg1 2 2 2 3 6" xfId="27092" xr:uid="{00000000-0005-0000-0000-000068010000}"/>
    <cellStyle name="20% - Dekorfärg1 2 2 2 3 6 2" xfId="35515" xr:uid="{00000000-0005-0000-0000-000069010000}"/>
    <cellStyle name="20% - Dekorfärg1 2 2 2 3 7" xfId="35516" xr:uid="{00000000-0005-0000-0000-00006A010000}"/>
    <cellStyle name="20% - Dekorfärg1 2 2 2 3 8" xfId="35517" xr:uid="{00000000-0005-0000-0000-00006B010000}"/>
    <cellStyle name="20% - Dekorfärg1 2 2 2 3_Tabell 6a K" xfId="24279" xr:uid="{00000000-0005-0000-0000-00006C010000}"/>
    <cellStyle name="20% - Dekorfärg1 2 2 2 4" xfId="1134" xr:uid="{00000000-0005-0000-0000-00006D010000}"/>
    <cellStyle name="20% - Dekorfärg1 2 2 2 4 2" xfId="1237" xr:uid="{00000000-0005-0000-0000-00006E010000}"/>
    <cellStyle name="20% - Dekorfärg1 2 2 2 4 2 2" xfId="3429" xr:uid="{00000000-0005-0000-0000-00006F010000}"/>
    <cellStyle name="20% - Dekorfärg1 2 2 2 4 2 2 2" xfId="7815" xr:uid="{00000000-0005-0000-0000-000070010000}"/>
    <cellStyle name="20% - Dekorfärg1 2 2 2 4 2 2 2 2" xfId="16700" xr:uid="{00000000-0005-0000-0000-000071010000}"/>
    <cellStyle name="20% - Dekorfärg1 2 2 2 4 2 2 2 2 2" xfId="35518" xr:uid="{00000000-0005-0000-0000-000072010000}"/>
    <cellStyle name="20% - Dekorfärg1 2 2 2 4 2 2 2 3" xfId="34197" xr:uid="{00000000-0005-0000-0000-000073010000}"/>
    <cellStyle name="20% - Dekorfärg1 2 2 2 4 2 2 2_Tabell 6a K" xfId="24725" xr:uid="{00000000-0005-0000-0000-000074010000}"/>
    <cellStyle name="20% - Dekorfärg1 2 2 2 4 2 2 3" xfId="12314" xr:uid="{00000000-0005-0000-0000-000075010000}"/>
    <cellStyle name="20% - Dekorfärg1 2 2 2 4 2 2 3 2" xfId="35519" xr:uid="{00000000-0005-0000-0000-000076010000}"/>
    <cellStyle name="20% - Dekorfärg1 2 2 2 4 2 2 4" xfId="29811" xr:uid="{00000000-0005-0000-0000-000077010000}"/>
    <cellStyle name="20% - Dekorfärg1 2 2 2 4 2 2 5" xfId="35520" xr:uid="{00000000-0005-0000-0000-000078010000}"/>
    <cellStyle name="20% - Dekorfärg1 2 2 2 4 2 2_Tabell 6a K" xfId="22915" xr:uid="{00000000-0005-0000-0000-000079010000}"/>
    <cellStyle name="20% - Dekorfärg1 2 2 2 4 2 3" xfId="5622" xr:uid="{00000000-0005-0000-0000-00007A010000}"/>
    <cellStyle name="20% - Dekorfärg1 2 2 2 4 2 3 2" xfId="14507" xr:uid="{00000000-0005-0000-0000-00007B010000}"/>
    <cellStyle name="20% - Dekorfärg1 2 2 2 4 2 3 2 2" xfId="35521" xr:uid="{00000000-0005-0000-0000-00007C010000}"/>
    <cellStyle name="20% - Dekorfärg1 2 2 2 4 2 3 3" xfId="32004" xr:uid="{00000000-0005-0000-0000-00007D010000}"/>
    <cellStyle name="20% - Dekorfärg1 2 2 2 4 2 3 4" xfId="35522" xr:uid="{00000000-0005-0000-0000-00007E010000}"/>
    <cellStyle name="20% - Dekorfärg1 2 2 2 4 2 3_Tabell 6a K" xfId="19902" xr:uid="{00000000-0005-0000-0000-00007F010000}"/>
    <cellStyle name="20% - Dekorfärg1 2 2 2 4 2 4" xfId="10122" xr:uid="{00000000-0005-0000-0000-000080010000}"/>
    <cellStyle name="20% - Dekorfärg1 2 2 2 4 2 4 2" xfId="35523" xr:uid="{00000000-0005-0000-0000-000081010000}"/>
    <cellStyle name="20% - Dekorfärg1 2 2 2 4 2 4 2 2" xfId="35524" xr:uid="{00000000-0005-0000-0000-000082010000}"/>
    <cellStyle name="20% - Dekorfärg1 2 2 2 4 2 4 3" xfId="35525" xr:uid="{00000000-0005-0000-0000-000083010000}"/>
    <cellStyle name="20% - Dekorfärg1 2 2 2 4 2 5" xfId="27619" xr:uid="{00000000-0005-0000-0000-000084010000}"/>
    <cellStyle name="20% - Dekorfärg1 2 2 2 4 2 5 2" xfId="35526" xr:uid="{00000000-0005-0000-0000-000085010000}"/>
    <cellStyle name="20% - Dekorfärg1 2 2 2 4 2 6" xfId="35527" xr:uid="{00000000-0005-0000-0000-000086010000}"/>
    <cellStyle name="20% - Dekorfärg1 2 2 2 4 2 7" xfId="35528" xr:uid="{00000000-0005-0000-0000-000087010000}"/>
    <cellStyle name="20% - Dekorfärg1 2 2 2 4 2_Tabell 6a K" xfId="19152" xr:uid="{00000000-0005-0000-0000-000088010000}"/>
    <cellStyle name="20% - Dekorfärg1 2 2 2 4 3" xfId="3326" xr:uid="{00000000-0005-0000-0000-000089010000}"/>
    <cellStyle name="20% - Dekorfärg1 2 2 2 4 3 2" xfId="7712" xr:uid="{00000000-0005-0000-0000-00008A010000}"/>
    <cellStyle name="20% - Dekorfärg1 2 2 2 4 3 2 2" xfId="16597" xr:uid="{00000000-0005-0000-0000-00008B010000}"/>
    <cellStyle name="20% - Dekorfärg1 2 2 2 4 3 2 2 2" xfId="35529" xr:uid="{00000000-0005-0000-0000-00008C010000}"/>
    <cellStyle name="20% - Dekorfärg1 2 2 2 4 3 2 3" xfId="34094" xr:uid="{00000000-0005-0000-0000-00008D010000}"/>
    <cellStyle name="20% - Dekorfärg1 2 2 2 4 3 2 4" xfId="35530" xr:uid="{00000000-0005-0000-0000-00008E010000}"/>
    <cellStyle name="20% - Dekorfärg1 2 2 2 4 3 2_Tabell 6a K" xfId="21322" xr:uid="{00000000-0005-0000-0000-00008F010000}"/>
    <cellStyle name="20% - Dekorfärg1 2 2 2 4 3 3" xfId="12211" xr:uid="{00000000-0005-0000-0000-000090010000}"/>
    <cellStyle name="20% - Dekorfärg1 2 2 2 4 3 3 2" xfId="35531" xr:uid="{00000000-0005-0000-0000-000091010000}"/>
    <cellStyle name="20% - Dekorfärg1 2 2 2 4 3 3 2 2" xfId="35532" xr:uid="{00000000-0005-0000-0000-000092010000}"/>
    <cellStyle name="20% - Dekorfärg1 2 2 2 4 3 3 3" xfId="35533" xr:uid="{00000000-0005-0000-0000-000093010000}"/>
    <cellStyle name="20% - Dekorfärg1 2 2 2 4 3 4" xfId="29708" xr:uid="{00000000-0005-0000-0000-000094010000}"/>
    <cellStyle name="20% - Dekorfärg1 2 2 2 4 3 4 2" xfId="35534" xr:uid="{00000000-0005-0000-0000-000095010000}"/>
    <cellStyle name="20% - Dekorfärg1 2 2 2 4 3 5" xfId="35535" xr:uid="{00000000-0005-0000-0000-000096010000}"/>
    <cellStyle name="20% - Dekorfärg1 2 2 2 4 3 6" xfId="35536" xr:uid="{00000000-0005-0000-0000-000097010000}"/>
    <cellStyle name="20% - Dekorfärg1 2 2 2 4 3_Tabell 6a K" xfId="23175" xr:uid="{00000000-0005-0000-0000-000098010000}"/>
    <cellStyle name="20% - Dekorfärg1 2 2 2 4 4" xfId="5519" xr:uid="{00000000-0005-0000-0000-000099010000}"/>
    <cellStyle name="20% - Dekorfärg1 2 2 2 4 4 2" xfId="14404" xr:uid="{00000000-0005-0000-0000-00009A010000}"/>
    <cellStyle name="20% - Dekorfärg1 2 2 2 4 4 2 2" xfId="35537" xr:uid="{00000000-0005-0000-0000-00009B010000}"/>
    <cellStyle name="20% - Dekorfärg1 2 2 2 4 4 3" xfId="31901" xr:uid="{00000000-0005-0000-0000-00009C010000}"/>
    <cellStyle name="20% - Dekorfärg1 2 2 2 4 4 4" xfId="35538" xr:uid="{00000000-0005-0000-0000-00009D010000}"/>
    <cellStyle name="20% - Dekorfärg1 2 2 2 4 4_Tabell 6a K" xfId="22555" xr:uid="{00000000-0005-0000-0000-00009E010000}"/>
    <cellStyle name="20% - Dekorfärg1 2 2 2 4 5" xfId="10019" xr:uid="{00000000-0005-0000-0000-00009F010000}"/>
    <cellStyle name="20% - Dekorfärg1 2 2 2 4 5 2" xfId="35539" xr:uid="{00000000-0005-0000-0000-0000A0010000}"/>
    <cellStyle name="20% - Dekorfärg1 2 2 2 4 5 2 2" xfId="35540" xr:uid="{00000000-0005-0000-0000-0000A1010000}"/>
    <cellStyle name="20% - Dekorfärg1 2 2 2 4 5 3" xfId="35541" xr:uid="{00000000-0005-0000-0000-0000A2010000}"/>
    <cellStyle name="20% - Dekorfärg1 2 2 2 4 6" xfId="27516" xr:uid="{00000000-0005-0000-0000-0000A3010000}"/>
    <cellStyle name="20% - Dekorfärg1 2 2 2 4 6 2" xfId="35542" xr:uid="{00000000-0005-0000-0000-0000A4010000}"/>
    <cellStyle name="20% - Dekorfärg1 2 2 2 4 7" xfId="35543" xr:uid="{00000000-0005-0000-0000-0000A5010000}"/>
    <cellStyle name="20% - Dekorfärg1 2 2 2 4 8" xfId="35544" xr:uid="{00000000-0005-0000-0000-0000A6010000}"/>
    <cellStyle name="20% - Dekorfärg1 2 2 2 4_Tabell 6a K" xfId="25345" xr:uid="{00000000-0005-0000-0000-0000A7010000}"/>
    <cellStyle name="20% - Dekorfärg1 2 2 2 5" xfId="1233" xr:uid="{00000000-0005-0000-0000-0000A8010000}"/>
    <cellStyle name="20% - Dekorfärg1 2 2 2 5 2" xfId="3425" xr:uid="{00000000-0005-0000-0000-0000A9010000}"/>
    <cellStyle name="20% - Dekorfärg1 2 2 2 5 2 2" xfId="7811" xr:uid="{00000000-0005-0000-0000-0000AA010000}"/>
    <cellStyle name="20% - Dekorfärg1 2 2 2 5 2 2 2" xfId="16696" xr:uid="{00000000-0005-0000-0000-0000AB010000}"/>
    <cellStyle name="20% - Dekorfärg1 2 2 2 5 2 2 2 2" xfId="35545" xr:uid="{00000000-0005-0000-0000-0000AC010000}"/>
    <cellStyle name="20% - Dekorfärg1 2 2 2 5 2 2 3" xfId="34193" xr:uid="{00000000-0005-0000-0000-0000AD010000}"/>
    <cellStyle name="20% - Dekorfärg1 2 2 2 5 2 2_Tabell 6a K" xfId="22367" xr:uid="{00000000-0005-0000-0000-0000AE010000}"/>
    <cellStyle name="20% - Dekorfärg1 2 2 2 5 2 3" xfId="12310" xr:uid="{00000000-0005-0000-0000-0000AF010000}"/>
    <cellStyle name="20% - Dekorfärg1 2 2 2 5 2 3 2" xfId="35546" xr:uid="{00000000-0005-0000-0000-0000B0010000}"/>
    <cellStyle name="20% - Dekorfärg1 2 2 2 5 2 4" xfId="29807" xr:uid="{00000000-0005-0000-0000-0000B1010000}"/>
    <cellStyle name="20% - Dekorfärg1 2 2 2 5 2 5" xfId="35547" xr:uid="{00000000-0005-0000-0000-0000B2010000}"/>
    <cellStyle name="20% - Dekorfärg1 2 2 2 5 2_Tabell 6a K" xfId="24538" xr:uid="{00000000-0005-0000-0000-0000B3010000}"/>
    <cellStyle name="20% - Dekorfärg1 2 2 2 5 3" xfId="5618" xr:uid="{00000000-0005-0000-0000-0000B4010000}"/>
    <cellStyle name="20% - Dekorfärg1 2 2 2 5 3 2" xfId="14503" xr:uid="{00000000-0005-0000-0000-0000B5010000}"/>
    <cellStyle name="20% - Dekorfärg1 2 2 2 5 3 2 2" xfId="35548" xr:uid="{00000000-0005-0000-0000-0000B6010000}"/>
    <cellStyle name="20% - Dekorfärg1 2 2 2 5 3 3" xfId="32000" xr:uid="{00000000-0005-0000-0000-0000B7010000}"/>
    <cellStyle name="20% - Dekorfärg1 2 2 2 5 3 4" xfId="35549" xr:uid="{00000000-0005-0000-0000-0000B8010000}"/>
    <cellStyle name="20% - Dekorfärg1 2 2 2 5 3_Tabell 6a K" xfId="20273" xr:uid="{00000000-0005-0000-0000-0000B9010000}"/>
    <cellStyle name="20% - Dekorfärg1 2 2 2 5 4" xfId="10118" xr:uid="{00000000-0005-0000-0000-0000BA010000}"/>
    <cellStyle name="20% - Dekorfärg1 2 2 2 5 4 2" xfId="35550" xr:uid="{00000000-0005-0000-0000-0000BB010000}"/>
    <cellStyle name="20% - Dekorfärg1 2 2 2 5 4 2 2" xfId="35551" xr:uid="{00000000-0005-0000-0000-0000BC010000}"/>
    <cellStyle name="20% - Dekorfärg1 2 2 2 5 4 3" xfId="35552" xr:uid="{00000000-0005-0000-0000-0000BD010000}"/>
    <cellStyle name="20% - Dekorfärg1 2 2 2 5 5" xfId="27615" xr:uid="{00000000-0005-0000-0000-0000BE010000}"/>
    <cellStyle name="20% - Dekorfärg1 2 2 2 5 5 2" xfId="35553" xr:uid="{00000000-0005-0000-0000-0000BF010000}"/>
    <cellStyle name="20% - Dekorfärg1 2 2 2 5 6" xfId="35554" xr:uid="{00000000-0005-0000-0000-0000C0010000}"/>
    <cellStyle name="20% - Dekorfärg1 2 2 2 5 7" xfId="35555" xr:uid="{00000000-0005-0000-0000-0000C1010000}"/>
    <cellStyle name="20% - Dekorfärg1 2 2 2 5_Tabell 6a K" xfId="18884" xr:uid="{00000000-0005-0000-0000-0000C2010000}"/>
    <cellStyle name="20% - Dekorfärg1 2 2 2 6" xfId="2478" xr:uid="{00000000-0005-0000-0000-0000C3010000}"/>
    <cellStyle name="20% - Dekorfärg1 2 2 2 6 2" xfId="6864" xr:uid="{00000000-0005-0000-0000-0000C4010000}"/>
    <cellStyle name="20% - Dekorfärg1 2 2 2 6 2 2" xfId="15749" xr:uid="{00000000-0005-0000-0000-0000C5010000}"/>
    <cellStyle name="20% - Dekorfärg1 2 2 2 6 2 2 2" xfId="35556" xr:uid="{00000000-0005-0000-0000-0000C6010000}"/>
    <cellStyle name="20% - Dekorfärg1 2 2 2 6 2 3" xfId="33246" xr:uid="{00000000-0005-0000-0000-0000C7010000}"/>
    <cellStyle name="20% - Dekorfärg1 2 2 2 6 2 4" xfId="35557" xr:uid="{00000000-0005-0000-0000-0000C8010000}"/>
    <cellStyle name="20% - Dekorfärg1 2 2 2 6 2_Tabell 6a K" xfId="23358" xr:uid="{00000000-0005-0000-0000-0000C9010000}"/>
    <cellStyle name="20% - Dekorfärg1 2 2 2 6 3" xfId="11363" xr:uid="{00000000-0005-0000-0000-0000CA010000}"/>
    <cellStyle name="20% - Dekorfärg1 2 2 2 6 3 2" xfId="35558" xr:uid="{00000000-0005-0000-0000-0000CB010000}"/>
    <cellStyle name="20% - Dekorfärg1 2 2 2 6 3 2 2" xfId="35559" xr:uid="{00000000-0005-0000-0000-0000CC010000}"/>
    <cellStyle name="20% - Dekorfärg1 2 2 2 6 3 3" xfId="35560" xr:uid="{00000000-0005-0000-0000-0000CD010000}"/>
    <cellStyle name="20% - Dekorfärg1 2 2 2 6 4" xfId="28860" xr:uid="{00000000-0005-0000-0000-0000CE010000}"/>
    <cellStyle name="20% - Dekorfärg1 2 2 2 6 4 2" xfId="35561" xr:uid="{00000000-0005-0000-0000-0000CF010000}"/>
    <cellStyle name="20% - Dekorfärg1 2 2 2 6 5" xfId="35562" xr:uid="{00000000-0005-0000-0000-0000D0010000}"/>
    <cellStyle name="20% - Dekorfärg1 2 2 2 6 6" xfId="35563" xr:uid="{00000000-0005-0000-0000-0000D1010000}"/>
    <cellStyle name="20% - Dekorfärg1 2 2 2 6_Tabell 6a K" xfId="25788" xr:uid="{00000000-0005-0000-0000-0000D2010000}"/>
    <cellStyle name="20% - Dekorfärg1 2 2 2 7" xfId="4671" xr:uid="{00000000-0005-0000-0000-0000D3010000}"/>
    <cellStyle name="20% - Dekorfärg1 2 2 2 7 2" xfId="13556" xr:uid="{00000000-0005-0000-0000-0000D4010000}"/>
    <cellStyle name="20% - Dekorfärg1 2 2 2 7 2 2" xfId="35564" xr:uid="{00000000-0005-0000-0000-0000D5010000}"/>
    <cellStyle name="20% - Dekorfärg1 2 2 2 7 3" xfId="31053" xr:uid="{00000000-0005-0000-0000-0000D6010000}"/>
    <cellStyle name="20% - Dekorfärg1 2 2 2 7 4" xfId="35565" xr:uid="{00000000-0005-0000-0000-0000D7010000}"/>
    <cellStyle name="20% - Dekorfärg1 2 2 2 7_Tabell 6a K" xfId="26059" xr:uid="{00000000-0005-0000-0000-0000D8010000}"/>
    <cellStyle name="20% - Dekorfärg1 2 2 2 8" xfId="9171" xr:uid="{00000000-0005-0000-0000-0000D9010000}"/>
    <cellStyle name="20% - Dekorfärg1 2 2 2 8 2" xfId="35566" xr:uid="{00000000-0005-0000-0000-0000DA010000}"/>
    <cellStyle name="20% - Dekorfärg1 2 2 2 8 2 2" xfId="35567" xr:uid="{00000000-0005-0000-0000-0000DB010000}"/>
    <cellStyle name="20% - Dekorfärg1 2 2 2 8 3" xfId="35568" xr:uid="{00000000-0005-0000-0000-0000DC010000}"/>
    <cellStyle name="20% - Dekorfärg1 2 2 2 9" xfId="26668" xr:uid="{00000000-0005-0000-0000-0000DD010000}"/>
    <cellStyle name="20% - Dekorfärg1 2 2 2 9 2" xfId="35569" xr:uid="{00000000-0005-0000-0000-0000DE010000}"/>
    <cellStyle name="20% - Dekorfärg1 2 2 2_Tabell 6a K" xfId="8957" xr:uid="{00000000-0005-0000-0000-0000DF010000}"/>
    <cellStyle name="20% - Dekorfärg1 2 2 3" xfId="342" xr:uid="{00000000-0005-0000-0000-0000E0010000}"/>
    <cellStyle name="20% - Dekorfärg1 2 2 3 10" xfId="35570" xr:uid="{00000000-0005-0000-0000-0000E1010000}"/>
    <cellStyle name="20% - Dekorfärg1 2 2 3 11" xfId="35571" xr:uid="{00000000-0005-0000-0000-0000E2010000}"/>
    <cellStyle name="20% - Dekorfärg1 2 2 3 12" xfId="35572" xr:uid="{00000000-0005-0000-0000-0000E3010000}"/>
    <cellStyle name="20% - Dekorfärg1 2 2 3 2" xfId="554" xr:uid="{00000000-0005-0000-0000-0000E4010000}"/>
    <cellStyle name="20% - Dekorfärg1 2 2 3 2 2" xfId="978" xr:uid="{00000000-0005-0000-0000-0000E5010000}"/>
    <cellStyle name="20% - Dekorfärg1 2 2 3 2 2 2" xfId="1240" xr:uid="{00000000-0005-0000-0000-0000E6010000}"/>
    <cellStyle name="20% - Dekorfärg1 2 2 3 2 2 2 2" xfId="3432" xr:uid="{00000000-0005-0000-0000-0000E7010000}"/>
    <cellStyle name="20% - Dekorfärg1 2 2 3 2 2 2 2 2" xfId="7818" xr:uid="{00000000-0005-0000-0000-0000E8010000}"/>
    <cellStyle name="20% - Dekorfärg1 2 2 3 2 2 2 2 2 2" xfId="16703" xr:uid="{00000000-0005-0000-0000-0000E9010000}"/>
    <cellStyle name="20% - Dekorfärg1 2 2 3 2 2 2 2 2 2 2" xfId="35573" xr:uid="{00000000-0005-0000-0000-0000EA010000}"/>
    <cellStyle name="20% - Dekorfärg1 2 2 3 2 2 2 2 2 3" xfId="34200" xr:uid="{00000000-0005-0000-0000-0000EB010000}"/>
    <cellStyle name="20% - Dekorfärg1 2 2 3 2 2 2 2 2_Tabell 6a K" xfId="19940" xr:uid="{00000000-0005-0000-0000-0000EC010000}"/>
    <cellStyle name="20% - Dekorfärg1 2 2 3 2 2 2 2 3" xfId="12317" xr:uid="{00000000-0005-0000-0000-0000ED010000}"/>
    <cellStyle name="20% - Dekorfärg1 2 2 3 2 2 2 2 3 2" xfId="35574" xr:uid="{00000000-0005-0000-0000-0000EE010000}"/>
    <cellStyle name="20% - Dekorfärg1 2 2 3 2 2 2 2 4" xfId="29814" xr:uid="{00000000-0005-0000-0000-0000EF010000}"/>
    <cellStyle name="20% - Dekorfärg1 2 2 3 2 2 2 2 5" xfId="35575" xr:uid="{00000000-0005-0000-0000-0000F0010000}"/>
    <cellStyle name="20% - Dekorfärg1 2 2 3 2 2 2 2_Tabell 6a K" xfId="18237" xr:uid="{00000000-0005-0000-0000-0000F1010000}"/>
    <cellStyle name="20% - Dekorfärg1 2 2 3 2 2 2 3" xfId="5625" xr:uid="{00000000-0005-0000-0000-0000F2010000}"/>
    <cellStyle name="20% - Dekorfärg1 2 2 3 2 2 2 3 2" xfId="14510" xr:uid="{00000000-0005-0000-0000-0000F3010000}"/>
    <cellStyle name="20% - Dekorfärg1 2 2 3 2 2 2 3 2 2" xfId="35576" xr:uid="{00000000-0005-0000-0000-0000F4010000}"/>
    <cellStyle name="20% - Dekorfärg1 2 2 3 2 2 2 3 3" xfId="32007" xr:uid="{00000000-0005-0000-0000-0000F5010000}"/>
    <cellStyle name="20% - Dekorfärg1 2 2 3 2 2 2 3 4" xfId="35577" xr:uid="{00000000-0005-0000-0000-0000F6010000}"/>
    <cellStyle name="20% - Dekorfärg1 2 2 3 2 2 2 3_Tabell 6a K" xfId="22108" xr:uid="{00000000-0005-0000-0000-0000F7010000}"/>
    <cellStyle name="20% - Dekorfärg1 2 2 3 2 2 2 4" xfId="10125" xr:uid="{00000000-0005-0000-0000-0000F8010000}"/>
    <cellStyle name="20% - Dekorfärg1 2 2 3 2 2 2 4 2" xfId="35578" xr:uid="{00000000-0005-0000-0000-0000F9010000}"/>
    <cellStyle name="20% - Dekorfärg1 2 2 3 2 2 2 4 2 2" xfId="35579" xr:uid="{00000000-0005-0000-0000-0000FA010000}"/>
    <cellStyle name="20% - Dekorfärg1 2 2 3 2 2 2 4 3" xfId="35580" xr:uid="{00000000-0005-0000-0000-0000FB010000}"/>
    <cellStyle name="20% - Dekorfärg1 2 2 3 2 2 2 5" xfId="27622" xr:uid="{00000000-0005-0000-0000-0000FC010000}"/>
    <cellStyle name="20% - Dekorfärg1 2 2 3 2 2 2 5 2" xfId="35581" xr:uid="{00000000-0005-0000-0000-0000FD010000}"/>
    <cellStyle name="20% - Dekorfärg1 2 2 3 2 2 2 6" xfId="35582" xr:uid="{00000000-0005-0000-0000-0000FE010000}"/>
    <cellStyle name="20% - Dekorfärg1 2 2 3 2 2 2 7" xfId="35583" xr:uid="{00000000-0005-0000-0000-0000FF010000}"/>
    <cellStyle name="20% - Dekorfärg1 2 2 3 2 2 2_Tabell 6a K" xfId="18424" xr:uid="{00000000-0005-0000-0000-000000020000}"/>
    <cellStyle name="20% - Dekorfärg1 2 2 3 2 2 3" xfId="3170" xr:uid="{00000000-0005-0000-0000-000001020000}"/>
    <cellStyle name="20% - Dekorfärg1 2 2 3 2 2 3 2" xfId="7556" xr:uid="{00000000-0005-0000-0000-000002020000}"/>
    <cellStyle name="20% - Dekorfärg1 2 2 3 2 2 3 2 2" xfId="16441" xr:uid="{00000000-0005-0000-0000-000003020000}"/>
    <cellStyle name="20% - Dekorfärg1 2 2 3 2 2 3 2 2 2" xfId="35584" xr:uid="{00000000-0005-0000-0000-000004020000}"/>
    <cellStyle name="20% - Dekorfärg1 2 2 3 2 2 3 2 3" xfId="33938" xr:uid="{00000000-0005-0000-0000-000005020000}"/>
    <cellStyle name="20% - Dekorfärg1 2 2 3 2 2 3 2 4" xfId="35585" xr:uid="{00000000-0005-0000-0000-000006020000}"/>
    <cellStyle name="20% - Dekorfärg1 2 2 3 2 2 3 2_Tabell 6a K" xfId="22953" xr:uid="{00000000-0005-0000-0000-000007020000}"/>
    <cellStyle name="20% - Dekorfärg1 2 2 3 2 2 3 3" xfId="12055" xr:uid="{00000000-0005-0000-0000-000008020000}"/>
    <cellStyle name="20% - Dekorfärg1 2 2 3 2 2 3 3 2" xfId="35586" xr:uid="{00000000-0005-0000-0000-000009020000}"/>
    <cellStyle name="20% - Dekorfärg1 2 2 3 2 2 3 3 2 2" xfId="35587" xr:uid="{00000000-0005-0000-0000-00000A020000}"/>
    <cellStyle name="20% - Dekorfärg1 2 2 3 2 2 3 3 3" xfId="35588" xr:uid="{00000000-0005-0000-0000-00000B020000}"/>
    <cellStyle name="20% - Dekorfärg1 2 2 3 2 2 3 4" xfId="29552" xr:uid="{00000000-0005-0000-0000-00000C020000}"/>
    <cellStyle name="20% - Dekorfärg1 2 2 3 2 2 3 4 2" xfId="35589" xr:uid="{00000000-0005-0000-0000-00000D020000}"/>
    <cellStyle name="20% - Dekorfärg1 2 2 3 2 2 3 5" xfId="35590" xr:uid="{00000000-0005-0000-0000-00000E020000}"/>
    <cellStyle name="20% - Dekorfärg1 2 2 3 2 2 3 6" xfId="35591" xr:uid="{00000000-0005-0000-0000-00000F020000}"/>
    <cellStyle name="20% - Dekorfärg1 2 2 3 2 2 3_Tabell 6a K" xfId="26327" xr:uid="{00000000-0005-0000-0000-000010020000}"/>
    <cellStyle name="20% - Dekorfärg1 2 2 3 2 2 4" xfId="5363" xr:uid="{00000000-0005-0000-0000-000011020000}"/>
    <cellStyle name="20% - Dekorfärg1 2 2 3 2 2 4 2" xfId="14248" xr:uid="{00000000-0005-0000-0000-000012020000}"/>
    <cellStyle name="20% - Dekorfärg1 2 2 3 2 2 4 2 2" xfId="35592" xr:uid="{00000000-0005-0000-0000-000013020000}"/>
    <cellStyle name="20% - Dekorfärg1 2 2 3 2 2 4 3" xfId="31745" xr:uid="{00000000-0005-0000-0000-000014020000}"/>
    <cellStyle name="20% - Dekorfärg1 2 2 3 2 2 4 4" xfId="35593" xr:uid="{00000000-0005-0000-0000-000015020000}"/>
    <cellStyle name="20% - Dekorfärg1 2 2 3 2 2 4_Tabell 6a K" xfId="19548" xr:uid="{00000000-0005-0000-0000-000016020000}"/>
    <cellStyle name="20% - Dekorfärg1 2 2 3 2 2 5" xfId="9863" xr:uid="{00000000-0005-0000-0000-000017020000}"/>
    <cellStyle name="20% - Dekorfärg1 2 2 3 2 2 5 2" xfId="35594" xr:uid="{00000000-0005-0000-0000-000018020000}"/>
    <cellStyle name="20% - Dekorfärg1 2 2 3 2 2 5 2 2" xfId="35595" xr:uid="{00000000-0005-0000-0000-000019020000}"/>
    <cellStyle name="20% - Dekorfärg1 2 2 3 2 2 5 3" xfId="35596" xr:uid="{00000000-0005-0000-0000-00001A020000}"/>
    <cellStyle name="20% - Dekorfärg1 2 2 3 2 2 6" xfId="27360" xr:uid="{00000000-0005-0000-0000-00001B020000}"/>
    <cellStyle name="20% - Dekorfärg1 2 2 3 2 2 6 2" xfId="35597" xr:uid="{00000000-0005-0000-0000-00001C020000}"/>
    <cellStyle name="20% - Dekorfärg1 2 2 3 2 2 7" xfId="35598" xr:uid="{00000000-0005-0000-0000-00001D020000}"/>
    <cellStyle name="20% - Dekorfärg1 2 2 3 2 2 8" xfId="35599" xr:uid="{00000000-0005-0000-0000-00001E020000}"/>
    <cellStyle name="20% - Dekorfärg1 2 2 3 2 2_Tabell 6a K" xfId="21054" xr:uid="{00000000-0005-0000-0000-00001F020000}"/>
    <cellStyle name="20% - Dekorfärg1 2 2 3 2 3" xfId="1239" xr:uid="{00000000-0005-0000-0000-000020020000}"/>
    <cellStyle name="20% - Dekorfärg1 2 2 3 2 3 2" xfId="3431" xr:uid="{00000000-0005-0000-0000-000021020000}"/>
    <cellStyle name="20% - Dekorfärg1 2 2 3 2 3 2 2" xfId="7817" xr:uid="{00000000-0005-0000-0000-000022020000}"/>
    <cellStyle name="20% - Dekorfärg1 2 2 3 2 3 2 2 2" xfId="16702" xr:uid="{00000000-0005-0000-0000-000023020000}"/>
    <cellStyle name="20% - Dekorfärg1 2 2 3 2 3 2 2 2 2" xfId="35600" xr:uid="{00000000-0005-0000-0000-000024020000}"/>
    <cellStyle name="20% - Dekorfärg1 2 2 3 2 3 2 2 3" xfId="34199" xr:uid="{00000000-0005-0000-0000-000025020000}"/>
    <cellStyle name="20% - Dekorfärg1 2 2 3 2 3 2 2_Tabell 6a K" xfId="21848" xr:uid="{00000000-0005-0000-0000-000026020000}"/>
    <cellStyle name="20% - Dekorfärg1 2 2 3 2 3 2 3" xfId="12316" xr:uid="{00000000-0005-0000-0000-000027020000}"/>
    <cellStyle name="20% - Dekorfärg1 2 2 3 2 3 2 3 2" xfId="35601" xr:uid="{00000000-0005-0000-0000-000028020000}"/>
    <cellStyle name="20% - Dekorfärg1 2 2 3 2 3 2 4" xfId="29813" xr:uid="{00000000-0005-0000-0000-000029020000}"/>
    <cellStyle name="20% - Dekorfärg1 2 2 3 2 3 2 5" xfId="35602" xr:uid="{00000000-0005-0000-0000-00002A020000}"/>
    <cellStyle name="20% - Dekorfärg1 2 2 3 2 3 2_Tabell 6a K" xfId="26450" xr:uid="{00000000-0005-0000-0000-00002B020000}"/>
    <cellStyle name="20% - Dekorfärg1 2 2 3 2 3 3" xfId="5624" xr:uid="{00000000-0005-0000-0000-00002C020000}"/>
    <cellStyle name="20% - Dekorfärg1 2 2 3 2 3 3 2" xfId="14509" xr:uid="{00000000-0005-0000-0000-00002D020000}"/>
    <cellStyle name="20% - Dekorfärg1 2 2 3 2 3 3 2 2" xfId="35603" xr:uid="{00000000-0005-0000-0000-00002E020000}"/>
    <cellStyle name="20% - Dekorfärg1 2 2 3 2 3 3 3" xfId="32006" xr:uid="{00000000-0005-0000-0000-00002F020000}"/>
    <cellStyle name="20% - Dekorfärg1 2 2 3 2 3 3 4" xfId="35604" xr:uid="{00000000-0005-0000-0000-000030020000}"/>
    <cellStyle name="20% - Dekorfärg1 2 2 3 2 3 3_Tabell 6a K" xfId="23492" xr:uid="{00000000-0005-0000-0000-000031020000}"/>
    <cellStyle name="20% - Dekorfärg1 2 2 3 2 3 4" xfId="10124" xr:uid="{00000000-0005-0000-0000-000032020000}"/>
    <cellStyle name="20% - Dekorfärg1 2 2 3 2 3 4 2" xfId="35605" xr:uid="{00000000-0005-0000-0000-000033020000}"/>
    <cellStyle name="20% - Dekorfärg1 2 2 3 2 3 4 2 2" xfId="35606" xr:uid="{00000000-0005-0000-0000-000034020000}"/>
    <cellStyle name="20% - Dekorfärg1 2 2 3 2 3 4 3" xfId="35607" xr:uid="{00000000-0005-0000-0000-000035020000}"/>
    <cellStyle name="20% - Dekorfärg1 2 2 3 2 3 5" xfId="27621" xr:uid="{00000000-0005-0000-0000-000036020000}"/>
    <cellStyle name="20% - Dekorfärg1 2 2 3 2 3 5 2" xfId="35608" xr:uid="{00000000-0005-0000-0000-000037020000}"/>
    <cellStyle name="20% - Dekorfärg1 2 2 3 2 3 6" xfId="35609" xr:uid="{00000000-0005-0000-0000-000038020000}"/>
    <cellStyle name="20% - Dekorfärg1 2 2 3 2 3 7" xfId="35610" xr:uid="{00000000-0005-0000-0000-000039020000}"/>
    <cellStyle name="20% - Dekorfärg1 2 2 3 2 3_Tabell 6a K" xfId="25529" xr:uid="{00000000-0005-0000-0000-00003A020000}"/>
    <cellStyle name="20% - Dekorfärg1 2 2 3 2 4" xfId="2746" xr:uid="{00000000-0005-0000-0000-00003B020000}"/>
    <cellStyle name="20% - Dekorfärg1 2 2 3 2 4 2" xfId="7132" xr:uid="{00000000-0005-0000-0000-00003C020000}"/>
    <cellStyle name="20% - Dekorfärg1 2 2 3 2 4 2 2" xfId="16017" xr:uid="{00000000-0005-0000-0000-00003D020000}"/>
    <cellStyle name="20% - Dekorfärg1 2 2 3 2 4 2 2 2" xfId="35611" xr:uid="{00000000-0005-0000-0000-00003E020000}"/>
    <cellStyle name="20% - Dekorfärg1 2 2 3 2 4 2 3" xfId="33514" xr:uid="{00000000-0005-0000-0000-00003F020000}"/>
    <cellStyle name="20% - Dekorfärg1 2 2 3 2 4 2 4" xfId="35612" xr:uid="{00000000-0005-0000-0000-000040020000}"/>
    <cellStyle name="20% - Dekorfärg1 2 2 3 2 4 2_Tabell 6a K" xfId="19416" xr:uid="{00000000-0005-0000-0000-000041020000}"/>
    <cellStyle name="20% - Dekorfärg1 2 2 3 2 4 3" xfId="11631" xr:uid="{00000000-0005-0000-0000-000042020000}"/>
    <cellStyle name="20% - Dekorfärg1 2 2 3 2 4 3 2" xfId="35613" xr:uid="{00000000-0005-0000-0000-000043020000}"/>
    <cellStyle name="20% - Dekorfärg1 2 2 3 2 4 3 2 2" xfId="35614" xr:uid="{00000000-0005-0000-0000-000044020000}"/>
    <cellStyle name="20% - Dekorfärg1 2 2 3 2 4 3 3" xfId="35615" xr:uid="{00000000-0005-0000-0000-000045020000}"/>
    <cellStyle name="20% - Dekorfärg1 2 2 3 2 4 4" xfId="29128" xr:uid="{00000000-0005-0000-0000-000046020000}"/>
    <cellStyle name="20% - Dekorfärg1 2 2 3 2 4 4 2" xfId="35616" xr:uid="{00000000-0005-0000-0000-000047020000}"/>
    <cellStyle name="20% - Dekorfärg1 2 2 3 2 4 5" xfId="35617" xr:uid="{00000000-0005-0000-0000-000048020000}"/>
    <cellStyle name="20% - Dekorfärg1 2 2 3 2 4 6" xfId="35618" xr:uid="{00000000-0005-0000-0000-000049020000}"/>
    <cellStyle name="20% - Dekorfärg1 2 2 3 2 4_Tabell 6a K" xfId="25395" xr:uid="{00000000-0005-0000-0000-00004A020000}"/>
    <cellStyle name="20% - Dekorfärg1 2 2 3 2 5" xfId="4939" xr:uid="{00000000-0005-0000-0000-00004B020000}"/>
    <cellStyle name="20% - Dekorfärg1 2 2 3 2 5 2" xfId="13824" xr:uid="{00000000-0005-0000-0000-00004C020000}"/>
    <cellStyle name="20% - Dekorfärg1 2 2 3 2 5 2 2" xfId="35619" xr:uid="{00000000-0005-0000-0000-00004D020000}"/>
    <cellStyle name="20% - Dekorfärg1 2 2 3 2 5 3" xfId="31321" xr:uid="{00000000-0005-0000-0000-00004E020000}"/>
    <cellStyle name="20% - Dekorfärg1 2 2 3 2 5 4" xfId="35620" xr:uid="{00000000-0005-0000-0000-00004F020000}"/>
    <cellStyle name="20% - Dekorfärg1 2 2 3 2 5_Tabell 6a K" xfId="22109" xr:uid="{00000000-0005-0000-0000-000050020000}"/>
    <cellStyle name="20% - Dekorfärg1 2 2 3 2 6" xfId="9439" xr:uid="{00000000-0005-0000-0000-000051020000}"/>
    <cellStyle name="20% - Dekorfärg1 2 2 3 2 6 2" xfId="35621" xr:uid="{00000000-0005-0000-0000-000052020000}"/>
    <cellStyle name="20% - Dekorfärg1 2 2 3 2 6 2 2" xfId="35622" xr:uid="{00000000-0005-0000-0000-000053020000}"/>
    <cellStyle name="20% - Dekorfärg1 2 2 3 2 6 3" xfId="35623" xr:uid="{00000000-0005-0000-0000-000054020000}"/>
    <cellStyle name="20% - Dekorfärg1 2 2 3 2 7" xfId="26936" xr:uid="{00000000-0005-0000-0000-000055020000}"/>
    <cellStyle name="20% - Dekorfärg1 2 2 3 2 7 2" xfId="35624" xr:uid="{00000000-0005-0000-0000-000056020000}"/>
    <cellStyle name="20% - Dekorfärg1 2 2 3 2 8" xfId="35625" xr:uid="{00000000-0005-0000-0000-000057020000}"/>
    <cellStyle name="20% - Dekorfärg1 2 2 3 2 9" xfId="35626" xr:uid="{00000000-0005-0000-0000-000058020000}"/>
    <cellStyle name="20% - Dekorfärg1 2 2 3 2_Tabell 6a K" xfId="25662" xr:uid="{00000000-0005-0000-0000-000059020000}"/>
    <cellStyle name="20% - Dekorfärg1 2 2 3 3" xfId="766" xr:uid="{00000000-0005-0000-0000-00005A020000}"/>
    <cellStyle name="20% - Dekorfärg1 2 2 3 3 2" xfId="1241" xr:uid="{00000000-0005-0000-0000-00005B020000}"/>
    <cellStyle name="20% - Dekorfärg1 2 2 3 3 2 2" xfId="3433" xr:uid="{00000000-0005-0000-0000-00005C020000}"/>
    <cellStyle name="20% - Dekorfärg1 2 2 3 3 2 2 2" xfId="7819" xr:uid="{00000000-0005-0000-0000-00005D020000}"/>
    <cellStyle name="20% - Dekorfärg1 2 2 3 3 2 2 2 2" xfId="16704" xr:uid="{00000000-0005-0000-0000-00005E020000}"/>
    <cellStyle name="20% - Dekorfärg1 2 2 3 3 2 2 2 2 2" xfId="35627" xr:uid="{00000000-0005-0000-0000-00005F020000}"/>
    <cellStyle name="20% - Dekorfärg1 2 2 3 3 2 2 2 3" xfId="34201" xr:uid="{00000000-0005-0000-0000-000060020000}"/>
    <cellStyle name="20% - Dekorfärg1 2 2 3 3 2 2 2_Tabell 6a K" xfId="19421" xr:uid="{00000000-0005-0000-0000-000061020000}"/>
    <cellStyle name="20% - Dekorfärg1 2 2 3 3 2 2 3" xfId="12318" xr:uid="{00000000-0005-0000-0000-000062020000}"/>
    <cellStyle name="20% - Dekorfärg1 2 2 3 3 2 2 3 2" xfId="35628" xr:uid="{00000000-0005-0000-0000-000063020000}"/>
    <cellStyle name="20% - Dekorfärg1 2 2 3 3 2 2 4" xfId="29815" xr:uid="{00000000-0005-0000-0000-000064020000}"/>
    <cellStyle name="20% - Dekorfärg1 2 2 3 3 2 2 5" xfId="35629" xr:uid="{00000000-0005-0000-0000-000065020000}"/>
    <cellStyle name="20% - Dekorfärg1 2 2 3 3 2 2_Tabell 6a K" xfId="25400" xr:uid="{00000000-0005-0000-0000-000066020000}"/>
    <cellStyle name="20% - Dekorfärg1 2 2 3 3 2 3" xfId="5626" xr:uid="{00000000-0005-0000-0000-000067020000}"/>
    <cellStyle name="20% - Dekorfärg1 2 2 3 3 2 3 2" xfId="14511" xr:uid="{00000000-0005-0000-0000-000068020000}"/>
    <cellStyle name="20% - Dekorfärg1 2 2 3 3 2 3 2 2" xfId="35630" xr:uid="{00000000-0005-0000-0000-000069020000}"/>
    <cellStyle name="20% - Dekorfärg1 2 2 3 3 2 3 3" xfId="32008" xr:uid="{00000000-0005-0000-0000-00006A020000}"/>
    <cellStyle name="20% - Dekorfärg1 2 2 3 3 2 3 4" xfId="35631" xr:uid="{00000000-0005-0000-0000-00006B020000}"/>
    <cellStyle name="20% - Dekorfärg1 2 2 3 3 2 3_Tabell 6a K" xfId="21852" xr:uid="{00000000-0005-0000-0000-00006C020000}"/>
    <cellStyle name="20% - Dekorfärg1 2 2 3 3 2 4" xfId="10126" xr:uid="{00000000-0005-0000-0000-00006D020000}"/>
    <cellStyle name="20% - Dekorfärg1 2 2 3 3 2 4 2" xfId="35632" xr:uid="{00000000-0005-0000-0000-00006E020000}"/>
    <cellStyle name="20% - Dekorfärg1 2 2 3 3 2 4 2 2" xfId="35633" xr:uid="{00000000-0005-0000-0000-00006F020000}"/>
    <cellStyle name="20% - Dekorfärg1 2 2 3 3 2 4 3" xfId="35634" xr:uid="{00000000-0005-0000-0000-000070020000}"/>
    <cellStyle name="20% - Dekorfärg1 2 2 3 3 2 5" xfId="27623" xr:uid="{00000000-0005-0000-0000-000071020000}"/>
    <cellStyle name="20% - Dekorfärg1 2 2 3 3 2 5 2" xfId="35635" xr:uid="{00000000-0005-0000-0000-000072020000}"/>
    <cellStyle name="20% - Dekorfärg1 2 2 3 3 2 6" xfId="35636" xr:uid="{00000000-0005-0000-0000-000073020000}"/>
    <cellStyle name="20% - Dekorfärg1 2 2 3 3 2 7" xfId="35637" xr:uid="{00000000-0005-0000-0000-000074020000}"/>
    <cellStyle name="20% - Dekorfärg1 2 2 3 3 2_Tabell 6a K" xfId="23497" xr:uid="{00000000-0005-0000-0000-000075020000}"/>
    <cellStyle name="20% - Dekorfärg1 2 2 3 3 3" xfId="2958" xr:uid="{00000000-0005-0000-0000-000076020000}"/>
    <cellStyle name="20% - Dekorfärg1 2 2 3 3 3 2" xfId="7344" xr:uid="{00000000-0005-0000-0000-000077020000}"/>
    <cellStyle name="20% - Dekorfärg1 2 2 3 3 3 2 2" xfId="16229" xr:uid="{00000000-0005-0000-0000-000078020000}"/>
    <cellStyle name="20% - Dekorfärg1 2 2 3 3 3 2 2 2" xfId="35638" xr:uid="{00000000-0005-0000-0000-000079020000}"/>
    <cellStyle name="20% - Dekorfärg1 2 2 3 3 3 2 3" xfId="33726" xr:uid="{00000000-0005-0000-0000-00007A020000}"/>
    <cellStyle name="20% - Dekorfärg1 2 2 3 3 3 2 4" xfId="35639" xr:uid="{00000000-0005-0000-0000-00007B020000}"/>
    <cellStyle name="20% - Dekorfärg1 2 2 3 3 3 2_Tabell 6a K" xfId="23186" xr:uid="{00000000-0005-0000-0000-00007C020000}"/>
    <cellStyle name="20% - Dekorfärg1 2 2 3 3 3 3" xfId="11843" xr:uid="{00000000-0005-0000-0000-00007D020000}"/>
    <cellStyle name="20% - Dekorfärg1 2 2 3 3 3 3 2" xfId="35640" xr:uid="{00000000-0005-0000-0000-00007E020000}"/>
    <cellStyle name="20% - Dekorfärg1 2 2 3 3 3 3 2 2" xfId="35641" xr:uid="{00000000-0005-0000-0000-00007F020000}"/>
    <cellStyle name="20% - Dekorfärg1 2 2 3 3 3 3 3" xfId="35642" xr:uid="{00000000-0005-0000-0000-000080020000}"/>
    <cellStyle name="20% - Dekorfärg1 2 2 3 3 3 4" xfId="29340" xr:uid="{00000000-0005-0000-0000-000081020000}"/>
    <cellStyle name="20% - Dekorfärg1 2 2 3 3 3 4 2" xfId="35643" xr:uid="{00000000-0005-0000-0000-000082020000}"/>
    <cellStyle name="20% - Dekorfärg1 2 2 3 3 3 5" xfId="35644" xr:uid="{00000000-0005-0000-0000-000083020000}"/>
    <cellStyle name="20% - Dekorfärg1 2 2 3 3 3 6" xfId="35645" xr:uid="{00000000-0005-0000-0000-000084020000}"/>
    <cellStyle name="20% - Dekorfärg1 2 2 3 3 3_Tabell 6a K" xfId="22844" xr:uid="{00000000-0005-0000-0000-000085020000}"/>
    <cellStyle name="20% - Dekorfärg1 2 2 3 3 4" xfId="5151" xr:uid="{00000000-0005-0000-0000-000086020000}"/>
    <cellStyle name="20% - Dekorfärg1 2 2 3 3 4 2" xfId="14036" xr:uid="{00000000-0005-0000-0000-000087020000}"/>
    <cellStyle name="20% - Dekorfärg1 2 2 3 3 4 2 2" xfId="35646" xr:uid="{00000000-0005-0000-0000-000088020000}"/>
    <cellStyle name="20% - Dekorfärg1 2 2 3 3 4 3" xfId="31533" xr:uid="{00000000-0005-0000-0000-000089020000}"/>
    <cellStyle name="20% - Dekorfärg1 2 2 3 3 4 4" xfId="35647" xr:uid="{00000000-0005-0000-0000-00008A020000}"/>
    <cellStyle name="20% - Dekorfärg1 2 2 3 3 4_Tabell 6a K" xfId="24398" xr:uid="{00000000-0005-0000-0000-00008B020000}"/>
    <cellStyle name="20% - Dekorfärg1 2 2 3 3 5" xfId="9651" xr:uid="{00000000-0005-0000-0000-00008C020000}"/>
    <cellStyle name="20% - Dekorfärg1 2 2 3 3 5 2" xfId="35648" xr:uid="{00000000-0005-0000-0000-00008D020000}"/>
    <cellStyle name="20% - Dekorfärg1 2 2 3 3 5 2 2" xfId="35649" xr:uid="{00000000-0005-0000-0000-00008E020000}"/>
    <cellStyle name="20% - Dekorfärg1 2 2 3 3 5 3" xfId="35650" xr:uid="{00000000-0005-0000-0000-00008F020000}"/>
    <cellStyle name="20% - Dekorfärg1 2 2 3 3 6" xfId="27148" xr:uid="{00000000-0005-0000-0000-000090020000}"/>
    <cellStyle name="20% - Dekorfärg1 2 2 3 3 6 2" xfId="35651" xr:uid="{00000000-0005-0000-0000-000091020000}"/>
    <cellStyle name="20% - Dekorfärg1 2 2 3 3 7" xfId="35652" xr:uid="{00000000-0005-0000-0000-000092020000}"/>
    <cellStyle name="20% - Dekorfärg1 2 2 3 3 8" xfId="35653" xr:uid="{00000000-0005-0000-0000-000093020000}"/>
    <cellStyle name="20% - Dekorfärg1 2 2 3 3_Tabell 6a K" xfId="8981" xr:uid="{00000000-0005-0000-0000-000094020000}"/>
    <cellStyle name="20% - Dekorfärg1 2 2 3 4" xfId="1190" xr:uid="{00000000-0005-0000-0000-000095020000}"/>
    <cellStyle name="20% - Dekorfärg1 2 2 3 4 2" xfId="1242" xr:uid="{00000000-0005-0000-0000-000096020000}"/>
    <cellStyle name="20% - Dekorfärg1 2 2 3 4 2 2" xfId="3434" xr:uid="{00000000-0005-0000-0000-000097020000}"/>
    <cellStyle name="20% - Dekorfärg1 2 2 3 4 2 2 2" xfId="7820" xr:uid="{00000000-0005-0000-0000-000098020000}"/>
    <cellStyle name="20% - Dekorfärg1 2 2 3 4 2 2 2 2" xfId="16705" xr:uid="{00000000-0005-0000-0000-000099020000}"/>
    <cellStyle name="20% - Dekorfärg1 2 2 3 4 2 2 2 2 2" xfId="35654" xr:uid="{00000000-0005-0000-0000-00009A020000}"/>
    <cellStyle name="20% - Dekorfärg1 2 2 3 4 2 2 2 3" xfId="34202" xr:uid="{00000000-0005-0000-0000-00009B020000}"/>
    <cellStyle name="20% - Dekorfärg1 2 2 3 4 2 2 2_Tabell 6a K" xfId="26190" xr:uid="{00000000-0005-0000-0000-00009C020000}"/>
    <cellStyle name="20% - Dekorfärg1 2 2 3 4 2 2 3" xfId="12319" xr:uid="{00000000-0005-0000-0000-00009D020000}"/>
    <cellStyle name="20% - Dekorfärg1 2 2 3 4 2 2 3 2" xfId="35655" xr:uid="{00000000-0005-0000-0000-00009E020000}"/>
    <cellStyle name="20% - Dekorfärg1 2 2 3 4 2 2 4" xfId="29816" xr:uid="{00000000-0005-0000-0000-00009F020000}"/>
    <cellStyle name="20% - Dekorfärg1 2 2 3 4 2 2 5" xfId="35656" xr:uid="{00000000-0005-0000-0000-0000A0020000}"/>
    <cellStyle name="20% - Dekorfärg1 2 2 3 4 2 2_Tabell 6a K" xfId="21587" xr:uid="{00000000-0005-0000-0000-0000A1020000}"/>
    <cellStyle name="20% - Dekorfärg1 2 2 3 4 2 3" xfId="5627" xr:uid="{00000000-0005-0000-0000-0000A2020000}"/>
    <cellStyle name="20% - Dekorfärg1 2 2 3 4 2 3 2" xfId="14512" xr:uid="{00000000-0005-0000-0000-0000A3020000}"/>
    <cellStyle name="20% - Dekorfärg1 2 2 3 4 2 3 2 2" xfId="35657" xr:uid="{00000000-0005-0000-0000-0000A4020000}"/>
    <cellStyle name="20% - Dekorfärg1 2 2 3 4 2 3 3" xfId="32009" xr:uid="{00000000-0005-0000-0000-0000A5020000}"/>
    <cellStyle name="20% - Dekorfärg1 2 2 3 4 2 3 4" xfId="35658" xr:uid="{00000000-0005-0000-0000-0000A6020000}"/>
    <cellStyle name="20% - Dekorfärg1 2 2 3 4 2 3_Tabell 6a K" xfId="18683" xr:uid="{00000000-0005-0000-0000-0000A7020000}"/>
    <cellStyle name="20% - Dekorfärg1 2 2 3 4 2 4" xfId="10127" xr:uid="{00000000-0005-0000-0000-0000A8020000}"/>
    <cellStyle name="20% - Dekorfärg1 2 2 3 4 2 4 2" xfId="35659" xr:uid="{00000000-0005-0000-0000-0000A9020000}"/>
    <cellStyle name="20% - Dekorfärg1 2 2 3 4 2 4 2 2" xfId="35660" xr:uid="{00000000-0005-0000-0000-0000AA020000}"/>
    <cellStyle name="20% - Dekorfärg1 2 2 3 4 2 4 3" xfId="35661" xr:uid="{00000000-0005-0000-0000-0000AB020000}"/>
    <cellStyle name="20% - Dekorfärg1 2 2 3 4 2 5" xfId="27624" xr:uid="{00000000-0005-0000-0000-0000AC020000}"/>
    <cellStyle name="20% - Dekorfärg1 2 2 3 4 2 5 2" xfId="35662" xr:uid="{00000000-0005-0000-0000-0000AD020000}"/>
    <cellStyle name="20% - Dekorfärg1 2 2 3 4 2 6" xfId="35663" xr:uid="{00000000-0005-0000-0000-0000AE020000}"/>
    <cellStyle name="20% - Dekorfärg1 2 2 3 4 2 7" xfId="35664" xr:uid="{00000000-0005-0000-0000-0000AF020000}"/>
    <cellStyle name="20% - Dekorfärg1 2 2 3 4 2_Tabell 6a K" xfId="23225" xr:uid="{00000000-0005-0000-0000-0000B0020000}"/>
    <cellStyle name="20% - Dekorfärg1 2 2 3 4 3" xfId="3382" xr:uid="{00000000-0005-0000-0000-0000B1020000}"/>
    <cellStyle name="20% - Dekorfärg1 2 2 3 4 3 2" xfId="7768" xr:uid="{00000000-0005-0000-0000-0000B2020000}"/>
    <cellStyle name="20% - Dekorfärg1 2 2 3 4 3 2 2" xfId="16653" xr:uid="{00000000-0005-0000-0000-0000B3020000}"/>
    <cellStyle name="20% - Dekorfärg1 2 2 3 4 3 2 2 2" xfId="35665" xr:uid="{00000000-0005-0000-0000-0000B4020000}"/>
    <cellStyle name="20% - Dekorfärg1 2 2 3 4 3 2 3" xfId="34150" xr:uid="{00000000-0005-0000-0000-0000B5020000}"/>
    <cellStyle name="20% - Dekorfärg1 2 2 3 4 3 2 4" xfId="35666" xr:uid="{00000000-0005-0000-0000-0000B6020000}"/>
    <cellStyle name="20% - Dekorfärg1 2 2 3 4 3 2_Tabell 6a K" xfId="20552" xr:uid="{00000000-0005-0000-0000-0000B7020000}"/>
    <cellStyle name="20% - Dekorfärg1 2 2 3 4 3 3" xfId="12267" xr:uid="{00000000-0005-0000-0000-0000B8020000}"/>
    <cellStyle name="20% - Dekorfärg1 2 2 3 4 3 3 2" xfId="35667" xr:uid="{00000000-0005-0000-0000-0000B9020000}"/>
    <cellStyle name="20% - Dekorfärg1 2 2 3 4 3 3 2 2" xfId="35668" xr:uid="{00000000-0005-0000-0000-0000BA020000}"/>
    <cellStyle name="20% - Dekorfärg1 2 2 3 4 3 3 3" xfId="35669" xr:uid="{00000000-0005-0000-0000-0000BB020000}"/>
    <cellStyle name="20% - Dekorfärg1 2 2 3 4 3 4" xfId="29764" xr:uid="{00000000-0005-0000-0000-0000BC020000}"/>
    <cellStyle name="20% - Dekorfärg1 2 2 3 4 3 4 2" xfId="35670" xr:uid="{00000000-0005-0000-0000-0000BD020000}"/>
    <cellStyle name="20% - Dekorfärg1 2 2 3 4 3 5" xfId="35671" xr:uid="{00000000-0005-0000-0000-0000BE020000}"/>
    <cellStyle name="20% - Dekorfärg1 2 2 3 4 3 6" xfId="35672" xr:uid="{00000000-0005-0000-0000-0000BF020000}"/>
    <cellStyle name="20% - Dekorfärg1 2 2 3 4 3_Tabell 6a K" xfId="21531" xr:uid="{00000000-0005-0000-0000-0000C0020000}"/>
    <cellStyle name="20% - Dekorfärg1 2 2 3 4 4" xfId="5575" xr:uid="{00000000-0005-0000-0000-0000C1020000}"/>
    <cellStyle name="20% - Dekorfärg1 2 2 3 4 4 2" xfId="14460" xr:uid="{00000000-0005-0000-0000-0000C2020000}"/>
    <cellStyle name="20% - Dekorfärg1 2 2 3 4 4 2 2" xfId="35673" xr:uid="{00000000-0005-0000-0000-0000C3020000}"/>
    <cellStyle name="20% - Dekorfärg1 2 2 3 4 4 3" xfId="31957" xr:uid="{00000000-0005-0000-0000-0000C4020000}"/>
    <cellStyle name="20% - Dekorfärg1 2 2 3 4 4 4" xfId="35674" xr:uid="{00000000-0005-0000-0000-0000C5020000}"/>
    <cellStyle name="20% - Dekorfärg1 2 2 3 4 4_Tabell 6a K" xfId="26138" xr:uid="{00000000-0005-0000-0000-0000C6020000}"/>
    <cellStyle name="20% - Dekorfärg1 2 2 3 4 5" xfId="10075" xr:uid="{00000000-0005-0000-0000-0000C7020000}"/>
    <cellStyle name="20% - Dekorfärg1 2 2 3 4 5 2" xfId="35675" xr:uid="{00000000-0005-0000-0000-0000C8020000}"/>
    <cellStyle name="20% - Dekorfärg1 2 2 3 4 5 2 2" xfId="35676" xr:uid="{00000000-0005-0000-0000-0000C9020000}"/>
    <cellStyle name="20% - Dekorfärg1 2 2 3 4 5 3" xfId="35677" xr:uid="{00000000-0005-0000-0000-0000CA020000}"/>
    <cellStyle name="20% - Dekorfärg1 2 2 3 4 6" xfId="27572" xr:uid="{00000000-0005-0000-0000-0000CB020000}"/>
    <cellStyle name="20% - Dekorfärg1 2 2 3 4 6 2" xfId="35678" xr:uid="{00000000-0005-0000-0000-0000CC020000}"/>
    <cellStyle name="20% - Dekorfärg1 2 2 3 4 7" xfId="35679" xr:uid="{00000000-0005-0000-0000-0000CD020000}"/>
    <cellStyle name="20% - Dekorfärg1 2 2 3 4 8" xfId="35680" xr:uid="{00000000-0005-0000-0000-0000CE020000}"/>
    <cellStyle name="20% - Dekorfärg1 2 2 3 4_Tabell 6a K" xfId="20946" xr:uid="{00000000-0005-0000-0000-0000CF020000}"/>
    <cellStyle name="20% - Dekorfärg1 2 2 3 5" xfId="1238" xr:uid="{00000000-0005-0000-0000-0000D0020000}"/>
    <cellStyle name="20% - Dekorfärg1 2 2 3 5 2" xfId="3430" xr:uid="{00000000-0005-0000-0000-0000D1020000}"/>
    <cellStyle name="20% - Dekorfärg1 2 2 3 5 2 2" xfId="7816" xr:uid="{00000000-0005-0000-0000-0000D2020000}"/>
    <cellStyle name="20% - Dekorfärg1 2 2 3 5 2 2 2" xfId="16701" xr:uid="{00000000-0005-0000-0000-0000D3020000}"/>
    <cellStyle name="20% - Dekorfärg1 2 2 3 5 2 2 2 2" xfId="35681" xr:uid="{00000000-0005-0000-0000-0000D4020000}"/>
    <cellStyle name="20% - Dekorfärg1 2 2 3 5 2 2 3" xfId="34198" xr:uid="{00000000-0005-0000-0000-0000D5020000}"/>
    <cellStyle name="20% - Dekorfärg1 2 2 3 5 2 2_Tabell 6a K" xfId="25928" xr:uid="{00000000-0005-0000-0000-0000D6020000}"/>
    <cellStyle name="20% - Dekorfärg1 2 2 3 5 2 3" xfId="12315" xr:uid="{00000000-0005-0000-0000-0000D7020000}"/>
    <cellStyle name="20% - Dekorfärg1 2 2 3 5 2 3 2" xfId="35682" xr:uid="{00000000-0005-0000-0000-0000D8020000}"/>
    <cellStyle name="20% - Dekorfärg1 2 2 3 5 2 4" xfId="29812" xr:uid="{00000000-0005-0000-0000-0000D9020000}"/>
    <cellStyle name="20% - Dekorfärg1 2 2 3 5 2 5" xfId="35683" xr:uid="{00000000-0005-0000-0000-0000DA020000}"/>
    <cellStyle name="20% - Dekorfärg1 2 2 3 5 2_Tabell 6a K" xfId="20325" xr:uid="{00000000-0005-0000-0000-0000DB020000}"/>
    <cellStyle name="20% - Dekorfärg1 2 2 3 5 3" xfId="5623" xr:uid="{00000000-0005-0000-0000-0000DC020000}"/>
    <cellStyle name="20% - Dekorfärg1 2 2 3 5 3 2" xfId="14508" xr:uid="{00000000-0005-0000-0000-0000DD020000}"/>
    <cellStyle name="20% - Dekorfärg1 2 2 3 5 3 2 2" xfId="35684" xr:uid="{00000000-0005-0000-0000-0000DE020000}"/>
    <cellStyle name="20% - Dekorfärg1 2 2 3 5 3 3" xfId="32005" xr:uid="{00000000-0005-0000-0000-0000DF020000}"/>
    <cellStyle name="20% - Dekorfärg1 2 2 3 5 3 4" xfId="35685" xr:uid="{00000000-0005-0000-0000-0000E0020000}"/>
    <cellStyle name="20% - Dekorfärg1 2 2 3 5 3_Tabell 6a K" xfId="24020" xr:uid="{00000000-0005-0000-0000-0000E1020000}"/>
    <cellStyle name="20% - Dekorfärg1 2 2 3 5 4" xfId="10123" xr:uid="{00000000-0005-0000-0000-0000E2020000}"/>
    <cellStyle name="20% - Dekorfärg1 2 2 3 5 4 2" xfId="35686" xr:uid="{00000000-0005-0000-0000-0000E3020000}"/>
    <cellStyle name="20% - Dekorfärg1 2 2 3 5 4 2 2" xfId="35687" xr:uid="{00000000-0005-0000-0000-0000E4020000}"/>
    <cellStyle name="20% - Dekorfärg1 2 2 3 5 4 3" xfId="35688" xr:uid="{00000000-0005-0000-0000-0000E5020000}"/>
    <cellStyle name="20% - Dekorfärg1 2 2 3 5 5" xfId="27620" xr:uid="{00000000-0005-0000-0000-0000E6020000}"/>
    <cellStyle name="20% - Dekorfärg1 2 2 3 5 5 2" xfId="35689" xr:uid="{00000000-0005-0000-0000-0000E7020000}"/>
    <cellStyle name="20% - Dekorfärg1 2 2 3 5 6" xfId="35690" xr:uid="{00000000-0005-0000-0000-0000E8020000}"/>
    <cellStyle name="20% - Dekorfärg1 2 2 3 5 7" xfId="35691" xr:uid="{00000000-0005-0000-0000-0000E9020000}"/>
    <cellStyle name="20% - Dekorfärg1 2 2 3 5_Tabell 6a K" xfId="25286" xr:uid="{00000000-0005-0000-0000-0000EA020000}"/>
    <cellStyle name="20% - Dekorfärg1 2 2 3 6" xfId="2534" xr:uid="{00000000-0005-0000-0000-0000EB020000}"/>
    <cellStyle name="20% - Dekorfärg1 2 2 3 6 2" xfId="6920" xr:uid="{00000000-0005-0000-0000-0000EC020000}"/>
    <cellStyle name="20% - Dekorfärg1 2 2 3 6 2 2" xfId="15805" xr:uid="{00000000-0005-0000-0000-0000ED020000}"/>
    <cellStyle name="20% - Dekorfärg1 2 2 3 6 2 2 2" xfId="35692" xr:uid="{00000000-0005-0000-0000-0000EE020000}"/>
    <cellStyle name="20% - Dekorfärg1 2 2 3 6 2 3" xfId="33302" xr:uid="{00000000-0005-0000-0000-0000EF020000}"/>
    <cellStyle name="20% - Dekorfärg1 2 2 3 6 2 4" xfId="35693" xr:uid="{00000000-0005-0000-0000-0000F0020000}"/>
    <cellStyle name="20% - Dekorfärg1 2 2 3 6 2_Tabell 6a K" xfId="18716" xr:uid="{00000000-0005-0000-0000-0000F1020000}"/>
    <cellStyle name="20% - Dekorfärg1 2 2 3 6 3" xfId="11419" xr:uid="{00000000-0005-0000-0000-0000F2020000}"/>
    <cellStyle name="20% - Dekorfärg1 2 2 3 6 3 2" xfId="35694" xr:uid="{00000000-0005-0000-0000-0000F3020000}"/>
    <cellStyle name="20% - Dekorfärg1 2 2 3 6 3 2 2" xfId="35695" xr:uid="{00000000-0005-0000-0000-0000F4020000}"/>
    <cellStyle name="20% - Dekorfärg1 2 2 3 6 3 3" xfId="35696" xr:uid="{00000000-0005-0000-0000-0000F5020000}"/>
    <cellStyle name="20% - Dekorfärg1 2 2 3 6 4" xfId="28916" xr:uid="{00000000-0005-0000-0000-0000F6020000}"/>
    <cellStyle name="20% - Dekorfärg1 2 2 3 6 4 2" xfId="35697" xr:uid="{00000000-0005-0000-0000-0000F7020000}"/>
    <cellStyle name="20% - Dekorfärg1 2 2 3 6 5" xfId="35698" xr:uid="{00000000-0005-0000-0000-0000F8020000}"/>
    <cellStyle name="20% - Dekorfärg1 2 2 3 6 6" xfId="35699" xr:uid="{00000000-0005-0000-0000-0000F9020000}"/>
    <cellStyle name="20% - Dekorfärg1 2 2 3 6_Tabell 6a K" xfId="22056" xr:uid="{00000000-0005-0000-0000-0000FA020000}"/>
    <cellStyle name="20% - Dekorfärg1 2 2 3 7" xfId="4727" xr:uid="{00000000-0005-0000-0000-0000FB020000}"/>
    <cellStyle name="20% - Dekorfärg1 2 2 3 7 2" xfId="13612" xr:uid="{00000000-0005-0000-0000-0000FC020000}"/>
    <cellStyle name="20% - Dekorfärg1 2 2 3 7 2 2" xfId="35700" xr:uid="{00000000-0005-0000-0000-0000FD020000}"/>
    <cellStyle name="20% - Dekorfärg1 2 2 3 7 3" xfId="31109" xr:uid="{00000000-0005-0000-0000-0000FE020000}"/>
    <cellStyle name="20% - Dekorfärg1 2 2 3 7 4" xfId="35701" xr:uid="{00000000-0005-0000-0000-0000FF020000}"/>
    <cellStyle name="20% - Dekorfärg1 2 2 3 7_Tabell 6a K" xfId="25009" xr:uid="{00000000-0005-0000-0000-000000030000}"/>
    <cellStyle name="20% - Dekorfärg1 2 2 3 8" xfId="9227" xr:uid="{00000000-0005-0000-0000-000001030000}"/>
    <cellStyle name="20% - Dekorfärg1 2 2 3 8 2" xfId="35702" xr:uid="{00000000-0005-0000-0000-000002030000}"/>
    <cellStyle name="20% - Dekorfärg1 2 2 3 8 2 2" xfId="35703" xr:uid="{00000000-0005-0000-0000-000003030000}"/>
    <cellStyle name="20% - Dekorfärg1 2 2 3 8 3" xfId="35704" xr:uid="{00000000-0005-0000-0000-000004030000}"/>
    <cellStyle name="20% - Dekorfärg1 2 2 3 9" xfId="26724" xr:uid="{00000000-0005-0000-0000-000005030000}"/>
    <cellStyle name="20% - Dekorfärg1 2 2 3 9 2" xfId="35705" xr:uid="{00000000-0005-0000-0000-000006030000}"/>
    <cellStyle name="20% - Dekorfärg1 2 2 3_Tabell 6a K" xfId="19677" xr:uid="{00000000-0005-0000-0000-000007030000}"/>
    <cellStyle name="20% - Dekorfärg1 2 2 4" xfId="199" xr:uid="{00000000-0005-0000-0000-000008030000}"/>
    <cellStyle name="20% - Dekorfärg1 2 2 4 10" xfId="35706" xr:uid="{00000000-0005-0000-0000-000009030000}"/>
    <cellStyle name="20% - Dekorfärg1 2 2 4 11" xfId="35707" xr:uid="{00000000-0005-0000-0000-00000A030000}"/>
    <cellStyle name="20% - Dekorfärg1 2 2 4 12" xfId="35708" xr:uid="{00000000-0005-0000-0000-00000B030000}"/>
    <cellStyle name="20% - Dekorfärg1 2 2 4 2" xfId="411" xr:uid="{00000000-0005-0000-0000-00000C030000}"/>
    <cellStyle name="20% - Dekorfärg1 2 2 4 2 2" xfId="835" xr:uid="{00000000-0005-0000-0000-00000D030000}"/>
    <cellStyle name="20% - Dekorfärg1 2 2 4 2 2 2" xfId="1245" xr:uid="{00000000-0005-0000-0000-00000E030000}"/>
    <cellStyle name="20% - Dekorfärg1 2 2 4 2 2 2 2" xfId="3437" xr:uid="{00000000-0005-0000-0000-00000F030000}"/>
    <cellStyle name="20% - Dekorfärg1 2 2 4 2 2 2 2 2" xfId="7823" xr:uid="{00000000-0005-0000-0000-000010030000}"/>
    <cellStyle name="20% - Dekorfärg1 2 2 4 2 2 2 2 2 2" xfId="16708" xr:uid="{00000000-0005-0000-0000-000011030000}"/>
    <cellStyle name="20% - Dekorfärg1 2 2 4 2 2 2 2 2 2 2" xfId="35709" xr:uid="{00000000-0005-0000-0000-000012030000}"/>
    <cellStyle name="20% - Dekorfärg1 2 2 4 2 2 2 2 2 3" xfId="34205" xr:uid="{00000000-0005-0000-0000-000013030000}"/>
    <cellStyle name="20% - Dekorfärg1 2 2 4 2 2 2 2 2_Tabell 6a K" xfId="22159" xr:uid="{00000000-0005-0000-0000-000014030000}"/>
    <cellStyle name="20% - Dekorfärg1 2 2 4 2 2 2 2 3" xfId="12322" xr:uid="{00000000-0005-0000-0000-000015030000}"/>
    <cellStyle name="20% - Dekorfärg1 2 2 4 2 2 2 2 3 2" xfId="35710" xr:uid="{00000000-0005-0000-0000-000016030000}"/>
    <cellStyle name="20% - Dekorfärg1 2 2 4 2 2 2 2 4" xfId="29819" xr:uid="{00000000-0005-0000-0000-000017030000}"/>
    <cellStyle name="20% - Dekorfärg1 2 2 4 2 2 2 2 5" xfId="35711" xr:uid="{00000000-0005-0000-0000-000018030000}"/>
    <cellStyle name="20% - Dekorfärg1 2 2 4 2 2 2 2_Tabell 6a K" xfId="24505" xr:uid="{00000000-0005-0000-0000-000019030000}"/>
    <cellStyle name="20% - Dekorfärg1 2 2 4 2 2 2 3" xfId="5630" xr:uid="{00000000-0005-0000-0000-00001A030000}"/>
    <cellStyle name="20% - Dekorfärg1 2 2 4 2 2 2 3 2" xfId="14515" xr:uid="{00000000-0005-0000-0000-00001B030000}"/>
    <cellStyle name="20% - Dekorfärg1 2 2 4 2 2 2 3 2 2" xfId="35712" xr:uid="{00000000-0005-0000-0000-00001C030000}"/>
    <cellStyle name="20% - Dekorfärg1 2 2 4 2 2 2 3 3" xfId="32012" xr:uid="{00000000-0005-0000-0000-00001D030000}"/>
    <cellStyle name="20% - Dekorfärg1 2 2 4 2 2 2 3 4" xfId="35713" xr:uid="{00000000-0005-0000-0000-00001E030000}"/>
    <cellStyle name="20% - Dekorfärg1 2 2 4 2 2 2 3_Tabell 6a K" xfId="20623" xr:uid="{00000000-0005-0000-0000-00001F030000}"/>
    <cellStyle name="20% - Dekorfärg1 2 2 4 2 2 2 4" xfId="10130" xr:uid="{00000000-0005-0000-0000-000020030000}"/>
    <cellStyle name="20% - Dekorfärg1 2 2 4 2 2 2 4 2" xfId="35714" xr:uid="{00000000-0005-0000-0000-000021030000}"/>
    <cellStyle name="20% - Dekorfärg1 2 2 4 2 2 2 4 2 2" xfId="35715" xr:uid="{00000000-0005-0000-0000-000022030000}"/>
    <cellStyle name="20% - Dekorfärg1 2 2 4 2 2 2 4 3" xfId="35716" xr:uid="{00000000-0005-0000-0000-000023030000}"/>
    <cellStyle name="20% - Dekorfärg1 2 2 4 2 2 2 5" xfId="27627" xr:uid="{00000000-0005-0000-0000-000024030000}"/>
    <cellStyle name="20% - Dekorfärg1 2 2 4 2 2 2 5 2" xfId="35717" xr:uid="{00000000-0005-0000-0000-000025030000}"/>
    <cellStyle name="20% - Dekorfärg1 2 2 4 2 2 2 6" xfId="35718" xr:uid="{00000000-0005-0000-0000-000026030000}"/>
    <cellStyle name="20% - Dekorfärg1 2 2 4 2 2 2 7" xfId="35719" xr:uid="{00000000-0005-0000-0000-000027030000}"/>
    <cellStyle name="20% - Dekorfärg1 2 2 4 2 2 2_Tabell 6a K" xfId="20594" xr:uid="{00000000-0005-0000-0000-000028030000}"/>
    <cellStyle name="20% - Dekorfärg1 2 2 4 2 2 3" xfId="3027" xr:uid="{00000000-0005-0000-0000-000029030000}"/>
    <cellStyle name="20% - Dekorfärg1 2 2 4 2 2 3 2" xfId="7413" xr:uid="{00000000-0005-0000-0000-00002A030000}"/>
    <cellStyle name="20% - Dekorfärg1 2 2 4 2 2 3 2 2" xfId="16298" xr:uid="{00000000-0005-0000-0000-00002B030000}"/>
    <cellStyle name="20% - Dekorfärg1 2 2 4 2 2 3 2 2 2" xfId="35720" xr:uid="{00000000-0005-0000-0000-00002C030000}"/>
    <cellStyle name="20% - Dekorfärg1 2 2 4 2 2 3 2 3" xfId="33795" xr:uid="{00000000-0005-0000-0000-00002D030000}"/>
    <cellStyle name="20% - Dekorfärg1 2 2 4 2 2 3 2 4" xfId="35721" xr:uid="{00000000-0005-0000-0000-00002E030000}"/>
    <cellStyle name="20% - Dekorfärg1 2 2 4 2 2 3 2_Tabell 6a K" xfId="23116" xr:uid="{00000000-0005-0000-0000-00002F030000}"/>
    <cellStyle name="20% - Dekorfärg1 2 2 4 2 2 3 3" xfId="11912" xr:uid="{00000000-0005-0000-0000-000030030000}"/>
    <cellStyle name="20% - Dekorfärg1 2 2 4 2 2 3 3 2" xfId="35722" xr:uid="{00000000-0005-0000-0000-000031030000}"/>
    <cellStyle name="20% - Dekorfärg1 2 2 4 2 2 3 3 2 2" xfId="35723" xr:uid="{00000000-0005-0000-0000-000032030000}"/>
    <cellStyle name="20% - Dekorfärg1 2 2 4 2 2 3 3 3" xfId="35724" xr:uid="{00000000-0005-0000-0000-000033030000}"/>
    <cellStyle name="20% - Dekorfärg1 2 2 4 2 2 3 4" xfId="29409" xr:uid="{00000000-0005-0000-0000-000034030000}"/>
    <cellStyle name="20% - Dekorfärg1 2 2 4 2 2 3 4 2" xfId="35725" xr:uid="{00000000-0005-0000-0000-000035030000}"/>
    <cellStyle name="20% - Dekorfärg1 2 2 4 2 2 3 5" xfId="35726" xr:uid="{00000000-0005-0000-0000-000036030000}"/>
    <cellStyle name="20% - Dekorfärg1 2 2 4 2 2 3 6" xfId="35727" xr:uid="{00000000-0005-0000-0000-000037030000}"/>
    <cellStyle name="20% - Dekorfärg1 2 2 4 2 2 3_Tabell 6a K" xfId="20316" xr:uid="{00000000-0005-0000-0000-000038030000}"/>
    <cellStyle name="20% - Dekorfärg1 2 2 4 2 2 4" xfId="5220" xr:uid="{00000000-0005-0000-0000-000039030000}"/>
    <cellStyle name="20% - Dekorfärg1 2 2 4 2 2 4 2" xfId="14105" xr:uid="{00000000-0005-0000-0000-00003A030000}"/>
    <cellStyle name="20% - Dekorfärg1 2 2 4 2 2 4 2 2" xfId="35728" xr:uid="{00000000-0005-0000-0000-00003B030000}"/>
    <cellStyle name="20% - Dekorfärg1 2 2 4 2 2 4 3" xfId="31602" xr:uid="{00000000-0005-0000-0000-00003C030000}"/>
    <cellStyle name="20% - Dekorfärg1 2 2 4 2 2 4 4" xfId="35729" xr:uid="{00000000-0005-0000-0000-00003D030000}"/>
    <cellStyle name="20% - Dekorfärg1 2 2 4 2 2 4_Tabell 6a K" xfId="24667" xr:uid="{00000000-0005-0000-0000-00003E030000}"/>
    <cellStyle name="20% - Dekorfärg1 2 2 4 2 2 5" xfId="9720" xr:uid="{00000000-0005-0000-0000-00003F030000}"/>
    <cellStyle name="20% - Dekorfärg1 2 2 4 2 2 5 2" xfId="35730" xr:uid="{00000000-0005-0000-0000-000040030000}"/>
    <cellStyle name="20% - Dekorfärg1 2 2 4 2 2 5 2 2" xfId="35731" xr:uid="{00000000-0005-0000-0000-000041030000}"/>
    <cellStyle name="20% - Dekorfärg1 2 2 4 2 2 5 3" xfId="35732" xr:uid="{00000000-0005-0000-0000-000042030000}"/>
    <cellStyle name="20% - Dekorfärg1 2 2 4 2 2 6" xfId="27217" xr:uid="{00000000-0005-0000-0000-000043030000}"/>
    <cellStyle name="20% - Dekorfärg1 2 2 4 2 2 6 2" xfId="35733" xr:uid="{00000000-0005-0000-0000-000044030000}"/>
    <cellStyle name="20% - Dekorfärg1 2 2 4 2 2 7" xfId="35734" xr:uid="{00000000-0005-0000-0000-000045030000}"/>
    <cellStyle name="20% - Dekorfärg1 2 2 4 2 2 8" xfId="35735" xr:uid="{00000000-0005-0000-0000-000046030000}"/>
    <cellStyle name="20% - Dekorfärg1 2 2 4 2 2_Tabell 6a K" xfId="22496" xr:uid="{00000000-0005-0000-0000-000047030000}"/>
    <cellStyle name="20% - Dekorfärg1 2 2 4 2 3" xfId="1244" xr:uid="{00000000-0005-0000-0000-000048030000}"/>
    <cellStyle name="20% - Dekorfärg1 2 2 4 2 3 2" xfId="3436" xr:uid="{00000000-0005-0000-0000-000049030000}"/>
    <cellStyle name="20% - Dekorfärg1 2 2 4 2 3 2 2" xfId="7822" xr:uid="{00000000-0005-0000-0000-00004A030000}"/>
    <cellStyle name="20% - Dekorfärg1 2 2 4 2 3 2 2 2" xfId="16707" xr:uid="{00000000-0005-0000-0000-00004B030000}"/>
    <cellStyle name="20% - Dekorfärg1 2 2 4 2 3 2 2 2 2" xfId="35736" xr:uid="{00000000-0005-0000-0000-00004C030000}"/>
    <cellStyle name="20% - Dekorfärg1 2 2 4 2 3 2 2 3" xfId="34204" xr:uid="{00000000-0005-0000-0000-00004D030000}"/>
    <cellStyle name="20% - Dekorfärg1 2 2 4 2 3 2 2_Tabell 6a K" xfId="8951" xr:uid="{00000000-0005-0000-0000-00004E030000}"/>
    <cellStyle name="20% - Dekorfärg1 2 2 4 2 3 2 3" xfId="12321" xr:uid="{00000000-0005-0000-0000-00004F030000}"/>
    <cellStyle name="20% - Dekorfärg1 2 2 4 2 3 2 3 2" xfId="35737" xr:uid="{00000000-0005-0000-0000-000050030000}"/>
    <cellStyle name="20% - Dekorfärg1 2 2 4 2 3 2 4" xfId="29818" xr:uid="{00000000-0005-0000-0000-000051030000}"/>
    <cellStyle name="20% - Dekorfärg1 2 2 4 2 3 2 5" xfId="35738" xr:uid="{00000000-0005-0000-0000-000052030000}"/>
    <cellStyle name="20% - Dekorfärg1 2 2 4 2 3 2_Tabell 6a K" xfId="20164" xr:uid="{00000000-0005-0000-0000-000053030000}"/>
    <cellStyle name="20% - Dekorfärg1 2 2 4 2 3 3" xfId="5629" xr:uid="{00000000-0005-0000-0000-000054030000}"/>
    <cellStyle name="20% - Dekorfärg1 2 2 4 2 3 3 2" xfId="14514" xr:uid="{00000000-0005-0000-0000-000055030000}"/>
    <cellStyle name="20% - Dekorfärg1 2 2 4 2 3 3 2 2" xfId="35739" xr:uid="{00000000-0005-0000-0000-000056030000}"/>
    <cellStyle name="20% - Dekorfärg1 2 2 4 2 3 3 3" xfId="32011" xr:uid="{00000000-0005-0000-0000-000057030000}"/>
    <cellStyle name="20% - Dekorfärg1 2 2 4 2 3 3 4" xfId="35740" xr:uid="{00000000-0005-0000-0000-000058030000}"/>
    <cellStyle name="20% - Dekorfärg1 2 2 4 2 3 3_Tabell 6a K" xfId="18838" xr:uid="{00000000-0005-0000-0000-000059030000}"/>
    <cellStyle name="20% - Dekorfärg1 2 2 4 2 3 4" xfId="10129" xr:uid="{00000000-0005-0000-0000-00005A030000}"/>
    <cellStyle name="20% - Dekorfärg1 2 2 4 2 3 4 2" xfId="35741" xr:uid="{00000000-0005-0000-0000-00005B030000}"/>
    <cellStyle name="20% - Dekorfärg1 2 2 4 2 3 4 2 2" xfId="35742" xr:uid="{00000000-0005-0000-0000-00005C030000}"/>
    <cellStyle name="20% - Dekorfärg1 2 2 4 2 3 4 3" xfId="35743" xr:uid="{00000000-0005-0000-0000-00005D030000}"/>
    <cellStyle name="20% - Dekorfärg1 2 2 4 2 3 5" xfId="27626" xr:uid="{00000000-0005-0000-0000-00005E030000}"/>
    <cellStyle name="20% - Dekorfärg1 2 2 4 2 3 5 2" xfId="35744" xr:uid="{00000000-0005-0000-0000-00005F030000}"/>
    <cellStyle name="20% - Dekorfärg1 2 2 4 2 3 6" xfId="35745" xr:uid="{00000000-0005-0000-0000-000060030000}"/>
    <cellStyle name="20% - Dekorfärg1 2 2 4 2 3 7" xfId="35746" xr:uid="{00000000-0005-0000-0000-000061030000}"/>
    <cellStyle name="20% - Dekorfärg1 2 2 4 2 3_Tabell 6a K" xfId="23758" xr:uid="{00000000-0005-0000-0000-000062030000}"/>
    <cellStyle name="20% - Dekorfärg1 2 2 4 2 4" xfId="2603" xr:uid="{00000000-0005-0000-0000-000063030000}"/>
    <cellStyle name="20% - Dekorfärg1 2 2 4 2 4 2" xfId="6989" xr:uid="{00000000-0005-0000-0000-000064030000}"/>
    <cellStyle name="20% - Dekorfärg1 2 2 4 2 4 2 2" xfId="15874" xr:uid="{00000000-0005-0000-0000-000065030000}"/>
    <cellStyle name="20% - Dekorfärg1 2 2 4 2 4 2 2 2" xfId="35747" xr:uid="{00000000-0005-0000-0000-000066030000}"/>
    <cellStyle name="20% - Dekorfärg1 2 2 4 2 4 2 3" xfId="33371" xr:uid="{00000000-0005-0000-0000-000067030000}"/>
    <cellStyle name="20% - Dekorfärg1 2 2 4 2 4 2 4" xfId="35748" xr:uid="{00000000-0005-0000-0000-000068030000}"/>
    <cellStyle name="20% - Dekorfärg1 2 2 4 2 4 2_Tabell 6a K" xfId="19136" xr:uid="{00000000-0005-0000-0000-000069030000}"/>
    <cellStyle name="20% - Dekorfärg1 2 2 4 2 4 3" xfId="11488" xr:uid="{00000000-0005-0000-0000-00006A030000}"/>
    <cellStyle name="20% - Dekorfärg1 2 2 4 2 4 3 2" xfId="35749" xr:uid="{00000000-0005-0000-0000-00006B030000}"/>
    <cellStyle name="20% - Dekorfärg1 2 2 4 2 4 3 2 2" xfId="35750" xr:uid="{00000000-0005-0000-0000-00006C030000}"/>
    <cellStyle name="20% - Dekorfärg1 2 2 4 2 4 3 3" xfId="35751" xr:uid="{00000000-0005-0000-0000-00006D030000}"/>
    <cellStyle name="20% - Dekorfärg1 2 2 4 2 4 4" xfId="28985" xr:uid="{00000000-0005-0000-0000-00006E030000}"/>
    <cellStyle name="20% - Dekorfärg1 2 2 4 2 4 4 2" xfId="35752" xr:uid="{00000000-0005-0000-0000-00006F030000}"/>
    <cellStyle name="20% - Dekorfärg1 2 2 4 2 4 5" xfId="35753" xr:uid="{00000000-0005-0000-0000-000070030000}"/>
    <cellStyle name="20% - Dekorfärg1 2 2 4 2 4 6" xfId="35754" xr:uid="{00000000-0005-0000-0000-000071030000}"/>
    <cellStyle name="20% - Dekorfärg1 2 2 4 2 4_Tabell 6a K" xfId="25907" xr:uid="{00000000-0005-0000-0000-000072030000}"/>
    <cellStyle name="20% - Dekorfärg1 2 2 4 2 5" xfId="4796" xr:uid="{00000000-0005-0000-0000-000073030000}"/>
    <cellStyle name="20% - Dekorfärg1 2 2 4 2 5 2" xfId="13681" xr:uid="{00000000-0005-0000-0000-000074030000}"/>
    <cellStyle name="20% - Dekorfärg1 2 2 4 2 5 2 2" xfId="35755" xr:uid="{00000000-0005-0000-0000-000075030000}"/>
    <cellStyle name="20% - Dekorfärg1 2 2 4 2 5 3" xfId="31178" xr:uid="{00000000-0005-0000-0000-000076030000}"/>
    <cellStyle name="20% - Dekorfärg1 2 2 4 2 5 4" xfId="35756" xr:uid="{00000000-0005-0000-0000-000077030000}"/>
    <cellStyle name="20% - Dekorfärg1 2 2 4 2 5_Tabell 6a K" xfId="22647" xr:uid="{00000000-0005-0000-0000-000078030000}"/>
    <cellStyle name="20% - Dekorfärg1 2 2 4 2 6" xfId="9296" xr:uid="{00000000-0005-0000-0000-000079030000}"/>
    <cellStyle name="20% - Dekorfärg1 2 2 4 2 6 2" xfId="35757" xr:uid="{00000000-0005-0000-0000-00007A030000}"/>
    <cellStyle name="20% - Dekorfärg1 2 2 4 2 6 2 2" xfId="35758" xr:uid="{00000000-0005-0000-0000-00007B030000}"/>
    <cellStyle name="20% - Dekorfärg1 2 2 4 2 6 3" xfId="35759" xr:uid="{00000000-0005-0000-0000-00007C030000}"/>
    <cellStyle name="20% - Dekorfärg1 2 2 4 2 7" xfId="26793" xr:uid="{00000000-0005-0000-0000-00007D030000}"/>
    <cellStyle name="20% - Dekorfärg1 2 2 4 2 7 2" xfId="35760" xr:uid="{00000000-0005-0000-0000-00007E030000}"/>
    <cellStyle name="20% - Dekorfärg1 2 2 4 2 8" xfId="35761" xr:uid="{00000000-0005-0000-0000-00007F030000}"/>
    <cellStyle name="20% - Dekorfärg1 2 2 4 2 9" xfId="35762" xr:uid="{00000000-0005-0000-0000-000080030000}"/>
    <cellStyle name="20% - Dekorfärg1 2 2 4 2_Tabell 6a K" xfId="19148" xr:uid="{00000000-0005-0000-0000-000081030000}"/>
    <cellStyle name="20% - Dekorfärg1 2 2 4 3" xfId="623" xr:uid="{00000000-0005-0000-0000-000082030000}"/>
    <cellStyle name="20% - Dekorfärg1 2 2 4 3 2" xfId="1246" xr:uid="{00000000-0005-0000-0000-000083030000}"/>
    <cellStyle name="20% - Dekorfärg1 2 2 4 3 2 2" xfId="3438" xr:uid="{00000000-0005-0000-0000-000084030000}"/>
    <cellStyle name="20% - Dekorfärg1 2 2 4 3 2 2 2" xfId="7824" xr:uid="{00000000-0005-0000-0000-000085030000}"/>
    <cellStyle name="20% - Dekorfärg1 2 2 4 3 2 2 2 2" xfId="16709" xr:uid="{00000000-0005-0000-0000-000086030000}"/>
    <cellStyle name="20% - Dekorfärg1 2 2 4 3 2 2 2 2 2" xfId="35763" xr:uid="{00000000-0005-0000-0000-000087030000}"/>
    <cellStyle name="20% - Dekorfärg1 2 2 4 3 2 2 2 3" xfId="34206" xr:uid="{00000000-0005-0000-0000-000088030000}"/>
    <cellStyle name="20% - Dekorfärg1 2 2 4 3 2 2 2_Tabell 6a K" xfId="19684" xr:uid="{00000000-0005-0000-0000-000089030000}"/>
    <cellStyle name="20% - Dekorfärg1 2 2 4 3 2 2 3" xfId="12323" xr:uid="{00000000-0005-0000-0000-00008A030000}"/>
    <cellStyle name="20% - Dekorfärg1 2 2 4 3 2 2 3 2" xfId="35764" xr:uid="{00000000-0005-0000-0000-00008B030000}"/>
    <cellStyle name="20% - Dekorfärg1 2 2 4 3 2 2 4" xfId="29820" xr:uid="{00000000-0005-0000-0000-00008C030000}"/>
    <cellStyle name="20% - Dekorfärg1 2 2 4 3 2 2 5" xfId="35765" xr:uid="{00000000-0005-0000-0000-00008D030000}"/>
    <cellStyle name="20% - Dekorfärg1 2 2 4 3 2 2_Tabell 6a K" xfId="21588" xr:uid="{00000000-0005-0000-0000-00008E030000}"/>
    <cellStyle name="20% - Dekorfärg1 2 2 4 3 2 3" xfId="5631" xr:uid="{00000000-0005-0000-0000-00008F030000}"/>
    <cellStyle name="20% - Dekorfärg1 2 2 4 3 2 3 2" xfId="14516" xr:uid="{00000000-0005-0000-0000-000090030000}"/>
    <cellStyle name="20% - Dekorfärg1 2 2 4 3 2 3 2 2" xfId="35766" xr:uid="{00000000-0005-0000-0000-000091030000}"/>
    <cellStyle name="20% - Dekorfärg1 2 2 4 3 2 3 3" xfId="32013" xr:uid="{00000000-0005-0000-0000-000092030000}"/>
    <cellStyle name="20% - Dekorfärg1 2 2 4 3 2 3 4" xfId="35767" xr:uid="{00000000-0005-0000-0000-000093030000}"/>
    <cellStyle name="20% - Dekorfärg1 2 2 4 3 2 3_Tabell 6a K" xfId="25810" xr:uid="{00000000-0005-0000-0000-000094030000}"/>
    <cellStyle name="20% - Dekorfärg1 2 2 4 3 2 4" xfId="10131" xr:uid="{00000000-0005-0000-0000-000095030000}"/>
    <cellStyle name="20% - Dekorfärg1 2 2 4 3 2 4 2" xfId="35768" xr:uid="{00000000-0005-0000-0000-000096030000}"/>
    <cellStyle name="20% - Dekorfärg1 2 2 4 3 2 4 2 2" xfId="35769" xr:uid="{00000000-0005-0000-0000-000097030000}"/>
    <cellStyle name="20% - Dekorfärg1 2 2 4 3 2 4 3" xfId="35770" xr:uid="{00000000-0005-0000-0000-000098030000}"/>
    <cellStyle name="20% - Dekorfärg1 2 2 4 3 2 5" xfId="27628" xr:uid="{00000000-0005-0000-0000-000099030000}"/>
    <cellStyle name="20% - Dekorfärg1 2 2 4 3 2 5 2" xfId="35771" xr:uid="{00000000-0005-0000-0000-00009A030000}"/>
    <cellStyle name="20% - Dekorfärg1 2 2 4 3 2 6" xfId="35772" xr:uid="{00000000-0005-0000-0000-00009B030000}"/>
    <cellStyle name="20% - Dekorfärg1 2 2 4 3 2 7" xfId="35773" xr:uid="{00000000-0005-0000-0000-00009C030000}"/>
    <cellStyle name="20% - Dekorfärg1 2 2 4 3 2_Tabell 6a K" xfId="23226" xr:uid="{00000000-0005-0000-0000-00009D030000}"/>
    <cellStyle name="20% - Dekorfärg1 2 2 4 3 3" xfId="2815" xr:uid="{00000000-0005-0000-0000-00009E030000}"/>
    <cellStyle name="20% - Dekorfärg1 2 2 4 3 3 2" xfId="7201" xr:uid="{00000000-0005-0000-0000-00009F030000}"/>
    <cellStyle name="20% - Dekorfärg1 2 2 4 3 3 2 2" xfId="16086" xr:uid="{00000000-0005-0000-0000-0000A0030000}"/>
    <cellStyle name="20% - Dekorfärg1 2 2 4 3 3 2 2 2" xfId="35774" xr:uid="{00000000-0005-0000-0000-0000A1030000}"/>
    <cellStyle name="20% - Dekorfärg1 2 2 4 3 3 2 3" xfId="33583" xr:uid="{00000000-0005-0000-0000-0000A2030000}"/>
    <cellStyle name="20% - Dekorfärg1 2 2 4 3 3 2 4" xfId="35775" xr:uid="{00000000-0005-0000-0000-0000A3030000}"/>
    <cellStyle name="20% - Dekorfärg1 2 2 4 3 3 2_Tabell 6a K" xfId="21729" xr:uid="{00000000-0005-0000-0000-0000A4030000}"/>
    <cellStyle name="20% - Dekorfärg1 2 2 4 3 3 3" xfId="11700" xr:uid="{00000000-0005-0000-0000-0000A5030000}"/>
    <cellStyle name="20% - Dekorfärg1 2 2 4 3 3 3 2" xfId="35776" xr:uid="{00000000-0005-0000-0000-0000A6030000}"/>
    <cellStyle name="20% - Dekorfärg1 2 2 4 3 3 3 2 2" xfId="35777" xr:uid="{00000000-0005-0000-0000-0000A7030000}"/>
    <cellStyle name="20% - Dekorfärg1 2 2 4 3 3 3 3" xfId="35778" xr:uid="{00000000-0005-0000-0000-0000A8030000}"/>
    <cellStyle name="20% - Dekorfärg1 2 2 4 3 3 4" xfId="29197" xr:uid="{00000000-0005-0000-0000-0000A9030000}"/>
    <cellStyle name="20% - Dekorfärg1 2 2 4 3 3 4 2" xfId="35779" xr:uid="{00000000-0005-0000-0000-0000AA030000}"/>
    <cellStyle name="20% - Dekorfärg1 2 2 4 3 3 5" xfId="35780" xr:uid="{00000000-0005-0000-0000-0000AB030000}"/>
    <cellStyle name="20% - Dekorfärg1 2 2 4 3 3 6" xfId="35781" xr:uid="{00000000-0005-0000-0000-0000AC030000}"/>
    <cellStyle name="20% - Dekorfärg1 2 2 4 3 3_Tabell 6a K" xfId="22121" xr:uid="{00000000-0005-0000-0000-0000AD030000}"/>
    <cellStyle name="20% - Dekorfärg1 2 2 4 3 4" xfId="5008" xr:uid="{00000000-0005-0000-0000-0000AE030000}"/>
    <cellStyle name="20% - Dekorfärg1 2 2 4 3 4 2" xfId="13893" xr:uid="{00000000-0005-0000-0000-0000AF030000}"/>
    <cellStyle name="20% - Dekorfärg1 2 2 4 3 4 2 2" xfId="35782" xr:uid="{00000000-0005-0000-0000-0000B0030000}"/>
    <cellStyle name="20% - Dekorfärg1 2 2 4 3 4 3" xfId="31390" xr:uid="{00000000-0005-0000-0000-0000B1030000}"/>
    <cellStyle name="20% - Dekorfärg1 2 2 4 3 4 4" xfId="35783" xr:uid="{00000000-0005-0000-0000-0000B2030000}"/>
    <cellStyle name="20% - Dekorfärg1 2 2 4 3 4_Tabell 6a K" xfId="21318" xr:uid="{00000000-0005-0000-0000-0000B3030000}"/>
    <cellStyle name="20% - Dekorfärg1 2 2 4 3 5" xfId="9508" xr:uid="{00000000-0005-0000-0000-0000B4030000}"/>
    <cellStyle name="20% - Dekorfärg1 2 2 4 3 5 2" xfId="35784" xr:uid="{00000000-0005-0000-0000-0000B5030000}"/>
    <cellStyle name="20% - Dekorfärg1 2 2 4 3 5 2 2" xfId="35785" xr:uid="{00000000-0005-0000-0000-0000B6030000}"/>
    <cellStyle name="20% - Dekorfärg1 2 2 4 3 5 3" xfId="35786" xr:uid="{00000000-0005-0000-0000-0000B7030000}"/>
    <cellStyle name="20% - Dekorfärg1 2 2 4 3 6" xfId="27005" xr:uid="{00000000-0005-0000-0000-0000B8030000}"/>
    <cellStyle name="20% - Dekorfärg1 2 2 4 3 6 2" xfId="35787" xr:uid="{00000000-0005-0000-0000-0000B9030000}"/>
    <cellStyle name="20% - Dekorfärg1 2 2 4 3 7" xfId="35788" xr:uid="{00000000-0005-0000-0000-0000BA030000}"/>
    <cellStyle name="20% - Dekorfärg1 2 2 4 3 8" xfId="35789" xr:uid="{00000000-0005-0000-0000-0000BB030000}"/>
    <cellStyle name="20% - Dekorfärg1 2 2 4 3_Tabell 6a K" xfId="24448" xr:uid="{00000000-0005-0000-0000-0000BC030000}"/>
    <cellStyle name="20% - Dekorfärg1 2 2 4 4" xfId="1047" xr:uid="{00000000-0005-0000-0000-0000BD030000}"/>
    <cellStyle name="20% - Dekorfärg1 2 2 4 4 2" xfId="1247" xr:uid="{00000000-0005-0000-0000-0000BE030000}"/>
    <cellStyle name="20% - Dekorfärg1 2 2 4 4 2 2" xfId="3439" xr:uid="{00000000-0005-0000-0000-0000BF030000}"/>
    <cellStyle name="20% - Dekorfärg1 2 2 4 4 2 2 2" xfId="7825" xr:uid="{00000000-0005-0000-0000-0000C0030000}"/>
    <cellStyle name="20% - Dekorfärg1 2 2 4 4 2 2 2 2" xfId="16710" xr:uid="{00000000-0005-0000-0000-0000C1030000}"/>
    <cellStyle name="20% - Dekorfärg1 2 2 4 4 2 2 2 2 2" xfId="35790" xr:uid="{00000000-0005-0000-0000-0000C2030000}"/>
    <cellStyle name="20% - Dekorfärg1 2 2 4 4 2 2 2 3" xfId="34207" xr:uid="{00000000-0005-0000-0000-0000C3030000}"/>
    <cellStyle name="20% - Dekorfärg1 2 2 4 4 2 2 2_Tabell 6a K" xfId="26342" xr:uid="{00000000-0005-0000-0000-0000C4030000}"/>
    <cellStyle name="20% - Dekorfärg1 2 2 4 4 2 2 3" xfId="12324" xr:uid="{00000000-0005-0000-0000-0000C5030000}"/>
    <cellStyle name="20% - Dekorfärg1 2 2 4 4 2 2 3 2" xfId="35791" xr:uid="{00000000-0005-0000-0000-0000C6030000}"/>
    <cellStyle name="20% - Dekorfärg1 2 2 4 4 2 2 4" xfId="29821" xr:uid="{00000000-0005-0000-0000-0000C7030000}"/>
    <cellStyle name="20% - Dekorfärg1 2 2 4 4 2 2 5" xfId="35792" xr:uid="{00000000-0005-0000-0000-0000C8030000}"/>
    <cellStyle name="20% - Dekorfärg1 2 2 4 4 2 2_Tabell 6a K" xfId="22334" xr:uid="{00000000-0005-0000-0000-0000C9030000}"/>
    <cellStyle name="20% - Dekorfärg1 2 2 4 4 2 3" xfId="5632" xr:uid="{00000000-0005-0000-0000-0000CA030000}"/>
    <cellStyle name="20% - Dekorfärg1 2 2 4 4 2 3 2" xfId="14517" xr:uid="{00000000-0005-0000-0000-0000CB030000}"/>
    <cellStyle name="20% - Dekorfärg1 2 2 4 4 2 3 2 2" xfId="35793" xr:uid="{00000000-0005-0000-0000-0000CC030000}"/>
    <cellStyle name="20% - Dekorfärg1 2 2 4 4 2 3 3" xfId="32014" xr:uid="{00000000-0005-0000-0000-0000CD030000}"/>
    <cellStyle name="20% - Dekorfärg1 2 2 4 4 2 3 4" xfId="35794" xr:uid="{00000000-0005-0000-0000-0000CE030000}"/>
    <cellStyle name="20% - Dekorfärg1 2 2 4 4 2 3_Tabell 6a K" xfId="23691" xr:uid="{00000000-0005-0000-0000-0000CF030000}"/>
    <cellStyle name="20% - Dekorfärg1 2 2 4 4 2 4" xfId="10132" xr:uid="{00000000-0005-0000-0000-0000D0030000}"/>
    <cellStyle name="20% - Dekorfärg1 2 2 4 4 2 4 2" xfId="35795" xr:uid="{00000000-0005-0000-0000-0000D1030000}"/>
    <cellStyle name="20% - Dekorfärg1 2 2 4 4 2 4 2 2" xfId="35796" xr:uid="{00000000-0005-0000-0000-0000D2030000}"/>
    <cellStyle name="20% - Dekorfärg1 2 2 4 4 2 4 3" xfId="35797" xr:uid="{00000000-0005-0000-0000-0000D3030000}"/>
    <cellStyle name="20% - Dekorfärg1 2 2 4 4 2 5" xfId="27629" xr:uid="{00000000-0005-0000-0000-0000D4030000}"/>
    <cellStyle name="20% - Dekorfärg1 2 2 4 4 2 5 2" xfId="35798" xr:uid="{00000000-0005-0000-0000-0000D5030000}"/>
    <cellStyle name="20% - Dekorfärg1 2 2 4 4 2 6" xfId="35799" xr:uid="{00000000-0005-0000-0000-0000D6030000}"/>
    <cellStyle name="20% - Dekorfärg1 2 2 4 4 2 7" xfId="35800" xr:uid="{00000000-0005-0000-0000-0000D7030000}"/>
    <cellStyle name="20% - Dekorfärg1 2 2 4 4 2_Tabell 6a K" xfId="24934" xr:uid="{00000000-0005-0000-0000-0000D8030000}"/>
    <cellStyle name="20% - Dekorfärg1 2 2 4 4 3" xfId="3239" xr:uid="{00000000-0005-0000-0000-0000D9030000}"/>
    <cellStyle name="20% - Dekorfärg1 2 2 4 4 3 2" xfId="7625" xr:uid="{00000000-0005-0000-0000-0000DA030000}"/>
    <cellStyle name="20% - Dekorfärg1 2 2 4 4 3 2 2" xfId="16510" xr:uid="{00000000-0005-0000-0000-0000DB030000}"/>
    <cellStyle name="20% - Dekorfärg1 2 2 4 4 3 2 2 2" xfId="35801" xr:uid="{00000000-0005-0000-0000-0000DC030000}"/>
    <cellStyle name="20% - Dekorfärg1 2 2 4 4 3 2 3" xfId="34007" xr:uid="{00000000-0005-0000-0000-0000DD030000}"/>
    <cellStyle name="20% - Dekorfärg1 2 2 4 4 3 2 4" xfId="35802" xr:uid="{00000000-0005-0000-0000-0000DE030000}"/>
    <cellStyle name="20% - Dekorfärg1 2 2 4 4 3 2_Tabell 6a K" xfId="24768" xr:uid="{00000000-0005-0000-0000-0000DF030000}"/>
    <cellStyle name="20% - Dekorfärg1 2 2 4 4 3 3" xfId="12124" xr:uid="{00000000-0005-0000-0000-0000E0030000}"/>
    <cellStyle name="20% - Dekorfärg1 2 2 4 4 3 3 2" xfId="35803" xr:uid="{00000000-0005-0000-0000-0000E1030000}"/>
    <cellStyle name="20% - Dekorfärg1 2 2 4 4 3 3 2 2" xfId="35804" xr:uid="{00000000-0005-0000-0000-0000E2030000}"/>
    <cellStyle name="20% - Dekorfärg1 2 2 4 4 3 3 3" xfId="35805" xr:uid="{00000000-0005-0000-0000-0000E3030000}"/>
    <cellStyle name="20% - Dekorfärg1 2 2 4 4 3 4" xfId="29621" xr:uid="{00000000-0005-0000-0000-0000E4030000}"/>
    <cellStyle name="20% - Dekorfärg1 2 2 4 4 3 4 2" xfId="35806" xr:uid="{00000000-0005-0000-0000-0000E5030000}"/>
    <cellStyle name="20% - Dekorfärg1 2 2 4 4 3 5" xfId="35807" xr:uid="{00000000-0005-0000-0000-0000E6030000}"/>
    <cellStyle name="20% - Dekorfärg1 2 2 4 4 3 6" xfId="35808" xr:uid="{00000000-0005-0000-0000-0000E7030000}"/>
    <cellStyle name="20% - Dekorfärg1 2 2 4 4 3_Tabell 6a K" xfId="22417" xr:uid="{00000000-0005-0000-0000-0000E8030000}"/>
    <cellStyle name="20% - Dekorfärg1 2 2 4 4 4" xfId="5432" xr:uid="{00000000-0005-0000-0000-0000E9030000}"/>
    <cellStyle name="20% - Dekorfärg1 2 2 4 4 4 2" xfId="14317" xr:uid="{00000000-0005-0000-0000-0000EA030000}"/>
    <cellStyle name="20% - Dekorfärg1 2 2 4 4 4 2 2" xfId="35809" xr:uid="{00000000-0005-0000-0000-0000EB030000}"/>
    <cellStyle name="20% - Dekorfärg1 2 2 4 4 4 3" xfId="31814" xr:uid="{00000000-0005-0000-0000-0000EC030000}"/>
    <cellStyle name="20% - Dekorfärg1 2 2 4 4 4 4" xfId="35810" xr:uid="{00000000-0005-0000-0000-0000ED030000}"/>
    <cellStyle name="20% - Dekorfärg1 2 2 4 4 4_Tabell 6a K" xfId="25658" xr:uid="{00000000-0005-0000-0000-0000EE030000}"/>
    <cellStyle name="20% - Dekorfärg1 2 2 4 4 5" xfId="9932" xr:uid="{00000000-0005-0000-0000-0000EF030000}"/>
    <cellStyle name="20% - Dekorfärg1 2 2 4 4 5 2" xfId="35811" xr:uid="{00000000-0005-0000-0000-0000F0030000}"/>
    <cellStyle name="20% - Dekorfärg1 2 2 4 4 5 2 2" xfId="35812" xr:uid="{00000000-0005-0000-0000-0000F1030000}"/>
    <cellStyle name="20% - Dekorfärg1 2 2 4 4 5 3" xfId="35813" xr:uid="{00000000-0005-0000-0000-0000F2030000}"/>
    <cellStyle name="20% - Dekorfärg1 2 2 4 4 6" xfId="27429" xr:uid="{00000000-0005-0000-0000-0000F3030000}"/>
    <cellStyle name="20% - Dekorfärg1 2 2 4 4 6 2" xfId="35814" xr:uid="{00000000-0005-0000-0000-0000F4030000}"/>
    <cellStyle name="20% - Dekorfärg1 2 2 4 4 7" xfId="35815" xr:uid="{00000000-0005-0000-0000-0000F5030000}"/>
    <cellStyle name="20% - Dekorfärg1 2 2 4 4 8" xfId="35816" xr:uid="{00000000-0005-0000-0000-0000F6030000}"/>
    <cellStyle name="20% - Dekorfärg1 2 2 4 4_Tabell 6a K" xfId="18366" xr:uid="{00000000-0005-0000-0000-0000F7030000}"/>
    <cellStyle name="20% - Dekorfärg1 2 2 4 5" xfId="1243" xr:uid="{00000000-0005-0000-0000-0000F8030000}"/>
    <cellStyle name="20% - Dekorfärg1 2 2 4 5 2" xfId="3435" xr:uid="{00000000-0005-0000-0000-0000F9030000}"/>
    <cellStyle name="20% - Dekorfärg1 2 2 4 5 2 2" xfId="7821" xr:uid="{00000000-0005-0000-0000-0000FA030000}"/>
    <cellStyle name="20% - Dekorfärg1 2 2 4 5 2 2 2" xfId="16706" xr:uid="{00000000-0005-0000-0000-0000FB030000}"/>
    <cellStyle name="20% - Dekorfärg1 2 2 4 5 2 2 2 2" xfId="35817" xr:uid="{00000000-0005-0000-0000-0000FC030000}"/>
    <cellStyle name="20% - Dekorfärg1 2 2 4 5 2 2 3" xfId="34203" xr:uid="{00000000-0005-0000-0000-0000FD030000}"/>
    <cellStyle name="20% - Dekorfärg1 2 2 4 5 2 2_Tabell 6a K" xfId="17888" xr:uid="{00000000-0005-0000-0000-0000FE030000}"/>
    <cellStyle name="20% - Dekorfärg1 2 2 4 5 2 3" xfId="12320" xr:uid="{00000000-0005-0000-0000-0000FF030000}"/>
    <cellStyle name="20% - Dekorfärg1 2 2 4 5 2 3 2" xfId="35818" xr:uid="{00000000-0005-0000-0000-000000040000}"/>
    <cellStyle name="20% - Dekorfärg1 2 2 4 5 2 4" xfId="29817" xr:uid="{00000000-0005-0000-0000-000001040000}"/>
    <cellStyle name="20% - Dekorfärg1 2 2 4 5 2 5" xfId="35819" xr:uid="{00000000-0005-0000-0000-000002040000}"/>
    <cellStyle name="20% - Dekorfärg1 2 2 4 5 2_Tabell 6a K" xfId="22763" xr:uid="{00000000-0005-0000-0000-000003040000}"/>
    <cellStyle name="20% - Dekorfärg1 2 2 4 5 3" xfId="5628" xr:uid="{00000000-0005-0000-0000-000004040000}"/>
    <cellStyle name="20% - Dekorfärg1 2 2 4 5 3 2" xfId="14513" xr:uid="{00000000-0005-0000-0000-000005040000}"/>
    <cellStyle name="20% - Dekorfärg1 2 2 4 5 3 2 2" xfId="35820" xr:uid="{00000000-0005-0000-0000-000006040000}"/>
    <cellStyle name="20% - Dekorfärg1 2 2 4 5 3 3" xfId="32010" xr:uid="{00000000-0005-0000-0000-000007040000}"/>
    <cellStyle name="20% - Dekorfärg1 2 2 4 5 3 4" xfId="35821" xr:uid="{00000000-0005-0000-0000-000008040000}"/>
    <cellStyle name="20% - Dekorfärg1 2 2 4 5 3_Tabell 6a K" xfId="24217" xr:uid="{00000000-0005-0000-0000-000009040000}"/>
    <cellStyle name="20% - Dekorfärg1 2 2 4 5 4" xfId="10128" xr:uid="{00000000-0005-0000-0000-00000A040000}"/>
    <cellStyle name="20% - Dekorfärg1 2 2 4 5 4 2" xfId="35822" xr:uid="{00000000-0005-0000-0000-00000B040000}"/>
    <cellStyle name="20% - Dekorfärg1 2 2 4 5 4 2 2" xfId="35823" xr:uid="{00000000-0005-0000-0000-00000C040000}"/>
    <cellStyle name="20% - Dekorfärg1 2 2 4 5 4 3" xfId="35824" xr:uid="{00000000-0005-0000-0000-00000D040000}"/>
    <cellStyle name="20% - Dekorfärg1 2 2 4 5 5" xfId="27625" xr:uid="{00000000-0005-0000-0000-00000E040000}"/>
    <cellStyle name="20% - Dekorfärg1 2 2 4 5 5 2" xfId="35825" xr:uid="{00000000-0005-0000-0000-00000F040000}"/>
    <cellStyle name="20% - Dekorfärg1 2 2 4 5 6" xfId="35826" xr:uid="{00000000-0005-0000-0000-000010040000}"/>
    <cellStyle name="20% - Dekorfärg1 2 2 4 5 7" xfId="35827" xr:uid="{00000000-0005-0000-0000-000011040000}"/>
    <cellStyle name="20% - Dekorfärg1 2 2 4 5_Tabell 6a K" xfId="18886" xr:uid="{00000000-0005-0000-0000-000012040000}"/>
    <cellStyle name="20% - Dekorfärg1 2 2 4 6" xfId="2391" xr:uid="{00000000-0005-0000-0000-000013040000}"/>
    <cellStyle name="20% - Dekorfärg1 2 2 4 6 2" xfId="6777" xr:uid="{00000000-0005-0000-0000-000014040000}"/>
    <cellStyle name="20% - Dekorfärg1 2 2 4 6 2 2" xfId="15662" xr:uid="{00000000-0005-0000-0000-000015040000}"/>
    <cellStyle name="20% - Dekorfärg1 2 2 4 6 2 2 2" xfId="35828" xr:uid="{00000000-0005-0000-0000-000016040000}"/>
    <cellStyle name="20% - Dekorfärg1 2 2 4 6 2 3" xfId="33159" xr:uid="{00000000-0005-0000-0000-000017040000}"/>
    <cellStyle name="20% - Dekorfärg1 2 2 4 6 2 4" xfId="35829" xr:uid="{00000000-0005-0000-0000-000018040000}"/>
    <cellStyle name="20% - Dekorfärg1 2 2 4 6 2_Tabell 6a K" xfId="21281" xr:uid="{00000000-0005-0000-0000-000019040000}"/>
    <cellStyle name="20% - Dekorfärg1 2 2 4 6 3" xfId="11276" xr:uid="{00000000-0005-0000-0000-00001A040000}"/>
    <cellStyle name="20% - Dekorfärg1 2 2 4 6 3 2" xfId="35830" xr:uid="{00000000-0005-0000-0000-00001B040000}"/>
    <cellStyle name="20% - Dekorfärg1 2 2 4 6 3 2 2" xfId="35831" xr:uid="{00000000-0005-0000-0000-00001C040000}"/>
    <cellStyle name="20% - Dekorfärg1 2 2 4 6 3 3" xfId="35832" xr:uid="{00000000-0005-0000-0000-00001D040000}"/>
    <cellStyle name="20% - Dekorfärg1 2 2 4 6 4" xfId="28773" xr:uid="{00000000-0005-0000-0000-00001E040000}"/>
    <cellStyle name="20% - Dekorfärg1 2 2 4 6 4 2" xfId="35833" xr:uid="{00000000-0005-0000-0000-00001F040000}"/>
    <cellStyle name="20% - Dekorfärg1 2 2 4 6 5" xfId="35834" xr:uid="{00000000-0005-0000-0000-000020040000}"/>
    <cellStyle name="20% - Dekorfärg1 2 2 4 6 6" xfId="35835" xr:uid="{00000000-0005-0000-0000-000021040000}"/>
    <cellStyle name="20% - Dekorfärg1 2 2 4 6_Tabell 6a K" xfId="23717" xr:uid="{00000000-0005-0000-0000-000022040000}"/>
    <cellStyle name="20% - Dekorfärg1 2 2 4 7" xfId="4584" xr:uid="{00000000-0005-0000-0000-000023040000}"/>
    <cellStyle name="20% - Dekorfärg1 2 2 4 7 2" xfId="13469" xr:uid="{00000000-0005-0000-0000-000024040000}"/>
    <cellStyle name="20% - Dekorfärg1 2 2 4 7 2 2" xfId="35836" xr:uid="{00000000-0005-0000-0000-000025040000}"/>
    <cellStyle name="20% - Dekorfärg1 2 2 4 7 3" xfId="30966" xr:uid="{00000000-0005-0000-0000-000026040000}"/>
    <cellStyle name="20% - Dekorfärg1 2 2 4 7 4" xfId="35837" xr:uid="{00000000-0005-0000-0000-000027040000}"/>
    <cellStyle name="20% - Dekorfärg1 2 2 4 7_Tabell 6a K" xfId="19639" xr:uid="{00000000-0005-0000-0000-000028040000}"/>
    <cellStyle name="20% - Dekorfärg1 2 2 4 8" xfId="9084" xr:uid="{00000000-0005-0000-0000-000029040000}"/>
    <cellStyle name="20% - Dekorfärg1 2 2 4 8 2" xfId="35838" xr:uid="{00000000-0005-0000-0000-00002A040000}"/>
    <cellStyle name="20% - Dekorfärg1 2 2 4 8 2 2" xfId="35839" xr:uid="{00000000-0005-0000-0000-00002B040000}"/>
    <cellStyle name="20% - Dekorfärg1 2 2 4 8 3" xfId="35840" xr:uid="{00000000-0005-0000-0000-00002C040000}"/>
    <cellStyle name="20% - Dekorfärg1 2 2 4 9" xfId="26581" xr:uid="{00000000-0005-0000-0000-00002D040000}"/>
    <cellStyle name="20% - Dekorfärg1 2 2 4 9 2" xfId="35841" xr:uid="{00000000-0005-0000-0000-00002E040000}"/>
    <cellStyle name="20% - Dekorfärg1 2 2 4_Tabell 6a K" xfId="24576" xr:uid="{00000000-0005-0000-0000-00002F040000}"/>
    <cellStyle name="20% - Dekorfärg1 2 2 5" xfId="398" xr:uid="{00000000-0005-0000-0000-000030040000}"/>
    <cellStyle name="20% - Dekorfärg1 2 2 5 2" xfId="822" xr:uid="{00000000-0005-0000-0000-000031040000}"/>
    <cellStyle name="20% - Dekorfärg1 2 2 5 2 2" xfId="1249" xr:uid="{00000000-0005-0000-0000-000032040000}"/>
    <cellStyle name="20% - Dekorfärg1 2 2 5 2 2 2" xfId="3441" xr:uid="{00000000-0005-0000-0000-000033040000}"/>
    <cellStyle name="20% - Dekorfärg1 2 2 5 2 2 2 2" xfId="7827" xr:uid="{00000000-0005-0000-0000-000034040000}"/>
    <cellStyle name="20% - Dekorfärg1 2 2 5 2 2 2 2 2" xfId="16712" xr:uid="{00000000-0005-0000-0000-000035040000}"/>
    <cellStyle name="20% - Dekorfärg1 2 2 5 2 2 2 2 2 2" xfId="35842" xr:uid="{00000000-0005-0000-0000-000036040000}"/>
    <cellStyle name="20% - Dekorfärg1 2 2 5 2 2 2 2 3" xfId="34209" xr:uid="{00000000-0005-0000-0000-000037040000}"/>
    <cellStyle name="20% - Dekorfärg1 2 2 5 2 2 2 2_Tabell 6a K" xfId="21496" xr:uid="{00000000-0005-0000-0000-000038040000}"/>
    <cellStyle name="20% - Dekorfärg1 2 2 5 2 2 2 3" xfId="12326" xr:uid="{00000000-0005-0000-0000-000039040000}"/>
    <cellStyle name="20% - Dekorfärg1 2 2 5 2 2 2 3 2" xfId="35843" xr:uid="{00000000-0005-0000-0000-00003A040000}"/>
    <cellStyle name="20% - Dekorfärg1 2 2 5 2 2 2 4" xfId="29823" xr:uid="{00000000-0005-0000-0000-00003B040000}"/>
    <cellStyle name="20% - Dekorfärg1 2 2 5 2 2 2 5" xfId="35844" xr:uid="{00000000-0005-0000-0000-00003C040000}"/>
    <cellStyle name="20% - Dekorfärg1 2 2 5 2 2 2_Tabell 6a K" xfId="18521" xr:uid="{00000000-0005-0000-0000-00003D040000}"/>
    <cellStyle name="20% - Dekorfärg1 2 2 5 2 2 3" xfId="5634" xr:uid="{00000000-0005-0000-0000-00003E040000}"/>
    <cellStyle name="20% - Dekorfärg1 2 2 5 2 2 3 2" xfId="14519" xr:uid="{00000000-0005-0000-0000-00003F040000}"/>
    <cellStyle name="20% - Dekorfärg1 2 2 5 2 2 3 2 2" xfId="35845" xr:uid="{00000000-0005-0000-0000-000040040000}"/>
    <cellStyle name="20% - Dekorfärg1 2 2 5 2 2 3 3" xfId="32016" xr:uid="{00000000-0005-0000-0000-000041040000}"/>
    <cellStyle name="20% - Dekorfärg1 2 2 5 2 2 3 4" xfId="35846" xr:uid="{00000000-0005-0000-0000-000042040000}"/>
    <cellStyle name="20% - Dekorfärg1 2 2 5 2 2 3_Tabell 6a K" xfId="18607" xr:uid="{00000000-0005-0000-0000-000043040000}"/>
    <cellStyle name="20% - Dekorfärg1 2 2 5 2 2 4" xfId="10134" xr:uid="{00000000-0005-0000-0000-000044040000}"/>
    <cellStyle name="20% - Dekorfärg1 2 2 5 2 2 4 2" xfId="35847" xr:uid="{00000000-0005-0000-0000-000045040000}"/>
    <cellStyle name="20% - Dekorfärg1 2 2 5 2 2 4 2 2" xfId="35848" xr:uid="{00000000-0005-0000-0000-000046040000}"/>
    <cellStyle name="20% - Dekorfärg1 2 2 5 2 2 4 3" xfId="35849" xr:uid="{00000000-0005-0000-0000-000047040000}"/>
    <cellStyle name="20% - Dekorfärg1 2 2 5 2 2 5" xfId="27631" xr:uid="{00000000-0005-0000-0000-000048040000}"/>
    <cellStyle name="20% - Dekorfärg1 2 2 5 2 2 5 2" xfId="35850" xr:uid="{00000000-0005-0000-0000-000049040000}"/>
    <cellStyle name="20% - Dekorfärg1 2 2 5 2 2 6" xfId="35851" xr:uid="{00000000-0005-0000-0000-00004A040000}"/>
    <cellStyle name="20% - Dekorfärg1 2 2 5 2 2 7" xfId="35852" xr:uid="{00000000-0005-0000-0000-00004B040000}"/>
    <cellStyle name="20% - Dekorfärg1 2 2 5 2 2_Tabell 6a K" xfId="19417" xr:uid="{00000000-0005-0000-0000-00004C040000}"/>
    <cellStyle name="20% - Dekorfärg1 2 2 5 2 3" xfId="3014" xr:uid="{00000000-0005-0000-0000-00004D040000}"/>
    <cellStyle name="20% - Dekorfärg1 2 2 5 2 3 2" xfId="7400" xr:uid="{00000000-0005-0000-0000-00004E040000}"/>
    <cellStyle name="20% - Dekorfärg1 2 2 5 2 3 2 2" xfId="16285" xr:uid="{00000000-0005-0000-0000-00004F040000}"/>
    <cellStyle name="20% - Dekorfärg1 2 2 5 2 3 2 2 2" xfId="35853" xr:uid="{00000000-0005-0000-0000-000050040000}"/>
    <cellStyle name="20% - Dekorfärg1 2 2 5 2 3 2 3" xfId="33782" xr:uid="{00000000-0005-0000-0000-000051040000}"/>
    <cellStyle name="20% - Dekorfärg1 2 2 5 2 3 2 4" xfId="35854" xr:uid="{00000000-0005-0000-0000-000052040000}"/>
    <cellStyle name="20% - Dekorfärg1 2 2 5 2 3 2_Tabell 6a K" xfId="23488" xr:uid="{00000000-0005-0000-0000-000053040000}"/>
    <cellStyle name="20% - Dekorfärg1 2 2 5 2 3 3" xfId="11899" xr:uid="{00000000-0005-0000-0000-000054040000}"/>
    <cellStyle name="20% - Dekorfärg1 2 2 5 2 3 3 2" xfId="35855" xr:uid="{00000000-0005-0000-0000-000055040000}"/>
    <cellStyle name="20% - Dekorfärg1 2 2 5 2 3 3 2 2" xfId="35856" xr:uid="{00000000-0005-0000-0000-000056040000}"/>
    <cellStyle name="20% - Dekorfärg1 2 2 5 2 3 3 3" xfId="35857" xr:uid="{00000000-0005-0000-0000-000057040000}"/>
    <cellStyle name="20% - Dekorfärg1 2 2 5 2 3 4" xfId="29396" xr:uid="{00000000-0005-0000-0000-000058040000}"/>
    <cellStyle name="20% - Dekorfärg1 2 2 5 2 3 4 2" xfId="35858" xr:uid="{00000000-0005-0000-0000-000059040000}"/>
    <cellStyle name="20% - Dekorfärg1 2 2 5 2 3 5" xfId="35859" xr:uid="{00000000-0005-0000-0000-00005A040000}"/>
    <cellStyle name="20% - Dekorfärg1 2 2 5 2 3 6" xfId="35860" xr:uid="{00000000-0005-0000-0000-00005B040000}"/>
    <cellStyle name="20% - Dekorfärg1 2 2 5 2 3_Tabell 6a K" xfId="25026" xr:uid="{00000000-0005-0000-0000-00005C040000}"/>
    <cellStyle name="20% - Dekorfärg1 2 2 5 2 4" xfId="5207" xr:uid="{00000000-0005-0000-0000-00005D040000}"/>
    <cellStyle name="20% - Dekorfärg1 2 2 5 2 4 2" xfId="14092" xr:uid="{00000000-0005-0000-0000-00005E040000}"/>
    <cellStyle name="20% - Dekorfärg1 2 2 5 2 4 2 2" xfId="35861" xr:uid="{00000000-0005-0000-0000-00005F040000}"/>
    <cellStyle name="20% - Dekorfärg1 2 2 5 2 4 3" xfId="31589" xr:uid="{00000000-0005-0000-0000-000060040000}"/>
    <cellStyle name="20% - Dekorfärg1 2 2 5 2 4 4" xfId="35862" xr:uid="{00000000-0005-0000-0000-000061040000}"/>
    <cellStyle name="20% - Dekorfärg1 2 2 5 2 4_Tabell 6a K" xfId="21056" xr:uid="{00000000-0005-0000-0000-000062040000}"/>
    <cellStyle name="20% - Dekorfärg1 2 2 5 2 5" xfId="9707" xr:uid="{00000000-0005-0000-0000-000063040000}"/>
    <cellStyle name="20% - Dekorfärg1 2 2 5 2 5 2" xfId="35863" xr:uid="{00000000-0005-0000-0000-000064040000}"/>
    <cellStyle name="20% - Dekorfärg1 2 2 5 2 5 2 2" xfId="35864" xr:uid="{00000000-0005-0000-0000-000065040000}"/>
    <cellStyle name="20% - Dekorfärg1 2 2 5 2 5 3" xfId="35865" xr:uid="{00000000-0005-0000-0000-000066040000}"/>
    <cellStyle name="20% - Dekorfärg1 2 2 5 2 6" xfId="27204" xr:uid="{00000000-0005-0000-0000-000067040000}"/>
    <cellStyle name="20% - Dekorfärg1 2 2 5 2 6 2" xfId="35866" xr:uid="{00000000-0005-0000-0000-000068040000}"/>
    <cellStyle name="20% - Dekorfärg1 2 2 5 2 7" xfId="35867" xr:uid="{00000000-0005-0000-0000-000069040000}"/>
    <cellStyle name="20% - Dekorfärg1 2 2 5 2 8" xfId="35868" xr:uid="{00000000-0005-0000-0000-00006A040000}"/>
    <cellStyle name="20% - Dekorfärg1 2 2 5 2_Tabell 6a K" xfId="25397" xr:uid="{00000000-0005-0000-0000-00006B040000}"/>
    <cellStyle name="20% - Dekorfärg1 2 2 5 3" xfId="1248" xr:uid="{00000000-0005-0000-0000-00006C040000}"/>
    <cellStyle name="20% - Dekorfärg1 2 2 5 3 2" xfId="3440" xr:uid="{00000000-0005-0000-0000-00006D040000}"/>
    <cellStyle name="20% - Dekorfärg1 2 2 5 3 2 2" xfId="7826" xr:uid="{00000000-0005-0000-0000-00006E040000}"/>
    <cellStyle name="20% - Dekorfärg1 2 2 5 3 2 2 2" xfId="16711" xr:uid="{00000000-0005-0000-0000-00006F040000}"/>
    <cellStyle name="20% - Dekorfärg1 2 2 5 3 2 2 2 2" xfId="35869" xr:uid="{00000000-0005-0000-0000-000070040000}"/>
    <cellStyle name="20% - Dekorfärg1 2 2 5 3 2 2 3" xfId="34208" xr:uid="{00000000-0005-0000-0000-000071040000}"/>
    <cellStyle name="20% - Dekorfärg1 2 2 5 3 2 2_Tabell 6a K" xfId="22021" xr:uid="{00000000-0005-0000-0000-000072040000}"/>
    <cellStyle name="20% - Dekorfärg1 2 2 5 3 2 3" xfId="12325" xr:uid="{00000000-0005-0000-0000-000073040000}"/>
    <cellStyle name="20% - Dekorfärg1 2 2 5 3 2 3 2" xfId="35870" xr:uid="{00000000-0005-0000-0000-000074040000}"/>
    <cellStyle name="20% - Dekorfärg1 2 2 5 3 2 4" xfId="29822" xr:uid="{00000000-0005-0000-0000-000075040000}"/>
    <cellStyle name="20% - Dekorfärg1 2 2 5 3 2 5" xfId="35871" xr:uid="{00000000-0005-0000-0000-000076040000}"/>
    <cellStyle name="20% - Dekorfärg1 2 2 5 3 2_Tabell 6a K" xfId="18099" xr:uid="{00000000-0005-0000-0000-000077040000}"/>
    <cellStyle name="20% - Dekorfärg1 2 2 5 3 3" xfId="5633" xr:uid="{00000000-0005-0000-0000-000078040000}"/>
    <cellStyle name="20% - Dekorfärg1 2 2 5 3 3 2" xfId="14518" xr:uid="{00000000-0005-0000-0000-000079040000}"/>
    <cellStyle name="20% - Dekorfärg1 2 2 5 3 3 2 2" xfId="35872" xr:uid="{00000000-0005-0000-0000-00007A040000}"/>
    <cellStyle name="20% - Dekorfärg1 2 2 5 3 3 3" xfId="32015" xr:uid="{00000000-0005-0000-0000-00007B040000}"/>
    <cellStyle name="20% - Dekorfärg1 2 2 5 3 3 4" xfId="35873" xr:uid="{00000000-0005-0000-0000-00007C040000}"/>
    <cellStyle name="20% - Dekorfärg1 2 2 5 3 3_Tabell 6a K" xfId="19901" xr:uid="{00000000-0005-0000-0000-00007D040000}"/>
    <cellStyle name="20% - Dekorfärg1 2 2 5 3 4" xfId="10133" xr:uid="{00000000-0005-0000-0000-00007E040000}"/>
    <cellStyle name="20% - Dekorfärg1 2 2 5 3 4 2" xfId="35874" xr:uid="{00000000-0005-0000-0000-00007F040000}"/>
    <cellStyle name="20% - Dekorfärg1 2 2 5 3 4 2 2" xfId="35875" xr:uid="{00000000-0005-0000-0000-000080040000}"/>
    <cellStyle name="20% - Dekorfärg1 2 2 5 3 4 3" xfId="35876" xr:uid="{00000000-0005-0000-0000-000081040000}"/>
    <cellStyle name="20% - Dekorfärg1 2 2 5 3 5" xfId="27630" xr:uid="{00000000-0005-0000-0000-000082040000}"/>
    <cellStyle name="20% - Dekorfärg1 2 2 5 3 5 2" xfId="35877" xr:uid="{00000000-0005-0000-0000-000083040000}"/>
    <cellStyle name="20% - Dekorfärg1 2 2 5 3 6" xfId="35878" xr:uid="{00000000-0005-0000-0000-000084040000}"/>
    <cellStyle name="20% - Dekorfärg1 2 2 5 3 7" xfId="35879" xr:uid="{00000000-0005-0000-0000-000085040000}"/>
    <cellStyle name="20% - Dekorfärg1 2 2 5 3_Tabell 6a K" xfId="18843" xr:uid="{00000000-0005-0000-0000-000086040000}"/>
    <cellStyle name="20% - Dekorfärg1 2 2 5 4" xfId="2590" xr:uid="{00000000-0005-0000-0000-000087040000}"/>
    <cellStyle name="20% - Dekorfärg1 2 2 5 4 2" xfId="6976" xr:uid="{00000000-0005-0000-0000-000088040000}"/>
    <cellStyle name="20% - Dekorfärg1 2 2 5 4 2 2" xfId="15861" xr:uid="{00000000-0005-0000-0000-000089040000}"/>
    <cellStyle name="20% - Dekorfärg1 2 2 5 4 2 2 2" xfId="35880" xr:uid="{00000000-0005-0000-0000-00008A040000}"/>
    <cellStyle name="20% - Dekorfärg1 2 2 5 4 2 3" xfId="33358" xr:uid="{00000000-0005-0000-0000-00008B040000}"/>
    <cellStyle name="20% - Dekorfärg1 2 2 5 4 2 4" xfId="35881" xr:uid="{00000000-0005-0000-0000-00008C040000}"/>
    <cellStyle name="20% - Dekorfärg1 2 2 5 4 2_Tabell 6a K" xfId="19393" xr:uid="{00000000-0005-0000-0000-00008D040000}"/>
    <cellStyle name="20% - Dekorfärg1 2 2 5 4 3" xfId="11475" xr:uid="{00000000-0005-0000-0000-00008E040000}"/>
    <cellStyle name="20% - Dekorfärg1 2 2 5 4 3 2" xfId="35882" xr:uid="{00000000-0005-0000-0000-00008F040000}"/>
    <cellStyle name="20% - Dekorfärg1 2 2 5 4 3 2 2" xfId="35883" xr:uid="{00000000-0005-0000-0000-000090040000}"/>
    <cellStyle name="20% - Dekorfärg1 2 2 5 4 3 3" xfId="35884" xr:uid="{00000000-0005-0000-0000-000091040000}"/>
    <cellStyle name="20% - Dekorfärg1 2 2 5 4 4" xfId="28972" xr:uid="{00000000-0005-0000-0000-000092040000}"/>
    <cellStyle name="20% - Dekorfärg1 2 2 5 4 4 2" xfId="35885" xr:uid="{00000000-0005-0000-0000-000093040000}"/>
    <cellStyle name="20% - Dekorfärg1 2 2 5 4 5" xfId="35886" xr:uid="{00000000-0005-0000-0000-000094040000}"/>
    <cellStyle name="20% - Dekorfärg1 2 2 5 4 6" xfId="35887" xr:uid="{00000000-0005-0000-0000-000095040000}"/>
    <cellStyle name="20% - Dekorfärg1 2 2 5 4_Tabell 6a K" xfId="26433" xr:uid="{00000000-0005-0000-0000-000096040000}"/>
    <cellStyle name="20% - Dekorfärg1 2 2 5 5" xfId="4783" xr:uid="{00000000-0005-0000-0000-000097040000}"/>
    <cellStyle name="20% - Dekorfärg1 2 2 5 5 2" xfId="13668" xr:uid="{00000000-0005-0000-0000-000098040000}"/>
    <cellStyle name="20% - Dekorfärg1 2 2 5 5 2 2" xfId="35888" xr:uid="{00000000-0005-0000-0000-000099040000}"/>
    <cellStyle name="20% - Dekorfärg1 2 2 5 5 3" xfId="31165" xr:uid="{00000000-0005-0000-0000-00009A040000}"/>
    <cellStyle name="20% - Dekorfärg1 2 2 5 5 4" xfId="35889" xr:uid="{00000000-0005-0000-0000-00009B040000}"/>
    <cellStyle name="20% - Dekorfärg1 2 2 5 5_Tabell 6a K" xfId="18690" xr:uid="{00000000-0005-0000-0000-00009C040000}"/>
    <cellStyle name="20% - Dekorfärg1 2 2 5 6" xfId="9283" xr:uid="{00000000-0005-0000-0000-00009D040000}"/>
    <cellStyle name="20% - Dekorfärg1 2 2 5 6 2" xfId="35890" xr:uid="{00000000-0005-0000-0000-00009E040000}"/>
    <cellStyle name="20% - Dekorfärg1 2 2 5 6 2 2" xfId="35891" xr:uid="{00000000-0005-0000-0000-00009F040000}"/>
    <cellStyle name="20% - Dekorfärg1 2 2 5 6 3" xfId="35892" xr:uid="{00000000-0005-0000-0000-0000A0040000}"/>
    <cellStyle name="20% - Dekorfärg1 2 2 5 7" xfId="26780" xr:uid="{00000000-0005-0000-0000-0000A1040000}"/>
    <cellStyle name="20% - Dekorfärg1 2 2 5 7 2" xfId="35893" xr:uid="{00000000-0005-0000-0000-0000A2040000}"/>
    <cellStyle name="20% - Dekorfärg1 2 2 5 8" xfId="35894" xr:uid="{00000000-0005-0000-0000-0000A3040000}"/>
    <cellStyle name="20% - Dekorfärg1 2 2 5 9" xfId="35895" xr:uid="{00000000-0005-0000-0000-0000A4040000}"/>
    <cellStyle name="20% - Dekorfärg1 2 2 5_Tabell 6a K" xfId="20105" xr:uid="{00000000-0005-0000-0000-0000A5040000}"/>
    <cellStyle name="20% - Dekorfärg1 2 2 6" xfId="610" xr:uid="{00000000-0005-0000-0000-0000A6040000}"/>
    <cellStyle name="20% - Dekorfärg1 2 2 6 2" xfId="1250" xr:uid="{00000000-0005-0000-0000-0000A7040000}"/>
    <cellStyle name="20% - Dekorfärg1 2 2 6 2 2" xfId="3442" xr:uid="{00000000-0005-0000-0000-0000A8040000}"/>
    <cellStyle name="20% - Dekorfärg1 2 2 6 2 2 2" xfId="7828" xr:uid="{00000000-0005-0000-0000-0000A9040000}"/>
    <cellStyle name="20% - Dekorfärg1 2 2 6 2 2 2 2" xfId="16713" xr:uid="{00000000-0005-0000-0000-0000AA040000}"/>
    <cellStyle name="20% - Dekorfärg1 2 2 6 2 2 2 2 2" xfId="35896" xr:uid="{00000000-0005-0000-0000-0000AB040000}"/>
    <cellStyle name="20% - Dekorfärg1 2 2 6 2 2 2 3" xfId="34210" xr:uid="{00000000-0005-0000-0000-0000AC040000}"/>
    <cellStyle name="20% - Dekorfärg1 2 2 6 2 2 2_Tabell 6a K" xfId="23185" xr:uid="{00000000-0005-0000-0000-0000AD040000}"/>
    <cellStyle name="20% - Dekorfärg1 2 2 6 2 2 3" xfId="12327" xr:uid="{00000000-0005-0000-0000-0000AE040000}"/>
    <cellStyle name="20% - Dekorfärg1 2 2 6 2 2 3 2" xfId="35897" xr:uid="{00000000-0005-0000-0000-0000AF040000}"/>
    <cellStyle name="20% - Dekorfärg1 2 2 6 2 2 4" xfId="29824" xr:uid="{00000000-0005-0000-0000-0000B0040000}"/>
    <cellStyle name="20% - Dekorfärg1 2 2 6 2 2 5" xfId="35898" xr:uid="{00000000-0005-0000-0000-0000B1040000}"/>
    <cellStyle name="20% - Dekorfärg1 2 2 6 2 2_Tabell 6a K" xfId="18887" xr:uid="{00000000-0005-0000-0000-0000B2040000}"/>
    <cellStyle name="20% - Dekorfärg1 2 2 6 2 3" xfId="5635" xr:uid="{00000000-0005-0000-0000-0000B3040000}"/>
    <cellStyle name="20% - Dekorfärg1 2 2 6 2 3 2" xfId="14520" xr:uid="{00000000-0005-0000-0000-0000B4040000}"/>
    <cellStyle name="20% - Dekorfärg1 2 2 6 2 3 2 2" xfId="35899" xr:uid="{00000000-0005-0000-0000-0000B5040000}"/>
    <cellStyle name="20% - Dekorfärg1 2 2 6 2 3 3" xfId="32017" xr:uid="{00000000-0005-0000-0000-0000B6040000}"/>
    <cellStyle name="20% - Dekorfärg1 2 2 6 2 3 4" xfId="35900" xr:uid="{00000000-0005-0000-0000-0000B7040000}"/>
    <cellStyle name="20% - Dekorfärg1 2 2 6 2 3_Tabell 6a K" xfId="25030" xr:uid="{00000000-0005-0000-0000-0000B8040000}"/>
    <cellStyle name="20% - Dekorfärg1 2 2 6 2 4" xfId="10135" xr:uid="{00000000-0005-0000-0000-0000B9040000}"/>
    <cellStyle name="20% - Dekorfärg1 2 2 6 2 4 2" xfId="35901" xr:uid="{00000000-0005-0000-0000-0000BA040000}"/>
    <cellStyle name="20% - Dekorfärg1 2 2 6 2 4 2 2" xfId="35902" xr:uid="{00000000-0005-0000-0000-0000BB040000}"/>
    <cellStyle name="20% - Dekorfärg1 2 2 6 2 4 3" xfId="35903" xr:uid="{00000000-0005-0000-0000-0000BC040000}"/>
    <cellStyle name="20% - Dekorfärg1 2 2 6 2 5" xfId="27632" xr:uid="{00000000-0005-0000-0000-0000BD040000}"/>
    <cellStyle name="20% - Dekorfärg1 2 2 6 2 5 2" xfId="35904" xr:uid="{00000000-0005-0000-0000-0000BE040000}"/>
    <cellStyle name="20% - Dekorfärg1 2 2 6 2 6" xfId="35905" xr:uid="{00000000-0005-0000-0000-0000BF040000}"/>
    <cellStyle name="20% - Dekorfärg1 2 2 6 2 7" xfId="35906" xr:uid="{00000000-0005-0000-0000-0000C0040000}"/>
    <cellStyle name="20% - Dekorfärg1 2 2 6 2_Tabell 6a K" xfId="19155" xr:uid="{00000000-0005-0000-0000-0000C1040000}"/>
    <cellStyle name="20% - Dekorfärg1 2 2 6 3" xfId="2802" xr:uid="{00000000-0005-0000-0000-0000C2040000}"/>
    <cellStyle name="20% - Dekorfärg1 2 2 6 3 2" xfId="7188" xr:uid="{00000000-0005-0000-0000-0000C3040000}"/>
    <cellStyle name="20% - Dekorfärg1 2 2 6 3 2 2" xfId="16073" xr:uid="{00000000-0005-0000-0000-0000C4040000}"/>
    <cellStyle name="20% - Dekorfärg1 2 2 6 3 2 2 2" xfId="35907" xr:uid="{00000000-0005-0000-0000-0000C5040000}"/>
    <cellStyle name="20% - Dekorfärg1 2 2 6 3 2 3" xfId="33570" xr:uid="{00000000-0005-0000-0000-0000C6040000}"/>
    <cellStyle name="20% - Dekorfärg1 2 2 6 3 2 4" xfId="35908" xr:uid="{00000000-0005-0000-0000-0000C7040000}"/>
    <cellStyle name="20% - Dekorfärg1 2 2 6 3 2_Tabell 6a K" xfId="20494" xr:uid="{00000000-0005-0000-0000-0000C8040000}"/>
    <cellStyle name="20% - Dekorfärg1 2 2 6 3 3" xfId="11687" xr:uid="{00000000-0005-0000-0000-0000C9040000}"/>
    <cellStyle name="20% - Dekorfärg1 2 2 6 3 3 2" xfId="35909" xr:uid="{00000000-0005-0000-0000-0000CA040000}"/>
    <cellStyle name="20% - Dekorfärg1 2 2 6 3 3 2 2" xfId="35910" xr:uid="{00000000-0005-0000-0000-0000CB040000}"/>
    <cellStyle name="20% - Dekorfärg1 2 2 6 3 3 3" xfId="35911" xr:uid="{00000000-0005-0000-0000-0000CC040000}"/>
    <cellStyle name="20% - Dekorfärg1 2 2 6 3 4" xfId="29184" xr:uid="{00000000-0005-0000-0000-0000CD040000}"/>
    <cellStyle name="20% - Dekorfärg1 2 2 6 3 4 2" xfId="35912" xr:uid="{00000000-0005-0000-0000-0000CE040000}"/>
    <cellStyle name="20% - Dekorfärg1 2 2 6 3 5" xfId="35913" xr:uid="{00000000-0005-0000-0000-0000CF040000}"/>
    <cellStyle name="20% - Dekorfärg1 2 2 6 3 6" xfId="35914" xr:uid="{00000000-0005-0000-0000-0000D0040000}"/>
    <cellStyle name="20% - Dekorfärg1 2 2 6 3_Tabell 6a K" xfId="21460" xr:uid="{00000000-0005-0000-0000-0000D1040000}"/>
    <cellStyle name="20% - Dekorfärg1 2 2 6 4" xfId="4995" xr:uid="{00000000-0005-0000-0000-0000D2040000}"/>
    <cellStyle name="20% - Dekorfärg1 2 2 6 4 2" xfId="13880" xr:uid="{00000000-0005-0000-0000-0000D3040000}"/>
    <cellStyle name="20% - Dekorfärg1 2 2 6 4 2 2" xfId="35915" xr:uid="{00000000-0005-0000-0000-0000D4040000}"/>
    <cellStyle name="20% - Dekorfärg1 2 2 6 4 3" xfId="31377" xr:uid="{00000000-0005-0000-0000-0000D5040000}"/>
    <cellStyle name="20% - Dekorfärg1 2 2 6 4 4" xfId="35916" xr:uid="{00000000-0005-0000-0000-0000D6040000}"/>
    <cellStyle name="20% - Dekorfärg1 2 2 6 4_Tabell 6a K" xfId="23896" xr:uid="{00000000-0005-0000-0000-0000D7040000}"/>
    <cellStyle name="20% - Dekorfärg1 2 2 6 5" xfId="9495" xr:uid="{00000000-0005-0000-0000-0000D8040000}"/>
    <cellStyle name="20% - Dekorfärg1 2 2 6 5 2" xfId="35917" xr:uid="{00000000-0005-0000-0000-0000D9040000}"/>
    <cellStyle name="20% - Dekorfärg1 2 2 6 5 2 2" xfId="35918" xr:uid="{00000000-0005-0000-0000-0000DA040000}"/>
    <cellStyle name="20% - Dekorfärg1 2 2 6 5 3" xfId="35919" xr:uid="{00000000-0005-0000-0000-0000DB040000}"/>
    <cellStyle name="20% - Dekorfärg1 2 2 6 6" xfId="26992" xr:uid="{00000000-0005-0000-0000-0000DC040000}"/>
    <cellStyle name="20% - Dekorfärg1 2 2 6 6 2" xfId="35920" xr:uid="{00000000-0005-0000-0000-0000DD040000}"/>
    <cellStyle name="20% - Dekorfärg1 2 2 6 7" xfId="35921" xr:uid="{00000000-0005-0000-0000-0000DE040000}"/>
    <cellStyle name="20% - Dekorfärg1 2 2 6 8" xfId="35922" xr:uid="{00000000-0005-0000-0000-0000DF040000}"/>
    <cellStyle name="20% - Dekorfärg1 2 2 6_Tabell 6a K" xfId="23107" xr:uid="{00000000-0005-0000-0000-0000E0040000}"/>
    <cellStyle name="20% - Dekorfärg1 2 2 7" xfId="1034" xr:uid="{00000000-0005-0000-0000-0000E1040000}"/>
    <cellStyle name="20% - Dekorfärg1 2 2 7 2" xfId="1251" xr:uid="{00000000-0005-0000-0000-0000E2040000}"/>
    <cellStyle name="20% - Dekorfärg1 2 2 7 2 2" xfId="3443" xr:uid="{00000000-0005-0000-0000-0000E3040000}"/>
    <cellStyle name="20% - Dekorfärg1 2 2 7 2 2 2" xfId="7829" xr:uid="{00000000-0005-0000-0000-0000E4040000}"/>
    <cellStyle name="20% - Dekorfärg1 2 2 7 2 2 2 2" xfId="16714" xr:uid="{00000000-0005-0000-0000-0000E5040000}"/>
    <cellStyle name="20% - Dekorfärg1 2 2 7 2 2 2 2 2" xfId="35923" xr:uid="{00000000-0005-0000-0000-0000E6040000}"/>
    <cellStyle name="20% - Dekorfärg1 2 2 7 2 2 2 3" xfId="34211" xr:uid="{00000000-0005-0000-0000-0000E7040000}"/>
    <cellStyle name="20% - Dekorfärg1 2 2 7 2 2 2_Tabell 6a K" xfId="21854" xr:uid="{00000000-0005-0000-0000-0000E8040000}"/>
    <cellStyle name="20% - Dekorfärg1 2 2 7 2 2 3" xfId="12328" xr:uid="{00000000-0005-0000-0000-0000E9040000}"/>
    <cellStyle name="20% - Dekorfärg1 2 2 7 2 2 3 2" xfId="35924" xr:uid="{00000000-0005-0000-0000-0000EA040000}"/>
    <cellStyle name="20% - Dekorfärg1 2 2 7 2 2 4" xfId="29825" xr:uid="{00000000-0005-0000-0000-0000EB040000}"/>
    <cellStyle name="20% - Dekorfärg1 2 2 7 2 2 5" xfId="35925" xr:uid="{00000000-0005-0000-0000-0000EC040000}"/>
    <cellStyle name="20% - Dekorfärg1 2 2 7 2 2_Tabell 6a K" xfId="25929" xr:uid="{00000000-0005-0000-0000-0000ED040000}"/>
    <cellStyle name="20% - Dekorfärg1 2 2 7 2 3" xfId="5636" xr:uid="{00000000-0005-0000-0000-0000EE040000}"/>
    <cellStyle name="20% - Dekorfärg1 2 2 7 2 3 2" xfId="14521" xr:uid="{00000000-0005-0000-0000-0000EF040000}"/>
    <cellStyle name="20% - Dekorfärg1 2 2 7 2 3 2 2" xfId="35926" xr:uid="{00000000-0005-0000-0000-0000F0040000}"/>
    <cellStyle name="20% - Dekorfärg1 2 2 7 2 3 3" xfId="32018" xr:uid="{00000000-0005-0000-0000-0000F1040000}"/>
    <cellStyle name="20% - Dekorfärg1 2 2 7 2 3 4" xfId="35927" xr:uid="{00000000-0005-0000-0000-0000F2040000}"/>
    <cellStyle name="20% - Dekorfärg1 2 2 7 2 3_Tabell 6a K" xfId="25166" xr:uid="{00000000-0005-0000-0000-0000F3040000}"/>
    <cellStyle name="20% - Dekorfärg1 2 2 7 2 4" xfId="10136" xr:uid="{00000000-0005-0000-0000-0000F4040000}"/>
    <cellStyle name="20% - Dekorfärg1 2 2 7 2 4 2" xfId="35928" xr:uid="{00000000-0005-0000-0000-0000F5040000}"/>
    <cellStyle name="20% - Dekorfärg1 2 2 7 2 4 2 2" xfId="35929" xr:uid="{00000000-0005-0000-0000-0000F6040000}"/>
    <cellStyle name="20% - Dekorfärg1 2 2 7 2 4 3" xfId="35930" xr:uid="{00000000-0005-0000-0000-0000F7040000}"/>
    <cellStyle name="20% - Dekorfärg1 2 2 7 2 5" xfId="27633" xr:uid="{00000000-0005-0000-0000-0000F8040000}"/>
    <cellStyle name="20% - Dekorfärg1 2 2 7 2 5 2" xfId="35931" xr:uid="{00000000-0005-0000-0000-0000F9040000}"/>
    <cellStyle name="20% - Dekorfärg1 2 2 7 2 6" xfId="35932" xr:uid="{00000000-0005-0000-0000-0000FA040000}"/>
    <cellStyle name="20% - Dekorfärg1 2 2 7 2 7" xfId="35933" xr:uid="{00000000-0005-0000-0000-0000FB040000}"/>
    <cellStyle name="20% - Dekorfärg1 2 2 7 2_Tabell 6a K" xfId="20536" xr:uid="{00000000-0005-0000-0000-0000FC040000}"/>
    <cellStyle name="20% - Dekorfärg1 2 2 7 3" xfId="3226" xr:uid="{00000000-0005-0000-0000-0000FD040000}"/>
    <cellStyle name="20% - Dekorfärg1 2 2 7 3 2" xfId="7612" xr:uid="{00000000-0005-0000-0000-0000FE040000}"/>
    <cellStyle name="20% - Dekorfärg1 2 2 7 3 2 2" xfId="16497" xr:uid="{00000000-0005-0000-0000-0000FF040000}"/>
    <cellStyle name="20% - Dekorfärg1 2 2 7 3 2 2 2" xfId="35934" xr:uid="{00000000-0005-0000-0000-000000050000}"/>
    <cellStyle name="20% - Dekorfärg1 2 2 7 3 2 3" xfId="33994" xr:uid="{00000000-0005-0000-0000-000001050000}"/>
    <cellStyle name="20% - Dekorfärg1 2 2 7 3 2 4" xfId="35935" xr:uid="{00000000-0005-0000-0000-000002050000}"/>
    <cellStyle name="20% - Dekorfärg1 2 2 7 3 2_Tabell 6a K" xfId="22693" xr:uid="{00000000-0005-0000-0000-000003050000}"/>
    <cellStyle name="20% - Dekorfärg1 2 2 7 3 3" xfId="12111" xr:uid="{00000000-0005-0000-0000-000004050000}"/>
    <cellStyle name="20% - Dekorfärg1 2 2 7 3 3 2" xfId="35936" xr:uid="{00000000-0005-0000-0000-000005050000}"/>
    <cellStyle name="20% - Dekorfärg1 2 2 7 3 3 2 2" xfId="35937" xr:uid="{00000000-0005-0000-0000-000006050000}"/>
    <cellStyle name="20% - Dekorfärg1 2 2 7 3 3 3" xfId="35938" xr:uid="{00000000-0005-0000-0000-000007050000}"/>
    <cellStyle name="20% - Dekorfärg1 2 2 7 3 4" xfId="29608" xr:uid="{00000000-0005-0000-0000-000008050000}"/>
    <cellStyle name="20% - Dekorfärg1 2 2 7 3 4 2" xfId="35939" xr:uid="{00000000-0005-0000-0000-000009050000}"/>
    <cellStyle name="20% - Dekorfärg1 2 2 7 3 5" xfId="35940" xr:uid="{00000000-0005-0000-0000-00000A050000}"/>
    <cellStyle name="20% - Dekorfärg1 2 2 7 3 6" xfId="35941" xr:uid="{00000000-0005-0000-0000-00000B050000}"/>
    <cellStyle name="20% - Dekorfärg1 2 2 7 3_Tabell 6a K" xfId="23681" xr:uid="{00000000-0005-0000-0000-00000C050000}"/>
    <cellStyle name="20% - Dekorfärg1 2 2 7 4" xfId="5419" xr:uid="{00000000-0005-0000-0000-00000D050000}"/>
    <cellStyle name="20% - Dekorfärg1 2 2 7 4 2" xfId="14304" xr:uid="{00000000-0005-0000-0000-00000E050000}"/>
    <cellStyle name="20% - Dekorfärg1 2 2 7 4 2 2" xfId="35942" xr:uid="{00000000-0005-0000-0000-00000F050000}"/>
    <cellStyle name="20% - Dekorfärg1 2 2 7 4 3" xfId="31801" xr:uid="{00000000-0005-0000-0000-000010050000}"/>
    <cellStyle name="20% - Dekorfärg1 2 2 7 4 4" xfId="35943" xr:uid="{00000000-0005-0000-0000-000011050000}"/>
    <cellStyle name="20% - Dekorfärg1 2 2 7 4_Tabell 6a K" xfId="21003" xr:uid="{00000000-0005-0000-0000-000012050000}"/>
    <cellStyle name="20% - Dekorfärg1 2 2 7 5" xfId="9919" xr:uid="{00000000-0005-0000-0000-000013050000}"/>
    <cellStyle name="20% - Dekorfärg1 2 2 7 5 2" xfId="35944" xr:uid="{00000000-0005-0000-0000-000014050000}"/>
    <cellStyle name="20% - Dekorfärg1 2 2 7 5 2 2" xfId="35945" xr:uid="{00000000-0005-0000-0000-000015050000}"/>
    <cellStyle name="20% - Dekorfärg1 2 2 7 5 3" xfId="35946" xr:uid="{00000000-0005-0000-0000-000016050000}"/>
    <cellStyle name="20% - Dekorfärg1 2 2 7 6" xfId="27416" xr:uid="{00000000-0005-0000-0000-000017050000}"/>
    <cellStyle name="20% - Dekorfärg1 2 2 7 6 2" xfId="35947" xr:uid="{00000000-0005-0000-0000-000018050000}"/>
    <cellStyle name="20% - Dekorfärg1 2 2 7 7" xfId="35948" xr:uid="{00000000-0005-0000-0000-000019050000}"/>
    <cellStyle name="20% - Dekorfärg1 2 2 7 8" xfId="35949" xr:uid="{00000000-0005-0000-0000-00001A050000}"/>
    <cellStyle name="20% - Dekorfärg1 2 2 7_Tabell 6a K" xfId="22275" xr:uid="{00000000-0005-0000-0000-00001B050000}"/>
    <cellStyle name="20% - Dekorfärg1 2 2 8" xfId="1232" xr:uid="{00000000-0005-0000-0000-00001C050000}"/>
    <cellStyle name="20% - Dekorfärg1 2 2 8 2" xfId="3424" xr:uid="{00000000-0005-0000-0000-00001D050000}"/>
    <cellStyle name="20% - Dekorfärg1 2 2 8 2 2" xfId="7810" xr:uid="{00000000-0005-0000-0000-00001E050000}"/>
    <cellStyle name="20% - Dekorfärg1 2 2 8 2 2 2" xfId="16695" xr:uid="{00000000-0005-0000-0000-00001F050000}"/>
    <cellStyle name="20% - Dekorfärg1 2 2 8 2 2 2 2" xfId="35950" xr:uid="{00000000-0005-0000-0000-000020050000}"/>
    <cellStyle name="20% - Dekorfärg1 2 2 8 2 2 3" xfId="34192" xr:uid="{00000000-0005-0000-0000-000021050000}"/>
    <cellStyle name="20% - Dekorfärg1 2 2 8 2 2_Tabell 6a K" xfId="23759" xr:uid="{00000000-0005-0000-0000-000022050000}"/>
    <cellStyle name="20% - Dekorfärg1 2 2 8 2 3" xfId="12309" xr:uid="{00000000-0005-0000-0000-000023050000}"/>
    <cellStyle name="20% - Dekorfärg1 2 2 8 2 3 2" xfId="35951" xr:uid="{00000000-0005-0000-0000-000024050000}"/>
    <cellStyle name="20% - Dekorfärg1 2 2 8 2 4" xfId="29806" xr:uid="{00000000-0005-0000-0000-000025050000}"/>
    <cellStyle name="20% - Dekorfärg1 2 2 8 2 5" xfId="35952" xr:uid="{00000000-0005-0000-0000-000026050000}"/>
    <cellStyle name="20% - Dekorfärg1 2 2 8 2_Tabell 6a K" xfId="24875" xr:uid="{00000000-0005-0000-0000-000027050000}"/>
    <cellStyle name="20% - Dekorfärg1 2 2 8 3" xfId="5617" xr:uid="{00000000-0005-0000-0000-000028050000}"/>
    <cellStyle name="20% - Dekorfärg1 2 2 8 3 2" xfId="14502" xr:uid="{00000000-0005-0000-0000-000029050000}"/>
    <cellStyle name="20% - Dekorfärg1 2 2 8 3 2 2" xfId="35953" xr:uid="{00000000-0005-0000-0000-00002A050000}"/>
    <cellStyle name="20% - Dekorfärg1 2 2 8 3 3" xfId="31999" xr:uid="{00000000-0005-0000-0000-00002B050000}"/>
    <cellStyle name="20% - Dekorfärg1 2 2 8 3 4" xfId="35954" xr:uid="{00000000-0005-0000-0000-00002C050000}"/>
    <cellStyle name="20% - Dekorfärg1 2 2 8 3_Tabell 6a K" xfId="26197" xr:uid="{00000000-0005-0000-0000-00002D050000}"/>
    <cellStyle name="20% - Dekorfärg1 2 2 8 4" xfId="10117" xr:uid="{00000000-0005-0000-0000-00002E050000}"/>
    <cellStyle name="20% - Dekorfärg1 2 2 8 4 2" xfId="35955" xr:uid="{00000000-0005-0000-0000-00002F050000}"/>
    <cellStyle name="20% - Dekorfärg1 2 2 8 4 2 2" xfId="35956" xr:uid="{00000000-0005-0000-0000-000030050000}"/>
    <cellStyle name="20% - Dekorfärg1 2 2 8 4 3" xfId="35957" xr:uid="{00000000-0005-0000-0000-000031050000}"/>
    <cellStyle name="20% - Dekorfärg1 2 2 8 5" xfId="27614" xr:uid="{00000000-0005-0000-0000-000032050000}"/>
    <cellStyle name="20% - Dekorfärg1 2 2 8 5 2" xfId="35958" xr:uid="{00000000-0005-0000-0000-000033050000}"/>
    <cellStyle name="20% - Dekorfärg1 2 2 8 6" xfId="35959" xr:uid="{00000000-0005-0000-0000-000034050000}"/>
    <cellStyle name="20% - Dekorfärg1 2 2 8 7" xfId="35960" xr:uid="{00000000-0005-0000-0000-000035050000}"/>
    <cellStyle name="20% - Dekorfärg1 2 2 8_Tabell 6a K" xfId="17989" xr:uid="{00000000-0005-0000-0000-000036050000}"/>
    <cellStyle name="20% - Dekorfärg1 2 2 9" xfId="2378" xr:uid="{00000000-0005-0000-0000-000037050000}"/>
    <cellStyle name="20% - Dekorfärg1 2 2 9 2" xfId="6764" xr:uid="{00000000-0005-0000-0000-000038050000}"/>
    <cellStyle name="20% - Dekorfärg1 2 2 9 2 2" xfId="15649" xr:uid="{00000000-0005-0000-0000-000039050000}"/>
    <cellStyle name="20% - Dekorfärg1 2 2 9 2 2 2" xfId="35961" xr:uid="{00000000-0005-0000-0000-00003A050000}"/>
    <cellStyle name="20% - Dekorfärg1 2 2 9 2 3" xfId="33146" xr:uid="{00000000-0005-0000-0000-00003B050000}"/>
    <cellStyle name="20% - Dekorfärg1 2 2 9 2 4" xfId="35962" xr:uid="{00000000-0005-0000-0000-00003C050000}"/>
    <cellStyle name="20% - Dekorfärg1 2 2 9 2_Tabell 6a K" xfId="21539" xr:uid="{00000000-0005-0000-0000-00003D050000}"/>
    <cellStyle name="20% - Dekorfärg1 2 2 9 3" xfId="11263" xr:uid="{00000000-0005-0000-0000-00003E050000}"/>
    <cellStyle name="20% - Dekorfärg1 2 2 9 3 2" xfId="35963" xr:uid="{00000000-0005-0000-0000-00003F050000}"/>
    <cellStyle name="20% - Dekorfärg1 2 2 9 3 2 2" xfId="35964" xr:uid="{00000000-0005-0000-0000-000040050000}"/>
    <cellStyle name="20% - Dekorfärg1 2 2 9 3 3" xfId="35965" xr:uid="{00000000-0005-0000-0000-000041050000}"/>
    <cellStyle name="20% - Dekorfärg1 2 2 9 4" xfId="28760" xr:uid="{00000000-0005-0000-0000-000042050000}"/>
    <cellStyle name="20% - Dekorfärg1 2 2 9 4 2" xfId="35966" xr:uid="{00000000-0005-0000-0000-000043050000}"/>
    <cellStyle name="20% - Dekorfärg1 2 2 9 5" xfId="35967" xr:uid="{00000000-0005-0000-0000-000044050000}"/>
    <cellStyle name="20% - Dekorfärg1 2 2 9 6" xfId="35968" xr:uid="{00000000-0005-0000-0000-000045050000}"/>
    <cellStyle name="20% - Dekorfärg1 2 2 9_Tabell 6a K" xfId="24209" xr:uid="{00000000-0005-0000-0000-000046050000}"/>
    <cellStyle name="20% - Dekorfärg1 2 2_Tabell 6a K" xfId="26489" xr:uid="{00000000-0005-0000-0000-000047050000}"/>
    <cellStyle name="20% - Dekorfärg1 2 3" xfId="258" xr:uid="{00000000-0005-0000-0000-000048050000}"/>
    <cellStyle name="20% - Dekorfärg1 2 3 10" xfId="35969" xr:uid="{00000000-0005-0000-0000-000049050000}"/>
    <cellStyle name="20% - Dekorfärg1 2 3 11" xfId="35970" xr:uid="{00000000-0005-0000-0000-00004A050000}"/>
    <cellStyle name="20% - Dekorfärg1 2 3 12" xfId="35971" xr:uid="{00000000-0005-0000-0000-00004B050000}"/>
    <cellStyle name="20% - Dekorfärg1 2 3 2" xfId="470" xr:uid="{00000000-0005-0000-0000-00004C050000}"/>
    <cellStyle name="20% - Dekorfärg1 2 3 2 2" xfId="894" xr:uid="{00000000-0005-0000-0000-00004D050000}"/>
    <cellStyle name="20% - Dekorfärg1 2 3 2 2 2" xfId="1254" xr:uid="{00000000-0005-0000-0000-00004E050000}"/>
    <cellStyle name="20% - Dekorfärg1 2 3 2 2 2 2" xfId="3446" xr:uid="{00000000-0005-0000-0000-00004F050000}"/>
    <cellStyle name="20% - Dekorfärg1 2 3 2 2 2 2 2" xfId="7832" xr:uid="{00000000-0005-0000-0000-000050050000}"/>
    <cellStyle name="20% - Dekorfärg1 2 3 2 2 2 2 2 2" xfId="16717" xr:uid="{00000000-0005-0000-0000-000051050000}"/>
    <cellStyle name="20% - Dekorfärg1 2 3 2 2 2 2 2 2 2" xfId="35972" xr:uid="{00000000-0005-0000-0000-000052050000}"/>
    <cellStyle name="20% - Dekorfärg1 2 3 2 2 2 2 2 3" xfId="34214" xr:uid="{00000000-0005-0000-0000-000053050000}"/>
    <cellStyle name="20% - Dekorfärg1 2 3 2 2 2 2 2_Tabell 6a K" xfId="20689" xr:uid="{00000000-0005-0000-0000-000054050000}"/>
    <cellStyle name="20% - Dekorfärg1 2 3 2 2 2 2 3" xfId="12331" xr:uid="{00000000-0005-0000-0000-000055050000}"/>
    <cellStyle name="20% - Dekorfärg1 2 3 2 2 2 2 3 2" xfId="35973" xr:uid="{00000000-0005-0000-0000-000056050000}"/>
    <cellStyle name="20% - Dekorfärg1 2 3 2 2 2 2 4" xfId="29828" xr:uid="{00000000-0005-0000-0000-000057050000}"/>
    <cellStyle name="20% - Dekorfärg1 2 3 2 2 2 2 5" xfId="35974" xr:uid="{00000000-0005-0000-0000-000058050000}"/>
    <cellStyle name="20% - Dekorfärg1 2 3 2 2 2 2_Tabell 6a K" xfId="25354" xr:uid="{00000000-0005-0000-0000-000059050000}"/>
    <cellStyle name="20% - Dekorfärg1 2 3 2 2 2 3" xfId="5639" xr:uid="{00000000-0005-0000-0000-00005A050000}"/>
    <cellStyle name="20% - Dekorfärg1 2 3 2 2 2 3 2" xfId="14524" xr:uid="{00000000-0005-0000-0000-00005B050000}"/>
    <cellStyle name="20% - Dekorfärg1 2 3 2 2 2 3 2 2" xfId="35975" xr:uid="{00000000-0005-0000-0000-00005C050000}"/>
    <cellStyle name="20% - Dekorfärg1 2 3 2 2 2 3 3" xfId="32021" xr:uid="{00000000-0005-0000-0000-00005D050000}"/>
    <cellStyle name="20% - Dekorfärg1 2 3 2 2 2 3 4" xfId="35976" xr:uid="{00000000-0005-0000-0000-00005E050000}"/>
    <cellStyle name="20% - Dekorfärg1 2 3 2 2 2 3_Tabell 6a K" xfId="19315" xr:uid="{00000000-0005-0000-0000-00005F050000}"/>
    <cellStyle name="20% - Dekorfärg1 2 3 2 2 2 4" xfId="10139" xr:uid="{00000000-0005-0000-0000-000060050000}"/>
    <cellStyle name="20% - Dekorfärg1 2 3 2 2 2 4 2" xfId="35977" xr:uid="{00000000-0005-0000-0000-000061050000}"/>
    <cellStyle name="20% - Dekorfärg1 2 3 2 2 2 4 2 2" xfId="35978" xr:uid="{00000000-0005-0000-0000-000062050000}"/>
    <cellStyle name="20% - Dekorfärg1 2 3 2 2 2 4 3" xfId="35979" xr:uid="{00000000-0005-0000-0000-000063050000}"/>
    <cellStyle name="20% - Dekorfärg1 2 3 2 2 2 5" xfId="27636" xr:uid="{00000000-0005-0000-0000-000064050000}"/>
    <cellStyle name="20% - Dekorfärg1 2 3 2 2 2 5 2" xfId="35980" xr:uid="{00000000-0005-0000-0000-000065050000}"/>
    <cellStyle name="20% - Dekorfärg1 2 3 2 2 2 6" xfId="35981" xr:uid="{00000000-0005-0000-0000-000066050000}"/>
    <cellStyle name="20% - Dekorfärg1 2 3 2 2 2 7" xfId="35982" xr:uid="{00000000-0005-0000-0000-000067050000}"/>
    <cellStyle name="20% - Dekorfärg1 2 3 2 2 2_Tabell 6a K" xfId="18784" xr:uid="{00000000-0005-0000-0000-000068050000}"/>
    <cellStyle name="20% - Dekorfärg1 2 3 2 2 3" xfId="3086" xr:uid="{00000000-0005-0000-0000-000069050000}"/>
    <cellStyle name="20% - Dekorfärg1 2 3 2 2 3 2" xfId="7472" xr:uid="{00000000-0005-0000-0000-00006A050000}"/>
    <cellStyle name="20% - Dekorfärg1 2 3 2 2 3 2 2" xfId="16357" xr:uid="{00000000-0005-0000-0000-00006B050000}"/>
    <cellStyle name="20% - Dekorfärg1 2 3 2 2 3 2 2 2" xfId="35983" xr:uid="{00000000-0005-0000-0000-00006C050000}"/>
    <cellStyle name="20% - Dekorfärg1 2 3 2 2 3 2 3" xfId="33854" xr:uid="{00000000-0005-0000-0000-00006D050000}"/>
    <cellStyle name="20% - Dekorfärg1 2 3 2 2 3 2 4" xfId="35984" xr:uid="{00000000-0005-0000-0000-00006E050000}"/>
    <cellStyle name="20% - Dekorfärg1 2 3 2 2 3 2_Tabell 6a K" xfId="22476" xr:uid="{00000000-0005-0000-0000-00006F050000}"/>
    <cellStyle name="20% - Dekorfärg1 2 3 2 2 3 3" xfId="11971" xr:uid="{00000000-0005-0000-0000-000070050000}"/>
    <cellStyle name="20% - Dekorfärg1 2 3 2 2 3 3 2" xfId="35985" xr:uid="{00000000-0005-0000-0000-000071050000}"/>
    <cellStyle name="20% - Dekorfärg1 2 3 2 2 3 3 2 2" xfId="35986" xr:uid="{00000000-0005-0000-0000-000072050000}"/>
    <cellStyle name="20% - Dekorfärg1 2 3 2 2 3 3 3" xfId="35987" xr:uid="{00000000-0005-0000-0000-000073050000}"/>
    <cellStyle name="20% - Dekorfärg1 2 3 2 2 3 4" xfId="29468" xr:uid="{00000000-0005-0000-0000-000074050000}"/>
    <cellStyle name="20% - Dekorfärg1 2 3 2 2 3 4 2" xfId="35988" xr:uid="{00000000-0005-0000-0000-000075050000}"/>
    <cellStyle name="20% - Dekorfärg1 2 3 2 2 3 5" xfId="35989" xr:uid="{00000000-0005-0000-0000-000076050000}"/>
    <cellStyle name="20% - Dekorfärg1 2 3 2 2 3 6" xfId="35990" xr:uid="{00000000-0005-0000-0000-000077050000}"/>
    <cellStyle name="20% - Dekorfärg1 2 3 2 2 3_Tabell 6a K" xfId="22820" xr:uid="{00000000-0005-0000-0000-000078050000}"/>
    <cellStyle name="20% - Dekorfärg1 2 3 2 2 4" xfId="5279" xr:uid="{00000000-0005-0000-0000-000079050000}"/>
    <cellStyle name="20% - Dekorfärg1 2 3 2 2 4 2" xfId="14164" xr:uid="{00000000-0005-0000-0000-00007A050000}"/>
    <cellStyle name="20% - Dekorfärg1 2 3 2 2 4 2 2" xfId="35991" xr:uid="{00000000-0005-0000-0000-00007B050000}"/>
    <cellStyle name="20% - Dekorfärg1 2 3 2 2 4 3" xfId="31661" xr:uid="{00000000-0005-0000-0000-00007C050000}"/>
    <cellStyle name="20% - Dekorfärg1 2 3 2 2 4 4" xfId="35992" xr:uid="{00000000-0005-0000-0000-00007D050000}"/>
    <cellStyle name="20% - Dekorfärg1 2 3 2 2 4_Tabell 6a K" xfId="18201" xr:uid="{00000000-0005-0000-0000-00007E050000}"/>
    <cellStyle name="20% - Dekorfärg1 2 3 2 2 5" xfId="9779" xr:uid="{00000000-0005-0000-0000-00007F050000}"/>
    <cellStyle name="20% - Dekorfärg1 2 3 2 2 5 2" xfId="35993" xr:uid="{00000000-0005-0000-0000-000080050000}"/>
    <cellStyle name="20% - Dekorfärg1 2 3 2 2 5 2 2" xfId="35994" xr:uid="{00000000-0005-0000-0000-000081050000}"/>
    <cellStyle name="20% - Dekorfärg1 2 3 2 2 5 3" xfId="35995" xr:uid="{00000000-0005-0000-0000-000082050000}"/>
    <cellStyle name="20% - Dekorfärg1 2 3 2 2 6" xfId="27276" xr:uid="{00000000-0005-0000-0000-000083050000}"/>
    <cellStyle name="20% - Dekorfärg1 2 3 2 2 6 2" xfId="35996" xr:uid="{00000000-0005-0000-0000-000084050000}"/>
    <cellStyle name="20% - Dekorfärg1 2 3 2 2 7" xfId="35997" xr:uid="{00000000-0005-0000-0000-000085050000}"/>
    <cellStyle name="20% - Dekorfärg1 2 3 2 2 8" xfId="35998" xr:uid="{00000000-0005-0000-0000-000086050000}"/>
    <cellStyle name="20% - Dekorfärg1 2 3 2 2_Tabell 6a K" xfId="18620" xr:uid="{00000000-0005-0000-0000-000087050000}"/>
    <cellStyle name="20% - Dekorfärg1 2 3 2 3" xfId="1253" xr:uid="{00000000-0005-0000-0000-000088050000}"/>
    <cellStyle name="20% - Dekorfärg1 2 3 2 3 2" xfId="3445" xr:uid="{00000000-0005-0000-0000-000089050000}"/>
    <cellStyle name="20% - Dekorfärg1 2 3 2 3 2 2" xfId="7831" xr:uid="{00000000-0005-0000-0000-00008A050000}"/>
    <cellStyle name="20% - Dekorfärg1 2 3 2 3 2 2 2" xfId="16716" xr:uid="{00000000-0005-0000-0000-00008B050000}"/>
    <cellStyle name="20% - Dekorfärg1 2 3 2 3 2 2 2 2" xfId="35999" xr:uid="{00000000-0005-0000-0000-00008C050000}"/>
    <cellStyle name="20% - Dekorfärg1 2 3 2 3 2 2 3" xfId="34213" xr:uid="{00000000-0005-0000-0000-00008D050000}"/>
    <cellStyle name="20% - Dekorfärg1 2 3 2 3 2 2_Tabell 6a K" xfId="24027" xr:uid="{00000000-0005-0000-0000-00008E050000}"/>
    <cellStyle name="20% - Dekorfärg1 2 3 2 3 2 3" xfId="12330" xr:uid="{00000000-0005-0000-0000-00008F050000}"/>
    <cellStyle name="20% - Dekorfärg1 2 3 2 3 2 3 2" xfId="36000" xr:uid="{00000000-0005-0000-0000-000090050000}"/>
    <cellStyle name="20% - Dekorfärg1 2 3 2 3 2 4" xfId="29827" xr:uid="{00000000-0005-0000-0000-000091050000}"/>
    <cellStyle name="20% - Dekorfärg1 2 3 2 3 2 5" xfId="36001" xr:uid="{00000000-0005-0000-0000-000092050000}"/>
    <cellStyle name="20% - Dekorfärg1 2 3 2 3 2_Tabell 6a K" xfId="21014" xr:uid="{00000000-0005-0000-0000-000093050000}"/>
    <cellStyle name="20% - Dekorfärg1 2 3 2 3 3" xfId="5638" xr:uid="{00000000-0005-0000-0000-000094050000}"/>
    <cellStyle name="20% - Dekorfärg1 2 3 2 3 3 2" xfId="14523" xr:uid="{00000000-0005-0000-0000-000095050000}"/>
    <cellStyle name="20% - Dekorfärg1 2 3 2 3 3 2 2" xfId="36002" xr:uid="{00000000-0005-0000-0000-000096050000}"/>
    <cellStyle name="20% - Dekorfärg1 2 3 2 3 3 3" xfId="32020" xr:uid="{00000000-0005-0000-0000-000097050000}"/>
    <cellStyle name="20% - Dekorfärg1 2 3 2 3 3 4" xfId="36003" xr:uid="{00000000-0005-0000-0000-000098050000}"/>
    <cellStyle name="20% - Dekorfärg1 2 3 2 3 3_Tabell 6a K" xfId="18602" xr:uid="{00000000-0005-0000-0000-000099050000}"/>
    <cellStyle name="20% - Dekorfärg1 2 3 2 3 4" xfId="10138" xr:uid="{00000000-0005-0000-0000-00009A050000}"/>
    <cellStyle name="20% - Dekorfärg1 2 3 2 3 4 2" xfId="36004" xr:uid="{00000000-0005-0000-0000-00009B050000}"/>
    <cellStyle name="20% - Dekorfärg1 2 3 2 3 4 2 2" xfId="36005" xr:uid="{00000000-0005-0000-0000-00009C050000}"/>
    <cellStyle name="20% - Dekorfärg1 2 3 2 3 4 3" xfId="36006" xr:uid="{00000000-0005-0000-0000-00009D050000}"/>
    <cellStyle name="20% - Dekorfärg1 2 3 2 3 5" xfId="27635" xr:uid="{00000000-0005-0000-0000-00009E050000}"/>
    <cellStyle name="20% - Dekorfärg1 2 3 2 3 5 2" xfId="36007" xr:uid="{00000000-0005-0000-0000-00009F050000}"/>
    <cellStyle name="20% - Dekorfärg1 2 3 2 3 6" xfId="36008" xr:uid="{00000000-0005-0000-0000-0000A0050000}"/>
    <cellStyle name="20% - Dekorfärg1 2 3 2 3 7" xfId="36009" xr:uid="{00000000-0005-0000-0000-0000A1050000}"/>
    <cellStyle name="20% - Dekorfärg1 2 3 2 3_Tabell 6a K" xfId="22704" xr:uid="{00000000-0005-0000-0000-0000A2050000}"/>
    <cellStyle name="20% - Dekorfärg1 2 3 2 4" xfId="2662" xr:uid="{00000000-0005-0000-0000-0000A3050000}"/>
    <cellStyle name="20% - Dekorfärg1 2 3 2 4 2" xfId="7048" xr:uid="{00000000-0005-0000-0000-0000A4050000}"/>
    <cellStyle name="20% - Dekorfärg1 2 3 2 4 2 2" xfId="15933" xr:uid="{00000000-0005-0000-0000-0000A5050000}"/>
    <cellStyle name="20% - Dekorfärg1 2 3 2 4 2 2 2" xfId="36010" xr:uid="{00000000-0005-0000-0000-0000A6050000}"/>
    <cellStyle name="20% - Dekorfärg1 2 3 2 4 2 3" xfId="33430" xr:uid="{00000000-0005-0000-0000-0000A7050000}"/>
    <cellStyle name="20% - Dekorfärg1 2 3 2 4 2 4" xfId="36011" xr:uid="{00000000-0005-0000-0000-0000A8050000}"/>
    <cellStyle name="20% - Dekorfärg1 2 3 2 4 2_Tabell 6a K" xfId="18475" xr:uid="{00000000-0005-0000-0000-0000A9050000}"/>
    <cellStyle name="20% - Dekorfärg1 2 3 2 4 3" xfId="11547" xr:uid="{00000000-0005-0000-0000-0000AA050000}"/>
    <cellStyle name="20% - Dekorfärg1 2 3 2 4 3 2" xfId="36012" xr:uid="{00000000-0005-0000-0000-0000AB050000}"/>
    <cellStyle name="20% - Dekorfärg1 2 3 2 4 3 2 2" xfId="36013" xr:uid="{00000000-0005-0000-0000-0000AC050000}"/>
    <cellStyle name="20% - Dekorfärg1 2 3 2 4 3 3" xfId="36014" xr:uid="{00000000-0005-0000-0000-0000AD050000}"/>
    <cellStyle name="20% - Dekorfärg1 2 3 2 4 4" xfId="29044" xr:uid="{00000000-0005-0000-0000-0000AE050000}"/>
    <cellStyle name="20% - Dekorfärg1 2 3 2 4 4 2" xfId="36015" xr:uid="{00000000-0005-0000-0000-0000AF050000}"/>
    <cellStyle name="20% - Dekorfärg1 2 3 2 4 5" xfId="36016" xr:uid="{00000000-0005-0000-0000-0000B0050000}"/>
    <cellStyle name="20% - Dekorfärg1 2 3 2 4 6" xfId="36017" xr:uid="{00000000-0005-0000-0000-0000B1050000}"/>
    <cellStyle name="20% - Dekorfärg1 2 3 2 4_Tabell 6a K" xfId="22058" xr:uid="{00000000-0005-0000-0000-0000B2050000}"/>
    <cellStyle name="20% - Dekorfärg1 2 3 2 5" xfId="4855" xr:uid="{00000000-0005-0000-0000-0000B3050000}"/>
    <cellStyle name="20% - Dekorfärg1 2 3 2 5 2" xfId="13740" xr:uid="{00000000-0005-0000-0000-0000B4050000}"/>
    <cellStyle name="20% - Dekorfärg1 2 3 2 5 2 2" xfId="36018" xr:uid="{00000000-0005-0000-0000-0000B5050000}"/>
    <cellStyle name="20% - Dekorfärg1 2 3 2 5 3" xfId="31237" xr:uid="{00000000-0005-0000-0000-0000B6050000}"/>
    <cellStyle name="20% - Dekorfärg1 2 3 2 5 4" xfId="36019" xr:uid="{00000000-0005-0000-0000-0000B7050000}"/>
    <cellStyle name="20% - Dekorfärg1 2 3 2 5_Tabell 6a K" xfId="22095" xr:uid="{00000000-0005-0000-0000-0000B8050000}"/>
    <cellStyle name="20% - Dekorfärg1 2 3 2 6" xfId="9355" xr:uid="{00000000-0005-0000-0000-0000B9050000}"/>
    <cellStyle name="20% - Dekorfärg1 2 3 2 6 2" xfId="36020" xr:uid="{00000000-0005-0000-0000-0000BA050000}"/>
    <cellStyle name="20% - Dekorfärg1 2 3 2 6 2 2" xfId="36021" xr:uid="{00000000-0005-0000-0000-0000BB050000}"/>
    <cellStyle name="20% - Dekorfärg1 2 3 2 6 3" xfId="36022" xr:uid="{00000000-0005-0000-0000-0000BC050000}"/>
    <cellStyle name="20% - Dekorfärg1 2 3 2 7" xfId="26852" xr:uid="{00000000-0005-0000-0000-0000BD050000}"/>
    <cellStyle name="20% - Dekorfärg1 2 3 2 7 2" xfId="36023" xr:uid="{00000000-0005-0000-0000-0000BE050000}"/>
    <cellStyle name="20% - Dekorfärg1 2 3 2 8" xfId="36024" xr:uid="{00000000-0005-0000-0000-0000BF050000}"/>
    <cellStyle name="20% - Dekorfärg1 2 3 2 9" xfId="36025" xr:uid="{00000000-0005-0000-0000-0000C0050000}"/>
    <cellStyle name="20% - Dekorfärg1 2 3 2_Tabell 6a K" xfId="26144" xr:uid="{00000000-0005-0000-0000-0000C1050000}"/>
    <cellStyle name="20% - Dekorfärg1 2 3 3" xfId="682" xr:uid="{00000000-0005-0000-0000-0000C2050000}"/>
    <cellStyle name="20% - Dekorfärg1 2 3 3 2" xfId="1255" xr:uid="{00000000-0005-0000-0000-0000C3050000}"/>
    <cellStyle name="20% - Dekorfärg1 2 3 3 2 2" xfId="3447" xr:uid="{00000000-0005-0000-0000-0000C4050000}"/>
    <cellStyle name="20% - Dekorfärg1 2 3 3 2 2 2" xfId="7833" xr:uid="{00000000-0005-0000-0000-0000C5050000}"/>
    <cellStyle name="20% - Dekorfärg1 2 3 3 2 2 2 2" xfId="16718" xr:uid="{00000000-0005-0000-0000-0000C6050000}"/>
    <cellStyle name="20% - Dekorfärg1 2 3 3 2 2 2 2 2" xfId="36026" xr:uid="{00000000-0005-0000-0000-0000C7050000}"/>
    <cellStyle name="20% - Dekorfärg1 2 3 3 2 2 2 3" xfId="34215" xr:uid="{00000000-0005-0000-0000-0000C8050000}"/>
    <cellStyle name="20% - Dekorfärg1 2 3 3 2 2 2_Tabell 6a K" xfId="25131" xr:uid="{00000000-0005-0000-0000-0000C9050000}"/>
    <cellStyle name="20% - Dekorfärg1 2 3 3 2 2 3" xfId="12332" xr:uid="{00000000-0005-0000-0000-0000CA050000}"/>
    <cellStyle name="20% - Dekorfärg1 2 3 3 2 2 3 2" xfId="36027" xr:uid="{00000000-0005-0000-0000-0000CB050000}"/>
    <cellStyle name="20% - Dekorfärg1 2 3 3 2 2 4" xfId="29829" xr:uid="{00000000-0005-0000-0000-0000CC050000}"/>
    <cellStyle name="20% - Dekorfärg1 2 3 3 2 2 5" xfId="36028" xr:uid="{00000000-0005-0000-0000-0000CD050000}"/>
    <cellStyle name="20% - Dekorfärg1 2 3 3 2 2_Tabell 6a K" xfId="25029" xr:uid="{00000000-0005-0000-0000-0000CE050000}"/>
    <cellStyle name="20% - Dekorfärg1 2 3 3 2 3" xfId="5640" xr:uid="{00000000-0005-0000-0000-0000CF050000}"/>
    <cellStyle name="20% - Dekorfärg1 2 3 3 2 3 2" xfId="14525" xr:uid="{00000000-0005-0000-0000-0000D0050000}"/>
    <cellStyle name="20% - Dekorfärg1 2 3 3 2 3 2 2" xfId="36029" xr:uid="{00000000-0005-0000-0000-0000D1050000}"/>
    <cellStyle name="20% - Dekorfärg1 2 3 3 2 3 3" xfId="32022" xr:uid="{00000000-0005-0000-0000-0000D2050000}"/>
    <cellStyle name="20% - Dekorfärg1 2 3 3 2 3 4" xfId="36030" xr:uid="{00000000-0005-0000-0000-0000D3050000}"/>
    <cellStyle name="20% - Dekorfärg1 2 3 3 2 3_Tabell 6a K" xfId="25296" xr:uid="{00000000-0005-0000-0000-0000D4050000}"/>
    <cellStyle name="20% - Dekorfärg1 2 3 3 2 4" xfId="10140" xr:uid="{00000000-0005-0000-0000-0000D5050000}"/>
    <cellStyle name="20% - Dekorfärg1 2 3 3 2 4 2" xfId="36031" xr:uid="{00000000-0005-0000-0000-0000D6050000}"/>
    <cellStyle name="20% - Dekorfärg1 2 3 3 2 4 2 2" xfId="36032" xr:uid="{00000000-0005-0000-0000-0000D7050000}"/>
    <cellStyle name="20% - Dekorfärg1 2 3 3 2 4 3" xfId="36033" xr:uid="{00000000-0005-0000-0000-0000D8050000}"/>
    <cellStyle name="20% - Dekorfärg1 2 3 3 2 5" xfId="27637" xr:uid="{00000000-0005-0000-0000-0000D9050000}"/>
    <cellStyle name="20% - Dekorfärg1 2 3 3 2 5 2" xfId="36034" xr:uid="{00000000-0005-0000-0000-0000DA050000}"/>
    <cellStyle name="20% - Dekorfärg1 2 3 3 2 6" xfId="36035" xr:uid="{00000000-0005-0000-0000-0000DB050000}"/>
    <cellStyle name="20% - Dekorfärg1 2 3 3 2 7" xfId="36036" xr:uid="{00000000-0005-0000-0000-0000DC050000}"/>
    <cellStyle name="20% - Dekorfärg1 2 3 3 2_Tabell 6a K" xfId="18609" xr:uid="{00000000-0005-0000-0000-0000DD050000}"/>
    <cellStyle name="20% - Dekorfärg1 2 3 3 3" xfId="2874" xr:uid="{00000000-0005-0000-0000-0000DE050000}"/>
    <cellStyle name="20% - Dekorfärg1 2 3 3 3 2" xfId="7260" xr:uid="{00000000-0005-0000-0000-0000DF050000}"/>
    <cellStyle name="20% - Dekorfärg1 2 3 3 3 2 2" xfId="16145" xr:uid="{00000000-0005-0000-0000-0000E0050000}"/>
    <cellStyle name="20% - Dekorfärg1 2 3 3 3 2 2 2" xfId="36037" xr:uid="{00000000-0005-0000-0000-0000E1050000}"/>
    <cellStyle name="20% - Dekorfärg1 2 3 3 3 2 3" xfId="33642" xr:uid="{00000000-0005-0000-0000-0000E2050000}"/>
    <cellStyle name="20% - Dekorfärg1 2 3 3 3 2 4" xfId="36038" xr:uid="{00000000-0005-0000-0000-0000E3050000}"/>
    <cellStyle name="20% - Dekorfärg1 2 3 3 3 2_Tabell 6a K" xfId="24026" xr:uid="{00000000-0005-0000-0000-0000E4050000}"/>
    <cellStyle name="20% - Dekorfärg1 2 3 3 3 3" xfId="11759" xr:uid="{00000000-0005-0000-0000-0000E5050000}"/>
    <cellStyle name="20% - Dekorfärg1 2 3 3 3 3 2" xfId="36039" xr:uid="{00000000-0005-0000-0000-0000E6050000}"/>
    <cellStyle name="20% - Dekorfärg1 2 3 3 3 3 2 2" xfId="36040" xr:uid="{00000000-0005-0000-0000-0000E7050000}"/>
    <cellStyle name="20% - Dekorfärg1 2 3 3 3 3 3" xfId="36041" xr:uid="{00000000-0005-0000-0000-0000E8050000}"/>
    <cellStyle name="20% - Dekorfärg1 2 3 3 3 4" xfId="29256" xr:uid="{00000000-0005-0000-0000-0000E9050000}"/>
    <cellStyle name="20% - Dekorfärg1 2 3 3 3 4 2" xfId="36042" xr:uid="{00000000-0005-0000-0000-0000EA050000}"/>
    <cellStyle name="20% - Dekorfärg1 2 3 3 3 5" xfId="36043" xr:uid="{00000000-0005-0000-0000-0000EB050000}"/>
    <cellStyle name="20% - Dekorfärg1 2 3 3 3 6" xfId="36044" xr:uid="{00000000-0005-0000-0000-0000EC050000}"/>
    <cellStyle name="20% - Dekorfärg1 2 3 3 3_Tabell 6a K" xfId="20174" xr:uid="{00000000-0005-0000-0000-0000ED050000}"/>
    <cellStyle name="20% - Dekorfärg1 2 3 3 4" xfId="5067" xr:uid="{00000000-0005-0000-0000-0000EE050000}"/>
    <cellStyle name="20% - Dekorfärg1 2 3 3 4 2" xfId="13952" xr:uid="{00000000-0005-0000-0000-0000EF050000}"/>
    <cellStyle name="20% - Dekorfärg1 2 3 3 4 2 2" xfId="36045" xr:uid="{00000000-0005-0000-0000-0000F0050000}"/>
    <cellStyle name="20% - Dekorfärg1 2 3 3 4 3" xfId="31449" xr:uid="{00000000-0005-0000-0000-0000F1050000}"/>
    <cellStyle name="20% - Dekorfärg1 2 3 3 4 4" xfId="36046" xr:uid="{00000000-0005-0000-0000-0000F2050000}"/>
    <cellStyle name="20% - Dekorfärg1 2 3 3 4_Tabell 6a K" xfId="25806" xr:uid="{00000000-0005-0000-0000-0000F3050000}"/>
    <cellStyle name="20% - Dekorfärg1 2 3 3 5" xfId="9567" xr:uid="{00000000-0005-0000-0000-0000F4050000}"/>
    <cellStyle name="20% - Dekorfärg1 2 3 3 5 2" xfId="36047" xr:uid="{00000000-0005-0000-0000-0000F5050000}"/>
    <cellStyle name="20% - Dekorfärg1 2 3 3 5 2 2" xfId="36048" xr:uid="{00000000-0005-0000-0000-0000F6050000}"/>
    <cellStyle name="20% - Dekorfärg1 2 3 3 5 3" xfId="36049" xr:uid="{00000000-0005-0000-0000-0000F7050000}"/>
    <cellStyle name="20% - Dekorfärg1 2 3 3 6" xfId="27064" xr:uid="{00000000-0005-0000-0000-0000F8050000}"/>
    <cellStyle name="20% - Dekorfärg1 2 3 3 6 2" xfId="36050" xr:uid="{00000000-0005-0000-0000-0000F9050000}"/>
    <cellStyle name="20% - Dekorfärg1 2 3 3 7" xfId="36051" xr:uid="{00000000-0005-0000-0000-0000FA050000}"/>
    <cellStyle name="20% - Dekorfärg1 2 3 3 8" xfId="36052" xr:uid="{00000000-0005-0000-0000-0000FB050000}"/>
    <cellStyle name="20% - Dekorfärg1 2 3 3_Tabell 6a K" xfId="21571" xr:uid="{00000000-0005-0000-0000-0000FC050000}"/>
    <cellStyle name="20% - Dekorfärg1 2 3 4" xfId="1106" xr:uid="{00000000-0005-0000-0000-0000FD050000}"/>
    <cellStyle name="20% - Dekorfärg1 2 3 4 2" xfId="1256" xr:uid="{00000000-0005-0000-0000-0000FE050000}"/>
    <cellStyle name="20% - Dekorfärg1 2 3 4 2 2" xfId="3448" xr:uid="{00000000-0005-0000-0000-0000FF050000}"/>
    <cellStyle name="20% - Dekorfärg1 2 3 4 2 2 2" xfId="7834" xr:uid="{00000000-0005-0000-0000-000000060000}"/>
    <cellStyle name="20% - Dekorfärg1 2 3 4 2 2 2 2" xfId="16719" xr:uid="{00000000-0005-0000-0000-000001060000}"/>
    <cellStyle name="20% - Dekorfärg1 2 3 4 2 2 2 2 2" xfId="36053" xr:uid="{00000000-0005-0000-0000-000002060000}"/>
    <cellStyle name="20% - Dekorfärg1 2 3 4 2 2 2 3" xfId="34216" xr:uid="{00000000-0005-0000-0000-000003060000}"/>
    <cellStyle name="20% - Dekorfärg1 2 3 4 2 2 2_Tabell 6a K" xfId="21057" xr:uid="{00000000-0005-0000-0000-000004060000}"/>
    <cellStyle name="20% - Dekorfärg1 2 3 4 2 2 3" xfId="12333" xr:uid="{00000000-0005-0000-0000-000005060000}"/>
    <cellStyle name="20% - Dekorfärg1 2 3 4 2 2 3 2" xfId="36054" xr:uid="{00000000-0005-0000-0000-000006060000}"/>
    <cellStyle name="20% - Dekorfärg1 2 3 4 2 2 4" xfId="29830" xr:uid="{00000000-0005-0000-0000-000007060000}"/>
    <cellStyle name="20% - Dekorfärg1 2 3 4 2 2 5" xfId="36055" xr:uid="{00000000-0005-0000-0000-000008060000}"/>
    <cellStyle name="20% - Dekorfärg1 2 3 4 2 2_Tabell 6a K" xfId="21325" xr:uid="{00000000-0005-0000-0000-000009060000}"/>
    <cellStyle name="20% - Dekorfärg1 2 3 4 2 3" xfId="5641" xr:uid="{00000000-0005-0000-0000-00000A060000}"/>
    <cellStyle name="20% - Dekorfärg1 2 3 4 2 3 2" xfId="14526" xr:uid="{00000000-0005-0000-0000-00000B060000}"/>
    <cellStyle name="20% - Dekorfärg1 2 3 4 2 3 2 2" xfId="36056" xr:uid="{00000000-0005-0000-0000-00000C060000}"/>
    <cellStyle name="20% - Dekorfärg1 2 3 4 2 3 3" xfId="32023" xr:uid="{00000000-0005-0000-0000-00000D060000}"/>
    <cellStyle name="20% - Dekorfärg1 2 3 4 2 3 4" xfId="36057" xr:uid="{00000000-0005-0000-0000-00000E060000}"/>
    <cellStyle name="20% - Dekorfärg1 2 3 4 2 3_Tabell 6a K" xfId="19413" xr:uid="{00000000-0005-0000-0000-00000F060000}"/>
    <cellStyle name="20% - Dekorfärg1 2 3 4 2 4" xfId="10141" xr:uid="{00000000-0005-0000-0000-000010060000}"/>
    <cellStyle name="20% - Dekorfärg1 2 3 4 2 4 2" xfId="36058" xr:uid="{00000000-0005-0000-0000-000011060000}"/>
    <cellStyle name="20% - Dekorfärg1 2 3 4 2 4 2 2" xfId="36059" xr:uid="{00000000-0005-0000-0000-000012060000}"/>
    <cellStyle name="20% - Dekorfärg1 2 3 4 2 4 3" xfId="36060" xr:uid="{00000000-0005-0000-0000-000013060000}"/>
    <cellStyle name="20% - Dekorfärg1 2 3 4 2 5" xfId="27638" xr:uid="{00000000-0005-0000-0000-000014060000}"/>
    <cellStyle name="20% - Dekorfärg1 2 3 4 2 5 2" xfId="36061" xr:uid="{00000000-0005-0000-0000-000015060000}"/>
    <cellStyle name="20% - Dekorfärg1 2 3 4 2 6" xfId="36062" xr:uid="{00000000-0005-0000-0000-000016060000}"/>
    <cellStyle name="20% - Dekorfärg1 2 3 4 2 7" xfId="36063" xr:uid="{00000000-0005-0000-0000-000017060000}"/>
    <cellStyle name="20% - Dekorfärg1 2 3 4 2_Tabell 6a K" xfId="19560" xr:uid="{00000000-0005-0000-0000-000018060000}"/>
    <cellStyle name="20% - Dekorfärg1 2 3 4 3" xfId="3298" xr:uid="{00000000-0005-0000-0000-000019060000}"/>
    <cellStyle name="20% - Dekorfärg1 2 3 4 3 2" xfId="7684" xr:uid="{00000000-0005-0000-0000-00001A060000}"/>
    <cellStyle name="20% - Dekorfärg1 2 3 4 3 2 2" xfId="16569" xr:uid="{00000000-0005-0000-0000-00001B060000}"/>
    <cellStyle name="20% - Dekorfärg1 2 3 4 3 2 2 2" xfId="36064" xr:uid="{00000000-0005-0000-0000-00001C060000}"/>
    <cellStyle name="20% - Dekorfärg1 2 3 4 3 2 3" xfId="34066" xr:uid="{00000000-0005-0000-0000-00001D060000}"/>
    <cellStyle name="20% - Dekorfärg1 2 3 4 3 2 4" xfId="36065" xr:uid="{00000000-0005-0000-0000-00001E060000}"/>
    <cellStyle name="20% - Dekorfärg1 2 3 4 3 2_Tabell 6a K" xfId="21999" xr:uid="{00000000-0005-0000-0000-00001F060000}"/>
    <cellStyle name="20% - Dekorfärg1 2 3 4 3 3" xfId="12183" xr:uid="{00000000-0005-0000-0000-000020060000}"/>
    <cellStyle name="20% - Dekorfärg1 2 3 4 3 3 2" xfId="36066" xr:uid="{00000000-0005-0000-0000-000021060000}"/>
    <cellStyle name="20% - Dekorfärg1 2 3 4 3 3 2 2" xfId="36067" xr:uid="{00000000-0005-0000-0000-000022060000}"/>
    <cellStyle name="20% - Dekorfärg1 2 3 4 3 3 3" xfId="36068" xr:uid="{00000000-0005-0000-0000-000023060000}"/>
    <cellStyle name="20% - Dekorfärg1 2 3 4 3 4" xfId="29680" xr:uid="{00000000-0005-0000-0000-000024060000}"/>
    <cellStyle name="20% - Dekorfärg1 2 3 4 3 4 2" xfId="36069" xr:uid="{00000000-0005-0000-0000-000025060000}"/>
    <cellStyle name="20% - Dekorfärg1 2 3 4 3 5" xfId="36070" xr:uid="{00000000-0005-0000-0000-000026060000}"/>
    <cellStyle name="20% - Dekorfärg1 2 3 4 3 6" xfId="36071" xr:uid="{00000000-0005-0000-0000-000027060000}"/>
    <cellStyle name="20% - Dekorfärg1 2 3 4 3_Tabell 6a K" xfId="22859" xr:uid="{00000000-0005-0000-0000-000028060000}"/>
    <cellStyle name="20% - Dekorfärg1 2 3 4 4" xfId="5491" xr:uid="{00000000-0005-0000-0000-000029060000}"/>
    <cellStyle name="20% - Dekorfärg1 2 3 4 4 2" xfId="14376" xr:uid="{00000000-0005-0000-0000-00002A060000}"/>
    <cellStyle name="20% - Dekorfärg1 2 3 4 4 2 2" xfId="36072" xr:uid="{00000000-0005-0000-0000-00002B060000}"/>
    <cellStyle name="20% - Dekorfärg1 2 3 4 4 3" xfId="31873" xr:uid="{00000000-0005-0000-0000-00002C060000}"/>
    <cellStyle name="20% - Dekorfärg1 2 3 4 4 4" xfId="36073" xr:uid="{00000000-0005-0000-0000-00002D060000}"/>
    <cellStyle name="20% - Dekorfärg1 2 3 4 4_Tabell 6a K" xfId="23689" xr:uid="{00000000-0005-0000-0000-00002E060000}"/>
    <cellStyle name="20% - Dekorfärg1 2 3 4 5" xfId="9991" xr:uid="{00000000-0005-0000-0000-00002F060000}"/>
    <cellStyle name="20% - Dekorfärg1 2 3 4 5 2" xfId="36074" xr:uid="{00000000-0005-0000-0000-000030060000}"/>
    <cellStyle name="20% - Dekorfärg1 2 3 4 5 2 2" xfId="36075" xr:uid="{00000000-0005-0000-0000-000031060000}"/>
    <cellStyle name="20% - Dekorfärg1 2 3 4 5 3" xfId="36076" xr:uid="{00000000-0005-0000-0000-000032060000}"/>
    <cellStyle name="20% - Dekorfärg1 2 3 4 6" xfId="27488" xr:uid="{00000000-0005-0000-0000-000033060000}"/>
    <cellStyle name="20% - Dekorfärg1 2 3 4 6 2" xfId="36077" xr:uid="{00000000-0005-0000-0000-000034060000}"/>
    <cellStyle name="20% - Dekorfärg1 2 3 4 7" xfId="36078" xr:uid="{00000000-0005-0000-0000-000035060000}"/>
    <cellStyle name="20% - Dekorfärg1 2 3 4 8" xfId="36079" xr:uid="{00000000-0005-0000-0000-000036060000}"/>
    <cellStyle name="20% - Dekorfärg1 2 3 4_Tabell 6a K" xfId="25367" xr:uid="{00000000-0005-0000-0000-000037060000}"/>
    <cellStyle name="20% - Dekorfärg1 2 3 5" xfId="1252" xr:uid="{00000000-0005-0000-0000-000038060000}"/>
    <cellStyle name="20% - Dekorfärg1 2 3 5 2" xfId="3444" xr:uid="{00000000-0005-0000-0000-000039060000}"/>
    <cellStyle name="20% - Dekorfärg1 2 3 5 2 2" xfId="7830" xr:uid="{00000000-0005-0000-0000-00003A060000}"/>
    <cellStyle name="20% - Dekorfärg1 2 3 5 2 2 2" xfId="16715" xr:uid="{00000000-0005-0000-0000-00003B060000}"/>
    <cellStyle name="20% - Dekorfärg1 2 3 5 2 2 2 2" xfId="36080" xr:uid="{00000000-0005-0000-0000-00003C060000}"/>
    <cellStyle name="20% - Dekorfärg1 2 3 5 2 2 3" xfId="34212" xr:uid="{00000000-0005-0000-0000-00003D060000}"/>
    <cellStyle name="20% - Dekorfärg1 2 3 5 2 2_Tabell 6a K" xfId="25665" xr:uid="{00000000-0005-0000-0000-00003E060000}"/>
    <cellStyle name="20% - Dekorfärg1 2 3 5 2 3" xfId="12329" xr:uid="{00000000-0005-0000-0000-00003F060000}"/>
    <cellStyle name="20% - Dekorfärg1 2 3 5 2 3 2" xfId="36081" xr:uid="{00000000-0005-0000-0000-000040060000}"/>
    <cellStyle name="20% - Dekorfärg1 2 3 5 2 4" xfId="29826" xr:uid="{00000000-0005-0000-0000-000041060000}"/>
    <cellStyle name="20% - Dekorfärg1 2 3 5 2 5" xfId="36082" xr:uid="{00000000-0005-0000-0000-000042060000}"/>
    <cellStyle name="20% - Dekorfärg1 2 3 5 2_Tabell 6a K" xfId="20637" xr:uid="{00000000-0005-0000-0000-000043060000}"/>
    <cellStyle name="20% - Dekorfärg1 2 3 5 3" xfId="5637" xr:uid="{00000000-0005-0000-0000-000044060000}"/>
    <cellStyle name="20% - Dekorfärg1 2 3 5 3 2" xfId="14522" xr:uid="{00000000-0005-0000-0000-000045060000}"/>
    <cellStyle name="20% - Dekorfärg1 2 3 5 3 2 2" xfId="36083" xr:uid="{00000000-0005-0000-0000-000046060000}"/>
    <cellStyle name="20% - Dekorfärg1 2 3 5 3 3" xfId="32019" xr:uid="{00000000-0005-0000-0000-000047060000}"/>
    <cellStyle name="20% - Dekorfärg1 2 3 5 3 4" xfId="36084" xr:uid="{00000000-0005-0000-0000-000048060000}"/>
    <cellStyle name="20% - Dekorfärg1 2 3 5 3_Tabell 6a K" xfId="25398" xr:uid="{00000000-0005-0000-0000-000049060000}"/>
    <cellStyle name="20% - Dekorfärg1 2 3 5 4" xfId="10137" xr:uid="{00000000-0005-0000-0000-00004A060000}"/>
    <cellStyle name="20% - Dekorfärg1 2 3 5 4 2" xfId="36085" xr:uid="{00000000-0005-0000-0000-00004B060000}"/>
    <cellStyle name="20% - Dekorfärg1 2 3 5 4 2 2" xfId="36086" xr:uid="{00000000-0005-0000-0000-00004C060000}"/>
    <cellStyle name="20% - Dekorfärg1 2 3 5 4 3" xfId="36087" xr:uid="{00000000-0005-0000-0000-00004D060000}"/>
    <cellStyle name="20% - Dekorfärg1 2 3 5 5" xfId="27634" xr:uid="{00000000-0005-0000-0000-00004E060000}"/>
    <cellStyle name="20% - Dekorfärg1 2 3 5 5 2" xfId="36088" xr:uid="{00000000-0005-0000-0000-00004F060000}"/>
    <cellStyle name="20% - Dekorfärg1 2 3 5 6" xfId="36089" xr:uid="{00000000-0005-0000-0000-000050060000}"/>
    <cellStyle name="20% - Dekorfärg1 2 3 5 7" xfId="36090" xr:uid="{00000000-0005-0000-0000-000051060000}"/>
    <cellStyle name="20% - Dekorfärg1 2 3 5_Tabell 6a K" xfId="17864" xr:uid="{00000000-0005-0000-0000-000052060000}"/>
    <cellStyle name="20% - Dekorfärg1 2 3 6" xfId="2450" xr:uid="{00000000-0005-0000-0000-000053060000}"/>
    <cellStyle name="20% - Dekorfärg1 2 3 6 2" xfId="6836" xr:uid="{00000000-0005-0000-0000-000054060000}"/>
    <cellStyle name="20% - Dekorfärg1 2 3 6 2 2" xfId="15721" xr:uid="{00000000-0005-0000-0000-000055060000}"/>
    <cellStyle name="20% - Dekorfärg1 2 3 6 2 2 2" xfId="36091" xr:uid="{00000000-0005-0000-0000-000056060000}"/>
    <cellStyle name="20% - Dekorfärg1 2 3 6 2 3" xfId="33218" xr:uid="{00000000-0005-0000-0000-000057060000}"/>
    <cellStyle name="20% - Dekorfärg1 2 3 6 2 4" xfId="36092" xr:uid="{00000000-0005-0000-0000-000058060000}"/>
    <cellStyle name="20% - Dekorfärg1 2 3 6 2_Tabell 6a K" xfId="19683" xr:uid="{00000000-0005-0000-0000-000059060000}"/>
    <cellStyle name="20% - Dekorfärg1 2 3 6 3" xfId="11335" xr:uid="{00000000-0005-0000-0000-00005A060000}"/>
    <cellStyle name="20% - Dekorfärg1 2 3 6 3 2" xfId="36093" xr:uid="{00000000-0005-0000-0000-00005B060000}"/>
    <cellStyle name="20% - Dekorfärg1 2 3 6 3 2 2" xfId="36094" xr:uid="{00000000-0005-0000-0000-00005C060000}"/>
    <cellStyle name="20% - Dekorfärg1 2 3 6 3 3" xfId="36095" xr:uid="{00000000-0005-0000-0000-00005D060000}"/>
    <cellStyle name="20% - Dekorfärg1 2 3 6 4" xfId="28832" xr:uid="{00000000-0005-0000-0000-00005E060000}"/>
    <cellStyle name="20% - Dekorfärg1 2 3 6 4 2" xfId="36096" xr:uid="{00000000-0005-0000-0000-00005F060000}"/>
    <cellStyle name="20% - Dekorfärg1 2 3 6 5" xfId="36097" xr:uid="{00000000-0005-0000-0000-000060060000}"/>
    <cellStyle name="20% - Dekorfärg1 2 3 6 6" xfId="36098" xr:uid="{00000000-0005-0000-0000-000061060000}"/>
    <cellStyle name="20% - Dekorfärg1 2 3 6_Tabell 6a K" xfId="21584" xr:uid="{00000000-0005-0000-0000-000062060000}"/>
    <cellStyle name="20% - Dekorfärg1 2 3 7" xfId="4643" xr:uid="{00000000-0005-0000-0000-000063060000}"/>
    <cellStyle name="20% - Dekorfärg1 2 3 7 2" xfId="13528" xr:uid="{00000000-0005-0000-0000-000064060000}"/>
    <cellStyle name="20% - Dekorfärg1 2 3 7 2 2" xfId="36099" xr:uid="{00000000-0005-0000-0000-000065060000}"/>
    <cellStyle name="20% - Dekorfärg1 2 3 7 3" xfId="31025" xr:uid="{00000000-0005-0000-0000-000066060000}"/>
    <cellStyle name="20% - Dekorfärg1 2 3 7 4" xfId="36100" xr:uid="{00000000-0005-0000-0000-000067060000}"/>
    <cellStyle name="20% - Dekorfärg1 2 3 7_Tabell 6a K" xfId="20167" xr:uid="{00000000-0005-0000-0000-000068060000}"/>
    <cellStyle name="20% - Dekorfärg1 2 3 8" xfId="9143" xr:uid="{00000000-0005-0000-0000-000069060000}"/>
    <cellStyle name="20% - Dekorfärg1 2 3 8 2" xfId="36101" xr:uid="{00000000-0005-0000-0000-00006A060000}"/>
    <cellStyle name="20% - Dekorfärg1 2 3 8 2 2" xfId="36102" xr:uid="{00000000-0005-0000-0000-00006B060000}"/>
    <cellStyle name="20% - Dekorfärg1 2 3 8 3" xfId="36103" xr:uid="{00000000-0005-0000-0000-00006C060000}"/>
    <cellStyle name="20% - Dekorfärg1 2 3 9" xfId="26640" xr:uid="{00000000-0005-0000-0000-00006D060000}"/>
    <cellStyle name="20% - Dekorfärg1 2 3 9 2" xfId="36104" xr:uid="{00000000-0005-0000-0000-00006E060000}"/>
    <cellStyle name="20% - Dekorfärg1 2 3_Tabell 6a K" xfId="24418" xr:uid="{00000000-0005-0000-0000-00006F060000}"/>
    <cellStyle name="20% - Dekorfärg1 2 4" xfId="314" xr:uid="{00000000-0005-0000-0000-000070060000}"/>
    <cellStyle name="20% - Dekorfärg1 2 4 10" xfId="36105" xr:uid="{00000000-0005-0000-0000-000071060000}"/>
    <cellStyle name="20% - Dekorfärg1 2 4 11" xfId="36106" xr:uid="{00000000-0005-0000-0000-000072060000}"/>
    <cellStyle name="20% - Dekorfärg1 2 4 12" xfId="36107" xr:uid="{00000000-0005-0000-0000-000073060000}"/>
    <cellStyle name="20% - Dekorfärg1 2 4 2" xfId="526" xr:uid="{00000000-0005-0000-0000-000074060000}"/>
    <cellStyle name="20% - Dekorfärg1 2 4 2 2" xfId="950" xr:uid="{00000000-0005-0000-0000-000075060000}"/>
    <cellStyle name="20% - Dekorfärg1 2 4 2 2 2" xfId="1259" xr:uid="{00000000-0005-0000-0000-000076060000}"/>
    <cellStyle name="20% - Dekorfärg1 2 4 2 2 2 2" xfId="3451" xr:uid="{00000000-0005-0000-0000-000077060000}"/>
    <cellStyle name="20% - Dekorfärg1 2 4 2 2 2 2 2" xfId="7837" xr:uid="{00000000-0005-0000-0000-000078060000}"/>
    <cellStyle name="20% - Dekorfärg1 2 4 2 2 2 2 2 2" xfId="16722" xr:uid="{00000000-0005-0000-0000-000079060000}"/>
    <cellStyle name="20% - Dekorfärg1 2 4 2 2 2 2 2 2 2" xfId="36108" xr:uid="{00000000-0005-0000-0000-00007A060000}"/>
    <cellStyle name="20% - Dekorfärg1 2 4 2 2 2 2 2 3" xfId="34219" xr:uid="{00000000-0005-0000-0000-00007B060000}"/>
    <cellStyle name="20% - Dekorfärg1 2 4 2 2 2 2 2_Tabell 6a K" xfId="23756" xr:uid="{00000000-0005-0000-0000-00007C060000}"/>
    <cellStyle name="20% - Dekorfärg1 2 4 2 2 2 2 3" xfId="12336" xr:uid="{00000000-0005-0000-0000-00007D060000}"/>
    <cellStyle name="20% - Dekorfärg1 2 4 2 2 2 2 3 2" xfId="36109" xr:uid="{00000000-0005-0000-0000-00007E060000}"/>
    <cellStyle name="20% - Dekorfärg1 2 4 2 2 2 2 4" xfId="29833" xr:uid="{00000000-0005-0000-0000-00007F060000}"/>
    <cellStyle name="20% - Dekorfärg1 2 4 2 2 2 2 5" xfId="36110" xr:uid="{00000000-0005-0000-0000-000080060000}"/>
    <cellStyle name="20% - Dekorfärg1 2 4 2 2 2 2_Tabell 6a K" xfId="20956" xr:uid="{00000000-0005-0000-0000-000081060000}"/>
    <cellStyle name="20% - Dekorfärg1 2 4 2 2 2 3" xfId="5644" xr:uid="{00000000-0005-0000-0000-000082060000}"/>
    <cellStyle name="20% - Dekorfärg1 2 4 2 2 2 3 2" xfId="14529" xr:uid="{00000000-0005-0000-0000-000083060000}"/>
    <cellStyle name="20% - Dekorfärg1 2 4 2 2 2 3 2 2" xfId="36111" xr:uid="{00000000-0005-0000-0000-000084060000}"/>
    <cellStyle name="20% - Dekorfärg1 2 4 2 2 2 3 3" xfId="32026" xr:uid="{00000000-0005-0000-0000-000085060000}"/>
    <cellStyle name="20% - Dekorfärg1 2 4 2 2 2 3 4" xfId="36112" xr:uid="{00000000-0005-0000-0000-000086060000}"/>
    <cellStyle name="20% - Dekorfärg1 2 4 2 2 2 3_Tabell 6a K" xfId="26196" xr:uid="{00000000-0005-0000-0000-000087060000}"/>
    <cellStyle name="20% - Dekorfärg1 2 4 2 2 2 4" xfId="10144" xr:uid="{00000000-0005-0000-0000-000088060000}"/>
    <cellStyle name="20% - Dekorfärg1 2 4 2 2 2 4 2" xfId="36113" xr:uid="{00000000-0005-0000-0000-000089060000}"/>
    <cellStyle name="20% - Dekorfärg1 2 4 2 2 2 4 2 2" xfId="36114" xr:uid="{00000000-0005-0000-0000-00008A060000}"/>
    <cellStyle name="20% - Dekorfärg1 2 4 2 2 2 4 3" xfId="36115" xr:uid="{00000000-0005-0000-0000-00008B060000}"/>
    <cellStyle name="20% - Dekorfärg1 2 4 2 2 2 5" xfId="27641" xr:uid="{00000000-0005-0000-0000-00008C060000}"/>
    <cellStyle name="20% - Dekorfärg1 2 4 2 2 2 5 2" xfId="36116" xr:uid="{00000000-0005-0000-0000-00008D060000}"/>
    <cellStyle name="20% - Dekorfärg1 2 4 2 2 2 6" xfId="36117" xr:uid="{00000000-0005-0000-0000-00008E060000}"/>
    <cellStyle name="20% - Dekorfärg1 2 4 2 2 2 7" xfId="36118" xr:uid="{00000000-0005-0000-0000-00008F060000}"/>
    <cellStyle name="20% - Dekorfärg1 2 4 2 2 2_Tabell 6a K" xfId="20790" xr:uid="{00000000-0005-0000-0000-000090060000}"/>
    <cellStyle name="20% - Dekorfärg1 2 4 2 2 3" xfId="3142" xr:uid="{00000000-0005-0000-0000-000091060000}"/>
    <cellStyle name="20% - Dekorfärg1 2 4 2 2 3 2" xfId="7528" xr:uid="{00000000-0005-0000-0000-000092060000}"/>
    <cellStyle name="20% - Dekorfärg1 2 4 2 2 3 2 2" xfId="16413" xr:uid="{00000000-0005-0000-0000-000093060000}"/>
    <cellStyle name="20% - Dekorfärg1 2 4 2 2 3 2 2 2" xfId="36119" xr:uid="{00000000-0005-0000-0000-000094060000}"/>
    <cellStyle name="20% - Dekorfärg1 2 4 2 2 3 2 3" xfId="33910" xr:uid="{00000000-0005-0000-0000-000095060000}"/>
    <cellStyle name="20% - Dekorfärg1 2 4 2 2 3 2 4" xfId="36120" xr:uid="{00000000-0005-0000-0000-000096060000}"/>
    <cellStyle name="20% - Dekorfärg1 2 4 2 2 3 2_Tabell 6a K" xfId="19056" xr:uid="{00000000-0005-0000-0000-000097060000}"/>
    <cellStyle name="20% - Dekorfärg1 2 4 2 2 3 3" xfId="12027" xr:uid="{00000000-0005-0000-0000-000098060000}"/>
    <cellStyle name="20% - Dekorfärg1 2 4 2 2 3 3 2" xfId="36121" xr:uid="{00000000-0005-0000-0000-000099060000}"/>
    <cellStyle name="20% - Dekorfärg1 2 4 2 2 3 3 2 2" xfId="36122" xr:uid="{00000000-0005-0000-0000-00009A060000}"/>
    <cellStyle name="20% - Dekorfärg1 2 4 2 2 3 3 3" xfId="36123" xr:uid="{00000000-0005-0000-0000-00009B060000}"/>
    <cellStyle name="20% - Dekorfärg1 2 4 2 2 3 4" xfId="29524" xr:uid="{00000000-0005-0000-0000-00009C060000}"/>
    <cellStyle name="20% - Dekorfärg1 2 4 2 2 3 4 2" xfId="36124" xr:uid="{00000000-0005-0000-0000-00009D060000}"/>
    <cellStyle name="20% - Dekorfärg1 2 4 2 2 3 5" xfId="36125" xr:uid="{00000000-0005-0000-0000-00009E060000}"/>
    <cellStyle name="20% - Dekorfärg1 2 4 2 2 3 6" xfId="36126" xr:uid="{00000000-0005-0000-0000-00009F060000}"/>
    <cellStyle name="20% - Dekorfärg1 2 4 2 2 3_Tabell 6a K" xfId="19323" xr:uid="{00000000-0005-0000-0000-0000A0060000}"/>
    <cellStyle name="20% - Dekorfärg1 2 4 2 2 4" xfId="5335" xr:uid="{00000000-0005-0000-0000-0000A1060000}"/>
    <cellStyle name="20% - Dekorfärg1 2 4 2 2 4 2" xfId="14220" xr:uid="{00000000-0005-0000-0000-0000A2060000}"/>
    <cellStyle name="20% - Dekorfärg1 2 4 2 2 4 2 2" xfId="36127" xr:uid="{00000000-0005-0000-0000-0000A3060000}"/>
    <cellStyle name="20% - Dekorfärg1 2 4 2 2 4 3" xfId="31717" xr:uid="{00000000-0005-0000-0000-0000A4060000}"/>
    <cellStyle name="20% - Dekorfärg1 2 4 2 2 4 4" xfId="36128" xr:uid="{00000000-0005-0000-0000-0000A5060000}"/>
    <cellStyle name="20% - Dekorfärg1 2 4 2 2 4_Tabell 6a K" xfId="23161" xr:uid="{00000000-0005-0000-0000-0000A6060000}"/>
    <cellStyle name="20% - Dekorfärg1 2 4 2 2 5" xfId="9835" xr:uid="{00000000-0005-0000-0000-0000A7060000}"/>
    <cellStyle name="20% - Dekorfärg1 2 4 2 2 5 2" xfId="36129" xr:uid="{00000000-0005-0000-0000-0000A8060000}"/>
    <cellStyle name="20% - Dekorfärg1 2 4 2 2 5 2 2" xfId="36130" xr:uid="{00000000-0005-0000-0000-0000A9060000}"/>
    <cellStyle name="20% - Dekorfärg1 2 4 2 2 5 3" xfId="36131" xr:uid="{00000000-0005-0000-0000-0000AA060000}"/>
    <cellStyle name="20% - Dekorfärg1 2 4 2 2 6" xfId="27332" xr:uid="{00000000-0005-0000-0000-0000AB060000}"/>
    <cellStyle name="20% - Dekorfärg1 2 4 2 2 6 2" xfId="36132" xr:uid="{00000000-0005-0000-0000-0000AC060000}"/>
    <cellStyle name="20% - Dekorfärg1 2 4 2 2 7" xfId="36133" xr:uid="{00000000-0005-0000-0000-0000AD060000}"/>
    <cellStyle name="20% - Dekorfärg1 2 4 2 2 8" xfId="36134" xr:uid="{00000000-0005-0000-0000-0000AE060000}"/>
    <cellStyle name="20% - Dekorfärg1 2 4 2 2_Tabell 6a K" xfId="21805" xr:uid="{00000000-0005-0000-0000-0000AF060000}"/>
    <cellStyle name="20% - Dekorfärg1 2 4 2 3" xfId="1258" xr:uid="{00000000-0005-0000-0000-0000B0060000}"/>
    <cellStyle name="20% - Dekorfärg1 2 4 2 3 2" xfId="3450" xr:uid="{00000000-0005-0000-0000-0000B1060000}"/>
    <cellStyle name="20% - Dekorfärg1 2 4 2 3 2 2" xfId="7836" xr:uid="{00000000-0005-0000-0000-0000B2060000}"/>
    <cellStyle name="20% - Dekorfärg1 2 4 2 3 2 2 2" xfId="16721" xr:uid="{00000000-0005-0000-0000-0000B3060000}"/>
    <cellStyle name="20% - Dekorfärg1 2 4 2 3 2 2 2 2" xfId="36135" xr:uid="{00000000-0005-0000-0000-0000B4060000}"/>
    <cellStyle name="20% - Dekorfärg1 2 4 2 3 2 2 3" xfId="34218" xr:uid="{00000000-0005-0000-0000-0000B5060000}"/>
    <cellStyle name="20% - Dekorfärg1 2 4 2 3 2 2_Tabell 6a K" xfId="25925" xr:uid="{00000000-0005-0000-0000-0000B6060000}"/>
    <cellStyle name="20% - Dekorfärg1 2 4 2 3 2 3" xfId="12335" xr:uid="{00000000-0005-0000-0000-0000B7060000}"/>
    <cellStyle name="20% - Dekorfärg1 2 4 2 3 2 3 2" xfId="36136" xr:uid="{00000000-0005-0000-0000-0000B8060000}"/>
    <cellStyle name="20% - Dekorfärg1 2 4 2 3 2 4" xfId="29832" xr:uid="{00000000-0005-0000-0000-0000B9060000}"/>
    <cellStyle name="20% - Dekorfärg1 2 4 2 3 2 5" xfId="36137" xr:uid="{00000000-0005-0000-0000-0000BA060000}"/>
    <cellStyle name="20% - Dekorfärg1 2 4 2 3 2_Tabell 6a K" xfId="23227" xr:uid="{00000000-0005-0000-0000-0000BB060000}"/>
    <cellStyle name="20% - Dekorfärg1 2 4 2 3 3" xfId="5643" xr:uid="{00000000-0005-0000-0000-0000BC060000}"/>
    <cellStyle name="20% - Dekorfärg1 2 4 2 3 3 2" xfId="14528" xr:uid="{00000000-0005-0000-0000-0000BD060000}"/>
    <cellStyle name="20% - Dekorfärg1 2 4 2 3 3 2 2" xfId="36138" xr:uid="{00000000-0005-0000-0000-0000BE060000}"/>
    <cellStyle name="20% - Dekorfärg1 2 4 2 3 3 3" xfId="32025" xr:uid="{00000000-0005-0000-0000-0000BF060000}"/>
    <cellStyle name="20% - Dekorfärg1 2 4 2 3 3 4" xfId="36139" xr:uid="{00000000-0005-0000-0000-0000C0060000}"/>
    <cellStyle name="20% - Dekorfärg1 2 4 2 3 3_Tabell 6a K" xfId="21853" xr:uid="{00000000-0005-0000-0000-0000C1060000}"/>
    <cellStyle name="20% - Dekorfärg1 2 4 2 3 4" xfId="10143" xr:uid="{00000000-0005-0000-0000-0000C2060000}"/>
    <cellStyle name="20% - Dekorfärg1 2 4 2 3 4 2" xfId="36140" xr:uid="{00000000-0005-0000-0000-0000C3060000}"/>
    <cellStyle name="20% - Dekorfärg1 2 4 2 3 4 2 2" xfId="36141" xr:uid="{00000000-0005-0000-0000-0000C4060000}"/>
    <cellStyle name="20% - Dekorfärg1 2 4 2 3 4 3" xfId="36142" xr:uid="{00000000-0005-0000-0000-0000C5060000}"/>
    <cellStyle name="20% - Dekorfärg1 2 4 2 3 5" xfId="27640" xr:uid="{00000000-0005-0000-0000-0000C6060000}"/>
    <cellStyle name="20% - Dekorfärg1 2 4 2 3 5 2" xfId="36143" xr:uid="{00000000-0005-0000-0000-0000C7060000}"/>
    <cellStyle name="20% - Dekorfärg1 2 4 2 3 6" xfId="36144" xr:uid="{00000000-0005-0000-0000-0000C8060000}"/>
    <cellStyle name="20% - Dekorfärg1 2 4 2 3 7" xfId="36145" xr:uid="{00000000-0005-0000-0000-0000C9060000}"/>
    <cellStyle name="20% - Dekorfärg1 2 4 2 3_Tabell 6a K" xfId="23495" xr:uid="{00000000-0005-0000-0000-0000CA060000}"/>
    <cellStyle name="20% - Dekorfärg1 2 4 2 4" xfId="2718" xr:uid="{00000000-0005-0000-0000-0000CB060000}"/>
    <cellStyle name="20% - Dekorfärg1 2 4 2 4 2" xfId="7104" xr:uid="{00000000-0005-0000-0000-0000CC060000}"/>
    <cellStyle name="20% - Dekorfärg1 2 4 2 4 2 2" xfId="15989" xr:uid="{00000000-0005-0000-0000-0000CD060000}"/>
    <cellStyle name="20% - Dekorfärg1 2 4 2 4 2 2 2" xfId="36146" xr:uid="{00000000-0005-0000-0000-0000CE060000}"/>
    <cellStyle name="20% - Dekorfärg1 2 4 2 4 2 3" xfId="33486" xr:uid="{00000000-0005-0000-0000-0000CF060000}"/>
    <cellStyle name="20% - Dekorfärg1 2 4 2 4 2 4" xfId="36147" xr:uid="{00000000-0005-0000-0000-0000D0060000}"/>
    <cellStyle name="20% - Dekorfärg1 2 4 2 4 2_Tabell 6a K" xfId="19898" xr:uid="{00000000-0005-0000-0000-0000D1060000}"/>
    <cellStyle name="20% - Dekorfärg1 2 4 2 4 3" xfId="11603" xr:uid="{00000000-0005-0000-0000-0000D2060000}"/>
    <cellStyle name="20% - Dekorfärg1 2 4 2 4 3 2" xfId="36148" xr:uid="{00000000-0005-0000-0000-0000D3060000}"/>
    <cellStyle name="20% - Dekorfärg1 2 4 2 4 3 2 2" xfId="36149" xr:uid="{00000000-0005-0000-0000-0000D4060000}"/>
    <cellStyle name="20% - Dekorfärg1 2 4 2 4 3 3" xfId="36150" xr:uid="{00000000-0005-0000-0000-0000D5060000}"/>
    <cellStyle name="20% - Dekorfärg1 2 4 2 4 4" xfId="29100" xr:uid="{00000000-0005-0000-0000-0000D6060000}"/>
    <cellStyle name="20% - Dekorfärg1 2 4 2 4 4 2" xfId="36151" xr:uid="{00000000-0005-0000-0000-0000D7060000}"/>
    <cellStyle name="20% - Dekorfärg1 2 4 2 4 5" xfId="36152" xr:uid="{00000000-0005-0000-0000-0000D8060000}"/>
    <cellStyle name="20% - Dekorfärg1 2 4 2 4 6" xfId="36153" xr:uid="{00000000-0005-0000-0000-0000D9060000}"/>
    <cellStyle name="20% - Dekorfärg1 2 4 2 4_Tabell 6a K" xfId="19854" xr:uid="{00000000-0005-0000-0000-0000DA060000}"/>
    <cellStyle name="20% - Dekorfärg1 2 4 2 5" xfId="4911" xr:uid="{00000000-0005-0000-0000-0000DB060000}"/>
    <cellStyle name="20% - Dekorfärg1 2 4 2 5 2" xfId="13796" xr:uid="{00000000-0005-0000-0000-0000DC060000}"/>
    <cellStyle name="20% - Dekorfärg1 2 4 2 5 2 2" xfId="36154" xr:uid="{00000000-0005-0000-0000-0000DD060000}"/>
    <cellStyle name="20% - Dekorfärg1 2 4 2 5 3" xfId="31293" xr:uid="{00000000-0005-0000-0000-0000DE060000}"/>
    <cellStyle name="20% - Dekorfärg1 2 4 2 5 4" xfId="36155" xr:uid="{00000000-0005-0000-0000-0000DF060000}"/>
    <cellStyle name="20% - Dekorfärg1 2 4 2 5_Tabell 6a K" xfId="20406" xr:uid="{00000000-0005-0000-0000-0000E0060000}"/>
    <cellStyle name="20% - Dekorfärg1 2 4 2 6" xfId="9411" xr:uid="{00000000-0005-0000-0000-0000E1060000}"/>
    <cellStyle name="20% - Dekorfärg1 2 4 2 6 2" xfId="36156" xr:uid="{00000000-0005-0000-0000-0000E2060000}"/>
    <cellStyle name="20% - Dekorfärg1 2 4 2 6 2 2" xfId="36157" xr:uid="{00000000-0005-0000-0000-0000E3060000}"/>
    <cellStyle name="20% - Dekorfärg1 2 4 2 6 3" xfId="36158" xr:uid="{00000000-0005-0000-0000-0000E4060000}"/>
    <cellStyle name="20% - Dekorfärg1 2 4 2 7" xfId="26908" xr:uid="{00000000-0005-0000-0000-0000E5060000}"/>
    <cellStyle name="20% - Dekorfärg1 2 4 2 7 2" xfId="36159" xr:uid="{00000000-0005-0000-0000-0000E6060000}"/>
    <cellStyle name="20% - Dekorfärg1 2 4 2 8" xfId="36160" xr:uid="{00000000-0005-0000-0000-0000E7060000}"/>
    <cellStyle name="20% - Dekorfärg1 2 4 2 9" xfId="36161" xr:uid="{00000000-0005-0000-0000-0000E8060000}"/>
    <cellStyle name="20% - Dekorfärg1 2 4 2_Tabell 6a K" xfId="22123" xr:uid="{00000000-0005-0000-0000-0000E9060000}"/>
    <cellStyle name="20% - Dekorfärg1 2 4 3" xfId="738" xr:uid="{00000000-0005-0000-0000-0000EA060000}"/>
    <cellStyle name="20% - Dekorfärg1 2 4 3 2" xfId="1260" xr:uid="{00000000-0005-0000-0000-0000EB060000}"/>
    <cellStyle name="20% - Dekorfärg1 2 4 3 2 2" xfId="3452" xr:uid="{00000000-0005-0000-0000-0000EC060000}"/>
    <cellStyle name="20% - Dekorfärg1 2 4 3 2 2 2" xfId="7838" xr:uid="{00000000-0005-0000-0000-0000ED060000}"/>
    <cellStyle name="20% - Dekorfärg1 2 4 3 2 2 2 2" xfId="16723" xr:uid="{00000000-0005-0000-0000-0000EE060000}"/>
    <cellStyle name="20% - Dekorfärg1 2 4 3 2 2 2 2 2" xfId="36162" xr:uid="{00000000-0005-0000-0000-0000EF060000}"/>
    <cellStyle name="20% - Dekorfärg1 2 4 3 2 2 2 3" xfId="34220" xr:uid="{00000000-0005-0000-0000-0000F0060000}"/>
    <cellStyle name="20% - Dekorfärg1 2 4 3 2 2 2_Tabell 6a K" xfId="21059" xr:uid="{00000000-0005-0000-0000-0000F1060000}"/>
    <cellStyle name="20% - Dekorfärg1 2 4 3 2 2 3" xfId="12337" xr:uid="{00000000-0005-0000-0000-0000F2060000}"/>
    <cellStyle name="20% - Dekorfärg1 2 4 3 2 2 3 2" xfId="36163" xr:uid="{00000000-0005-0000-0000-0000F3060000}"/>
    <cellStyle name="20% - Dekorfärg1 2 4 3 2 2 4" xfId="29834" xr:uid="{00000000-0005-0000-0000-0000F4060000}"/>
    <cellStyle name="20% - Dekorfärg1 2 4 3 2 2 5" xfId="36164" xr:uid="{00000000-0005-0000-0000-0000F5060000}"/>
    <cellStyle name="20% - Dekorfärg1 2 4 3 2 2_Tabell 6a K" xfId="25667" xr:uid="{00000000-0005-0000-0000-0000F6060000}"/>
    <cellStyle name="20% - Dekorfärg1 2 4 3 2 3" xfId="5645" xr:uid="{00000000-0005-0000-0000-0000F7060000}"/>
    <cellStyle name="20% - Dekorfärg1 2 4 3 2 3 2" xfId="14530" xr:uid="{00000000-0005-0000-0000-0000F8060000}"/>
    <cellStyle name="20% - Dekorfärg1 2 4 3 2 3 2 2" xfId="36165" xr:uid="{00000000-0005-0000-0000-0000F9060000}"/>
    <cellStyle name="20% - Dekorfärg1 2 4 3 2 3 3" xfId="32027" xr:uid="{00000000-0005-0000-0000-0000FA060000}"/>
    <cellStyle name="20% - Dekorfärg1 2 4 3 2 3 4" xfId="36166" xr:uid="{00000000-0005-0000-0000-0000FB060000}"/>
    <cellStyle name="20% - Dekorfärg1 2 4 3 2 3_Tabell 6a K" xfId="18301" xr:uid="{00000000-0005-0000-0000-0000FC060000}"/>
    <cellStyle name="20% - Dekorfärg1 2 4 3 2 4" xfId="10145" xr:uid="{00000000-0005-0000-0000-0000FD060000}"/>
    <cellStyle name="20% - Dekorfärg1 2 4 3 2 4 2" xfId="36167" xr:uid="{00000000-0005-0000-0000-0000FE060000}"/>
    <cellStyle name="20% - Dekorfärg1 2 4 3 2 4 2 2" xfId="36168" xr:uid="{00000000-0005-0000-0000-0000FF060000}"/>
    <cellStyle name="20% - Dekorfärg1 2 4 3 2 4 3" xfId="36169" xr:uid="{00000000-0005-0000-0000-000000070000}"/>
    <cellStyle name="20% - Dekorfärg1 2 4 3 2 5" xfId="27642" xr:uid="{00000000-0005-0000-0000-000001070000}"/>
    <cellStyle name="20% - Dekorfärg1 2 4 3 2 5 2" xfId="36170" xr:uid="{00000000-0005-0000-0000-000002070000}"/>
    <cellStyle name="20% - Dekorfärg1 2 4 3 2 6" xfId="36171" xr:uid="{00000000-0005-0000-0000-000003070000}"/>
    <cellStyle name="20% - Dekorfärg1 2 4 3 2 7" xfId="36172" xr:uid="{00000000-0005-0000-0000-000004070000}"/>
    <cellStyle name="20% - Dekorfärg1 2 4 3 2_Tabell 6a K" xfId="18569" xr:uid="{00000000-0005-0000-0000-000005070000}"/>
    <cellStyle name="20% - Dekorfärg1 2 4 3 3" xfId="2930" xr:uid="{00000000-0005-0000-0000-000006070000}"/>
    <cellStyle name="20% - Dekorfärg1 2 4 3 3 2" xfId="7316" xr:uid="{00000000-0005-0000-0000-000007070000}"/>
    <cellStyle name="20% - Dekorfärg1 2 4 3 3 2 2" xfId="16201" xr:uid="{00000000-0005-0000-0000-000008070000}"/>
    <cellStyle name="20% - Dekorfärg1 2 4 3 3 2 2 2" xfId="36173" xr:uid="{00000000-0005-0000-0000-000009070000}"/>
    <cellStyle name="20% - Dekorfärg1 2 4 3 3 2 3" xfId="33698" xr:uid="{00000000-0005-0000-0000-00000A070000}"/>
    <cellStyle name="20% - Dekorfärg1 2 4 3 3 2 4" xfId="36174" xr:uid="{00000000-0005-0000-0000-00000B070000}"/>
    <cellStyle name="20% - Dekorfärg1 2 4 3 3 2_Tabell 6a K" xfId="23646" xr:uid="{00000000-0005-0000-0000-00000C070000}"/>
    <cellStyle name="20% - Dekorfärg1 2 4 3 3 3" xfId="11815" xr:uid="{00000000-0005-0000-0000-00000D070000}"/>
    <cellStyle name="20% - Dekorfärg1 2 4 3 3 3 2" xfId="36175" xr:uid="{00000000-0005-0000-0000-00000E070000}"/>
    <cellStyle name="20% - Dekorfärg1 2 4 3 3 3 2 2" xfId="36176" xr:uid="{00000000-0005-0000-0000-00000F070000}"/>
    <cellStyle name="20% - Dekorfärg1 2 4 3 3 3 3" xfId="36177" xr:uid="{00000000-0005-0000-0000-000010070000}"/>
    <cellStyle name="20% - Dekorfärg1 2 4 3 3 4" xfId="29312" xr:uid="{00000000-0005-0000-0000-000011070000}"/>
    <cellStyle name="20% - Dekorfärg1 2 4 3 3 4 2" xfId="36178" xr:uid="{00000000-0005-0000-0000-000012070000}"/>
    <cellStyle name="20% - Dekorfärg1 2 4 3 3 5" xfId="36179" xr:uid="{00000000-0005-0000-0000-000013070000}"/>
    <cellStyle name="20% - Dekorfärg1 2 4 3 3 6" xfId="36180" xr:uid="{00000000-0005-0000-0000-000014070000}"/>
    <cellStyle name="20% - Dekorfärg1 2 4 3 3_Tabell 6a K" xfId="19682" xr:uid="{00000000-0005-0000-0000-000015070000}"/>
    <cellStyle name="20% - Dekorfärg1 2 4 3 4" xfId="5123" xr:uid="{00000000-0005-0000-0000-000016070000}"/>
    <cellStyle name="20% - Dekorfärg1 2 4 3 4 2" xfId="14008" xr:uid="{00000000-0005-0000-0000-000017070000}"/>
    <cellStyle name="20% - Dekorfärg1 2 4 3 4 2 2" xfId="36181" xr:uid="{00000000-0005-0000-0000-000018070000}"/>
    <cellStyle name="20% - Dekorfärg1 2 4 3 4 3" xfId="31505" xr:uid="{00000000-0005-0000-0000-000019070000}"/>
    <cellStyle name="20% - Dekorfärg1 2 4 3 4 4" xfId="36182" xr:uid="{00000000-0005-0000-0000-00001A070000}"/>
    <cellStyle name="20% - Dekorfärg1 2 4 3 4_Tabell 6a K" xfId="21210" xr:uid="{00000000-0005-0000-0000-00001B070000}"/>
    <cellStyle name="20% - Dekorfärg1 2 4 3 5" xfId="9623" xr:uid="{00000000-0005-0000-0000-00001C070000}"/>
    <cellStyle name="20% - Dekorfärg1 2 4 3 5 2" xfId="36183" xr:uid="{00000000-0005-0000-0000-00001D070000}"/>
    <cellStyle name="20% - Dekorfärg1 2 4 3 5 2 2" xfId="36184" xr:uid="{00000000-0005-0000-0000-00001E070000}"/>
    <cellStyle name="20% - Dekorfärg1 2 4 3 5 3" xfId="36185" xr:uid="{00000000-0005-0000-0000-00001F070000}"/>
    <cellStyle name="20% - Dekorfärg1 2 4 3 6" xfId="27120" xr:uid="{00000000-0005-0000-0000-000020070000}"/>
    <cellStyle name="20% - Dekorfärg1 2 4 3 6 2" xfId="36186" xr:uid="{00000000-0005-0000-0000-000021070000}"/>
    <cellStyle name="20% - Dekorfärg1 2 4 3 7" xfId="36187" xr:uid="{00000000-0005-0000-0000-000022070000}"/>
    <cellStyle name="20% - Dekorfärg1 2 4 3 8" xfId="36188" xr:uid="{00000000-0005-0000-0000-000023070000}"/>
    <cellStyle name="20% - Dekorfärg1 2 4 3_Tabell 6a K" xfId="21308" xr:uid="{00000000-0005-0000-0000-000024070000}"/>
    <cellStyle name="20% - Dekorfärg1 2 4 4" xfId="1162" xr:uid="{00000000-0005-0000-0000-000025070000}"/>
    <cellStyle name="20% - Dekorfärg1 2 4 4 2" xfId="1261" xr:uid="{00000000-0005-0000-0000-000026070000}"/>
    <cellStyle name="20% - Dekorfärg1 2 4 4 2 2" xfId="3453" xr:uid="{00000000-0005-0000-0000-000027070000}"/>
    <cellStyle name="20% - Dekorfärg1 2 4 4 2 2 2" xfId="7839" xr:uid="{00000000-0005-0000-0000-000028070000}"/>
    <cellStyle name="20% - Dekorfärg1 2 4 4 2 2 2 2" xfId="16724" xr:uid="{00000000-0005-0000-0000-000029070000}"/>
    <cellStyle name="20% - Dekorfärg1 2 4 4 2 2 2 2 2" xfId="36189" xr:uid="{00000000-0005-0000-0000-00002A070000}"/>
    <cellStyle name="20% - Dekorfärg1 2 4 4 2 2 2 3" xfId="34221" xr:uid="{00000000-0005-0000-0000-00002B070000}"/>
    <cellStyle name="20% - Dekorfärg1 2 4 4 2 2 2_Tabell 6a K" xfId="24515" xr:uid="{00000000-0005-0000-0000-00002C070000}"/>
    <cellStyle name="20% - Dekorfärg1 2 4 4 2 2 3" xfId="12338" xr:uid="{00000000-0005-0000-0000-00002D070000}"/>
    <cellStyle name="20% - Dekorfärg1 2 4 4 2 2 3 2" xfId="36190" xr:uid="{00000000-0005-0000-0000-00002E070000}"/>
    <cellStyle name="20% - Dekorfärg1 2 4 4 2 2 4" xfId="29835" xr:uid="{00000000-0005-0000-0000-00002F070000}"/>
    <cellStyle name="20% - Dekorfärg1 2 4 4 2 2 5" xfId="36191" xr:uid="{00000000-0005-0000-0000-000030070000}"/>
    <cellStyle name="20% - Dekorfärg1 2 4 4 2 2_Tabell 6a K" xfId="23126" xr:uid="{00000000-0005-0000-0000-000031070000}"/>
    <cellStyle name="20% - Dekorfärg1 2 4 4 2 3" xfId="5646" xr:uid="{00000000-0005-0000-0000-000032070000}"/>
    <cellStyle name="20% - Dekorfärg1 2 4 4 2 3 2" xfId="14531" xr:uid="{00000000-0005-0000-0000-000033070000}"/>
    <cellStyle name="20% - Dekorfärg1 2 4 4 2 3 2 2" xfId="36192" xr:uid="{00000000-0005-0000-0000-000034070000}"/>
    <cellStyle name="20% - Dekorfärg1 2 4 4 2 3 3" xfId="32028" xr:uid="{00000000-0005-0000-0000-000035070000}"/>
    <cellStyle name="20% - Dekorfärg1 2 4 4 2 3 4" xfId="36193" xr:uid="{00000000-0005-0000-0000-000036070000}"/>
    <cellStyle name="20% - Dekorfärg1 2 4 4 2 3_Tabell 6a K" xfId="20269" xr:uid="{00000000-0005-0000-0000-000037070000}"/>
    <cellStyle name="20% - Dekorfärg1 2 4 4 2 4" xfId="10146" xr:uid="{00000000-0005-0000-0000-000038070000}"/>
    <cellStyle name="20% - Dekorfärg1 2 4 4 2 4 2" xfId="36194" xr:uid="{00000000-0005-0000-0000-000039070000}"/>
    <cellStyle name="20% - Dekorfärg1 2 4 4 2 4 2 2" xfId="36195" xr:uid="{00000000-0005-0000-0000-00003A070000}"/>
    <cellStyle name="20% - Dekorfärg1 2 4 4 2 4 3" xfId="36196" xr:uid="{00000000-0005-0000-0000-00003B070000}"/>
    <cellStyle name="20% - Dekorfärg1 2 4 4 2 5" xfId="27643" xr:uid="{00000000-0005-0000-0000-00003C070000}"/>
    <cellStyle name="20% - Dekorfärg1 2 4 4 2 5 2" xfId="36197" xr:uid="{00000000-0005-0000-0000-00003D070000}"/>
    <cellStyle name="20% - Dekorfärg1 2 4 4 2 6" xfId="36198" xr:uid="{00000000-0005-0000-0000-00003E070000}"/>
    <cellStyle name="20% - Dekorfärg1 2 4 4 2 7" xfId="36199" xr:uid="{00000000-0005-0000-0000-00003F070000}"/>
    <cellStyle name="20% - Dekorfärg1 2 4 4 2_Tabell 6a K" xfId="22961" xr:uid="{00000000-0005-0000-0000-000040070000}"/>
    <cellStyle name="20% - Dekorfärg1 2 4 4 3" xfId="3354" xr:uid="{00000000-0005-0000-0000-000041070000}"/>
    <cellStyle name="20% - Dekorfärg1 2 4 4 3 2" xfId="7740" xr:uid="{00000000-0005-0000-0000-000042070000}"/>
    <cellStyle name="20% - Dekorfärg1 2 4 4 3 2 2" xfId="16625" xr:uid="{00000000-0005-0000-0000-000043070000}"/>
    <cellStyle name="20% - Dekorfärg1 2 4 4 3 2 2 2" xfId="36200" xr:uid="{00000000-0005-0000-0000-000044070000}"/>
    <cellStyle name="20% - Dekorfärg1 2 4 4 3 2 3" xfId="34122" xr:uid="{00000000-0005-0000-0000-000045070000}"/>
    <cellStyle name="20% - Dekorfärg1 2 4 4 3 2 4" xfId="36201" xr:uid="{00000000-0005-0000-0000-000046070000}"/>
    <cellStyle name="20% - Dekorfärg1 2 4 4 3 2_Tabell 6a K" xfId="24849" xr:uid="{00000000-0005-0000-0000-000047070000}"/>
    <cellStyle name="20% - Dekorfärg1 2 4 4 3 3" xfId="12239" xr:uid="{00000000-0005-0000-0000-000048070000}"/>
    <cellStyle name="20% - Dekorfärg1 2 4 4 3 3 2" xfId="36202" xr:uid="{00000000-0005-0000-0000-000049070000}"/>
    <cellStyle name="20% - Dekorfärg1 2 4 4 3 3 2 2" xfId="36203" xr:uid="{00000000-0005-0000-0000-00004A070000}"/>
    <cellStyle name="20% - Dekorfärg1 2 4 4 3 3 3" xfId="36204" xr:uid="{00000000-0005-0000-0000-00004B070000}"/>
    <cellStyle name="20% - Dekorfärg1 2 4 4 3 4" xfId="29736" xr:uid="{00000000-0005-0000-0000-00004C070000}"/>
    <cellStyle name="20% - Dekorfärg1 2 4 4 3 4 2" xfId="36205" xr:uid="{00000000-0005-0000-0000-00004D070000}"/>
    <cellStyle name="20% - Dekorfärg1 2 4 4 3 5" xfId="36206" xr:uid="{00000000-0005-0000-0000-00004E070000}"/>
    <cellStyle name="20% - Dekorfärg1 2 4 4 3 6" xfId="36207" xr:uid="{00000000-0005-0000-0000-00004F070000}"/>
    <cellStyle name="20% - Dekorfärg1 2 4 4 3_Tabell 6a K" xfId="24174" xr:uid="{00000000-0005-0000-0000-000050070000}"/>
    <cellStyle name="20% - Dekorfärg1 2 4 4 4" xfId="5547" xr:uid="{00000000-0005-0000-0000-000051070000}"/>
    <cellStyle name="20% - Dekorfärg1 2 4 4 4 2" xfId="14432" xr:uid="{00000000-0005-0000-0000-000052070000}"/>
    <cellStyle name="20% - Dekorfärg1 2 4 4 4 2 2" xfId="36208" xr:uid="{00000000-0005-0000-0000-000053070000}"/>
    <cellStyle name="20% - Dekorfärg1 2 4 4 4 3" xfId="31929" xr:uid="{00000000-0005-0000-0000-000054070000}"/>
    <cellStyle name="20% - Dekorfärg1 2 4 4 4 4" xfId="36209" xr:uid="{00000000-0005-0000-0000-000055070000}"/>
    <cellStyle name="20% - Dekorfärg1 2 4 4 4_Tabell 6a K" xfId="19071" xr:uid="{00000000-0005-0000-0000-000056070000}"/>
    <cellStyle name="20% - Dekorfärg1 2 4 4 5" xfId="10047" xr:uid="{00000000-0005-0000-0000-000057070000}"/>
    <cellStyle name="20% - Dekorfärg1 2 4 4 5 2" xfId="36210" xr:uid="{00000000-0005-0000-0000-000058070000}"/>
    <cellStyle name="20% - Dekorfärg1 2 4 4 5 2 2" xfId="36211" xr:uid="{00000000-0005-0000-0000-000059070000}"/>
    <cellStyle name="20% - Dekorfärg1 2 4 4 5 3" xfId="36212" xr:uid="{00000000-0005-0000-0000-00005A070000}"/>
    <cellStyle name="20% - Dekorfärg1 2 4 4 6" xfId="27544" xr:uid="{00000000-0005-0000-0000-00005B070000}"/>
    <cellStyle name="20% - Dekorfärg1 2 4 4 6 2" xfId="36213" xr:uid="{00000000-0005-0000-0000-00005C070000}"/>
    <cellStyle name="20% - Dekorfärg1 2 4 4 7" xfId="36214" xr:uid="{00000000-0005-0000-0000-00005D070000}"/>
    <cellStyle name="20% - Dekorfärg1 2 4 4 8" xfId="36215" xr:uid="{00000000-0005-0000-0000-00005E070000}"/>
    <cellStyle name="20% - Dekorfärg1 2 4 4_Tabell 6a K" xfId="19568" xr:uid="{00000000-0005-0000-0000-00005F070000}"/>
    <cellStyle name="20% - Dekorfärg1 2 4 5" xfId="1257" xr:uid="{00000000-0005-0000-0000-000060070000}"/>
    <cellStyle name="20% - Dekorfärg1 2 4 5 2" xfId="3449" xr:uid="{00000000-0005-0000-0000-000061070000}"/>
    <cellStyle name="20% - Dekorfärg1 2 4 5 2 2" xfId="7835" xr:uid="{00000000-0005-0000-0000-000062070000}"/>
    <cellStyle name="20% - Dekorfärg1 2 4 5 2 2 2" xfId="16720" xr:uid="{00000000-0005-0000-0000-000063070000}"/>
    <cellStyle name="20% - Dekorfärg1 2 4 5 2 2 2 2" xfId="36216" xr:uid="{00000000-0005-0000-0000-000064070000}"/>
    <cellStyle name="20% - Dekorfärg1 2 4 5 2 2 3" xfId="34217" xr:uid="{00000000-0005-0000-0000-000065070000}"/>
    <cellStyle name="20% - Dekorfärg1 2 4 5 2 2_Tabell 6a K" xfId="18883" xr:uid="{00000000-0005-0000-0000-000066070000}"/>
    <cellStyle name="20% - Dekorfärg1 2 4 5 2 3" xfId="12334" xr:uid="{00000000-0005-0000-0000-000067070000}"/>
    <cellStyle name="20% - Dekorfärg1 2 4 5 2 3 2" xfId="36217" xr:uid="{00000000-0005-0000-0000-000068070000}"/>
    <cellStyle name="20% - Dekorfärg1 2 4 5 2 4" xfId="29831" xr:uid="{00000000-0005-0000-0000-000069070000}"/>
    <cellStyle name="20% - Dekorfärg1 2 4 5 2 5" xfId="36218" xr:uid="{00000000-0005-0000-0000-00006A070000}"/>
    <cellStyle name="20% - Dekorfärg1 2 4 5 2_Tabell 6a K" xfId="19154" xr:uid="{00000000-0005-0000-0000-00006B070000}"/>
    <cellStyle name="20% - Dekorfärg1 2 4 5 3" xfId="5642" xr:uid="{00000000-0005-0000-0000-00006C070000}"/>
    <cellStyle name="20% - Dekorfärg1 2 4 5 3 2" xfId="14527" xr:uid="{00000000-0005-0000-0000-00006D070000}"/>
    <cellStyle name="20% - Dekorfärg1 2 4 5 3 2 2" xfId="36219" xr:uid="{00000000-0005-0000-0000-00006E070000}"/>
    <cellStyle name="20% - Dekorfärg1 2 4 5 3 3" xfId="32024" xr:uid="{00000000-0005-0000-0000-00006F070000}"/>
    <cellStyle name="20% - Dekorfärg1 2 4 5 3 4" xfId="36220" xr:uid="{00000000-0005-0000-0000-000070070000}"/>
    <cellStyle name="20% - Dekorfärg1 2 4 5 3_Tabell 6a K" xfId="22344" xr:uid="{00000000-0005-0000-0000-000071070000}"/>
    <cellStyle name="20% - Dekorfärg1 2 4 5 4" xfId="10142" xr:uid="{00000000-0005-0000-0000-000072070000}"/>
    <cellStyle name="20% - Dekorfärg1 2 4 5 4 2" xfId="36221" xr:uid="{00000000-0005-0000-0000-000073070000}"/>
    <cellStyle name="20% - Dekorfärg1 2 4 5 4 2 2" xfId="36222" xr:uid="{00000000-0005-0000-0000-000074070000}"/>
    <cellStyle name="20% - Dekorfärg1 2 4 5 4 3" xfId="36223" xr:uid="{00000000-0005-0000-0000-000075070000}"/>
    <cellStyle name="20% - Dekorfärg1 2 4 5 5" xfId="27639" xr:uid="{00000000-0005-0000-0000-000076070000}"/>
    <cellStyle name="20% - Dekorfärg1 2 4 5 5 2" xfId="36224" xr:uid="{00000000-0005-0000-0000-000077070000}"/>
    <cellStyle name="20% - Dekorfärg1 2 4 5 6" xfId="36225" xr:uid="{00000000-0005-0000-0000-000078070000}"/>
    <cellStyle name="20% - Dekorfärg1 2 4 5 7" xfId="36226" xr:uid="{00000000-0005-0000-0000-000079070000}"/>
    <cellStyle name="20% - Dekorfärg1 2 4 5_Tabell 6a K" xfId="17906" xr:uid="{00000000-0005-0000-0000-00007A070000}"/>
    <cellStyle name="20% - Dekorfärg1 2 4 6" xfId="2506" xr:uid="{00000000-0005-0000-0000-00007B070000}"/>
    <cellStyle name="20% - Dekorfärg1 2 4 6 2" xfId="6892" xr:uid="{00000000-0005-0000-0000-00007C070000}"/>
    <cellStyle name="20% - Dekorfärg1 2 4 6 2 2" xfId="15777" xr:uid="{00000000-0005-0000-0000-00007D070000}"/>
    <cellStyle name="20% - Dekorfärg1 2 4 6 2 2 2" xfId="36227" xr:uid="{00000000-0005-0000-0000-00007E070000}"/>
    <cellStyle name="20% - Dekorfärg1 2 4 6 2 3" xfId="33274" xr:uid="{00000000-0005-0000-0000-00007F070000}"/>
    <cellStyle name="20% - Dekorfärg1 2 4 6 2 4" xfId="36228" xr:uid="{00000000-0005-0000-0000-000080070000}"/>
    <cellStyle name="20% - Dekorfärg1 2 4 6 2_Tabell 6a K" xfId="20852" xr:uid="{00000000-0005-0000-0000-000081070000}"/>
    <cellStyle name="20% - Dekorfärg1 2 4 6 3" xfId="11391" xr:uid="{00000000-0005-0000-0000-000082070000}"/>
    <cellStyle name="20% - Dekorfärg1 2 4 6 3 2" xfId="36229" xr:uid="{00000000-0005-0000-0000-000083070000}"/>
    <cellStyle name="20% - Dekorfärg1 2 4 6 3 2 2" xfId="36230" xr:uid="{00000000-0005-0000-0000-000084070000}"/>
    <cellStyle name="20% - Dekorfärg1 2 4 6 3 3" xfId="36231" xr:uid="{00000000-0005-0000-0000-000085070000}"/>
    <cellStyle name="20% - Dekorfärg1 2 4 6 4" xfId="28888" xr:uid="{00000000-0005-0000-0000-000086070000}"/>
    <cellStyle name="20% - Dekorfärg1 2 4 6 4 2" xfId="36232" xr:uid="{00000000-0005-0000-0000-000087070000}"/>
    <cellStyle name="20% - Dekorfärg1 2 4 6 5" xfId="36233" xr:uid="{00000000-0005-0000-0000-000088070000}"/>
    <cellStyle name="20% - Dekorfärg1 2 4 6 6" xfId="36234" xr:uid="{00000000-0005-0000-0000-000089070000}"/>
    <cellStyle name="20% - Dekorfärg1 2 4 6_Tabell 6a K" xfId="24611" xr:uid="{00000000-0005-0000-0000-00008A070000}"/>
    <cellStyle name="20% - Dekorfärg1 2 4 7" xfId="4699" xr:uid="{00000000-0005-0000-0000-00008B070000}"/>
    <cellStyle name="20% - Dekorfärg1 2 4 7 2" xfId="13584" xr:uid="{00000000-0005-0000-0000-00008C070000}"/>
    <cellStyle name="20% - Dekorfärg1 2 4 7 2 2" xfId="36235" xr:uid="{00000000-0005-0000-0000-00008D070000}"/>
    <cellStyle name="20% - Dekorfärg1 2 4 7 3" xfId="31081" xr:uid="{00000000-0005-0000-0000-00008E070000}"/>
    <cellStyle name="20% - Dekorfärg1 2 4 7 4" xfId="36236" xr:uid="{00000000-0005-0000-0000-00008F070000}"/>
    <cellStyle name="20% - Dekorfärg1 2 4 7_Tabell 6a K" xfId="20156" xr:uid="{00000000-0005-0000-0000-000090070000}"/>
    <cellStyle name="20% - Dekorfärg1 2 4 8" xfId="9199" xr:uid="{00000000-0005-0000-0000-000091070000}"/>
    <cellStyle name="20% - Dekorfärg1 2 4 8 2" xfId="36237" xr:uid="{00000000-0005-0000-0000-000092070000}"/>
    <cellStyle name="20% - Dekorfärg1 2 4 8 2 2" xfId="36238" xr:uid="{00000000-0005-0000-0000-000093070000}"/>
    <cellStyle name="20% - Dekorfärg1 2 4 8 3" xfId="36239" xr:uid="{00000000-0005-0000-0000-000094070000}"/>
    <cellStyle name="20% - Dekorfärg1 2 4 9" xfId="26696" xr:uid="{00000000-0005-0000-0000-000095070000}"/>
    <cellStyle name="20% - Dekorfärg1 2 4 9 2" xfId="36240" xr:uid="{00000000-0005-0000-0000-000096070000}"/>
    <cellStyle name="20% - Dekorfärg1 2 4_Tabell 6a K" xfId="25885" xr:uid="{00000000-0005-0000-0000-000097070000}"/>
    <cellStyle name="20% - Dekorfärg1 2 5" xfId="198" xr:uid="{00000000-0005-0000-0000-000098070000}"/>
    <cellStyle name="20% - Dekorfärg1 2 5 10" xfId="36241" xr:uid="{00000000-0005-0000-0000-000099070000}"/>
    <cellStyle name="20% - Dekorfärg1 2 5 11" xfId="36242" xr:uid="{00000000-0005-0000-0000-00009A070000}"/>
    <cellStyle name="20% - Dekorfärg1 2 5 12" xfId="36243" xr:uid="{00000000-0005-0000-0000-00009B070000}"/>
    <cellStyle name="20% - Dekorfärg1 2 5 2" xfId="410" xr:uid="{00000000-0005-0000-0000-00009C070000}"/>
    <cellStyle name="20% - Dekorfärg1 2 5 2 2" xfId="834" xr:uid="{00000000-0005-0000-0000-00009D070000}"/>
    <cellStyle name="20% - Dekorfärg1 2 5 2 2 2" xfId="1264" xr:uid="{00000000-0005-0000-0000-00009E070000}"/>
    <cellStyle name="20% - Dekorfärg1 2 5 2 2 2 2" xfId="3456" xr:uid="{00000000-0005-0000-0000-00009F070000}"/>
    <cellStyle name="20% - Dekorfärg1 2 5 2 2 2 2 2" xfId="7842" xr:uid="{00000000-0005-0000-0000-0000A0070000}"/>
    <cellStyle name="20% - Dekorfärg1 2 5 2 2 2 2 2 2" xfId="16727" xr:uid="{00000000-0005-0000-0000-0000A1070000}"/>
    <cellStyle name="20% - Dekorfärg1 2 5 2 2 2 2 2 2 2" xfId="36244" xr:uid="{00000000-0005-0000-0000-0000A2070000}"/>
    <cellStyle name="20% - Dekorfärg1 2 5 2 2 2 2 2 3" xfId="34224" xr:uid="{00000000-0005-0000-0000-0000A3070000}"/>
    <cellStyle name="20% - Dekorfärg1 2 5 2 2 2 2 2_Tabell 6a K" xfId="18311" xr:uid="{00000000-0005-0000-0000-0000A4070000}"/>
    <cellStyle name="20% - Dekorfärg1 2 5 2 2 2 2 3" xfId="12341" xr:uid="{00000000-0005-0000-0000-0000A5070000}"/>
    <cellStyle name="20% - Dekorfärg1 2 5 2 2 2 2 3 2" xfId="36245" xr:uid="{00000000-0005-0000-0000-0000A6070000}"/>
    <cellStyle name="20% - Dekorfärg1 2 5 2 2 2 2 4" xfId="29838" xr:uid="{00000000-0005-0000-0000-0000A7070000}"/>
    <cellStyle name="20% - Dekorfärg1 2 5 2 2 2 2 5" xfId="36246" xr:uid="{00000000-0005-0000-0000-0000A8070000}"/>
    <cellStyle name="20% - Dekorfärg1 2 5 2 2 2 2_Tabell 6a K" xfId="18089" xr:uid="{00000000-0005-0000-0000-0000A9070000}"/>
    <cellStyle name="20% - Dekorfärg1 2 5 2 2 2 3" xfId="5649" xr:uid="{00000000-0005-0000-0000-0000AA070000}"/>
    <cellStyle name="20% - Dekorfärg1 2 5 2 2 2 3 2" xfId="14534" xr:uid="{00000000-0005-0000-0000-0000AB070000}"/>
    <cellStyle name="20% - Dekorfärg1 2 5 2 2 2 3 2 2" xfId="36247" xr:uid="{00000000-0005-0000-0000-0000AC070000}"/>
    <cellStyle name="20% - Dekorfärg1 2 5 2 2 2 3 3" xfId="32031" xr:uid="{00000000-0005-0000-0000-0000AD070000}"/>
    <cellStyle name="20% - Dekorfärg1 2 5 2 2 2 3 4" xfId="36248" xr:uid="{00000000-0005-0000-0000-0000AE070000}"/>
    <cellStyle name="20% - Dekorfärg1 2 5 2 2 2 3_Tabell 6a K" xfId="25841" xr:uid="{00000000-0005-0000-0000-0000AF070000}"/>
    <cellStyle name="20% - Dekorfärg1 2 5 2 2 2 4" xfId="10149" xr:uid="{00000000-0005-0000-0000-0000B0070000}"/>
    <cellStyle name="20% - Dekorfärg1 2 5 2 2 2 4 2" xfId="36249" xr:uid="{00000000-0005-0000-0000-0000B1070000}"/>
    <cellStyle name="20% - Dekorfärg1 2 5 2 2 2 4 2 2" xfId="36250" xr:uid="{00000000-0005-0000-0000-0000B2070000}"/>
    <cellStyle name="20% - Dekorfärg1 2 5 2 2 2 4 3" xfId="36251" xr:uid="{00000000-0005-0000-0000-0000B3070000}"/>
    <cellStyle name="20% - Dekorfärg1 2 5 2 2 2 5" xfId="27646" xr:uid="{00000000-0005-0000-0000-0000B4070000}"/>
    <cellStyle name="20% - Dekorfärg1 2 5 2 2 2 5 2" xfId="36252" xr:uid="{00000000-0005-0000-0000-0000B5070000}"/>
    <cellStyle name="20% - Dekorfärg1 2 5 2 2 2 6" xfId="36253" xr:uid="{00000000-0005-0000-0000-0000B6070000}"/>
    <cellStyle name="20% - Dekorfärg1 2 5 2 2 2 7" xfId="36254" xr:uid="{00000000-0005-0000-0000-0000B7070000}"/>
    <cellStyle name="20% - Dekorfärg1 2 5 2 2 2_Tabell 6a K" xfId="25394" xr:uid="{00000000-0005-0000-0000-0000B8070000}"/>
    <cellStyle name="20% - Dekorfärg1 2 5 2 2 3" xfId="3026" xr:uid="{00000000-0005-0000-0000-0000B9070000}"/>
    <cellStyle name="20% - Dekorfärg1 2 5 2 2 3 2" xfId="7412" xr:uid="{00000000-0005-0000-0000-0000BA070000}"/>
    <cellStyle name="20% - Dekorfärg1 2 5 2 2 3 2 2" xfId="16297" xr:uid="{00000000-0005-0000-0000-0000BB070000}"/>
    <cellStyle name="20% - Dekorfärg1 2 5 2 2 3 2 2 2" xfId="36255" xr:uid="{00000000-0005-0000-0000-0000BC070000}"/>
    <cellStyle name="20% - Dekorfärg1 2 5 2 2 3 2 3" xfId="33794" xr:uid="{00000000-0005-0000-0000-0000BD070000}"/>
    <cellStyle name="20% - Dekorfärg1 2 5 2 2 3 2 4" xfId="36256" xr:uid="{00000000-0005-0000-0000-0000BE070000}"/>
    <cellStyle name="20% - Dekorfärg1 2 5 2 2 3 2_Tabell 6a K" xfId="18663" xr:uid="{00000000-0005-0000-0000-0000BF070000}"/>
    <cellStyle name="20% - Dekorfärg1 2 5 2 2 3 3" xfId="11911" xr:uid="{00000000-0005-0000-0000-0000C0070000}"/>
    <cellStyle name="20% - Dekorfärg1 2 5 2 2 3 3 2" xfId="36257" xr:uid="{00000000-0005-0000-0000-0000C1070000}"/>
    <cellStyle name="20% - Dekorfärg1 2 5 2 2 3 3 2 2" xfId="36258" xr:uid="{00000000-0005-0000-0000-0000C2070000}"/>
    <cellStyle name="20% - Dekorfärg1 2 5 2 2 3 3 3" xfId="36259" xr:uid="{00000000-0005-0000-0000-0000C3070000}"/>
    <cellStyle name="20% - Dekorfärg1 2 5 2 2 3 4" xfId="29408" xr:uid="{00000000-0005-0000-0000-0000C4070000}"/>
    <cellStyle name="20% - Dekorfärg1 2 5 2 2 3 4 2" xfId="36260" xr:uid="{00000000-0005-0000-0000-0000C5070000}"/>
    <cellStyle name="20% - Dekorfärg1 2 5 2 2 3 5" xfId="36261" xr:uid="{00000000-0005-0000-0000-0000C6070000}"/>
    <cellStyle name="20% - Dekorfärg1 2 5 2 2 3 6" xfId="36262" xr:uid="{00000000-0005-0000-0000-0000C7070000}"/>
    <cellStyle name="20% - Dekorfärg1 2 5 2 2 3_Tabell 6a K" xfId="19065" xr:uid="{00000000-0005-0000-0000-0000C8070000}"/>
    <cellStyle name="20% - Dekorfärg1 2 5 2 2 4" xfId="5219" xr:uid="{00000000-0005-0000-0000-0000C9070000}"/>
    <cellStyle name="20% - Dekorfärg1 2 5 2 2 4 2" xfId="14104" xr:uid="{00000000-0005-0000-0000-0000CA070000}"/>
    <cellStyle name="20% - Dekorfärg1 2 5 2 2 4 2 2" xfId="36263" xr:uid="{00000000-0005-0000-0000-0000CB070000}"/>
    <cellStyle name="20% - Dekorfärg1 2 5 2 2 4 3" xfId="31601" xr:uid="{00000000-0005-0000-0000-0000CC070000}"/>
    <cellStyle name="20% - Dekorfärg1 2 5 2 2 4 4" xfId="36264" xr:uid="{00000000-0005-0000-0000-0000CD070000}"/>
    <cellStyle name="20% - Dekorfärg1 2 5 2 2 4_Tabell 6a K" xfId="21324" xr:uid="{00000000-0005-0000-0000-0000CE070000}"/>
    <cellStyle name="20% - Dekorfärg1 2 5 2 2 5" xfId="9719" xr:uid="{00000000-0005-0000-0000-0000CF070000}"/>
    <cellStyle name="20% - Dekorfärg1 2 5 2 2 5 2" xfId="36265" xr:uid="{00000000-0005-0000-0000-0000D0070000}"/>
    <cellStyle name="20% - Dekorfärg1 2 5 2 2 5 2 2" xfId="36266" xr:uid="{00000000-0005-0000-0000-0000D1070000}"/>
    <cellStyle name="20% - Dekorfärg1 2 5 2 2 5 3" xfId="36267" xr:uid="{00000000-0005-0000-0000-0000D2070000}"/>
    <cellStyle name="20% - Dekorfärg1 2 5 2 2 6" xfId="27216" xr:uid="{00000000-0005-0000-0000-0000D3070000}"/>
    <cellStyle name="20% - Dekorfärg1 2 5 2 2 6 2" xfId="36268" xr:uid="{00000000-0005-0000-0000-0000D4070000}"/>
    <cellStyle name="20% - Dekorfärg1 2 5 2 2 7" xfId="36269" xr:uid="{00000000-0005-0000-0000-0000D5070000}"/>
    <cellStyle name="20% - Dekorfärg1 2 5 2 2 8" xfId="36270" xr:uid="{00000000-0005-0000-0000-0000D6070000}"/>
    <cellStyle name="20% - Dekorfärg1 2 5 2 2_Tabell 6a K" xfId="25664" xr:uid="{00000000-0005-0000-0000-0000D7070000}"/>
    <cellStyle name="20% - Dekorfärg1 2 5 2 3" xfId="1263" xr:uid="{00000000-0005-0000-0000-0000D8070000}"/>
    <cellStyle name="20% - Dekorfärg1 2 5 2 3 2" xfId="3455" xr:uid="{00000000-0005-0000-0000-0000D9070000}"/>
    <cellStyle name="20% - Dekorfärg1 2 5 2 3 2 2" xfId="7841" xr:uid="{00000000-0005-0000-0000-0000DA070000}"/>
    <cellStyle name="20% - Dekorfärg1 2 5 2 3 2 2 2" xfId="16726" xr:uid="{00000000-0005-0000-0000-0000DB070000}"/>
    <cellStyle name="20% - Dekorfärg1 2 5 2 3 2 2 2 2" xfId="36271" xr:uid="{00000000-0005-0000-0000-0000DC070000}"/>
    <cellStyle name="20% - Dekorfärg1 2 5 2 3 2 2 3" xfId="34223" xr:uid="{00000000-0005-0000-0000-0000DD070000}"/>
    <cellStyle name="20% - Dekorfärg1 2 5 2 3 2 2_Tabell 6a K" xfId="22441" xr:uid="{00000000-0005-0000-0000-0000DE070000}"/>
    <cellStyle name="20% - Dekorfärg1 2 5 2 3 2 3" xfId="12340" xr:uid="{00000000-0005-0000-0000-0000DF070000}"/>
    <cellStyle name="20% - Dekorfärg1 2 5 2 3 2 3 2" xfId="36272" xr:uid="{00000000-0005-0000-0000-0000E0070000}"/>
    <cellStyle name="20% - Dekorfärg1 2 5 2 3 2 4" xfId="29837" xr:uid="{00000000-0005-0000-0000-0000E1070000}"/>
    <cellStyle name="20% - Dekorfärg1 2 5 2 3 2 5" xfId="36273" xr:uid="{00000000-0005-0000-0000-0000E2070000}"/>
    <cellStyle name="20% - Dekorfärg1 2 5 2 3 2_Tabell 6a K" xfId="17878" xr:uid="{00000000-0005-0000-0000-0000E3070000}"/>
    <cellStyle name="20% - Dekorfärg1 2 5 2 3 3" xfId="5648" xr:uid="{00000000-0005-0000-0000-0000E4070000}"/>
    <cellStyle name="20% - Dekorfärg1 2 5 2 3 3 2" xfId="14533" xr:uid="{00000000-0005-0000-0000-0000E5070000}"/>
    <cellStyle name="20% - Dekorfärg1 2 5 2 3 3 2 2" xfId="36274" xr:uid="{00000000-0005-0000-0000-0000E6070000}"/>
    <cellStyle name="20% - Dekorfärg1 2 5 2 3 3 3" xfId="32030" xr:uid="{00000000-0005-0000-0000-0000E7070000}"/>
    <cellStyle name="20% - Dekorfärg1 2 5 2 3 3 4" xfId="36275" xr:uid="{00000000-0005-0000-0000-0000E8070000}"/>
    <cellStyle name="20% - Dekorfärg1 2 5 2 3 3_Tabell 6a K" xfId="25378" xr:uid="{00000000-0005-0000-0000-0000E9070000}"/>
    <cellStyle name="20% - Dekorfärg1 2 5 2 3 4" xfId="10148" xr:uid="{00000000-0005-0000-0000-0000EA070000}"/>
    <cellStyle name="20% - Dekorfärg1 2 5 2 3 4 2" xfId="36276" xr:uid="{00000000-0005-0000-0000-0000EB070000}"/>
    <cellStyle name="20% - Dekorfärg1 2 5 2 3 4 2 2" xfId="36277" xr:uid="{00000000-0005-0000-0000-0000EC070000}"/>
    <cellStyle name="20% - Dekorfärg1 2 5 2 3 4 3" xfId="36278" xr:uid="{00000000-0005-0000-0000-0000ED070000}"/>
    <cellStyle name="20% - Dekorfärg1 2 5 2 3 5" xfId="27645" xr:uid="{00000000-0005-0000-0000-0000EE070000}"/>
    <cellStyle name="20% - Dekorfärg1 2 5 2 3 5 2" xfId="36279" xr:uid="{00000000-0005-0000-0000-0000EF070000}"/>
    <cellStyle name="20% - Dekorfärg1 2 5 2 3 6" xfId="36280" xr:uid="{00000000-0005-0000-0000-0000F0070000}"/>
    <cellStyle name="20% - Dekorfärg1 2 5 2 3 7" xfId="36281" xr:uid="{00000000-0005-0000-0000-0000F1070000}"/>
    <cellStyle name="20% - Dekorfärg1 2 5 2 3_Tabell 6a K" xfId="21053" xr:uid="{00000000-0005-0000-0000-0000F2070000}"/>
    <cellStyle name="20% - Dekorfärg1 2 5 2 4" xfId="2602" xr:uid="{00000000-0005-0000-0000-0000F3070000}"/>
    <cellStyle name="20% - Dekorfärg1 2 5 2 4 2" xfId="6988" xr:uid="{00000000-0005-0000-0000-0000F4070000}"/>
    <cellStyle name="20% - Dekorfärg1 2 5 2 4 2 2" xfId="15873" xr:uid="{00000000-0005-0000-0000-0000F5070000}"/>
    <cellStyle name="20% - Dekorfärg1 2 5 2 4 2 2 2" xfId="36282" xr:uid="{00000000-0005-0000-0000-0000F6070000}"/>
    <cellStyle name="20% - Dekorfärg1 2 5 2 4 2 3" xfId="33370" xr:uid="{00000000-0005-0000-0000-0000F7070000}"/>
    <cellStyle name="20% - Dekorfärg1 2 5 2 4 2 4" xfId="36283" xr:uid="{00000000-0005-0000-0000-0000F8070000}"/>
    <cellStyle name="20% - Dekorfärg1 2 5 2 4 2_Tabell 6a K" xfId="21568" xr:uid="{00000000-0005-0000-0000-0000F9070000}"/>
    <cellStyle name="20% - Dekorfärg1 2 5 2 4 3" xfId="11487" xr:uid="{00000000-0005-0000-0000-0000FA070000}"/>
    <cellStyle name="20% - Dekorfärg1 2 5 2 4 3 2" xfId="36284" xr:uid="{00000000-0005-0000-0000-0000FB070000}"/>
    <cellStyle name="20% - Dekorfärg1 2 5 2 4 3 2 2" xfId="36285" xr:uid="{00000000-0005-0000-0000-0000FC070000}"/>
    <cellStyle name="20% - Dekorfärg1 2 5 2 4 3 3" xfId="36286" xr:uid="{00000000-0005-0000-0000-0000FD070000}"/>
    <cellStyle name="20% - Dekorfärg1 2 5 2 4 4" xfId="28984" xr:uid="{00000000-0005-0000-0000-0000FE070000}"/>
    <cellStyle name="20% - Dekorfärg1 2 5 2 4 4 2" xfId="36287" xr:uid="{00000000-0005-0000-0000-0000FF070000}"/>
    <cellStyle name="20% - Dekorfärg1 2 5 2 4 5" xfId="36288" xr:uid="{00000000-0005-0000-0000-000000080000}"/>
    <cellStyle name="20% - Dekorfärg1 2 5 2 4 6" xfId="36289" xr:uid="{00000000-0005-0000-0000-000001080000}"/>
    <cellStyle name="20% - Dekorfärg1 2 5 2 4_Tabell 6a K" xfId="20113" xr:uid="{00000000-0005-0000-0000-000002080000}"/>
    <cellStyle name="20% - Dekorfärg1 2 5 2 5" xfId="4795" xr:uid="{00000000-0005-0000-0000-000003080000}"/>
    <cellStyle name="20% - Dekorfärg1 2 5 2 5 2" xfId="13680" xr:uid="{00000000-0005-0000-0000-000004080000}"/>
    <cellStyle name="20% - Dekorfärg1 2 5 2 5 2 2" xfId="36290" xr:uid="{00000000-0005-0000-0000-000005080000}"/>
    <cellStyle name="20% - Dekorfärg1 2 5 2 5 3" xfId="31177" xr:uid="{00000000-0005-0000-0000-000006080000}"/>
    <cellStyle name="20% - Dekorfärg1 2 5 2 5 4" xfId="36291" xr:uid="{00000000-0005-0000-0000-000007080000}"/>
    <cellStyle name="20% - Dekorfärg1 2 5 2 5_Tabell 6a K" xfId="18400" xr:uid="{00000000-0005-0000-0000-000008080000}"/>
    <cellStyle name="20% - Dekorfärg1 2 5 2 6" xfId="9295" xr:uid="{00000000-0005-0000-0000-000009080000}"/>
    <cellStyle name="20% - Dekorfärg1 2 5 2 6 2" xfId="36292" xr:uid="{00000000-0005-0000-0000-00000A080000}"/>
    <cellStyle name="20% - Dekorfärg1 2 5 2 6 2 2" xfId="36293" xr:uid="{00000000-0005-0000-0000-00000B080000}"/>
    <cellStyle name="20% - Dekorfärg1 2 5 2 6 3" xfId="36294" xr:uid="{00000000-0005-0000-0000-00000C080000}"/>
    <cellStyle name="20% - Dekorfärg1 2 5 2 7" xfId="26792" xr:uid="{00000000-0005-0000-0000-00000D080000}"/>
    <cellStyle name="20% - Dekorfärg1 2 5 2 7 2" xfId="36295" xr:uid="{00000000-0005-0000-0000-00000E080000}"/>
    <cellStyle name="20% - Dekorfärg1 2 5 2 8" xfId="36296" xr:uid="{00000000-0005-0000-0000-00000F080000}"/>
    <cellStyle name="20% - Dekorfärg1 2 5 2 9" xfId="36297" xr:uid="{00000000-0005-0000-0000-000010080000}"/>
    <cellStyle name="20% - Dekorfärg1 2 5 2_Tabell 6a K" xfId="19647" xr:uid="{00000000-0005-0000-0000-000011080000}"/>
    <cellStyle name="20% - Dekorfärg1 2 5 3" xfId="622" xr:uid="{00000000-0005-0000-0000-000012080000}"/>
    <cellStyle name="20% - Dekorfärg1 2 5 3 2" xfId="1265" xr:uid="{00000000-0005-0000-0000-000013080000}"/>
    <cellStyle name="20% - Dekorfärg1 2 5 3 2 2" xfId="3457" xr:uid="{00000000-0005-0000-0000-000014080000}"/>
    <cellStyle name="20% - Dekorfärg1 2 5 3 2 2 2" xfId="7843" xr:uid="{00000000-0005-0000-0000-000015080000}"/>
    <cellStyle name="20% - Dekorfärg1 2 5 3 2 2 2 2" xfId="16728" xr:uid="{00000000-0005-0000-0000-000016080000}"/>
    <cellStyle name="20% - Dekorfärg1 2 5 3 2 2 2 2 2" xfId="36298" xr:uid="{00000000-0005-0000-0000-000017080000}"/>
    <cellStyle name="20% - Dekorfärg1 2 5 3 2 2 2 3" xfId="34225" xr:uid="{00000000-0005-0000-0000-000018080000}"/>
    <cellStyle name="20% - Dekorfärg1 2 5 3 2 2 2_Tabell 6a K" xfId="23762" xr:uid="{00000000-0005-0000-0000-000019080000}"/>
    <cellStyle name="20% - Dekorfärg1 2 5 3 2 2 3" xfId="12342" xr:uid="{00000000-0005-0000-0000-00001A080000}"/>
    <cellStyle name="20% - Dekorfärg1 2 5 3 2 2 3 2" xfId="36299" xr:uid="{00000000-0005-0000-0000-00001B080000}"/>
    <cellStyle name="20% - Dekorfärg1 2 5 3 2 2 4" xfId="29839" xr:uid="{00000000-0005-0000-0000-00001C080000}"/>
    <cellStyle name="20% - Dekorfärg1 2 5 3 2 2 5" xfId="36300" xr:uid="{00000000-0005-0000-0000-00001D080000}"/>
    <cellStyle name="20% - Dekorfärg1 2 5 3 2 2_Tabell 6a K" xfId="17999" xr:uid="{00000000-0005-0000-0000-00001E080000}"/>
    <cellStyle name="20% - Dekorfärg1 2 5 3 2 3" xfId="5650" xr:uid="{00000000-0005-0000-0000-00001F080000}"/>
    <cellStyle name="20% - Dekorfärg1 2 5 3 2 3 2" xfId="14535" xr:uid="{00000000-0005-0000-0000-000020080000}"/>
    <cellStyle name="20% - Dekorfärg1 2 5 3 2 3 2 2" xfId="36301" xr:uid="{00000000-0005-0000-0000-000021080000}"/>
    <cellStyle name="20% - Dekorfärg1 2 5 3 2 3 3" xfId="32032" xr:uid="{00000000-0005-0000-0000-000022080000}"/>
    <cellStyle name="20% - Dekorfärg1 2 5 3 2 3 4" xfId="36302" xr:uid="{00000000-0005-0000-0000-000023080000}"/>
    <cellStyle name="20% - Dekorfärg1 2 5 3 2 3_Tabell 6a K" xfId="20480" xr:uid="{00000000-0005-0000-0000-000024080000}"/>
    <cellStyle name="20% - Dekorfärg1 2 5 3 2 4" xfId="10150" xr:uid="{00000000-0005-0000-0000-000025080000}"/>
    <cellStyle name="20% - Dekorfärg1 2 5 3 2 4 2" xfId="36303" xr:uid="{00000000-0005-0000-0000-000026080000}"/>
    <cellStyle name="20% - Dekorfärg1 2 5 3 2 4 2 2" xfId="36304" xr:uid="{00000000-0005-0000-0000-000027080000}"/>
    <cellStyle name="20% - Dekorfärg1 2 5 3 2 4 3" xfId="36305" xr:uid="{00000000-0005-0000-0000-000028080000}"/>
    <cellStyle name="20% - Dekorfärg1 2 5 3 2 5" xfId="27647" xr:uid="{00000000-0005-0000-0000-000029080000}"/>
    <cellStyle name="20% - Dekorfärg1 2 5 3 2 5 2" xfId="36306" xr:uid="{00000000-0005-0000-0000-00002A080000}"/>
    <cellStyle name="20% - Dekorfärg1 2 5 3 2 6" xfId="36307" xr:uid="{00000000-0005-0000-0000-00002B080000}"/>
    <cellStyle name="20% - Dekorfärg1 2 5 3 2 7" xfId="36308" xr:uid="{00000000-0005-0000-0000-00002C080000}"/>
    <cellStyle name="20% - Dekorfärg1 2 5 3 2_Tabell 6a K" xfId="18411" xr:uid="{00000000-0005-0000-0000-00002D080000}"/>
    <cellStyle name="20% - Dekorfärg1 2 5 3 3" xfId="2814" xr:uid="{00000000-0005-0000-0000-00002E080000}"/>
    <cellStyle name="20% - Dekorfärg1 2 5 3 3 2" xfId="7200" xr:uid="{00000000-0005-0000-0000-00002F080000}"/>
    <cellStyle name="20% - Dekorfärg1 2 5 3 3 2 2" xfId="16085" xr:uid="{00000000-0005-0000-0000-000030080000}"/>
    <cellStyle name="20% - Dekorfärg1 2 5 3 3 2 2 2" xfId="36309" xr:uid="{00000000-0005-0000-0000-000031080000}"/>
    <cellStyle name="20% - Dekorfärg1 2 5 3 3 2 3" xfId="33582" xr:uid="{00000000-0005-0000-0000-000032080000}"/>
    <cellStyle name="20% - Dekorfärg1 2 5 3 3 2 4" xfId="36310" xr:uid="{00000000-0005-0000-0000-000033080000}"/>
    <cellStyle name="20% - Dekorfärg1 2 5 3 3 2_Tabell 6a K" xfId="19951" xr:uid="{00000000-0005-0000-0000-000034080000}"/>
    <cellStyle name="20% - Dekorfärg1 2 5 3 3 3" xfId="11699" xr:uid="{00000000-0005-0000-0000-000035080000}"/>
    <cellStyle name="20% - Dekorfärg1 2 5 3 3 3 2" xfId="36311" xr:uid="{00000000-0005-0000-0000-000036080000}"/>
    <cellStyle name="20% - Dekorfärg1 2 5 3 3 3 2 2" xfId="36312" xr:uid="{00000000-0005-0000-0000-000037080000}"/>
    <cellStyle name="20% - Dekorfärg1 2 5 3 3 3 3" xfId="36313" xr:uid="{00000000-0005-0000-0000-000038080000}"/>
    <cellStyle name="20% - Dekorfärg1 2 5 3 3 4" xfId="29196" xr:uid="{00000000-0005-0000-0000-000039080000}"/>
    <cellStyle name="20% - Dekorfärg1 2 5 3 3 4 2" xfId="36314" xr:uid="{00000000-0005-0000-0000-00003A080000}"/>
    <cellStyle name="20% - Dekorfärg1 2 5 3 3 5" xfId="36315" xr:uid="{00000000-0005-0000-0000-00003B080000}"/>
    <cellStyle name="20% - Dekorfärg1 2 5 3 3 6" xfId="36316" xr:uid="{00000000-0005-0000-0000-00003C080000}"/>
    <cellStyle name="20% - Dekorfärg1 2 5 3 3_Tabell 6a K" xfId="21471" xr:uid="{00000000-0005-0000-0000-00003D080000}"/>
    <cellStyle name="20% - Dekorfärg1 2 5 3 4" xfId="5007" xr:uid="{00000000-0005-0000-0000-00003E080000}"/>
    <cellStyle name="20% - Dekorfärg1 2 5 3 4 2" xfId="13892" xr:uid="{00000000-0005-0000-0000-00003F080000}"/>
    <cellStyle name="20% - Dekorfärg1 2 5 3 4 2 2" xfId="36317" xr:uid="{00000000-0005-0000-0000-000040080000}"/>
    <cellStyle name="20% - Dekorfärg1 2 5 3 4 3" xfId="31389" xr:uid="{00000000-0005-0000-0000-000041080000}"/>
    <cellStyle name="20% - Dekorfärg1 2 5 3 4 4" xfId="36318" xr:uid="{00000000-0005-0000-0000-000042080000}"/>
    <cellStyle name="20% - Dekorfärg1 2 5 3 4_Tabell 6a K" xfId="19557" xr:uid="{00000000-0005-0000-0000-000043080000}"/>
    <cellStyle name="20% - Dekorfärg1 2 5 3 5" xfId="9507" xr:uid="{00000000-0005-0000-0000-000044080000}"/>
    <cellStyle name="20% - Dekorfärg1 2 5 3 5 2" xfId="36319" xr:uid="{00000000-0005-0000-0000-000045080000}"/>
    <cellStyle name="20% - Dekorfärg1 2 5 3 5 2 2" xfId="36320" xr:uid="{00000000-0005-0000-0000-000046080000}"/>
    <cellStyle name="20% - Dekorfärg1 2 5 3 5 3" xfId="36321" xr:uid="{00000000-0005-0000-0000-000047080000}"/>
    <cellStyle name="20% - Dekorfärg1 2 5 3 6" xfId="27004" xr:uid="{00000000-0005-0000-0000-000048080000}"/>
    <cellStyle name="20% - Dekorfärg1 2 5 3 6 2" xfId="36322" xr:uid="{00000000-0005-0000-0000-000049080000}"/>
    <cellStyle name="20% - Dekorfärg1 2 5 3 7" xfId="36323" xr:uid="{00000000-0005-0000-0000-00004A080000}"/>
    <cellStyle name="20% - Dekorfärg1 2 5 3 8" xfId="36324" xr:uid="{00000000-0005-0000-0000-00004B080000}"/>
    <cellStyle name="20% - Dekorfärg1 2 5 3_Tabell 6a K" xfId="24818" xr:uid="{00000000-0005-0000-0000-00004C080000}"/>
    <cellStyle name="20% - Dekorfärg1 2 5 4" xfId="1046" xr:uid="{00000000-0005-0000-0000-00004D080000}"/>
    <cellStyle name="20% - Dekorfärg1 2 5 4 2" xfId="1266" xr:uid="{00000000-0005-0000-0000-00004E080000}"/>
    <cellStyle name="20% - Dekorfärg1 2 5 4 2 2" xfId="3458" xr:uid="{00000000-0005-0000-0000-00004F080000}"/>
    <cellStyle name="20% - Dekorfärg1 2 5 4 2 2 2" xfId="7844" xr:uid="{00000000-0005-0000-0000-000050080000}"/>
    <cellStyle name="20% - Dekorfärg1 2 5 4 2 2 2 2" xfId="16729" xr:uid="{00000000-0005-0000-0000-000051080000}"/>
    <cellStyle name="20% - Dekorfärg1 2 5 4 2 2 2 2 2" xfId="36325" xr:uid="{00000000-0005-0000-0000-000052080000}"/>
    <cellStyle name="20% - Dekorfärg1 2 5 4 2 2 2 3" xfId="34226" xr:uid="{00000000-0005-0000-0000-000053080000}"/>
    <cellStyle name="20% - Dekorfärg1 2 5 4 2 2 2_Tabell 6a K" xfId="19685" xr:uid="{00000000-0005-0000-0000-000054080000}"/>
    <cellStyle name="20% - Dekorfärg1 2 5 4 2 2 3" xfId="12343" xr:uid="{00000000-0005-0000-0000-000055080000}"/>
    <cellStyle name="20% - Dekorfärg1 2 5 4 2 2 3 2" xfId="36326" xr:uid="{00000000-0005-0000-0000-000056080000}"/>
    <cellStyle name="20% - Dekorfärg1 2 5 4 2 2 4" xfId="29840" xr:uid="{00000000-0005-0000-0000-000057080000}"/>
    <cellStyle name="20% - Dekorfärg1 2 5 4 2 2 5" xfId="36327" xr:uid="{00000000-0005-0000-0000-000058080000}"/>
    <cellStyle name="20% - Dekorfärg1 2 5 4 2 2_Tabell 6a K" xfId="18511" xr:uid="{00000000-0005-0000-0000-000059080000}"/>
    <cellStyle name="20% - Dekorfärg1 2 5 4 2 3" xfId="5651" xr:uid="{00000000-0005-0000-0000-00005A080000}"/>
    <cellStyle name="20% - Dekorfärg1 2 5 4 2 3 2" xfId="14536" xr:uid="{00000000-0005-0000-0000-00005B080000}"/>
    <cellStyle name="20% - Dekorfärg1 2 5 4 2 3 2 2" xfId="36328" xr:uid="{00000000-0005-0000-0000-00005C080000}"/>
    <cellStyle name="20% - Dekorfärg1 2 5 4 2 3 3" xfId="32033" xr:uid="{00000000-0005-0000-0000-00005D080000}"/>
    <cellStyle name="20% - Dekorfärg1 2 5 4 2 3 4" xfId="36329" xr:uid="{00000000-0005-0000-0000-00005E080000}"/>
    <cellStyle name="20% - Dekorfärg1 2 5 4 2 3_Tabell 6a K" xfId="22000" xr:uid="{00000000-0005-0000-0000-00005F080000}"/>
    <cellStyle name="20% - Dekorfärg1 2 5 4 2 4" xfId="10151" xr:uid="{00000000-0005-0000-0000-000060080000}"/>
    <cellStyle name="20% - Dekorfärg1 2 5 4 2 4 2" xfId="36330" xr:uid="{00000000-0005-0000-0000-000061080000}"/>
    <cellStyle name="20% - Dekorfärg1 2 5 4 2 4 2 2" xfId="36331" xr:uid="{00000000-0005-0000-0000-000062080000}"/>
    <cellStyle name="20% - Dekorfärg1 2 5 4 2 4 3" xfId="36332" xr:uid="{00000000-0005-0000-0000-000063080000}"/>
    <cellStyle name="20% - Dekorfärg1 2 5 4 2 5" xfId="27648" xr:uid="{00000000-0005-0000-0000-000064080000}"/>
    <cellStyle name="20% - Dekorfärg1 2 5 4 2 5 2" xfId="36333" xr:uid="{00000000-0005-0000-0000-000065080000}"/>
    <cellStyle name="20% - Dekorfärg1 2 5 4 2 6" xfId="36334" xr:uid="{00000000-0005-0000-0000-000066080000}"/>
    <cellStyle name="20% - Dekorfärg1 2 5 4 2 7" xfId="36335" xr:uid="{00000000-0005-0000-0000-000067080000}"/>
    <cellStyle name="20% - Dekorfärg1 2 5 4 2_Tabell 6a K" xfId="23224" xr:uid="{00000000-0005-0000-0000-000068080000}"/>
    <cellStyle name="20% - Dekorfärg1 2 5 4 3" xfId="3238" xr:uid="{00000000-0005-0000-0000-000069080000}"/>
    <cellStyle name="20% - Dekorfärg1 2 5 4 3 2" xfId="7624" xr:uid="{00000000-0005-0000-0000-00006A080000}"/>
    <cellStyle name="20% - Dekorfärg1 2 5 4 3 2 2" xfId="16509" xr:uid="{00000000-0005-0000-0000-00006B080000}"/>
    <cellStyle name="20% - Dekorfärg1 2 5 4 3 2 2 2" xfId="36336" xr:uid="{00000000-0005-0000-0000-00006C080000}"/>
    <cellStyle name="20% - Dekorfärg1 2 5 4 3 2 3" xfId="34006" xr:uid="{00000000-0005-0000-0000-00006D080000}"/>
    <cellStyle name="20% - Dekorfärg1 2 5 4 3 2 4" xfId="36337" xr:uid="{00000000-0005-0000-0000-00006E080000}"/>
    <cellStyle name="20% - Dekorfärg1 2 5 4 3 2_Tabell 6a K" xfId="24587" xr:uid="{00000000-0005-0000-0000-00006F080000}"/>
    <cellStyle name="20% - Dekorfärg1 2 5 4 3 3" xfId="12123" xr:uid="{00000000-0005-0000-0000-000070080000}"/>
    <cellStyle name="20% - Dekorfärg1 2 5 4 3 3 2" xfId="36338" xr:uid="{00000000-0005-0000-0000-000071080000}"/>
    <cellStyle name="20% - Dekorfärg1 2 5 4 3 3 2 2" xfId="36339" xr:uid="{00000000-0005-0000-0000-000072080000}"/>
    <cellStyle name="20% - Dekorfärg1 2 5 4 3 3 3" xfId="36340" xr:uid="{00000000-0005-0000-0000-000073080000}"/>
    <cellStyle name="20% - Dekorfärg1 2 5 4 3 4" xfId="29620" xr:uid="{00000000-0005-0000-0000-000074080000}"/>
    <cellStyle name="20% - Dekorfärg1 2 5 4 3 4 2" xfId="36341" xr:uid="{00000000-0005-0000-0000-000075080000}"/>
    <cellStyle name="20% - Dekorfärg1 2 5 4 3 5" xfId="36342" xr:uid="{00000000-0005-0000-0000-000076080000}"/>
    <cellStyle name="20% - Dekorfärg1 2 5 4 3 6" xfId="36343" xr:uid="{00000000-0005-0000-0000-000077080000}"/>
    <cellStyle name="20% - Dekorfärg1 2 5 4 3_Tabell 6a K" xfId="25861" xr:uid="{00000000-0005-0000-0000-000078080000}"/>
    <cellStyle name="20% - Dekorfärg1 2 5 4 4" xfId="5431" xr:uid="{00000000-0005-0000-0000-000079080000}"/>
    <cellStyle name="20% - Dekorfärg1 2 5 4 4 2" xfId="14316" xr:uid="{00000000-0005-0000-0000-00007A080000}"/>
    <cellStyle name="20% - Dekorfärg1 2 5 4 4 2 2" xfId="36344" xr:uid="{00000000-0005-0000-0000-00007B080000}"/>
    <cellStyle name="20% - Dekorfärg1 2 5 4 4 3" xfId="31813" xr:uid="{00000000-0005-0000-0000-00007C080000}"/>
    <cellStyle name="20% - Dekorfärg1 2 5 4 4 4" xfId="36345" xr:uid="{00000000-0005-0000-0000-00007D080000}"/>
    <cellStyle name="20% - Dekorfärg1 2 5 4 4_Tabell 6a K" xfId="20427" xr:uid="{00000000-0005-0000-0000-00007E080000}"/>
    <cellStyle name="20% - Dekorfärg1 2 5 4 5" xfId="9931" xr:uid="{00000000-0005-0000-0000-00007F080000}"/>
    <cellStyle name="20% - Dekorfärg1 2 5 4 5 2" xfId="36346" xr:uid="{00000000-0005-0000-0000-000080080000}"/>
    <cellStyle name="20% - Dekorfärg1 2 5 4 5 2 2" xfId="36347" xr:uid="{00000000-0005-0000-0000-000081080000}"/>
    <cellStyle name="20% - Dekorfärg1 2 5 4 5 3" xfId="36348" xr:uid="{00000000-0005-0000-0000-000082080000}"/>
    <cellStyle name="20% - Dekorfärg1 2 5 4 6" xfId="27428" xr:uid="{00000000-0005-0000-0000-000083080000}"/>
    <cellStyle name="20% - Dekorfärg1 2 5 4 6 2" xfId="36349" xr:uid="{00000000-0005-0000-0000-000084080000}"/>
    <cellStyle name="20% - Dekorfärg1 2 5 4 7" xfId="36350" xr:uid="{00000000-0005-0000-0000-000085080000}"/>
    <cellStyle name="20% - Dekorfärg1 2 5 4 8" xfId="36351" xr:uid="{00000000-0005-0000-0000-000086080000}"/>
    <cellStyle name="20% - Dekorfärg1 2 5 4_Tabell 6a K" xfId="23494" xr:uid="{00000000-0005-0000-0000-000087080000}"/>
    <cellStyle name="20% - Dekorfärg1 2 5 5" xfId="1262" xr:uid="{00000000-0005-0000-0000-000088080000}"/>
    <cellStyle name="20% - Dekorfärg1 2 5 5 2" xfId="3454" xr:uid="{00000000-0005-0000-0000-000089080000}"/>
    <cellStyle name="20% - Dekorfärg1 2 5 5 2 2" xfId="7840" xr:uid="{00000000-0005-0000-0000-00008A080000}"/>
    <cellStyle name="20% - Dekorfärg1 2 5 5 2 2 2" xfId="16725" xr:uid="{00000000-0005-0000-0000-00008B080000}"/>
    <cellStyle name="20% - Dekorfärg1 2 5 5 2 2 2 2" xfId="36352" xr:uid="{00000000-0005-0000-0000-00008C080000}"/>
    <cellStyle name="20% - Dekorfärg1 2 5 5 2 2 3" xfId="34222" xr:uid="{00000000-0005-0000-0000-00008D080000}"/>
    <cellStyle name="20% - Dekorfärg1 2 5 5 2 2_Tabell 6a K" xfId="19420" xr:uid="{00000000-0005-0000-0000-00008E080000}"/>
    <cellStyle name="20% - Dekorfärg1 2 5 5 2 3" xfId="12339" xr:uid="{00000000-0005-0000-0000-00008F080000}"/>
    <cellStyle name="20% - Dekorfärg1 2 5 5 2 3 2" xfId="36353" xr:uid="{00000000-0005-0000-0000-000090080000}"/>
    <cellStyle name="20% - Dekorfärg1 2 5 5 2 4" xfId="29836" xr:uid="{00000000-0005-0000-0000-000091080000}"/>
    <cellStyle name="20% - Dekorfärg1 2 5 5 2 5" xfId="36354" xr:uid="{00000000-0005-0000-0000-000092080000}"/>
    <cellStyle name="20% - Dekorfärg1 2 5 5 2_Tabell 6a K" xfId="20115" xr:uid="{00000000-0005-0000-0000-000093080000}"/>
    <cellStyle name="20% - Dekorfärg1 2 5 5 3" xfId="5647" xr:uid="{00000000-0005-0000-0000-000094080000}"/>
    <cellStyle name="20% - Dekorfärg1 2 5 5 3 2" xfId="14532" xr:uid="{00000000-0005-0000-0000-000095080000}"/>
    <cellStyle name="20% - Dekorfärg1 2 5 5 3 2 2" xfId="36355" xr:uid="{00000000-0005-0000-0000-000096080000}"/>
    <cellStyle name="20% - Dekorfärg1 2 5 5 3 3" xfId="32029" xr:uid="{00000000-0005-0000-0000-000097080000}"/>
    <cellStyle name="20% - Dekorfärg1 2 5 5 3 4" xfId="36356" xr:uid="{00000000-0005-0000-0000-000098080000}"/>
    <cellStyle name="20% - Dekorfärg1 2 5 5 3_Tabell 6a K" xfId="21855" xr:uid="{00000000-0005-0000-0000-000099080000}"/>
    <cellStyle name="20% - Dekorfärg1 2 5 5 4" xfId="10147" xr:uid="{00000000-0005-0000-0000-00009A080000}"/>
    <cellStyle name="20% - Dekorfärg1 2 5 5 4 2" xfId="36357" xr:uid="{00000000-0005-0000-0000-00009B080000}"/>
    <cellStyle name="20% - Dekorfärg1 2 5 5 4 2 2" xfId="36358" xr:uid="{00000000-0005-0000-0000-00009C080000}"/>
    <cellStyle name="20% - Dekorfärg1 2 5 5 4 3" xfId="36359" xr:uid="{00000000-0005-0000-0000-00009D080000}"/>
    <cellStyle name="20% - Dekorfärg1 2 5 5 5" xfId="27644" xr:uid="{00000000-0005-0000-0000-00009E080000}"/>
    <cellStyle name="20% - Dekorfärg1 2 5 5 5 2" xfId="36360" xr:uid="{00000000-0005-0000-0000-00009F080000}"/>
    <cellStyle name="20% - Dekorfärg1 2 5 5 6" xfId="36361" xr:uid="{00000000-0005-0000-0000-0000A0080000}"/>
    <cellStyle name="20% - Dekorfärg1 2 5 5 7" xfId="36362" xr:uid="{00000000-0005-0000-0000-0000A1080000}"/>
    <cellStyle name="20% - Dekorfärg1 2 5 5_Tabell 6a K" xfId="20370" xr:uid="{00000000-0005-0000-0000-0000A2080000}"/>
    <cellStyle name="20% - Dekorfärg1 2 5 6" xfId="2390" xr:uid="{00000000-0005-0000-0000-0000A3080000}"/>
    <cellStyle name="20% - Dekorfärg1 2 5 6 2" xfId="6776" xr:uid="{00000000-0005-0000-0000-0000A4080000}"/>
    <cellStyle name="20% - Dekorfärg1 2 5 6 2 2" xfId="15661" xr:uid="{00000000-0005-0000-0000-0000A5080000}"/>
    <cellStyle name="20% - Dekorfärg1 2 5 6 2 2 2" xfId="36363" xr:uid="{00000000-0005-0000-0000-0000A6080000}"/>
    <cellStyle name="20% - Dekorfärg1 2 5 6 2 3" xfId="33158" xr:uid="{00000000-0005-0000-0000-0000A7080000}"/>
    <cellStyle name="20% - Dekorfärg1 2 5 6 2 4" xfId="36364" xr:uid="{00000000-0005-0000-0000-0000A8080000}"/>
    <cellStyle name="20% - Dekorfärg1 2 5 6 2_Tabell 6a K" xfId="25886" xr:uid="{00000000-0005-0000-0000-0000A9080000}"/>
    <cellStyle name="20% - Dekorfärg1 2 5 6 3" xfId="11275" xr:uid="{00000000-0005-0000-0000-0000AA080000}"/>
    <cellStyle name="20% - Dekorfärg1 2 5 6 3 2" xfId="36365" xr:uid="{00000000-0005-0000-0000-0000AB080000}"/>
    <cellStyle name="20% - Dekorfärg1 2 5 6 3 2 2" xfId="36366" xr:uid="{00000000-0005-0000-0000-0000AC080000}"/>
    <cellStyle name="20% - Dekorfärg1 2 5 6 3 3" xfId="36367" xr:uid="{00000000-0005-0000-0000-0000AD080000}"/>
    <cellStyle name="20% - Dekorfärg1 2 5 6 4" xfId="28772" xr:uid="{00000000-0005-0000-0000-0000AE080000}"/>
    <cellStyle name="20% - Dekorfärg1 2 5 6 4 2" xfId="36368" xr:uid="{00000000-0005-0000-0000-0000AF080000}"/>
    <cellStyle name="20% - Dekorfärg1 2 5 6 5" xfId="36369" xr:uid="{00000000-0005-0000-0000-0000B0080000}"/>
    <cellStyle name="20% - Dekorfärg1 2 5 6 6" xfId="36370" xr:uid="{00000000-0005-0000-0000-0000B1080000}"/>
    <cellStyle name="20% - Dekorfärg1 2 5 6_Tabell 6a K" xfId="26387" xr:uid="{00000000-0005-0000-0000-0000B2080000}"/>
    <cellStyle name="20% - Dekorfärg1 2 5 7" xfId="4583" xr:uid="{00000000-0005-0000-0000-0000B3080000}"/>
    <cellStyle name="20% - Dekorfärg1 2 5 7 2" xfId="13468" xr:uid="{00000000-0005-0000-0000-0000B4080000}"/>
    <cellStyle name="20% - Dekorfärg1 2 5 7 2 2" xfId="36371" xr:uid="{00000000-0005-0000-0000-0000B5080000}"/>
    <cellStyle name="20% - Dekorfärg1 2 5 7 3" xfId="30965" xr:uid="{00000000-0005-0000-0000-0000B6080000}"/>
    <cellStyle name="20% - Dekorfärg1 2 5 7 4" xfId="36372" xr:uid="{00000000-0005-0000-0000-0000B7080000}"/>
    <cellStyle name="20% - Dekorfärg1 2 5 7_Tabell 6a K" xfId="19111" xr:uid="{00000000-0005-0000-0000-0000B8080000}"/>
    <cellStyle name="20% - Dekorfärg1 2 5 8" xfId="9083" xr:uid="{00000000-0005-0000-0000-0000B9080000}"/>
    <cellStyle name="20% - Dekorfärg1 2 5 8 2" xfId="36373" xr:uid="{00000000-0005-0000-0000-0000BA080000}"/>
    <cellStyle name="20% - Dekorfärg1 2 5 8 2 2" xfId="36374" xr:uid="{00000000-0005-0000-0000-0000BB080000}"/>
    <cellStyle name="20% - Dekorfärg1 2 5 8 3" xfId="36375" xr:uid="{00000000-0005-0000-0000-0000BC080000}"/>
    <cellStyle name="20% - Dekorfärg1 2 5 9" xfId="26580" xr:uid="{00000000-0005-0000-0000-0000BD080000}"/>
    <cellStyle name="20% - Dekorfärg1 2 5 9 2" xfId="36376" xr:uid="{00000000-0005-0000-0000-0000BE080000}"/>
    <cellStyle name="20% - Dekorfärg1 2 5_Tabell 6a K" xfId="25627" xr:uid="{00000000-0005-0000-0000-0000BF080000}"/>
    <cellStyle name="20% - Dekorfärg1 2 6" xfId="370" xr:uid="{00000000-0005-0000-0000-0000C0080000}"/>
    <cellStyle name="20% - Dekorfärg1 2 6 2" xfId="794" xr:uid="{00000000-0005-0000-0000-0000C1080000}"/>
    <cellStyle name="20% - Dekorfärg1 2 6 2 2" xfId="1268" xr:uid="{00000000-0005-0000-0000-0000C2080000}"/>
    <cellStyle name="20% - Dekorfärg1 2 6 2 2 2" xfId="3460" xr:uid="{00000000-0005-0000-0000-0000C3080000}"/>
    <cellStyle name="20% - Dekorfärg1 2 6 2 2 2 2" xfId="7846" xr:uid="{00000000-0005-0000-0000-0000C4080000}"/>
    <cellStyle name="20% - Dekorfärg1 2 6 2 2 2 2 2" xfId="16731" xr:uid="{00000000-0005-0000-0000-0000C5080000}"/>
    <cellStyle name="20% - Dekorfärg1 2 6 2 2 2 2 2 2" xfId="36377" xr:uid="{00000000-0005-0000-0000-0000C6080000}"/>
    <cellStyle name="20% - Dekorfärg1 2 6 2 2 2 2 3" xfId="34228" xr:uid="{00000000-0005-0000-0000-0000C7080000}"/>
    <cellStyle name="20% - Dekorfärg1 2 6 2 2 2 2_Tabell 6a K" xfId="24028" xr:uid="{00000000-0005-0000-0000-0000C8080000}"/>
    <cellStyle name="20% - Dekorfärg1 2 6 2 2 2 3" xfId="12345" xr:uid="{00000000-0005-0000-0000-0000C9080000}"/>
    <cellStyle name="20% - Dekorfärg1 2 6 2 2 2 3 2" xfId="36378" xr:uid="{00000000-0005-0000-0000-0000CA080000}"/>
    <cellStyle name="20% - Dekorfärg1 2 6 2 2 2 4" xfId="29842" xr:uid="{00000000-0005-0000-0000-0000CB080000}"/>
    <cellStyle name="20% - Dekorfärg1 2 6 2 2 2 5" xfId="36379" xr:uid="{00000000-0005-0000-0000-0000CC080000}"/>
    <cellStyle name="20% - Dekorfärg1 2 6 2 2 2_Tabell 6a K" xfId="25932" xr:uid="{00000000-0005-0000-0000-0000CD080000}"/>
    <cellStyle name="20% - Dekorfärg1 2 6 2 2 3" xfId="5653" xr:uid="{00000000-0005-0000-0000-0000CE080000}"/>
    <cellStyle name="20% - Dekorfärg1 2 6 2 2 3 2" xfId="14538" xr:uid="{00000000-0005-0000-0000-0000CF080000}"/>
    <cellStyle name="20% - Dekorfärg1 2 6 2 2 3 2 2" xfId="36380" xr:uid="{00000000-0005-0000-0000-0000D0080000}"/>
    <cellStyle name="20% - Dekorfärg1 2 6 2 2 3 3" xfId="32035" xr:uid="{00000000-0005-0000-0000-0000D1080000}"/>
    <cellStyle name="20% - Dekorfärg1 2 6 2 2 3 4" xfId="36381" xr:uid="{00000000-0005-0000-0000-0000D2080000}"/>
    <cellStyle name="20% - Dekorfärg1 2 6 2 2 3_Tabell 6a K" xfId="19324" xr:uid="{00000000-0005-0000-0000-0000D3080000}"/>
    <cellStyle name="20% - Dekorfärg1 2 6 2 2 4" xfId="10153" xr:uid="{00000000-0005-0000-0000-0000D4080000}"/>
    <cellStyle name="20% - Dekorfärg1 2 6 2 2 4 2" xfId="36382" xr:uid="{00000000-0005-0000-0000-0000D5080000}"/>
    <cellStyle name="20% - Dekorfärg1 2 6 2 2 4 2 2" xfId="36383" xr:uid="{00000000-0005-0000-0000-0000D6080000}"/>
    <cellStyle name="20% - Dekorfärg1 2 6 2 2 4 3" xfId="36384" xr:uid="{00000000-0005-0000-0000-0000D7080000}"/>
    <cellStyle name="20% - Dekorfärg1 2 6 2 2 5" xfId="27650" xr:uid="{00000000-0005-0000-0000-0000D8080000}"/>
    <cellStyle name="20% - Dekorfärg1 2 6 2 2 5 2" xfId="36385" xr:uid="{00000000-0005-0000-0000-0000D9080000}"/>
    <cellStyle name="20% - Dekorfärg1 2 6 2 2 6" xfId="36386" xr:uid="{00000000-0005-0000-0000-0000DA080000}"/>
    <cellStyle name="20% - Dekorfärg1 2 6 2 2 7" xfId="36387" xr:uid="{00000000-0005-0000-0000-0000DB080000}"/>
    <cellStyle name="20% - Dekorfärg1 2 6 2 2_Tabell 6a K" xfId="22285" xr:uid="{00000000-0005-0000-0000-0000DC080000}"/>
    <cellStyle name="20% - Dekorfärg1 2 6 2 3" xfId="2986" xr:uid="{00000000-0005-0000-0000-0000DD080000}"/>
    <cellStyle name="20% - Dekorfärg1 2 6 2 3 2" xfId="7372" xr:uid="{00000000-0005-0000-0000-0000DE080000}"/>
    <cellStyle name="20% - Dekorfärg1 2 6 2 3 2 2" xfId="16257" xr:uid="{00000000-0005-0000-0000-0000DF080000}"/>
    <cellStyle name="20% - Dekorfärg1 2 6 2 3 2 2 2" xfId="36388" xr:uid="{00000000-0005-0000-0000-0000E0080000}"/>
    <cellStyle name="20% - Dekorfärg1 2 6 2 3 2 3" xfId="33754" xr:uid="{00000000-0005-0000-0000-0000E1080000}"/>
    <cellStyle name="20% - Dekorfärg1 2 6 2 3 2 4" xfId="36389" xr:uid="{00000000-0005-0000-0000-0000E2080000}"/>
    <cellStyle name="20% - Dekorfärg1 2 6 2 3 2_Tabell 6a K" xfId="20684" xr:uid="{00000000-0005-0000-0000-0000E3080000}"/>
    <cellStyle name="20% - Dekorfärg1 2 6 2 3 3" xfId="11871" xr:uid="{00000000-0005-0000-0000-0000E4080000}"/>
    <cellStyle name="20% - Dekorfärg1 2 6 2 3 3 2" xfId="36390" xr:uid="{00000000-0005-0000-0000-0000E5080000}"/>
    <cellStyle name="20% - Dekorfärg1 2 6 2 3 3 2 2" xfId="36391" xr:uid="{00000000-0005-0000-0000-0000E6080000}"/>
    <cellStyle name="20% - Dekorfärg1 2 6 2 3 3 3" xfId="36392" xr:uid="{00000000-0005-0000-0000-0000E7080000}"/>
    <cellStyle name="20% - Dekorfärg1 2 6 2 3 4" xfId="29368" xr:uid="{00000000-0005-0000-0000-0000E8080000}"/>
    <cellStyle name="20% - Dekorfärg1 2 6 2 3 4 2" xfId="36393" xr:uid="{00000000-0005-0000-0000-0000E9080000}"/>
    <cellStyle name="20% - Dekorfärg1 2 6 2 3 5" xfId="36394" xr:uid="{00000000-0005-0000-0000-0000EA080000}"/>
    <cellStyle name="20% - Dekorfärg1 2 6 2 3 6" xfId="36395" xr:uid="{00000000-0005-0000-0000-0000EB080000}"/>
    <cellStyle name="20% - Dekorfärg1 2 6 2 3_Tabell 6a K" xfId="18187" xr:uid="{00000000-0005-0000-0000-0000EC080000}"/>
    <cellStyle name="20% - Dekorfärg1 2 6 2 4" xfId="5179" xr:uid="{00000000-0005-0000-0000-0000ED080000}"/>
    <cellStyle name="20% - Dekorfärg1 2 6 2 4 2" xfId="14064" xr:uid="{00000000-0005-0000-0000-0000EE080000}"/>
    <cellStyle name="20% - Dekorfärg1 2 6 2 4 2 2" xfId="36396" xr:uid="{00000000-0005-0000-0000-0000EF080000}"/>
    <cellStyle name="20% - Dekorfärg1 2 6 2 4 3" xfId="31561" xr:uid="{00000000-0005-0000-0000-0000F0080000}"/>
    <cellStyle name="20% - Dekorfärg1 2 6 2 4 4" xfId="36397" xr:uid="{00000000-0005-0000-0000-0000F1080000}"/>
    <cellStyle name="20% - Dekorfärg1 2 6 2 4_Tabell 6a K" xfId="24712" xr:uid="{00000000-0005-0000-0000-0000F2080000}"/>
    <cellStyle name="20% - Dekorfärg1 2 6 2 5" xfId="9679" xr:uid="{00000000-0005-0000-0000-0000F3080000}"/>
    <cellStyle name="20% - Dekorfärg1 2 6 2 5 2" xfId="36398" xr:uid="{00000000-0005-0000-0000-0000F4080000}"/>
    <cellStyle name="20% - Dekorfärg1 2 6 2 5 2 2" xfId="36399" xr:uid="{00000000-0005-0000-0000-0000F5080000}"/>
    <cellStyle name="20% - Dekorfärg1 2 6 2 5 3" xfId="36400" xr:uid="{00000000-0005-0000-0000-0000F6080000}"/>
    <cellStyle name="20% - Dekorfärg1 2 6 2 6" xfId="27176" xr:uid="{00000000-0005-0000-0000-0000F7080000}"/>
    <cellStyle name="20% - Dekorfärg1 2 6 2 6 2" xfId="36401" xr:uid="{00000000-0005-0000-0000-0000F8080000}"/>
    <cellStyle name="20% - Dekorfärg1 2 6 2 7" xfId="36402" xr:uid="{00000000-0005-0000-0000-0000F9080000}"/>
    <cellStyle name="20% - Dekorfärg1 2 6 2 8" xfId="36403" xr:uid="{00000000-0005-0000-0000-0000FA080000}"/>
    <cellStyle name="20% - Dekorfärg1 2 6 2_Tabell 6a K" xfId="22542" xr:uid="{00000000-0005-0000-0000-0000FB080000}"/>
    <cellStyle name="20% - Dekorfärg1 2 6 3" xfId="1267" xr:uid="{00000000-0005-0000-0000-0000FC080000}"/>
    <cellStyle name="20% - Dekorfärg1 2 6 3 2" xfId="3459" xr:uid="{00000000-0005-0000-0000-0000FD080000}"/>
    <cellStyle name="20% - Dekorfärg1 2 6 3 2 2" xfId="7845" xr:uid="{00000000-0005-0000-0000-0000FE080000}"/>
    <cellStyle name="20% - Dekorfärg1 2 6 3 2 2 2" xfId="16730" xr:uid="{00000000-0005-0000-0000-0000FF080000}"/>
    <cellStyle name="20% - Dekorfärg1 2 6 3 2 2 2 2" xfId="36404" xr:uid="{00000000-0005-0000-0000-000000090000}"/>
    <cellStyle name="20% - Dekorfärg1 2 6 3 2 2 3" xfId="34227" xr:uid="{00000000-0005-0000-0000-000001090000}"/>
    <cellStyle name="20% - Dekorfärg1 2 6 3 2 2_Tabell 6a K" xfId="26198" xr:uid="{00000000-0005-0000-0000-000002090000}"/>
    <cellStyle name="20% - Dekorfärg1 2 6 3 2 3" xfId="12344" xr:uid="{00000000-0005-0000-0000-000003090000}"/>
    <cellStyle name="20% - Dekorfärg1 2 6 3 2 3 2" xfId="36405" xr:uid="{00000000-0005-0000-0000-000004090000}"/>
    <cellStyle name="20% - Dekorfärg1 2 6 3 2 4" xfId="29841" xr:uid="{00000000-0005-0000-0000-000005090000}"/>
    <cellStyle name="20% - Dekorfärg1 2 6 3 2 5" xfId="36406" xr:uid="{00000000-0005-0000-0000-000006090000}"/>
    <cellStyle name="20% - Dekorfärg1 2 6 3 2_Tabell 6a K" xfId="21591" xr:uid="{00000000-0005-0000-0000-000007090000}"/>
    <cellStyle name="20% - Dekorfärg1 2 6 3 3" xfId="5652" xr:uid="{00000000-0005-0000-0000-000008090000}"/>
    <cellStyle name="20% - Dekorfärg1 2 6 3 3 2" xfId="14537" xr:uid="{00000000-0005-0000-0000-000009090000}"/>
    <cellStyle name="20% - Dekorfärg1 2 6 3 3 2 2" xfId="36407" xr:uid="{00000000-0005-0000-0000-00000A090000}"/>
    <cellStyle name="20% - Dekorfärg1 2 6 3 3 3" xfId="32034" xr:uid="{00000000-0005-0000-0000-00000B090000}"/>
    <cellStyle name="20% - Dekorfärg1 2 6 3 3 4" xfId="36408" xr:uid="{00000000-0005-0000-0000-00000C090000}"/>
    <cellStyle name="20% - Dekorfärg1 2 6 3 3_Tabell 6a K" xfId="19851" xr:uid="{00000000-0005-0000-0000-00000D090000}"/>
    <cellStyle name="20% - Dekorfärg1 2 6 3 4" xfId="10152" xr:uid="{00000000-0005-0000-0000-00000E090000}"/>
    <cellStyle name="20% - Dekorfärg1 2 6 3 4 2" xfId="36409" xr:uid="{00000000-0005-0000-0000-00000F090000}"/>
    <cellStyle name="20% - Dekorfärg1 2 6 3 4 2 2" xfId="36410" xr:uid="{00000000-0005-0000-0000-000010090000}"/>
    <cellStyle name="20% - Dekorfärg1 2 6 3 4 3" xfId="36411" xr:uid="{00000000-0005-0000-0000-000011090000}"/>
    <cellStyle name="20% - Dekorfärg1 2 6 3 5" xfId="27649" xr:uid="{00000000-0005-0000-0000-000012090000}"/>
    <cellStyle name="20% - Dekorfärg1 2 6 3 5 2" xfId="36412" xr:uid="{00000000-0005-0000-0000-000013090000}"/>
    <cellStyle name="20% - Dekorfärg1 2 6 3 6" xfId="36413" xr:uid="{00000000-0005-0000-0000-000014090000}"/>
    <cellStyle name="20% - Dekorfärg1 2 6 3 7" xfId="36414" xr:uid="{00000000-0005-0000-0000-000015090000}"/>
    <cellStyle name="20% - Dekorfärg1 2 6 3_Tabell 6a K" xfId="24458" xr:uid="{00000000-0005-0000-0000-000016090000}"/>
    <cellStyle name="20% - Dekorfärg1 2 6 4" xfId="2562" xr:uid="{00000000-0005-0000-0000-000017090000}"/>
    <cellStyle name="20% - Dekorfärg1 2 6 4 2" xfId="6948" xr:uid="{00000000-0005-0000-0000-000018090000}"/>
    <cellStyle name="20% - Dekorfärg1 2 6 4 2 2" xfId="15833" xr:uid="{00000000-0005-0000-0000-000019090000}"/>
    <cellStyle name="20% - Dekorfärg1 2 6 4 2 2 2" xfId="36415" xr:uid="{00000000-0005-0000-0000-00001A090000}"/>
    <cellStyle name="20% - Dekorfärg1 2 6 4 2 3" xfId="33330" xr:uid="{00000000-0005-0000-0000-00001B090000}"/>
    <cellStyle name="20% - Dekorfärg1 2 6 4 2 4" xfId="36416" xr:uid="{00000000-0005-0000-0000-00001C090000}"/>
    <cellStyle name="20% - Dekorfärg1 2 6 4 2_Tabell 6a K" xfId="22092" xr:uid="{00000000-0005-0000-0000-00001D090000}"/>
    <cellStyle name="20% - Dekorfärg1 2 6 4 3" xfId="11447" xr:uid="{00000000-0005-0000-0000-00001E090000}"/>
    <cellStyle name="20% - Dekorfärg1 2 6 4 3 2" xfId="36417" xr:uid="{00000000-0005-0000-0000-00001F090000}"/>
    <cellStyle name="20% - Dekorfärg1 2 6 4 3 2 2" xfId="36418" xr:uid="{00000000-0005-0000-0000-000020090000}"/>
    <cellStyle name="20% - Dekorfärg1 2 6 4 3 3" xfId="36419" xr:uid="{00000000-0005-0000-0000-000021090000}"/>
    <cellStyle name="20% - Dekorfärg1 2 6 4 4" xfId="28944" xr:uid="{00000000-0005-0000-0000-000022090000}"/>
    <cellStyle name="20% - Dekorfärg1 2 6 4 4 2" xfId="36420" xr:uid="{00000000-0005-0000-0000-000023090000}"/>
    <cellStyle name="20% - Dekorfärg1 2 6 4 5" xfId="36421" xr:uid="{00000000-0005-0000-0000-000024090000}"/>
    <cellStyle name="20% - Dekorfärg1 2 6 4 6" xfId="36422" xr:uid="{00000000-0005-0000-0000-000025090000}"/>
    <cellStyle name="20% - Dekorfärg1 2 6 4_Tabell 6a K" xfId="18652" xr:uid="{00000000-0005-0000-0000-000026090000}"/>
    <cellStyle name="20% - Dekorfärg1 2 6 5" xfId="4755" xr:uid="{00000000-0005-0000-0000-000027090000}"/>
    <cellStyle name="20% - Dekorfärg1 2 6 5 2" xfId="13640" xr:uid="{00000000-0005-0000-0000-000028090000}"/>
    <cellStyle name="20% - Dekorfärg1 2 6 5 2 2" xfId="36423" xr:uid="{00000000-0005-0000-0000-000029090000}"/>
    <cellStyle name="20% - Dekorfärg1 2 6 5 3" xfId="31137" xr:uid="{00000000-0005-0000-0000-00002A090000}"/>
    <cellStyle name="20% - Dekorfärg1 2 6 5 4" xfId="36424" xr:uid="{00000000-0005-0000-0000-00002B090000}"/>
    <cellStyle name="20% - Dekorfärg1 2 6 5_Tabell 6a K" xfId="20211" xr:uid="{00000000-0005-0000-0000-00002C090000}"/>
    <cellStyle name="20% - Dekorfärg1 2 6 6" xfId="9255" xr:uid="{00000000-0005-0000-0000-00002D090000}"/>
    <cellStyle name="20% - Dekorfärg1 2 6 6 2" xfId="36425" xr:uid="{00000000-0005-0000-0000-00002E090000}"/>
    <cellStyle name="20% - Dekorfärg1 2 6 6 2 2" xfId="36426" xr:uid="{00000000-0005-0000-0000-00002F090000}"/>
    <cellStyle name="20% - Dekorfärg1 2 6 6 3" xfId="36427" xr:uid="{00000000-0005-0000-0000-000030090000}"/>
    <cellStyle name="20% - Dekorfärg1 2 6 7" xfId="26752" xr:uid="{00000000-0005-0000-0000-000031090000}"/>
    <cellStyle name="20% - Dekorfärg1 2 6 7 2" xfId="36428" xr:uid="{00000000-0005-0000-0000-000032090000}"/>
    <cellStyle name="20% - Dekorfärg1 2 6 8" xfId="36429" xr:uid="{00000000-0005-0000-0000-000033090000}"/>
    <cellStyle name="20% - Dekorfärg1 2 6 9" xfId="36430" xr:uid="{00000000-0005-0000-0000-000034090000}"/>
    <cellStyle name="20% - Dekorfärg1 2 6_Tabell 6a K" xfId="22980" xr:uid="{00000000-0005-0000-0000-000035090000}"/>
    <cellStyle name="20% - Dekorfärg1 2 7" xfId="582" xr:uid="{00000000-0005-0000-0000-000036090000}"/>
    <cellStyle name="20% - Dekorfärg1 2 7 2" xfId="1269" xr:uid="{00000000-0005-0000-0000-000037090000}"/>
    <cellStyle name="20% - Dekorfärg1 2 7 2 2" xfId="3461" xr:uid="{00000000-0005-0000-0000-000038090000}"/>
    <cellStyle name="20% - Dekorfärg1 2 7 2 2 2" xfId="7847" xr:uid="{00000000-0005-0000-0000-000039090000}"/>
    <cellStyle name="20% - Dekorfärg1 2 7 2 2 2 2" xfId="16732" xr:uid="{00000000-0005-0000-0000-00003A090000}"/>
    <cellStyle name="20% - Dekorfärg1 2 7 2 2 2 2 2" xfId="36431" xr:uid="{00000000-0005-0000-0000-00003B090000}"/>
    <cellStyle name="20% - Dekorfärg1 2 7 2 2 2 3" xfId="34229" xr:uid="{00000000-0005-0000-0000-00003C090000}"/>
    <cellStyle name="20% - Dekorfärg1 2 7 2 2 2_Tabell 6a K" xfId="25401" xr:uid="{00000000-0005-0000-0000-00003D090000}"/>
    <cellStyle name="20% - Dekorfärg1 2 7 2 2 3" xfId="12346" xr:uid="{00000000-0005-0000-0000-00003E090000}"/>
    <cellStyle name="20% - Dekorfärg1 2 7 2 2 3 2" xfId="36432" xr:uid="{00000000-0005-0000-0000-00003F090000}"/>
    <cellStyle name="20% - Dekorfärg1 2 7 2 2 4" xfId="29843" xr:uid="{00000000-0005-0000-0000-000040090000}"/>
    <cellStyle name="20% - Dekorfärg1 2 7 2 2 5" xfId="36433" xr:uid="{00000000-0005-0000-0000-000041090000}"/>
    <cellStyle name="20% - Dekorfärg1 2 7 2 2_Tabell 6a K" xfId="20581" xr:uid="{00000000-0005-0000-0000-000042090000}"/>
    <cellStyle name="20% - Dekorfärg1 2 7 2 3" xfId="5654" xr:uid="{00000000-0005-0000-0000-000043090000}"/>
    <cellStyle name="20% - Dekorfärg1 2 7 2 3 2" xfId="14539" xr:uid="{00000000-0005-0000-0000-000044090000}"/>
    <cellStyle name="20% - Dekorfärg1 2 7 2 3 2 2" xfId="36434" xr:uid="{00000000-0005-0000-0000-000045090000}"/>
    <cellStyle name="20% - Dekorfärg1 2 7 2 3 3" xfId="32036" xr:uid="{00000000-0005-0000-0000-000046090000}"/>
    <cellStyle name="20% - Dekorfärg1 2 7 2 3 4" xfId="36435" xr:uid="{00000000-0005-0000-0000-000047090000}"/>
    <cellStyle name="20% - Dekorfärg1 2 7 2 3_Tabell 6a K" xfId="21590" xr:uid="{00000000-0005-0000-0000-000048090000}"/>
    <cellStyle name="20% - Dekorfärg1 2 7 2 4" xfId="10154" xr:uid="{00000000-0005-0000-0000-000049090000}"/>
    <cellStyle name="20% - Dekorfärg1 2 7 2 4 2" xfId="36436" xr:uid="{00000000-0005-0000-0000-00004A090000}"/>
    <cellStyle name="20% - Dekorfärg1 2 7 2 4 2 2" xfId="36437" xr:uid="{00000000-0005-0000-0000-00004B090000}"/>
    <cellStyle name="20% - Dekorfärg1 2 7 2 4 3" xfId="36438" xr:uid="{00000000-0005-0000-0000-00004C090000}"/>
    <cellStyle name="20% - Dekorfärg1 2 7 2 5" xfId="27651" xr:uid="{00000000-0005-0000-0000-00004D090000}"/>
    <cellStyle name="20% - Dekorfärg1 2 7 2 5 2" xfId="36439" xr:uid="{00000000-0005-0000-0000-00004E090000}"/>
    <cellStyle name="20% - Dekorfärg1 2 7 2 6" xfId="36440" xr:uid="{00000000-0005-0000-0000-00004F090000}"/>
    <cellStyle name="20% - Dekorfärg1 2 7 2 7" xfId="36441" xr:uid="{00000000-0005-0000-0000-000050090000}"/>
    <cellStyle name="20% - Dekorfärg1 2 7 2_Tabell 6a K" xfId="21825" xr:uid="{00000000-0005-0000-0000-000051090000}"/>
    <cellStyle name="20% - Dekorfärg1 2 7 3" xfId="2774" xr:uid="{00000000-0005-0000-0000-000052090000}"/>
    <cellStyle name="20% - Dekorfärg1 2 7 3 2" xfId="7160" xr:uid="{00000000-0005-0000-0000-000053090000}"/>
    <cellStyle name="20% - Dekorfärg1 2 7 3 2 2" xfId="16045" xr:uid="{00000000-0005-0000-0000-000054090000}"/>
    <cellStyle name="20% - Dekorfärg1 2 7 3 2 2 2" xfId="36442" xr:uid="{00000000-0005-0000-0000-000055090000}"/>
    <cellStyle name="20% - Dekorfärg1 2 7 3 2 3" xfId="33542" xr:uid="{00000000-0005-0000-0000-000056090000}"/>
    <cellStyle name="20% - Dekorfärg1 2 7 3 2 4" xfId="36443" xr:uid="{00000000-0005-0000-0000-000057090000}"/>
    <cellStyle name="20% - Dekorfärg1 2 7 3 2_Tabell 6a K" xfId="24913" xr:uid="{00000000-0005-0000-0000-000058090000}"/>
    <cellStyle name="20% - Dekorfärg1 2 7 3 3" xfId="11659" xr:uid="{00000000-0005-0000-0000-000059090000}"/>
    <cellStyle name="20% - Dekorfärg1 2 7 3 3 2" xfId="36444" xr:uid="{00000000-0005-0000-0000-00005A090000}"/>
    <cellStyle name="20% - Dekorfärg1 2 7 3 3 2 2" xfId="36445" xr:uid="{00000000-0005-0000-0000-00005B090000}"/>
    <cellStyle name="20% - Dekorfärg1 2 7 3 3 3" xfId="36446" xr:uid="{00000000-0005-0000-0000-00005C090000}"/>
    <cellStyle name="20% - Dekorfärg1 2 7 3 4" xfId="29156" xr:uid="{00000000-0005-0000-0000-00005D090000}"/>
    <cellStyle name="20% - Dekorfärg1 2 7 3 4 2" xfId="36447" xr:uid="{00000000-0005-0000-0000-00005E090000}"/>
    <cellStyle name="20% - Dekorfärg1 2 7 3 5" xfId="36448" xr:uid="{00000000-0005-0000-0000-00005F090000}"/>
    <cellStyle name="20% - Dekorfärg1 2 7 3 6" xfId="36449" xr:uid="{00000000-0005-0000-0000-000060090000}"/>
    <cellStyle name="20% - Dekorfärg1 2 7 3_Tabell 6a K" xfId="21856" xr:uid="{00000000-0005-0000-0000-000061090000}"/>
    <cellStyle name="20% - Dekorfärg1 2 7 4" xfId="4967" xr:uid="{00000000-0005-0000-0000-000062090000}"/>
    <cellStyle name="20% - Dekorfärg1 2 7 4 2" xfId="13852" xr:uid="{00000000-0005-0000-0000-000063090000}"/>
    <cellStyle name="20% - Dekorfärg1 2 7 4 2 2" xfId="36450" xr:uid="{00000000-0005-0000-0000-000064090000}"/>
    <cellStyle name="20% - Dekorfärg1 2 7 4 3" xfId="31349" xr:uid="{00000000-0005-0000-0000-000065090000}"/>
    <cellStyle name="20% - Dekorfärg1 2 7 4 4" xfId="36451" xr:uid="{00000000-0005-0000-0000-000066090000}"/>
    <cellStyle name="20% - Dekorfärg1 2 7 4_Tabell 6a K" xfId="21186" xr:uid="{00000000-0005-0000-0000-000067090000}"/>
    <cellStyle name="20% - Dekorfärg1 2 7 5" xfId="9467" xr:uid="{00000000-0005-0000-0000-000068090000}"/>
    <cellStyle name="20% - Dekorfärg1 2 7 5 2" xfId="36452" xr:uid="{00000000-0005-0000-0000-000069090000}"/>
    <cellStyle name="20% - Dekorfärg1 2 7 5 2 2" xfId="36453" xr:uid="{00000000-0005-0000-0000-00006A090000}"/>
    <cellStyle name="20% - Dekorfärg1 2 7 5 3" xfId="36454" xr:uid="{00000000-0005-0000-0000-00006B090000}"/>
    <cellStyle name="20% - Dekorfärg1 2 7 6" xfId="26964" xr:uid="{00000000-0005-0000-0000-00006C090000}"/>
    <cellStyle name="20% - Dekorfärg1 2 7 6 2" xfId="36455" xr:uid="{00000000-0005-0000-0000-00006D090000}"/>
    <cellStyle name="20% - Dekorfärg1 2 7 7" xfId="36456" xr:uid="{00000000-0005-0000-0000-00006E090000}"/>
    <cellStyle name="20% - Dekorfärg1 2 7 8" xfId="36457" xr:uid="{00000000-0005-0000-0000-00006F090000}"/>
    <cellStyle name="20% - Dekorfärg1 2 7_Tabell 6a K" xfId="23460" xr:uid="{00000000-0005-0000-0000-000070090000}"/>
    <cellStyle name="20% - Dekorfärg1 2 8" xfId="1006" xr:uid="{00000000-0005-0000-0000-000071090000}"/>
    <cellStyle name="20% - Dekorfärg1 2 8 2" xfId="1270" xr:uid="{00000000-0005-0000-0000-000072090000}"/>
    <cellStyle name="20% - Dekorfärg1 2 8 2 2" xfId="3462" xr:uid="{00000000-0005-0000-0000-000073090000}"/>
    <cellStyle name="20% - Dekorfärg1 2 8 2 2 2" xfId="7848" xr:uid="{00000000-0005-0000-0000-000074090000}"/>
    <cellStyle name="20% - Dekorfärg1 2 8 2 2 2 2" xfId="16733" xr:uid="{00000000-0005-0000-0000-000075090000}"/>
    <cellStyle name="20% - Dekorfärg1 2 8 2 2 2 2 2" xfId="36458" xr:uid="{00000000-0005-0000-0000-000076090000}"/>
    <cellStyle name="20% - Dekorfärg1 2 8 2 2 2 3" xfId="34230" xr:uid="{00000000-0005-0000-0000-000077090000}"/>
    <cellStyle name="20% - Dekorfärg1 2 8 2 2 2_Tabell 6a K" xfId="20679" xr:uid="{00000000-0005-0000-0000-000078090000}"/>
    <cellStyle name="20% - Dekorfärg1 2 8 2 2 3" xfId="12347" xr:uid="{00000000-0005-0000-0000-000079090000}"/>
    <cellStyle name="20% - Dekorfärg1 2 8 2 2 3 2" xfId="36459" xr:uid="{00000000-0005-0000-0000-00007A090000}"/>
    <cellStyle name="20% - Dekorfärg1 2 8 2 2 4" xfId="29844" xr:uid="{00000000-0005-0000-0000-00007B090000}"/>
    <cellStyle name="20% - Dekorfärg1 2 8 2 2 5" xfId="36460" xr:uid="{00000000-0005-0000-0000-00007C090000}"/>
    <cellStyle name="20% - Dekorfärg1 2 8 2 2_Tabell 6a K" xfId="18211" xr:uid="{00000000-0005-0000-0000-00007D090000}"/>
    <cellStyle name="20% - Dekorfärg1 2 8 2 3" xfId="5655" xr:uid="{00000000-0005-0000-0000-00007E090000}"/>
    <cellStyle name="20% - Dekorfärg1 2 8 2 3 2" xfId="14540" xr:uid="{00000000-0005-0000-0000-00007F090000}"/>
    <cellStyle name="20% - Dekorfärg1 2 8 2 3 2 2" xfId="36461" xr:uid="{00000000-0005-0000-0000-000080090000}"/>
    <cellStyle name="20% - Dekorfärg1 2 8 2 3 3" xfId="32037" xr:uid="{00000000-0005-0000-0000-000081090000}"/>
    <cellStyle name="20% - Dekorfärg1 2 8 2 3 4" xfId="36462" xr:uid="{00000000-0005-0000-0000-000082090000}"/>
    <cellStyle name="20% - Dekorfärg1 2 8 2 3_Tabell 6a K" xfId="24820" xr:uid="{00000000-0005-0000-0000-000083090000}"/>
    <cellStyle name="20% - Dekorfärg1 2 8 2 4" xfId="10155" xr:uid="{00000000-0005-0000-0000-000084090000}"/>
    <cellStyle name="20% - Dekorfärg1 2 8 2 4 2" xfId="36463" xr:uid="{00000000-0005-0000-0000-000085090000}"/>
    <cellStyle name="20% - Dekorfärg1 2 8 2 4 2 2" xfId="36464" xr:uid="{00000000-0005-0000-0000-000086090000}"/>
    <cellStyle name="20% - Dekorfärg1 2 8 2 4 3" xfId="36465" xr:uid="{00000000-0005-0000-0000-000087090000}"/>
    <cellStyle name="20% - Dekorfärg1 2 8 2 5" xfId="27652" xr:uid="{00000000-0005-0000-0000-000088090000}"/>
    <cellStyle name="20% - Dekorfärg1 2 8 2 5 2" xfId="36466" xr:uid="{00000000-0005-0000-0000-000089090000}"/>
    <cellStyle name="20% - Dekorfärg1 2 8 2 6" xfId="36467" xr:uid="{00000000-0005-0000-0000-00008A090000}"/>
    <cellStyle name="20% - Dekorfärg1 2 8 2 7" xfId="36468" xr:uid="{00000000-0005-0000-0000-00008B090000}"/>
    <cellStyle name="20% - Dekorfärg1 2 8 2_Tabell 6a K" xfId="19156" xr:uid="{00000000-0005-0000-0000-00008C090000}"/>
    <cellStyle name="20% - Dekorfärg1 2 8 3" xfId="3198" xr:uid="{00000000-0005-0000-0000-00008D090000}"/>
    <cellStyle name="20% - Dekorfärg1 2 8 3 2" xfId="7584" xr:uid="{00000000-0005-0000-0000-00008E090000}"/>
    <cellStyle name="20% - Dekorfärg1 2 8 3 2 2" xfId="16469" xr:uid="{00000000-0005-0000-0000-00008F090000}"/>
    <cellStyle name="20% - Dekorfärg1 2 8 3 2 2 2" xfId="36469" xr:uid="{00000000-0005-0000-0000-000090090000}"/>
    <cellStyle name="20% - Dekorfärg1 2 8 3 2 3" xfId="33966" xr:uid="{00000000-0005-0000-0000-000091090000}"/>
    <cellStyle name="20% - Dekorfärg1 2 8 3 2 4" xfId="36470" xr:uid="{00000000-0005-0000-0000-000092090000}"/>
    <cellStyle name="20% - Dekorfärg1 2 8 3 2_Tabell 6a K" xfId="18785" xr:uid="{00000000-0005-0000-0000-000093090000}"/>
    <cellStyle name="20% - Dekorfärg1 2 8 3 3" xfId="12083" xr:uid="{00000000-0005-0000-0000-000094090000}"/>
    <cellStyle name="20% - Dekorfärg1 2 8 3 3 2" xfId="36471" xr:uid="{00000000-0005-0000-0000-000095090000}"/>
    <cellStyle name="20% - Dekorfärg1 2 8 3 3 2 2" xfId="36472" xr:uid="{00000000-0005-0000-0000-000096090000}"/>
    <cellStyle name="20% - Dekorfärg1 2 8 3 3 3" xfId="36473" xr:uid="{00000000-0005-0000-0000-000097090000}"/>
    <cellStyle name="20% - Dekorfärg1 2 8 3 4" xfId="29580" xr:uid="{00000000-0005-0000-0000-000098090000}"/>
    <cellStyle name="20% - Dekorfärg1 2 8 3 4 2" xfId="36474" xr:uid="{00000000-0005-0000-0000-000099090000}"/>
    <cellStyle name="20% - Dekorfärg1 2 8 3 5" xfId="36475" xr:uid="{00000000-0005-0000-0000-00009A090000}"/>
    <cellStyle name="20% - Dekorfärg1 2 8 3 6" xfId="36476" xr:uid="{00000000-0005-0000-0000-00009B090000}"/>
    <cellStyle name="20% - Dekorfärg1 2 8 3_Tabell 6a K" xfId="19818" xr:uid="{00000000-0005-0000-0000-00009C090000}"/>
    <cellStyle name="20% - Dekorfärg1 2 8 4" xfId="5391" xr:uid="{00000000-0005-0000-0000-00009D090000}"/>
    <cellStyle name="20% - Dekorfärg1 2 8 4 2" xfId="14276" xr:uid="{00000000-0005-0000-0000-00009E090000}"/>
    <cellStyle name="20% - Dekorfärg1 2 8 4 2 2" xfId="36477" xr:uid="{00000000-0005-0000-0000-00009F090000}"/>
    <cellStyle name="20% - Dekorfärg1 2 8 4 3" xfId="31773" xr:uid="{00000000-0005-0000-0000-0000A0090000}"/>
    <cellStyle name="20% - Dekorfärg1 2 8 4 4" xfId="36478" xr:uid="{00000000-0005-0000-0000-0000A1090000}"/>
    <cellStyle name="20% - Dekorfärg1 2 8 4_Tabell 6a K" xfId="25542" xr:uid="{00000000-0005-0000-0000-0000A2090000}"/>
    <cellStyle name="20% - Dekorfärg1 2 8 5" xfId="9891" xr:uid="{00000000-0005-0000-0000-0000A3090000}"/>
    <cellStyle name="20% - Dekorfärg1 2 8 5 2" xfId="36479" xr:uid="{00000000-0005-0000-0000-0000A4090000}"/>
    <cellStyle name="20% - Dekorfärg1 2 8 5 2 2" xfId="36480" xr:uid="{00000000-0005-0000-0000-0000A5090000}"/>
    <cellStyle name="20% - Dekorfärg1 2 8 5 3" xfId="36481" xr:uid="{00000000-0005-0000-0000-0000A6090000}"/>
    <cellStyle name="20% - Dekorfärg1 2 8 6" xfId="27388" xr:uid="{00000000-0005-0000-0000-0000A7090000}"/>
    <cellStyle name="20% - Dekorfärg1 2 8 6 2" xfId="36482" xr:uid="{00000000-0005-0000-0000-0000A8090000}"/>
    <cellStyle name="20% - Dekorfärg1 2 8 7" xfId="36483" xr:uid="{00000000-0005-0000-0000-0000A9090000}"/>
    <cellStyle name="20% - Dekorfärg1 2 8 8" xfId="36484" xr:uid="{00000000-0005-0000-0000-0000AA090000}"/>
    <cellStyle name="20% - Dekorfärg1 2 8_Tabell 6a K" xfId="18016" xr:uid="{00000000-0005-0000-0000-0000AB090000}"/>
    <cellStyle name="20% - Dekorfärg1 2 9" xfId="1231" xr:uid="{00000000-0005-0000-0000-0000AC090000}"/>
    <cellStyle name="20% - Dekorfärg1 2 9 2" xfId="3423" xr:uid="{00000000-0005-0000-0000-0000AD090000}"/>
    <cellStyle name="20% - Dekorfärg1 2 9 2 2" xfId="7809" xr:uid="{00000000-0005-0000-0000-0000AE090000}"/>
    <cellStyle name="20% - Dekorfärg1 2 9 2 2 2" xfId="16694" xr:uid="{00000000-0005-0000-0000-0000AF090000}"/>
    <cellStyle name="20% - Dekorfärg1 2 9 2 2 2 2" xfId="36485" xr:uid="{00000000-0005-0000-0000-0000B0090000}"/>
    <cellStyle name="20% - Dekorfärg1 2 9 2 2 3" xfId="34191" xr:uid="{00000000-0005-0000-0000-0000B1090000}"/>
    <cellStyle name="20% - Dekorfärg1 2 9 2 2_Tabell 6a K" xfId="18630" xr:uid="{00000000-0005-0000-0000-0000B2090000}"/>
    <cellStyle name="20% - Dekorfärg1 2 9 2 3" xfId="12308" xr:uid="{00000000-0005-0000-0000-0000B3090000}"/>
    <cellStyle name="20% - Dekorfärg1 2 9 2 3 2" xfId="36486" xr:uid="{00000000-0005-0000-0000-0000B4090000}"/>
    <cellStyle name="20% - Dekorfärg1 2 9 2 4" xfId="29805" xr:uid="{00000000-0005-0000-0000-0000B5090000}"/>
    <cellStyle name="20% - Dekorfärg1 2 9 2 5" xfId="36487" xr:uid="{00000000-0005-0000-0000-0000B6090000}"/>
    <cellStyle name="20% - Dekorfärg1 2 9 2_Tabell 6a K" xfId="21326" xr:uid="{00000000-0005-0000-0000-0000B7090000}"/>
    <cellStyle name="20% - Dekorfärg1 2 9 3" xfId="5616" xr:uid="{00000000-0005-0000-0000-0000B8090000}"/>
    <cellStyle name="20% - Dekorfärg1 2 9 3 2" xfId="14501" xr:uid="{00000000-0005-0000-0000-0000B9090000}"/>
    <cellStyle name="20% - Dekorfärg1 2 9 3 2 2" xfId="36488" xr:uid="{00000000-0005-0000-0000-0000BA090000}"/>
    <cellStyle name="20% - Dekorfärg1 2 9 3 3" xfId="31998" xr:uid="{00000000-0005-0000-0000-0000BB090000}"/>
    <cellStyle name="20% - Dekorfärg1 2 9 3 4" xfId="36489" xr:uid="{00000000-0005-0000-0000-0000BC090000}"/>
    <cellStyle name="20% - Dekorfärg1 2 9 3_Tabell 6a K" xfId="25021" xr:uid="{00000000-0005-0000-0000-0000BD090000}"/>
    <cellStyle name="20% - Dekorfärg1 2 9 4" xfId="10116" xr:uid="{00000000-0005-0000-0000-0000BE090000}"/>
    <cellStyle name="20% - Dekorfärg1 2 9 4 2" xfId="36490" xr:uid="{00000000-0005-0000-0000-0000BF090000}"/>
    <cellStyle name="20% - Dekorfärg1 2 9 4 2 2" xfId="36491" xr:uid="{00000000-0005-0000-0000-0000C0090000}"/>
    <cellStyle name="20% - Dekorfärg1 2 9 4 3" xfId="36492" xr:uid="{00000000-0005-0000-0000-0000C1090000}"/>
    <cellStyle name="20% - Dekorfärg1 2 9 5" xfId="27613" xr:uid="{00000000-0005-0000-0000-0000C2090000}"/>
    <cellStyle name="20% - Dekorfärg1 2 9 5 2" xfId="36493" xr:uid="{00000000-0005-0000-0000-0000C3090000}"/>
    <cellStyle name="20% - Dekorfärg1 2 9 6" xfId="36494" xr:uid="{00000000-0005-0000-0000-0000C4090000}"/>
    <cellStyle name="20% - Dekorfärg1 2 9 7" xfId="36495" xr:uid="{00000000-0005-0000-0000-0000C5090000}"/>
    <cellStyle name="20% - Dekorfärg1 2 9_Tabell 6a K" xfId="18621" xr:uid="{00000000-0005-0000-0000-0000C6090000}"/>
    <cellStyle name="20% - Dekorfärg1 2_Tabell 6a K" xfId="9026" xr:uid="{00000000-0005-0000-0000-0000C7090000}"/>
    <cellStyle name="20% - Dekorfärg1 3" xfId="170" xr:uid="{00000000-0005-0000-0000-0000C8090000}"/>
    <cellStyle name="20% - Dekorfärg1 3 10" xfId="4555" xr:uid="{00000000-0005-0000-0000-0000C9090000}"/>
    <cellStyle name="20% - Dekorfärg1 3 10 2" xfId="13440" xr:uid="{00000000-0005-0000-0000-0000CA090000}"/>
    <cellStyle name="20% - Dekorfärg1 3 10 2 2" xfId="36496" xr:uid="{00000000-0005-0000-0000-0000CB090000}"/>
    <cellStyle name="20% - Dekorfärg1 3 10 3" xfId="30937" xr:uid="{00000000-0005-0000-0000-0000CC090000}"/>
    <cellStyle name="20% - Dekorfärg1 3 10 4" xfId="36497" xr:uid="{00000000-0005-0000-0000-0000CD090000}"/>
    <cellStyle name="20% - Dekorfärg1 3 10_Tabell 6a K" xfId="19983" xr:uid="{00000000-0005-0000-0000-0000CE090000}"/>
    <cellStyle name="20% - Dekorfärg1 3 11" xfId="9055" xr:uid="{00000000-0005-0000-0000-0000CF090000}"/>
    <cellStyle name="20% - Dekorfärg1 3 11 2" xfId="36498" xr:uid="{00000000-0005-0000-0000-0000D0090000}"/>
    <cellStyle name="20% - Dekorfärg1 3 11 2 2" xfId="36499" xr:uid="{00000000-0005-0000-0000-0000D1090000}"/>
    <cellStyle name="20% - Dekorfärg1 3 11 3" xfId="36500" xr:uid="{00000000-0005-0000-0000-0000D2090000}"/>
    <cellStyle name="20% - Dekorfärg1 3 12" xfId="26552" xr:uid="{00000000-0005-0000-0000-0000D3090000}"/>
    <cellStyle name="20% - Dekorfärg1 3 12 2" xfId="36501" xr:uid="{00000000-0005-0000-0000-0000D4090000}"/>
    <cellStyle name="20% - Dekorfärg1 3 13" xfId="36502" xr:uid="{00000000-0005-0000-0000-0000D5090000}"/>
    <cellStyle name="20% - Dekorfärg1 3 14" xfId="36503" xr:uid="{00000000-0005-0000-0000-0000D6090000}"/>
    <cellStyle name="20% - Dekorfärg1 3 15" xfId="36504" xr:uid="{00000000-0005-0000-0000-0000D7090000}"/>
    <cellStyle name="20% - Dekorfärg1 3 2" xfId="270" xr:uid="{00000000-0005-0000-0000-0000D8090000}"/>
    <cellStyle name="20% - Dekorfärg1 3 2 10" xfId="36505" xr:uid="{00000000-0005-0000-0000-0000D9090000}"/>
    <cellStyle name="20% - Dekorfärg1 3 2 11" xfId="36506" xr:uid="{00000000-0005-0000-0000-0000DA090000}"/>
    <cellStyle name="20% - Dekorfärg1 3 2 12" xfId="36507" xr:uid="{00000000-0005-0000-0000-0000DB090000}"/>
    <cellStyle name="20% - Dekorfärg1 3 2 2" xfId="482" xr:uid="{00000000-0005-0000-0000-0000DC090000}"/>
    <cellStyle name="20% - Dekorfärg1 3 2 2 2" xfId="906" xr:uid="{00000000-0005-0000-0000-0000DD090000}"/>
    <cellStyle name="20% - Dekorfärg1 3 2 2 2 2" xfId="1274" xr:uid="{00000000-0005-0000-0000-0000DE090000}"/>
    <cellStyle name="20% - Dekorfärg1 3 2 2 2 2 2" xfId="3466" xr:uid="{00000000-0005-0000-0000-0000DF090000}"/>
    <cellStyle name="20% - Dekorfärg1 3 2 2 2 2 2 2" xfId="7852" xr:uid="{00000000-0005-0000-0000-0000E0090000}"/>
    <cellStyle name="20% - Dekorfärg1 3 2 2 2 2 2 2 2" xfId="16737" xr:uid="{00000000-0005-0000-0000-0000E1090000}"/>
    <cellStyle name="20% - Dekorfärg1 3 2 2 2 2 2 2 2 2" xfId="36508" xr:uid="{00000000-0005-0000-0000-0000E2090000}"/>
    <cellStyle name="20% - Dekorfärg1 3 2 2 2 2 2 2 3" xfId="34234" xr:uid="{00000000-0005-0000-0000-0000E3090000}"/>
    <cellStyle name="20% - Dekorfärg1 3 2 2 2 2 2 2_Tabell 6a K" xfId="19419" xr:uid="{00000000-0005-0000-0000-0000E4090000}"/>
    <cellStyle name="20% - Dekorfärg1 3 2 2 2 2 2 3" xfId="12351" xr:uid="{00000000-0005-0000-0000-0000E5090000}"/>
    <cellStyle name="20% - Dekorfärg1 3 2 2 2 2 2 3 2" xfId="36509" xr:uid="{00000000-0005-0000-0000-0000E6090000}"/>
    <cellStyle name="20% - Dekorfärg1 3 2 2 2 2 2 4" xfId="29848" xr:uid="{00000000-0005-0000-0000-0000E7090000}"/>
    <cellStyle name="20% - Dekorfärg1 3 2 2 2 2 2 5" xfId="36510" xr:uid="{00000000-0005-0000-0000-0000E8090000}"/>
    <cellStyle name="20% - Dekorfärg1 3 2 2 2 2 2_Tabell 6a K" xfId="21060" xr:uid="{00000000-0005-0000-0000-0000E9090000}"/>
    <cellStyle name="20% - Dekorfärg1 3 2 2 2 2 3" xfId="5659" xr:uid="{00000000-0005-0000-0000-0000EA090000}"/>
    <cellStyle name="20% - Dekorfärg1 3 2 2 2 2 3 2" xfId="14544" xr:uid="{00000000-0005-0000-0000-0000EB090000}"/>
    <cellStyle name="20% - Dekorfärg1 3 2 2 2 2 3 2 2" xfId="36511" xr:uid="{00000000-0005-0000-0000-0000EC090000}"/>
    <cellStyle name="20% - Dekorfärg1 3 2 2 2 2 3 3" xfId="32041" xr:uid="{00000000-0005-0000-0000-0000ED090000}"/>
    <cellStyle name="20% - Dekorfärg1 3 2 2 2 2 3 4" xfId="36512" xr:uid="{00000000-0005-0000-0000-0000EE090000}"/>
    <cellStyle name="20% - Dekorfärg1 3 2 2 2 2 3_Tabell 6a K" xfId="19686" xr:uid="{00000000-0005-0000-0000-0000EF090000}"/>
    <cellStyle name="20% - Dekorfärg1 3 2 2 2 2 4" xfId="10159" xr:uid="{00000000-0005-0000-0000-0000F0090000}"/>
    <cellStyle name="20% - Dekorfärg1 3 2 2 2 2 4 2" xfId="36513" xr:uid="{00000000-0005-0000-0000-0000F1090000}"/>
    <cellStyle name="20% - Dekorfärg1 3 2 2 2 2 4 2 2" xfId="36514" xr:uid="{00000000-0005-0000-0000-0000F2090000}"/>
    <cellStyle name="20% - Dekorfärg1 3 2 2 2 2 4 3" xfId="36515" xr:uid="{00000000-0005-0000-0000-0000F3090000}"/>
    <cellStyle name="20% - Dekorfärg1 3 2 2 2 2 5" xfId="27656" xr:uid="{00000000-0005-0000-0000-0000F4090000}"/>
    <cellStyle name="20% - Dekorfärg1 3 2 2 2 2 5 2" xfId="36516" xr:uid="{00000000-0005-0000-0000-0000F5090000}"/>
    <cellStyle name="20% - Dekorfärg1 3 2 2 2 2 6" xfId="36517" xr:uid="{00000000-0005-0000-0000-0000F6090000}"/>
    <cellStyle name="20% - Dekorfärg1 3 2 2 2 2 7" xfId="36518" xr:uid="{00000000-0005-0000-0000-0000F7090000}"/>
    <cellStyle name="20% - Dekorfärg1 3 2 2 2 2_Tabell 6a K" xfId="23496" xr:uid="{00000000-0005-0000-0000-0000F8090000}"/>
    <cellStyle name="20% - Dekorfärg1 3 2 2 2 3" xfId="3098" xr:uid="{00000000-0005-0000-0000-0000F9090000}"/>
    <cellStyle name="20% - Dekorfärg1 3 2 2 2 3 2" xfId="7484" xr:uid="{00000000-0005-0000-0000-0000FA090000}"/>
    <cellStyle name="20% - Dekorfärg1 3 2 2 2 3 2 2" xfId="16369" xr:uid="{00000000-0005-0000-0000-0000FB090000}"/>
    <cellStyle name="20% - Dekorfärg1 3 2 2 2 3 2 2 2" xfId="36519" xr:uid="{00000000-0005-0000-0000-0000FC090000}"/>
    <cellStyle name="20% - Dekorfärg1 3 2 2 2 3 2 3" xfId="33866" xr:uid="{00000000-0005-0000-0000-0000FD090000}"/>
    <cellStyle name="20% - Dekorfärg1 3 2 2 2 3 2 4" xfId="36520" xr:uid="{00000000-0005-0000-0000-0000FE090000}"/>
    <cellStyle name="20% - Dekorfärg1 3 2 2 2 3 2_Tabell 6a K" xfId="25556" xr:uid="{00000000-0005-0000-0000-0000FF090000}"/>
    <cellStyle name="20% - Dekorfärg1 3 2 2 2 3 3" xfId="11983" xr:uid="{00000000-0005-0000-0000-0000000A0000}"/>
    <cellStyle name="20% - Dekorfärg1 3 2 2 2 3 3 2" xfId="36521" xr:uid="{00000000-0005-0000-0000-0000010A0000}"/>
    <cellStyle name="20% - Dekorfärg1 3 2 2 2 3 3 2 2" xfId="36522" xr:uid="{00000000-0005-0000-0000-0000020A0000}"/>
    <cellStyle name="20% - Dekorfärg1 3 2 2 2 3 3 3" xfId="36523" xr:uid="{00000000-0005-0000-0000-0000030A0000}"/>
    <cellStyle name="20% - Dekorfärg1 3 2 2 2 3 4" xfId="29480" xr:uid="{00000000-0005-0000-0000-0000040A0000}"/>
    <cellStyle name="20% - Dekorfärg1 3 2 2 2 3 4 2" xfId="36524" xr:uid="{00000000-0005-0000-0000-0000050A0000}"/>
    <cellStyle name="20% - Dekorfärg1 3 2 2 2 3 5" xfId="36525" xr:uid="{00000000-0005-0000-0000-0000060A0000}"/>
    <cellStyle name="20% - Dekorfärg1 3 2 2 2 3 6" xfId="36526" xr:uid="{00000000-0005-0000-0000-0000070A0000}"/>
    <cellStyle name="20% - Dekorfärg1 3 2 2 2 3_Tabell 6a K" xfId="20044" xr:uid="{00000000-0005-0000-0000-0000080A0000}"/>
    <cellStyle name="20% - Dekorfärg1 3 2 2 2 4" xfId="5291" xr:uid="{00000000-0005-0000-0000-0000090A0000}"/>
    <cellStyle name="20% - Dekorfärg1 3 2 2 2 4 2" xfId="14176" xr:uid="{00000000-0005-0000-0000-00000A0A0000}"/>
    <cellStyle name="20% - Dekorfärg1 3 2 2 2 4 2 2" xfId="36527" xr:uid="{00000000-0005-0000-0000-00000B0A0000}"/>
    <cellStyle name="20% - Dekorfärg1 3 2 2 2 4 3" xfId="31673" xr:uid="{00000000-0005-0000-0000-00000C0A0000}"/>
    <cellStyle name="20% - Dekorfärg1 3 2 2 2 4 4" xfId="36528" xr:uid="{00000000-0005-0000-0000-00000D0A0000}"/>
    <cellStyle name="20% - Dekorfärg1 3 2 2 2 4_Tabell 6a K" xfId="21747" xr:uid="{00000000-0005-0000-0000-00000E0A0000}"/>
    <cellStyle name="20% - Dekorfärg1 3 2 2 2 5" xfId="9791" xr:uid="{00000000-0005-0000-0000-00000F0A0000}"/>
    <cellStyle name="20% - Dekorfärg1 3 2 2 2 5 2" xfId="36529" xr:uid="{00000000-0005-0000-0000-0000100A0000}"/>
    <cellStyle name="20% - Dekorfärg1 3 2 2 2 5 2 2" xfId="36530" xr:uid="{00000000-0005-0000-0000-0000110A0000}"/>
    <cellStyle name="20% - Dekorfärg1 3 2 2 2 5 3" xfId="36531" xr:uid="{00000000-0005-0000-0000-0000120A0000}"/>
    <cellStyle name="20% - Dekorfärg1 3 2 2 2 6" xfId="27288" xr:uid="{00000000-0005-0000-0000-0000130A0000}"/>
    <cellStyle name="20% - Dekorfärg1 3 2 2 2 6 2" xfId="36532" xr:uid="{00000000-0005-0000-0000-0000140A0000}"/>
    <cellStyle name="20% - Dekorfärg1 3 2 2 2 7" xfId="36533" xr:uid="{00000000-0005-0000-0000-0000150A0000}"/>
    <cellStyle name="20% - Dekorfärg1 3 2 2 2 8" xfId="36534" xr:uid="{00000000-0005-0000-0000-0000160A0000}"/>
    <cellStyle name="20% - Dekorfärg1 3 2 2 2_Tabell 6a K" xfId="18230" xr:uid="{00000000-0005-0000-0000-0000170A0000}"/>
    <cellStyle name="20% - Dekorfärg1 3 2 2 3" xfId="1273" xr:uid="{00000000-0005-0000-0000-0000180A0000}"/>
    <cellStyle name="20% - Dekorfärg1 3 2 2 3 2" xfId="3465" xr:uid="{00000000-0005-0000-0000-0000190A0000}"/>
    <cellStyle name="20% - Dekorfärg1 3 2 2 3 2 2" xfId="7851" xr:uid="{00000000-0005-0000-0000-00001A0A0000}"/>
    <cellStyle name="20% - Dekorfärg1 3 2 2 3 2 2 2" xfId="16736" xr:uid="{00000000-0005-0000-0000-00001B0A0000}"/>
    <cellStyle name="20% - Dekorfärg1 3 2 2 3 2 2 2 2" xfId="36535" xr:uid="{00000000-0005-0000-0000-00001C0A0000}"/>
    <cellStyle name="20% - Dekorfärg1 3 2 2 3 2 2 3" xfId="34233" xr:uid="{00000000-0005-0000-0000-00001D0A0000}"/>
    <cellStyle name="20% - Dekorfärg1 3 2 2 3 2 2_Tabell 6a K" xfId="22849" xr:uid="{00000000-0005-0000-0000-00001E0A0000}"/>
    <cellStyle name="20% - Dekorfärg1 3 2 2 3 2 3" xfId="12350" xr:uid="{00000000-0005-0000-0000-00001F0A0000}"/>
    <cellStyle name="20% - Dekorfärg1 3 2 2 3 2 3 2" xfId="36536" xr:uid="{00000000-0005-0000-0000-0000200A0000}"/>
    <cellStyle name="20% - Dekorfärg1 3 2 2 3 2 4" xfId="29847" xr:uid="{00000000-0005-0000-0000-0000210A0000}"/>
    <cellStyle name="20% - Dekorfärg1 3 2 2 3 2 5" xfId="36537" xr:uid="{00000000-0005-0000-0000-0000220A0000}"/>
    <cellStyle name="20% - Dekorfärg1 3 2 2 3 2_Tabell 6a K" xfId="18890" xr:uid="{00000000-0005-0000-0000-0000230A0000}"/>
    <cellStyle name="20% - Dekorfärg1 3 2 2 3 3" xfId="5658" xr:uid="{00000000-0005-0000-0000-0000240A0000}"/>
    <cellStyle name="20% - Dekorfärg1 3 2 2 3 3 2" xfId="14543" xr:uid="{00000000-0005-0000-0000-0000250A0000}"/>
    <cellStyle name="20% - Dekorfärg1 3 2 2 3 3 2 2" xfId="36538" xr:uid="{00000000-0005-0000-0000-0000260A0000}"/>
    <cellStyle name="20% - Dekorfärg1 3 2 2 3 3 3" xfId="32040" xr:uid="{00000000-0005-0000-0000-0000270A0000}"/>
    <cellStyle name="20% - Dekorfärg1 3 2 2 3 3 4" xfId="36539" xr:uid="{00000000-0005-0000-0000-0000280A0000}"/>
    <cellStyle name="20% - Dekorfärg1 3 2 2 3 3_Tabell 6a K" xfId="18728" xr:uid="{00000000-0005-0000-0000-0000290A0000}"/>
    <cellStyle name="20% - Dekorfärg1 3 2 2 3 4" xfId="10158" xr:uid="{00000000-0005-0000-0000-00002A0A0000}"/>
    <cellStyle name="20% - Dekorfärg1 3 2 2 3 4 2" xfId="36540" xr:uid="{00000000-0005-0000-0000-00002B0A0000}"/>
    <cellStyle name="20% - Dekorfärg1 3 2 2 3 4 2 2" xfId="36541" xr:uid="{00000000-0005-0000-0000-00002C0A0000}"/>
    <cellStyle name="20% - Dekorfärg1 3 2 2 3 4 3" xfId="36542" xr:uid="{00000000-0005-0000-0000-00002D0A0000}"/>
    <cellStyle name="20% - Dekorfärg1 3 2 2 3 5" xfId="27655" xr:uid="{00000000-0005-0000-0000-00002E0A0000}"/>
    <cellStyle name="20% - Dekorfärg1 3 2 2 3 5 2" xfId="36543" xr:uid="{00000000-0005-0000-0000-00002F0A0000}"/>
    <cellStyle name="20% - Dekorfärg1 3 2 2 3 6" xfId="36544" xr:uid="{00000000-0005-0000-0000-0000300A0000}"/>
    <cellStyle name="20% - Dekorfärg1 3 2 2 3 7" xfId="36545" xr:uid="{00000000-0005-0000-0000-0000310A0000}"/>
    <cellStyle name="20% - Dekorfärg1 3 2 2 3_Tabell 6a K" xfId="25666" xr:uid="{00000000-0005-0000-0000-0000320A0000}"/>
    <cellStyle name="20% - Dekorfärg1 3 2 2 4" xfId="2674" xr:uid="{00000000-0005-0000-0000-0000330A0000}"/>
    <cellStyle name="20% - Dekorfärg1 3 2 2 4 2" xfId="7060" xr:uid="{00000000-0005-0000-0000-0000340A0000}"/>
    <cellStyle name="20% - Dekorfärg1 3 2 2 4 2 2" xfId="15945" xr:uid="{00000000-0005-0000-0000-0000350A0000}"/>
    <cellStyle name="20% - Dekorfärg1 3 2 2 4 2 2 2" xfId="36546" xr:uid="{00000000-0005-0000-0000-0000360A0000}"/>
    <cellStyle name="20% - Dekorfärg1 3 2 2 4 2 3" xfId="33442" xr:uid="{00000000-0005-0000-0000-0000370A0000}"/>
    <cellStyle name="20% - Dekorfärg1 3 2 2 4 2 4" xfId="36547" xr:uid="{00000000-0005-0000-0000-0000380A0000}"/>
    <cellStyle name="20% - Dekorfärg1 3 2 2 4 2_Tabell 6a K" xfId="24232" xr:uid="{00000000-0005-0000-0000-0000390A0000}"/>
    <cellStyle name="20% - Dekorfärg1 3 2 2 4 3" xfId="11559" xr:uid="{00000000-0005-0000-0000-00003A0A0000}"/>
    <cellStyle name="20% - Dekorfärg1 3 2 2 4 3 2" xfId="36548" xr:uid="{00000000-0005-0000-0000-00003B0A0000}"/>
    <cellStyle name="20% - Dekorfärg1 3 2 2 4 3 2 2" xfId="36549" xr:uid="{00000000-0005-0000-0000-00003C0A0000}"/>
    <cellStyle name="20% - Dekorfärg1 3 2 2 4 3 3" xfId="36550" xr:uid="{00000000-0005-0000-0000-00003D0A0000}"/>
    <cellStyle name="20% - Dekorfärg1 3 2 2 4 4" xfId="29056" xr:uid="{00000000-0005-0000-0000-00003E0A0000}"/>
    <cellStyle name="20% - Dekorfärg1 3 2 2 4 4 2" xfId="36551" xr:uid="{00000000-0005-0000-0000-00003F0A0000}"/>
    <cellStyle name="20% - Dekorfärg1 3 2 2 4 5" xfId="36552" xr:uid="{00000000-0005-0000-0000-0000400A0000}"/>
    <cellStyle name="20% - Dekorfärg1 3 2 2 4 6" xfId="36553" xr:uid="{00000000-0005-0000-0000-0000410A0000}"/>
    <cellStyle name="20% - Dekorfärg1 3 2 2 4_Tabell 6a K" xfId="20296" xr:uid="{00000000-0005-0000-0000-0000420A0000}"/>
    <cellStyle name="20% - Dekorfärg1 3 2 2 5" xfId="4867" xr:uid="{00000000-0005-0000-0000-0000430A0000}"/>
    <cellStyle name="20% - Dekorfärg1 3 2 2 5 2" xfId="13752" xr:uid="{00000000-0005-0000-0000-0000440A0000}"/>
    <cellStyle name="20% - Dekorfärg1 3 2 2 5 2 2" xfId="36554" xr:uid="{00000000-0005-0000-0000-0000450A0000}"/>
    <cellStyle name="20% - Dekorfärg1 3 2 2 5 3" xfId="31249" xr:uid="{00000000-0005-0000-0000-0000460A0000}"/>
    <cellStyle name="20% - Dekorfärg1 3 2 2 5 4" xfId="36555" xr:uid="{00000000-0005-0000-0000-0000470A0000}"/>
    <cellStyle name="20% - Dekorfärg1 3 2 2 5_Tabell 6a K" xfId="24257" xr:uid="{00000000-0005-0000-0000-0000480A0000}"/>
    <cellStyle name="20% - Dekorfärg1 3 2 2 6" xfId="9367" xr:uid="{00000000-0005-0000-0000-0000490A0000}"/>
    <cellStyle name="20% - Dekorfärg1 3 2 2 6 2" xfId="36556" xr:uid="{00000000-0005-0000-0000-00004A0A0000}"/>
    <cellStyle name="20% - Dekorfärg1 3 2 2 6 2 2" xfId="36557" xr:uid="{00000000-0005-0000-0000-00004B0A0000}"/>
    <cellStyle name="20% - Dekorfärg1 3 2 2 6 3" xfId="36558" xr:uid="{00000000-0005-0000-0000-00004C0A0000}"/>
    <cellStyle name="20% - Dekorfärg1 3 2 2 7" xfId="26864" xr:uid="{00000000-0005-0000-0000-00004D0A0000}"/>
    <cellStyle name="20% - Dekorfärg1 3 2 2 7 2" xfId="36559" xr:uid="{00000000-0005-0000-0000-00004E0A0000}"/>
    <cellStyle name="20% - Dekorfärg1 3 2 2 8" xfId="36560" xr:uid="{00000000-0005-0000-0000-00004F0A0000}"/>
    <cellStyle name="20% - Dekorfärg1 3 2 2 9" xfId="36561" xr:uid="{00000000-0005-0000-0000-0000500A0000}"/>
    <cellStyle name="20% - Dekorfärg1 3 2 2_Tabell 6a K" xfId="19097" xr:uid="{00000000-0005-0000-0000-0000510A0000}"/>
    <cellStyle name="20% - Dekorfärg1 3 2 3" xfId="694" xr:uid="{00000000-0005-0000-0000-0000520A0000}"/>
    <cellStyle name="20% - Dekorfärg1 3 2 3 2" xfId="1275" xr:uid="{00000000-0005-0000-0000-0000530A0000}"/>
    <cellStyle name="20% - Dekorfärg1 3 2 3 2 2" xfId="3467" xr:uid="{00000000-0005-0000-0000-0000540A0000}"/>
    <cellStyle name="20% - Dekorfärg1 3 2 3 2 2 2" xfId="7853" xr:uid="{00000000-0005-0000-0000-0000550A0000}"/>
    <cellStyle name="20% - Dekorfärg1 3 2 3 2 2 2 2" xfId="16738" xr:uid="{00000000-0005-0000-0000-0000560A0000}"/>
    <cellStyle name="20% - Dekorfärg1 3 2 3 2 2 2 2 2" xfId="36562" xr:uid="{00000000-0005-0000-0000-0000570A0000}"/>
    <cellStyle name="20% - Dekorfärg1 3 2 3 2 2 2 3" xfId="34235" xr:uid="{00000000-0005-0000-0000-0000580A0000}"/>
    <cellStyle name="20% - Dekorfärg1 3 2 3 2 2 2_Tabell 6a K" xfId="21327" xr:uid="{00000000-0005-0000-0000-0000590A0000}"/>
    <cellStyle name="20% - Dekorfärg1 3 2 3 2 2 3" xfId="12352" xr:uid="{00000000-0005-0000-0000-00005A0A0000}"/>
    <cellStyle name="20% - Dekorfärg1 3 2 3 2 2 3 2" xfId="36563" xr:uid="{00000000-0005-0000-0000-00005B0A0000}"/>
    <cellStyle name="20% - Dekorfärg1 3 2 3 2 2 4" xfId="29849" xr:uid="{00000000-0005-0000-0000-00005C0A0000}"/>
    <cellStyle name="20% - Dekorfärg1 3 2 3 2 2 5" xfId="36564" xr:uid="{00000000-0005-0000-0000-00005D0A0000}"/>
    <cellStyle name="20% - Dekorfärg1 3 2 3 2 2_Tabell 6a K" xfId="26174" xr:uid="{00000000-0005-0000-0000-00005E0A0000}"/>
    <cellStyle name="20% - Dekorfärg1 3 2 3 2 3" xfId="5660" xr:uid="{00000000-0005-0000-0000-00005F0A0000}"/>
    <cellStyle name="20% - Dekorfärg1 3 2 3 2 3 2" xfId="14545" xr:uid="{00000000-0005-0000-0000-0000600A0000}"/>
    <cellStyle name="20% - Dekorfärg1 3 2 3 2 3 2 2" xfId="36565" xr:uid="{00000000-0005-0000-0000-0000610A0000}"/>
    <cellStyle name="20% - Dekorfärg1 3 2 3 2 3 3" xfId="32042" xr:uid="{00000000-0005-0000-0000-0000620A0000}"/>
    <cellStyle name="20% - Dekorfärg1 3 2 3 2 3 4" xfId="36566" xr:uid="{00000000-0005-0000-0000-0000630A0000}"/>
    <cellStyle name="20% - Dekorfärg1 3 2 3 2 3_Tabell 6a K" xfId="18889" xr:uid="{00000000-0005-0000-0000-0000640A0000}"/>
    <cellStyle name="20% - Dekorfärg1 3 2 3 2 4" xfId="10160" xr:uid="{00000000-0005-0000-0000-0000650A0000}"/>
    <cellStyle name="20% - Dekorfärg1 3 2 3 2 4 2" xfId="36567" xr:uid="{00000000-0005-0000-0000-0000660A0000}"/>
    <cellStyle name="20% - Dekorfärg1 3 2 3 2 4 2 2" xfId="36568" xr:uid="{00000000-0005-0000-0000-0000670A0000}"/>
    <cellStyle name="20% - Dekorfärg1 3 2 3 2 4 3" xfId="36569" xr:uid="{00000000-0005-0000-0000-0000680A0000}"/>
    <cellStyle name="20% - Dekorfärg1 3 2 3 2 5" xfId="27657" xr:uid="{00000000-0005-0000-0000-0000690A0000}"/>
    <cellStyle name="20% - Dekorfärg1 3 2 3 2 5 2" xfId="36570" xr:uid="{00000000-0005-0000-0000-00006A0A0000}"/>
    <cellStyle name="20% - Dekorfärg1 3 2 3 2 6" xfId="36571" xr:uid="{00000000-0005-0000-0000-00006B0A0000}"/>
    <cellStyle name="20% - Dekorfärg1 3 2 3 2 7" xfId="36572" xr:uid="{00000000-0005-0000-0000-00006C0A0000}"/>
    <cellStyle name="20% - Dekorfärg1 3 2 3 2_Tabell 6a K" xfId="20303" xr:uid="{00000000-0005-0000-0000-00006D0A0000}"/>
    <cellStyle name="20% - Dekorfärg1 3 2 3 3" xfId="2886" xr:uid="{00000000-0005-0000-0000-00006E0A0000}"/>
    <cellStyle name="20% - Dekorfärg1 3 2 3 3 2" xfId="7272" xr:uid="{00000000-0005-0000-0000-00006F0A0000}"/>
    <cellStyle name="20% - Dekorfärg1 3 2 3 3 2 2" xfId="16157" xr:uid="{00000000-0005-0000-0000-0000700A0000}"/>
    <cellStyle name="20% - Dekorfärg1 3 2 3 3 2 2 2" xfId="36573" xr:uid="{00000000-0005-0000-0000-0000710A0000}"/>
    <cellStyle name="20% - Dekorfärg1 3 2 3 3 2 3" xfId="33654" xr:uid="{00000000-0005-0000-0000-0000720A0000}"/>
    <cellStyle name="20% - Dekorfärg1 3 2 3 3 2 4" xfId="36574" xr:uid="{00000000-0005-0000-0000-0000730A0000}"/>
    <cellStyle name="20% - Dekorfärg1 3 2 3 3 2_Tabell 6a K" xfId="23071" xr:uid="{00000000-0005-0000-0000-0000740A0000}"/>
    <cellStyle name="20% - Dekorfärg1 3 2 3 3 3" xfId="11771" xr:uid="{00000000-0005-0000-0000-0000750A0000}"/>
    <cellStyle name="20% - Dekorfärg1 3 2 3 3 3 2" xfId="36575" xr:uid="{00000000-0005-0000-0000-0000760A0000}"/>
    <cellStyle name="20% - Dekorfärg1 3 2 3 3 3 2 2" xfId="36576" xr:uid="{00000000-0005-0000-0000-0000770A0000}"/>
    <cellStyle name="20% - Dekorfärg1 3 2 3 3 3 3" xfId="36577" xr:uid="{00000000-0005-0000-0000-0000780A0000}"/>
    <cellStyle name="20% - Dekorfärg1 3 2 3 3 4" xfId="29268" xr:uid="{00000000-0005-0000-0000-0000790A0000}"/>
    <cellStyle name="20% - Dekorfärg1 3 2 3 3 4 2" xfId="36578" xr:uid="{00000000-0005-0000-0000-00007A0A0000}"/>
    <cellStyle name="20% - Dekorfärg1 3 2 3 3 5" xfId="36579" xr:uid="{00000000-0005-0000-0000-00007B0A0000}"/>
    <cellStyle name="20% - Dekorfärg1 3 2 3 3 6" xfId="36580" xr:uid="{00000000-0005-0000-0000-00007C0A0000}"/>
    <cellStyle name="20% - Dekorfärg1 3 2 3 3_Tabell 6a K" xfId="22431" xr:uid="{00000000-0005-0000-0000-00007D0A0000}"/>
    <cellStyle name="20% - Dekorfärg1 3 2 3 4" xfId="5079" xr:uid="{00000000-0005-0000-0000-00007E0A0000}"/>
    <cellStyle name="20% - Dekorfärg1 3 2 3 4 2" xfId="13964" xr:uid="{00000000-0005-0000-0000-00007F0A0000}"/>
    <cellStyle name="20% - Dekorfärg1 3 2 3 4 2 2" xfId="36581" xr:uid="{00000000-0005-0000-0000-0000800A0000}"/>
    <cellStyle name="20% - Dekorfärg1 3 2 3 4 3" xfId="31461" xr:uid="{00000000-0005-0000-0000-0000810A0000}"/>
    <cellStyle name="20% - Dekorfärg1 3 2 3 4 4" xfId="36582" xr:uid="{00000000-0005-0000-0000-0000820A0000}"/>
    <cellStyle name="20% - Dekorfärg1 3 2 3 4_Tabell 6a K" xfId="22212" xr:uid="{00000000-0005-0000-0000-0000830A0000}"/>
    <cellStyle name="20% - Dekorfärg1 3 2 3 5" xfId="9579" xr:uid="{00000000-0005-0000-0000-0000840A0000}"/>
    <cellStyle name="20% - Dekorfärg1 3 2 3 5 2" xfId="36583" xr:uid="{00000000-0005-0000-0000-0000850A0000}"/>
    <cellStyle name="20% - Dekorfärg1 3 2 3 5 2 2" xfId="36584" xr:uid="{00000000-0005-0000-0000-0000860A0000}"/>
    <cellStyle name="20% - Dekorfärg1 3 2 3 5 3" xfId="36585" xr:uid="{00000000-0005-0000-0000-0000870A0000}"/>
    <cellStyle name="20% - Dekorfärg1 3 2 3 6" xfId="27076" xr:uid="{00000000-0005-0000-0000-0000880A0000}"/>
    <cellStyle name="20% - Dekorfärg1 3 2 3 6 2" xfId="36586" xr:uid="{00000000-0005-0000-0000-0000890A0000}"/>
    <cellStyle name="20% - Dekorfärg1 3 2 3 7" xfId="36587" xr:uid="{00000000-0005-0000-0000-00008A0A0000}"/>
    <cellStyle name="20% - Dekorfärg1 3 2 3 8" xfId="36588" xr:uid="{00000000-0005-0000-0000-00008B0A0000}"/>
    <cellStyle name="20% - Dekorfärg1 3 2 3_Tabell 6a K" xfId="25309" xr:uid="{00000000-0005-0000-0000-00008C0A0000}"/>
    <cellStyle name="20% - Dekorfärg1 3 2 4" xfId="1118" xr:uid="{00000000-0005-0000-0000-00008D0A0000}"/>
    <cellStyle name="20% - Dekorfärg1 3 2 4 2" xfId="1276" xr:uid="{00000000-0005-0000-0000-00008E0A0000}"/>
    <cellStyle name="20% - Dekorfärg1 3 2 4 2 2" xfId="3468" xr:uid="{00000000-0005-0000-0000-00008F0A0000}"/>
    <cellStyle name="20% - Dekorfärg1 3 2 4 2 2 2" xfId="7854" xr:uid="{00000000-0005-0000-0000-0000900A0000}"/>
    <cellStyle name="20% - Dekorfärg1 3 2 4 2 2 2 2" xfId="16739" xr:uid="{00000000-0005-0000-0000-0000910A0000}"/>
    <cellStyle name="20% - Dekorfärg1 3 2 4 2 2 2 2 2" xfId="36589" xr:uid="{00000000-0005-0000-0000-0000920A0000}"/>
    <cellStyle name="20% - Dekorfärg1 3 2 4 2 2 2 3" xfId="34236" xr:uid="{00000000-0005-0000-0000-0000930A0000}"/>
    <cellStyle name="20% - Dekorfärg1 3 2 4 2 2 2_Tabell 6a K" xfId="23230" xr:uid="{00000000-0005-0000-0000-0000940A0000}"/>
    <cellStyle name="20% - Dekorfärg1 3 2 4 2 2 3" xfId="12353" xr:uid="{00000000-0005-0000-0000-0000950A0000}"/>
    <cellStyle name="20% - Dekorfärg1 3 2 4 2 2 3 2" xfId="36590" xr:uid="{00000000-0005-0000-0000-0000960A0000}"/>
    <cellStyle name="20% - Dekorfärg1 3 2 4 2 2 4" xfId="29850" xr:uid="{00000000-0005-0000-0000-0000970A0000}"/>
    <cellStyle name="20% - Dekorfärg1 3 2 4 2 2 5" xfId="36591" xr:uid="{00000000-0005-0000-0000-0000980A0000}"/>
    <cellStyle name="20% - Dekorfärg1 3 2 4 2 2_Tabell 6a K" xfId="24921" xr:uid="{00000000-0005-0000-0000-0000990A0000}"/>
    <cellStyle name="20% - Dekorfärg1 3 2 4 2 3" xfId="5661" xr:uid="{00000000-0005-0000-0000-00009A0A0000}"/>
    <cellStyle name="20% - Dekorfärg1 3 2 4 2 3 2" xfId="14546" xr:uid="{00000000-0005-0000-0000-00009B0A0000}"/>
    <cellStyle name="20% - Dekorfärg1 3 2 4 2 3 2 2" xfId="36592" xr:uid="{00000000-0005-0000-0000-00009C0A0000}"/>
    <cellStyle name="20% - Dekorfärg1 3 2 4 2 3 3" xfId="32043" xr:uid="{00000000-0005-0000-0000-00009D0A0000}"/>
    <cellStyle name="20% - Dekorfärg1 3 2 4 2 3 4" xfId="36593" xr:uid="{00000000-0005-0000-0000-00009E0A0000}"/>
    <cellStyle name="20% - Dekorfärg1 3 2 4 2 3_Tabell 6a K" xfId="25931" xr:uid="{00000000-0005-0000-0000-00009F0A0000}"/>
    <cellStyle name="20% - Dekorfärg1 3 2 4 2 4" xfId="10161" xr:uid="{00000000-0005-0000-0000-0000A00A0000}"/>
    <cellStyle name="20% - Dekorfärg1 3 2 4 2 4 2" xfId="36594" xr:uid="{00000000-0005-0000-0000-0000A10A0000}"/>
    <cellStyle name="20% - Dekorfärg1 3 2 4 2 4 2 2" xfId="36595" xr:uid="{00000000-0005-0000-0000-0000A20A0000}"/>
    <cellStyle name="20% - Dekorfärg1 3 2 4 2 4 3" xfId="36596" xr:uid="{00000000-0005-0000-0000-0000A30A0000}"/>
    <cellStyle name="20% - Dekorfärg1 3 2 4 2 5" xfId="27658" xr:uid="{00000000-0005-0000-0000-0000A40A0000}"/>
    <cellStyle name="20% - Dekorfärg1 3 2 4 2 5 2" xfId="36597" xr:uid="{00000000-0005-0000-0000-0000A50A0000}"/>
    <cellStyle name="20% - Dekorfärg1 3 2 4 2 6" xfId="36598" xr:uid="{00000000-0005-0000-0000-0000A60A0000}"/>
    <cellStyle name="20% - Dekorfärg1 3 2 4 2 7" xfId="36599" xr:uid="{00000000-0005-0000-0000-0000A70A0000}"/>
    <cellStyle name="20% - Dekorfärg1 3 2 4 2_Tabell 6a K" xfId="24307" xr:uid="{00000000-0005-0000-0000-0000A80A0000}"/>
    <cellStyle name="20% - Dekorfärg1 3 2 4 3" xfId="3310" xr:uid="{00000000-0005-0000-0000-0000A90A0000}"/>
    <cellStyle name="20% - Dekorfärg1 3 2 4 3 2" xfId="7696" xr:uid="{00000000-0005-0000-0000-0000AA0A0000}"/>
    <cellStyle name="20% - Dekorfärg1 3 2 4 3 2 2" xfId="16581" xr:uid="{00000000-0005-0000-0000-0000AB0A0000}"/>
    <cellStyle name="20% - Dekorfärg1 3 2 4 3 2 2 2" xfId="36600" xr:uid="{00000000-0005-0000-0000-0000AC0A0000}"/>
    <cellStyle name="20% - Dekorfärg1 3 2 4 3 2 3" xfId="34078" xr:uid="{00000000-0005-0000-0000-0000AD0A0000}"/>
    <cellStyle name="20% - Dekorfärg1 3 2 4 3 2 4" xfId="36601" xr:uid="{00000000-0005-0000-0000-0000AE0A0000}"/>
    <cellStyle name="20% - Dekorfärg1 3 2 4 3 2_Tabell 6a K" xfId="22495" xr:uid="{00000000-0005-0000-0000-0000AF0A0000}"/>
    <cellStyle name="20% - Dekorfärg1 3 2 4 3 3" xfId="12195" xr:uid="{00000000-0005-0000-0000-0000B00A0000}"/>
    <cellStyle name="20% - Dekorfärg1 3 2 4 3 3 2" xfId="36602" xr:uid="{00000000-0005-0000-0000-0000B10A0000}"/>
    <cellStyle name="20% - Dekorfärg1 3 2 4 3 3 2 2" xfId="36603" xr:uid="{00000000-0005-0000-0000-0000B20A0000}"/>
    <cellStyle name="20% - Dekorfärg1 3 2 4 3 3 3" xfId="36604" xr:uid="{00000000-0005-0000-0000-0000B30A0000}"/>
    <cellStyle name="20% - Dekorfärg1 3 2 4 3 4" xfId="29692" xr:uid="{00000000-0005-0000-0000-0000B40A0000}"/>
    <cellStyle name="20% - Dekorfärg1 3 2 4 3 4 2" xfId="36605" xr:uid="{00000000-0005-0000-0000-0000B50A0000}"/>
    <cellStyle name="20% - Dekorfärg1 3 2 4 3 5" xfId="36606" xr:uid="{00000000-0005-0000-0000-0000B60A0000}"/>
    <cellStyle name="20% - Dekorfärg1 3 2 4 3 6" xfId="36607" xr:uid="{00000000-0005-0000-0000-0000B70A0000}"/>
    <cellStyle name="20% - Dekorfärg1 3 2 4 3_Tabell 6a K" xfId="26199" xr:uid="{00000000-0005-0000-0000-0000B80A0000}"/>
    <cellStyle name="20% - Dekorfärg1 3 2 4 4" xfId="5503" xr:uid="{00000000-0005-0000-0000-0000B90A0000}"/>
    <cellStyle name="20% - Dekorfärg1 3 2 4 4 2" xfId="14388" xr:uid="{00000000-0005-0000-0000-0000BA0A0000}"/>
    <cellStyle name="20% - Dekorfärg1 3 2 4 4 2 2" xfId="36608" xr:uid="{00000000-0005-0000-0000-0000BB0A0000}"/>
    <cellStyle name="20% - Dekorfärg1 3 2 4 4 3" xfId="31885" xr:uid="{00000000-0005-0000-0000-0000BC0A0000}"/>
    <cellStyle name="20% - Dekorfärg1 3 2 4 4 4" xfId="36609" xr:uid="{00000000-0005-0000-0000-0000BD0A0000}"/>
    <cellStyle name="20% - Dekorfärg1 3 2 4 4_Tabell 6a K" xfId="18086" xr:uid="{00000000-0005-0000-0000-0000BE0A0000}"/>
    <cellStyle name="20% - Dekorfärg1 3 2 4 5" xfId="10003" xr:uid="{00000000-0005-0000-0000-0000BF0A0000}"/>
    <cellStyle name="20% - Dekorfärg1 3 2 4 5 2" xfId="36610" xr:uid="{00000000-0005-0000-0000-0000C00A0000}"/>
    <cellStyle name="20% - Dekorfärg1 3 2 4 5 2 2" xfId="36611" xr:uid="{00000000-0005-0000-0000-0000C10A0000}"/>
    <cellStyle name="20% - Dekorfärg1 3 2 4 5 3" xfId="36612" xr:uid="{00000000-0005-0000-0000-0000C20A0000}"/>
    <cellStyle name="20% - Dekorfärg1 3 2 4 6" xfId="27500" xr:uid="{00000000-0005-0000-0000-0000C30A0000}"/>
    <cellStyle name="20% - Dekorfärg1 3 2 4 6 2" xfId="36613" xr:uid="{00000000-0005-0000-0000-0000C40A0000}"/>
    <cellStyle name="20% - Dekorfärg1 3 2 4 7" xfId="36614" xr:uid="{00000000-0005-0000-0000-0000C50A0000}"/>
    <cellStyle name="20% - Dekorfärg1 3 2 4 8" xfId="36615" xr:uid="{00000000-0005-0000-0000-0000C60A0000}"/>
    <cellStyle name="20% - Dekorfärg1 3 2 4_Tabell 6a K" xfId="21195" xr:uid="{00000000-0005-0000-0000-0000C70A0000}"/>
    <cellStyle name="20% - Dekorfärg1 3 2 5" xfId="1272" xr:uid="{00000000-0005-0000-0000-0000C80A0000}"/>
    <cellStyle name="20% - Dekorfärg1 3 2 5 2" xfId="3464" xr:uid="{00000000-0005-0000-0000-0000C90A0000}"/>
    <cellStyle name="20% - Dekorfärg1 3 2 5 2 2" xfId="7850" xr:uid="{00000000-0005-0000-0000-0000CA0A0000}"/>
    <cellStyle name="20% - Dekorfärg1 3 2 5 2 2 2" xfId="16735" xr:uid="{00000000-0005-0000-0000-0000CB0A0000}"/>
    <cellStyle name="20% - Dekorfärg1 3 2 5 2 2 2 2" xfId="36616" xr:uid="{00000000-0005-0000-0000-0000CC0A0000}"/>
    <cellStyle name="20% - Dekorfärg1 3 2 5 2 2 3" xfId="34232" xr:uid="{00000000-0005-0000-0000-0000CD0A0000}"/>
    <cellStyle name="20% - Dekorfärg1 3 2 5 2 2_Tabell 6a K" xfId="22750" xr:uid="{00000000-0005-0000-0000-0000CE0A0000}"/>
    <cellStyle name="20% - Dekorfärg1 3 2 5 2 3" xfId="12349" xr:uid="{00000000-0005-0000-0000-0000CF0A0000}"/>
    <cellStyle name="20% - Dekorfärg1 3 2 5 2 3 2" xfId="36617" xr:uid="{00000000-0005-0000-0000-0000D00A0000}"/>
    <cellStyle name="20% - Dekorfärg1 3 2 5 2 4" xfId="29846" xr:uid="{00000000-0005-0000-0000-0000D10A0000}"/>
    <cellStyle name="20% - Dekorfärg1 3 2 5 2 5" xfId="36618" xr:uid="{00000000-0005-0000-0000-0000D20A0000}"/>
    <cellStyle name="20% - Dekorfärg1 3 2 5 2_Tabell 6a K" xfId="19609" xr:uid="{00000000-0005-0000-0000-0000D30A0000}"/>
    <cellStyle name="20% - Dekorfärg1 3 2 5 3" xfId="5657" xr:uid="{00000000-0005-0000-0000-0000D40A0000}"/>
    <cellStyle name="20% - Dekorfärg1 3 2 5 3 2" xfId="14542" xr:uid="{00000000-0005-0000-0000-0000D50A0000}"/>
    <cellStyle name="20% - Dekorfärg1 3 2 5 3 2 2" xfId="36619" xr:uid="{00000000-0005-0000-0000-0000D60A0000}"/>
    <cellStyle name="20% - Dekorfärg1 3 2 5 3 3" xfId="32039" xr:uid="{00000000-0005-0000-0000-0000D70A0000}"/>
    <cellStyle name="20% - Dekorfärg1 3 2 5 3 4" xfId="36620" xr:uid="{00000000-0005-0000-0000-0000D80A0000}"/>
    <cellStyle name="20% - Dekorfärg1 3 2 5 3_Tabell 6a K" xfId="20800" xr:uid="{00000000-0005-0000-0000-0000D90A0000}"/>
    <cellStyle name="20% - Dekorfärg1 3 2 5 4" xfId="10157" xr:uid="{00000000-0005-0000-0000-0000DA0A0000}"/>
    <cellStyle name="20% - Dekorfärg1 3 2 5 4 2" xfId="36621" xr:uid="{00000000-0005-0000-0000-0000DB0A0000}"/>
    <cellStyle name="20% - Dekorfärg1 3 2 5 4 2 2" xfId="36622" xr:uid="{00000000-0005-0000-0000-0000DC0A0000}"/>
    <cellStyle name="20% - Dekorfärg1 3 2 5 4 3" xfId="36623" xr:uid="{00000000-0005-0000-0000-0000DD0A0000}"/>
    <cellStyle name="20% - Dekorfärg1 3 2 5 5" xfId="27654" xr:uid="{00000000-0005-0000-0000-0000DE0A0000}"/>
    <cellStyle name="20% - Dekorfärg1 3 2 5 5 2" xfId="36624" xr:uid="{00000000-0005-0000-0000-0000DF0A0000}"/>
    <cellStyle name="20% - Dekorfärg1 3 2 5 6" xfId="36625" xr:uid="{00000000-0005-0000-0000-0000E00A0000}"/>
    <cellStyle name="20% - Dekorfärg1 3 2 5 7" xfId="36626" xr:uid="{00000000-0005-0000-0000-0000E10A0000}"/>
    <cellStyle name="20% - Dekorfärg1 3 2 5_Tabell 6a K" xfId="25588" xr:uid="{00000000-0005-0000-0000-0000E20A0000}"/>
    <cellStyle name="20% - Dekorfärg1 3 2 6" xfId="2462" xr:uid="{00000000-0005-0000-0000-0000E30A0000}"/>
    <cellStyle name="20% - Dekorfärg1 3 2 6 2" xfId="6848" xr:uid="{00000000-0005-0000-0000-0000E40A0000}"/>
    <cellStyle name="20% - Dekorfärg1 3 2 6 2 2" xfId="15733" xr:uid="{00000000-0005-0000-0000-0000E50A0000}"/>
    <cellStyle name="20% - Dekorfärg1 3 2 6 2 2 2" xfId="36627" xr:uid="{00000000-0005-0000-0000-0000E60A0000}"/>
    <cellStyle name="20% - Dekorfärg1 3 2 6 2 3" xfId="33230" xr:uid="{00000000-0005-0000-0000-0000E70A0000}"/>
    <cellStyle name="20% - Dekorfärg1 3 2 6 2 4" xfId="36628" xr:uid="{00000000-0005-0000-0000-0000E80A0000}"/>
    <cellStyle name="20% - Dekorfärg1 3 2 6 2_Tabell 6a K" xfId="24029" xr:uid="{00000000-0005-0000-0000-0000E90A0000}"/>
    <cellStyle name="20% - Dekorfärg1 3 2 6 3" xfId="11347" xr:uid="{00000000-0005-0000-0000-0000EA0A0000}"/>
    <cellStyle name="20% - Dekorfärg1 3 2 6 3 2" xfId="36629" xr:uid="{00000000-0005-0000-0000-0000EB0A0000}"/>
    <cellStyle name="20% - Dekorfärg1 3 2 6 3 2 2" xfId="36630" xr:uid="{00000000-0005-0000-0000-0000EC0A0000}"/>
    <cellStyle name="20% - Dekorfärg1 3 2 6 3 3" xfId="36631" xr:uid="{00000000-0005-0000-0000-0000ED0A0000}"/>
    <cellStyle name="20% - Dekorfärg1 3 2 6 4" xfId="28844" xr:uid="{00000000-0005-0000-0000-0000EE0A0000}"/>
    <cellStyle name="20% - Dekorfärg1 3 2 6 4 2" xfId="36632" xr:uid="{00000000-0005-0000-0000-0000EF0A0000}"/>
    <cellStyle name="20% - Dekorfärg1 3 2 6 5" xfId="36633" xr:uid="{00000000-0005-0000-0000-0000F00A0000}"/>
    <cellStyle name="20% - Dekorfärg1 3 2 6 6" xfId="36634" xr:uid="{00000000-0005-0000-0000-0000F10A0000}"/>
    <cellStyle name="20% - Dekorfärg1 3 2 6_Tabell 6a K" xfId="23761" xr:uid="{00000000-0005-0000-0000-0000F20A0000}"/>
    <cellStyle name="20% - Dekorfärg1 3 2 7" xfId="4655" xr:uid="{00000000-0005-0000-0000-0000F30A0000}"/>
    <cellStyle name="20% - Dekorfärg1 3 2 7 2" xfId="13540" xr:uid="{00000000-0005-0000-0000-0000F40A0000}"/>
    <cellStyle name="20% - Dekorfärg1 3 2 7 2 2" xfId="36635" xr:uid="{00000000-0005-0000-0000-0000F50A0000}"/>
    <cellStyle name="20% - Dekorfärg1 3 2 7 3" xfId="31037" xr:uid="{00000000-0005-0000-0000-0000F60A0000}"/>
    <cellStyle name="20% - Dekorfärg1 3 2 7 4" xfId="36636" xr:uid="{00000000-0005-0000-0000-0000F70A0000}"/>
    <cellStyle name="20% - Dekorfärg1 3 2 7_Tabell 6a K" xfId="22967" xr:uid="{00000000-0005-0000-0000-0000F80A0000}"/>
    <cellStyle name="20% - Dekorfärg1 3 2 8" xfId="9155" xr:uid="{00000000-0005-0000-0000-0000F90A0000}"/>
    <cellStyle name="20% - Dekorfärg1 3 2 8 2" xfId="36637" xr:uid="{00000000-0005-0000-0000-0000FA0A0000}"/>
    <cellStyle name="20% - Dekorfärg1 3 2 8 2 2" xfId="36638" xr:uid="{00000000-0005-0000-0000-0000FB0A0000}"/>
    <cellStyle name="20% - Dekorfärg1 3 2 8 3" xfId="36639" xr:uid="{00000000-0005-0000-0000-0000FC0A0000}"/>
    <cellStyle name="20% - Dekorfärg1 3 2 9" xfId="26652" xr:uid="{00000000-0005-0000-0000-0000FD0A0000}"/>
    <cellStyle name="20% - Dekorfärg1 3 2 9 2" xfId="36640" xr:uid="{00000000-0005-0000-0000-0000FE0A0000}"/>
    <cellStyle name="20% - Dekorfärg1 3 2_Tabell 6a K" xfId="22314" xr:uid="{00000000-0005-0000-0000-0000FF0A0000}"/>
    <cellStyle name="20% - Dekorfärg1 3 3" xfId="326" xr:uid="{00000000-0005-0000-0000-0000000B0000}"/>
    <cellStyle name="20% - Dekorfärg1 3 3 10" xfId="36641" xr:uid="{00000000-0005-0000-0000-0000010B0000}"/>
    <cellStyle name="20% - Dekorfärg1 3 3 11" xfId="36642" xr:uid="{00000000-0005-0000-0000-0000020B0000}"/>
    <cellStyle name="20% - Dekorfärg1 3 3 12" xfId="36643" xr:uid="{00000000-0005-0000-0000-0000030B0000}"/>
    <cellStyle name="20% - Dekorfärg1 3 3 2" xfId="538" xr:uid="{00000000-0005-0000-0000-0000040B0000}"/>
    <cellStyle name="20% - Dekorfärg1 3 3 2 2" xfId="962" xr:uid="{00000000-0005-0000-0000-0000050B0000}"/>
    <cellStyle name="20% - Dekorfärg1 3 3 2 2 2" xfId="1279" xr:uid="{00000000-0005-0000-0000-0000060B0000}"/>
    <cellStyle name="20% - Dekorfärg1 3 3 2 2 2 2" xfId="3471" xr:uid="{00000000-0005-0000-0000-0000070B0000}"/>
    <cellStyle name="20% - Dekorfärg1 3 3 2 2 2 2 2" xfId="7857" xr:uid="{00000000-0005-0000-0000-0000080B0000}"/>
    <cellStyle name="20% - Dekorfärg1 3 3 2 2 2 2 2 2" xfId="16742" xr:uid="{00000000-0005-0000-0000-0000090B0000}"/>
    <cellStyle name="20% - Dekorfärg1 3 3 2 2 2 2 2 2 2" xfId="36644" xr:uid="{00000000-0005-0000-0000-00000A0B0000}"/>
    <cellStyle name="20% - Dekorfärg1 3 3 2 2 2 2 2 3" xfId="34239" xr:uid="{00000000-0005-0000-0000-00000B0B0000}"/>
    <cellStyle name="20% - Dekorfärg1 3 3 2 2 2 2 2_Tabell 6a K" xfId="24601" xr:uid="{00000000-0005-0000-0000-00000C0B0000}"/>
    <cellStyle name="20% - Dekorfärg1 3 3 2 2 2 2 3" xfId="12356" xr:uid="{00000000-0005-0000-0000-00000D0B0000}"/>
    <cellStyle name="20% - Dekorfärg1 3 3 2 2 2 2 3 2" xfId="36645" xr:uid="{00000000-0005-0000-0000-00000E0B0000}"/>
    <cellStyle name="20% - Dekorfärg1 3 3 2 2 2 2 4" xfId="29853" xr:uid="{00000000-0005-0000-0000-00000F0B0000}"/>
    <cellStyle name="20% - Dekorfärg1 3 3 2 2 2 2 5" xfId="36646" xr:uid="{00000000-0005-0000-0000-0000100B0000}"/>
    <cellStyle name="20% - Dekorfärg1 3 3 2 2 2 2_Tabell 6a K" xfId="22971" xr:uid="{00000000-0005-0000-0000-0000110B0000}"/>
    <cellStyle name="20% - Dekorfärg1 3 3 2 2 2 3" xfId="5664" xr:uid="{00000000-0005-0000-0000-0000120B0000}"/>
    <cellStyle name="20% - Dekorfärg1 3 3 2 2 2 3 2" xfId="14549" xr:uid="{00000000-0005-0000-0000-0000130B0000}"/>
    <cellStyle name="20% - Dekorfärg1 3 3 2 2 2 3 2 2" xfId="36647" xr:uid="{00000000-0005-0000-0000-0000140B0000}"/>
    <cellStyle name="20% - Dekorfärg1 3 3 2 2 2 3 3" xfId="32046" xr:uid="{00000000-0005-0000-0000-0000150B0000}"/>
    <cellStyle name="20% - Dekorfärg1 3 3 2 2 2 3 4" xfId="36648" xr:uid="{00000000-0005-0000-0000-0000160B0000}"/>
    <cellStyle name="20% - Dekorfärg1 3 3 2 2 2 3_Tabell 6a K" xfId="25240" xr:uid="{00000000-0005-0000-0000-0000170B0000}"/>
    <cellStyle name="20% - Dekorfärg1 3 3 2 2 2 4" xfId="10164" xr:uid="{00000000-0005-0000-0000-0000180B0000}"/>
    <cellStyle name="20% - Dekorfärg1 3 3 2 2 2 4 2" xfId="36649" xr:uid="{00000000-0005-0000-0000-0000190B0000}"/>
    <cellStyle name="20% - Dekorfärg1 3 3 2 2 2 4 2 2" xfId="36650" xr:uid="{00000000-0005-0000-0000-00001A0B0000}"/>
    <cellStyle name="20% - Dekorfärg1 3 3 2 2 2 4 3" xfId="36651" xr:uid="{00000000-0005-0000-0000-00001B0B0000}"/>
    <cellStyle name="20% - Dekorfärg1 3 3 2 2 2 5" xfId="27661" xr:uid="{00000000-0005-0000-0000-00001C0B0000}"/>
    <cellStyle name="20% - Dekorfärg1 3 3 2 2 2 5 2" xfId="36652" xr:uid="{00000000-0005-0000-0000-00001D0B0000}"/>
    <cellStyle name="20% - Dekorfärg1 3 3 2 2 2 6" xfId="36653" xr:uid="{00000000-0005-0000-0000-00001E0B0000}"/>
    <cellStyle name="20% - Dekorfärg1 3 3 2 2 2 7" xfId="36654" xr:uid="{00000000-0005-0000-0000-00001F0B0000}"/>
    <cellStyle name="20% - Dekorfärg1 3 3 2 2 2_Tabell 6a K" xfId="19157" xr:uid="{00000000-0005-0000-0000-0000200B0000}"/>
    <cellStyle name="20% - Dekorfärg1 3 3 2 2 3" xfId="3154" xr:uid="{00000000-0005-0000-0000-0000210B0000}"/>
    <cellStyle name="20% - Dekorfärg1 3 3 2 2 3 2" xfId="7540" xr:uid="{00000000-0005-0000-0000-0000220B0000}"/>
    <cellStyle name="20% - Dekorfärg1 3 3 2 2 3 2 2" xfId="16425" xr:uid="{00000000-0005-0000-0000-0000230B0000}"/>
    <cellStyle name="20% - Dekorfärg1 3 3 2 2 3 2 2 2" xfId="36655" xr:uid="{00000000-0005-0000-0000-0000240B0000}"/>
    <cellStyle name="20% - Dekorfärg1 3 3 2 2 3 2 3" xfId="33922" xr:uid="{00000000-0005-0000-0000-0000250B0000}"/>
    <cellStyle name="20% - Dekorfärg1 3 3 2 2 3 2 4" xfId="36656" xr:uid="{00000000-0005-0000-0000-0000260B0000}"/>
    <cellStyle name="20% - Dekorfärg1 3 3 2 2 3 2_Tabell 6a K" xfId="20019" xr:uid="{00000000-0005-0000-0000-0000270B0000}"/>
    <cellStyle name="20% - Dekorfärg1 3 3 2 2 3 3" xfId="12039" xr:uid="{00000000-0005-0000-0000-0000280B0000}"/>
    <cellStyle name="20% - Dekorfärg1 3 3 2 2 3 3 2" xfId="36657" xr:uid="{00000000-0005-0000-0000-0000290B0000}"/>
    <cellStyle name="20% - Dekorfärg1 3 3 2 2 3 3 2 2" xfId="36658" xr:uid="{00000000-0005-0000-0000-00002A0B0000}"/>
    <cellStyle name="20% - Dekorfärg1 3 3 2 2 3 3 3" xfId="36659" xr:uid="{00000000-0005-0000-0000-00002B0B0000}"/>
    <cellStyle name="20% - Dekorfärg1 3 3 2 2 3 4" xfId="29536" xr:uid="{00000000-0005-0000-0000-00002C0B0000}"/>
    <cellStyle name="20% - Dekorfärg1 3 3 2 2 3 4 2" xfId="36660" xr:uid="{00000000-0005-0000-0000-00002D0B0000}"/>
    <cellStyle name="20% - Dekorfärg1 3 3 2 2 3 5" xfId="36661" xr:uid="{00000000-0005-0000-0000-00002E0B0000}"/>
    <cellStyle name="20% - Dekorfärg1 3 3 2 2 3 6" xfId="36662" xr:uid="{00000000-0005-0000-0000-00002F0B0000}"/>
    <cellStyle name="20% - Dekorfärg1 3 3 2 2 3_Tabell 6a K" xfId="24689" xr:uid="{00000000-0005-0000-0000-0000300B0000}"/>
    <cellStyle name="20% - Dekorfärg1 3 3 2 2 4" xfId="5347" xr:uid="{00000000-0005-0000-0000-0000310B0000}"/>
    <cellStyle name="20% - Dekorfärg1 3 3 2 2 4 2" xfId="14232" xr:uid="{00000000-0005-0000-0000-0000320B0000}"/>
    <cellStyle name="20% - Dekorfärg1 3 3 2 2 4 2 2" xfId="36663" xr:uid="{00000000-0005-0000-0000-0000330B0000}"/>
    <cellStyle name="20% - Dekorfärg1 3 3 2 2 4 3" xfId="31729" xr:uid="{00000000-0005-0000-0000-0000340B0000}"/>
    <cellStyle name="20% - Dekorfärg1 3 3 2 2 4 4" xfId="36664" xr:uid="{00000000-0005-0000-0000-0000350B0000}"/>
    <cellStyle name="20% - Dekorfärg1 3 3 2 2 4_Tabell 6a K" xfId="21755" xr:uid="{00000000-0005-0000-0000-0000360B0000}"/>
    <cellStyle name="20% - Dekorfärg1 3 3 2 2 5" xfId="9847" xr:uid="{00000000-0005-0000-0000-0000370B0000}"/>
    <cellStyle name="20% - Dekorfärg1 3 3 2 2 5 2" xfId="36665" xr:uid="{00000000-0005-0000-0000-0000380B0000}"/>
    <cellStyle name="20% - Dekorfärg1 3 3 2 2 5 2 2" xfId="36666" xr:uid="{00000000-0005-0000-0000-0000390B0000}"/>
    <cellStyle name="20% - Dekorfärg1 3 3 2 2 5 3" xfId="36667" xr:uid="{00000000-0005-0000-0000-00003A0B0000}"/>
    <cellStyle name="20% - Dekorfärg1 3 3 2 2 6" xfId="27344" xr:uid="{00000000-0005-0000-0000-00003B0B0000}"/>
    <cellStyle name="20% - Dekorfärg1 3 3 2 2 6 2" xfId="36668" xr:uid="{00000000-0005-0000-0000-00003C0B0000}"/>
    <cellStyle name="20% - Dekorfärg1 3 3 2 2 7" xfId="36669" xr:uid="{00000000-0005-0000-0000-00003D0B0000}"/>
    <cellStyle name="20% - Dekorfärg1 3 3 2 2 8" xfId="36670" xr:uid="{00000000-0005-0000-0000-00003E0B0000}"/>
    <cellStyle name="20% - Dekorfärg1 3 3 2 2_Tabell 6a K" xfId="23978" xr:uid="{00000000-0005-0000-0000-00003F0B0000}"/>
    <cellStyle name="20% - Dekorfärg1 3 3 2 3" xfId="1278" xr:uid="{00000000-0005-0000-0000-0000400B0000}"/>
    <cellStyle name="20% - Dekorfärg1 3 3 2 3 2" xfId="3470" xr:uid="{00000000-0005-0000-0000-0000410B0000}"/>
    <cellStyle name="20% - Dekorfärg1 3 3 2 3 2 2" xfId="7856" xr:uid="{00000000-0005-0000-0000-0000420B0000}"/>
    <cellStyle name="20% - Dekorfärg1 3 3 2 3 2 2 2" xfId="16741" xr:uid="{00000000-0005-0000-0000-0000430B0000}"/>
    <cellStyle name="20% - Dekorfärg1 3 3 2 3 2 2 2 2" xfId="36671" xr:uid="{00000000-0005-0000-0000-0000440B0000}"/>
    <cellStyle name="20% - Dekorfärg1 3 3 2 3 2 2 3" xfId="34238" xr:uid="{00000000-0005-0000-0000-0000450B0000}"/>
    <cellStyle name="20% - Dekorfärg1 3 3 2 3 2 2_Tabell 6a K" xfId="20259" xr:uid="{00000000-0005-0000-0000-0000460B0000}"/>
    <cellStyle name="20% - Dekorfärg1 3 3 2 3 2 3" xfId="12355" xr:uid="{00000000-0005-0000-0000-0000470B0000}"/>
    <cellStyle name="20% - Dekorfärg1 3 3 2 3 2 3 2" xfId="36672" xr:uid="{00000000-0005-0000-0000-0000480B0000}"/>
    <cellStyle name="20% - Dekorfärg1 3 3 2 3 2 4" xfId="29852" xr:uid="{00000000-0005-0000-0000-0000490B0000}"/>
    <cellStyle name="20% - Dekorfärg1 3 3 2 3 2 5" xfId="36673" xr:uid="{00000000-0005-0000-0000-00004A0B0000}"/>
    <cellStyle name="20% - Dekorfärg1 3 3 2 3 2_Tabell 6a K" xfId="25141" xr:uid="{00000000-0005-0000-0000-00004B0B0000}"/>
    <cellStyle name="20% - Dekorfärg1 3 3 2 3 3" xfId="5663" xr:uid="{00000000-0005-0000-0000-00004C0B0000}"/>
    <cellStyle name="20% - Dekorfärg1 3 3 2 3 3 2" xfId="14548" xr:uid="{00000000-0005-0000-0000-00004D0B0000}"/>
    <cellStyle name="20% - Dekorfärg1 3 3 2 3 3 2 2" xfId="36674" xr:uid="{00000000-0005-0000-0000-00004E0B0000}"/>
    <cellStyle name="20% - Dekorfärg1 3 3 2 3 3 3" xfId="32045" xr:uid="{00000000-0005-0000-0000-00004F0B0000}"/>
    <cellStyle name="20% - Dekorfärg1 3 3 2 3 3 4" xfId="36675" xr:uid="{00000000-0005-0000-0000-0000500B0000}"/>
    <cellStyle name="20% - Dekorfärg1 3 3 2 3 3_Tabell 6a K" xfId="20900" xr:uid="{00000000-0005-0000-0000-0000510B0000}"/>
    <cellStyle name="20% - Dekorfärg1 3 3 2 3 4" xfId="10163" xr:uid="{00000000-0005-0000-0000-0000520B0000}"/>
    <cellStyle name="20% - Dekorfärg1 3 3 2 3 4 2" xfId="36676" xr:uid="{00000000-0005-0000-0000-0000530B0000}"/>
    <cellStyle name="20% - Dekorfärg1 3 3 2 3 4 2 2" xfId="36677" xr:uid="{00000000-0005-0000-0000-0000540B0000}"/>
    <cellStyle name="20% - Dekorfärg1 3 3 2 3 4 3" xfId="36678" xr:uid="{00000000-0005-0000-0000-0000550B0000}"/>
    <cellStyle name="20% - Dekorfärg1 3 3 2 3 5" xfId="27660" xr:uid="{00000000-0005-0000-0000-0000560B0000}"/>
    <cellStyle name="20% - Dekorfärg1 3 3 2 3 5 2" xfId="36679" xr:uid="{00000000-0005-0000-0000-0000570B0000}"/>
    <cellStyle name="20% - Dekorfärg1 3 3 2 3 6" xfId="36680" xr:uid="{00000000-0005-0000-0000-0000580B0000}"/>
    <cellStyle name="20% - Dekorfärg1 3 3 2 3 7" xfId="36681" xr:uid="{00000000-0005-0000-0000-0000590B0000}"/>
    <cellStyle name="20% - Dekorfärg1 3 3 2 3_Tabell 6a K" xfId="18830" xr:uid="{00000000-0005-0000-0000-00005A0B0000}"/>
    <cellStyle name="20% - Dekorfärg1 3 3 2 4" xfId="2730" xr:uid="{00000000-0005-0000-0000-00005B0B0000}"/>
    <cellStyle name="20% - Dekorfärg1 3 3 2 4 2" xfId="7116" xr:uid="{00000000-0005-0000-0000-00005C0B0000}"/>
    <cellStyle name="20% - Dekorfärg1 3 3 2 4 2 2" xfId="16001" xr:uid="{00000000-0005-0000-0000-00005D0B0000}"/>
    <cellStyle name="20% - Dekorfärg1 3 3 2 4 2 2 2" xfId="36682" xr:uid="{00000000-0005-0000-0000-00005E0B0000}"/>
    <cellStyle name="20% - Dekorfärg1 3 3 2 4 2 3" xfId="33498" xr:uid="{00000000-0005-0000-0000-00005F0B0000}"/>
    <cellStyle name="20% - Dekorfärg1 3 3 2 4 2 4" xfId="36683" xr:uid="{00000000-0005-0000-0000-0000600B0000}"/>
    <cellStyle name="20% - Dekorfärg1 3 3 2 4 2_Tabell 6a K" xfId="24238" xr:uid="{00000000-0005-0000-0000-0000610B0000}"/>
    <cellStyle name="20% - Dekorfärg1 3 3 2 4 3" xfId="11615" xr:uid="{00000000-0005-0000-0000-0000620B0000}"/>
    <cellStyle name="20% - Dekorfärg1 3 3 2 4 3 2" xfId="36684" xr:uid="{00000000-0005-0000-0000-0000630B0000}"/>
    <cellStyle name="20% - Dekorfärg1 3 3 2 4 3 2 2" xfId="36685" xr:uid="{00000000-0005-0000-0000-0000640B0000}"/>
    <cellStyle name="20% - Dekorfärg1 3 3 2 4 3 3" xfId="36686" xr:uid="{00000000-0005-0000-0000-0000650B0000}"/>
    <cellStyle name="20% - Dekorfärg1 3 3 2 4 4" xfId="29112" xr:uid="{00000000-0005-0000-0000-0000660B0000}"/>
    <cellStyle name="20% - Dekorfärg1 3 3 2 4 4 2" xfId="36687" xr:uid="{00000000-0005-0000-0000-0000670B0000}"/>
    <cellStyle name="20% - Dekorfärg1 3 3 2 4 5" xfId="36688" xr:uid="{00000000-0005-0000-0000-0000680B0000}"/>
    <cellStyle name="20% - Dekorfärg1 3 3 2 4 6" xfId="36689" xr:uid="{00000000-0005-0000-0000-0000690B0000}"/>
    <cellStyle name="20% - Dekorfärg1 3 3 2 4_Tabell 6a K" xfId="20983" xr:uid="{00000000-0005-0000-0000-00006A0B0000}"/>
    <cellStyle name="20% - Dekorfärg1 3 3 2 5" xfId="4923" xr:uid="{00000000-0005-0000-0000-00006B0B0000}"/>
    <cellStyle name="20% - Dekorfärg1 3 3 2 5 2" xfId="13808" xr:uid="{00000000-0005-0000-0000-00006C0B0000}"/>
    <cellStyle name="20% - Dekorfärg1 3 3 2 5 2 2" xfId="36690" xr:uid="{00000000-0005-0000-0000-00006D0B0000}"/>
    <cellStyle name="20% - Dekorfärg1 3 3 2 5 3" xfId="31305" xr:uid="{00000000-0005-0000-0000-00006E0B0000}"/>
    <cellStyle name="20% - Dekorfärg1 3 3 2 5 4" xfId="36691" xr:uid="{00000000-0005-0000-0000-00006F0B0000}"/>
    <cellStyle name="20% - Dekorfärg1 3 3 2 5_Tabell 6a K" xfId="20854" xr:uid="{00000000-0005-0000-0000-0000700B0000}"/>
    <cellStyle name="20% - Dekorfärg1 3 3 2 6" xfId="9423" xr:uid="{00000000-0005-0000-0000-0000710B0000}"/>
    <cellStyle name="20% - Dekorfärg1 3 3 2 6 2" xfId="36692" xr:uid="{00000000-0005-0000-0000-0000720B0000}"/>
    <cellStyle name="20% - Dekorfärg1 3 3 2 6 2 2" xfId="36693" xr:uid="{00000000-0005-0000-0000-0000730B0000}"/>
    <cellStyle name="20% - Dekorfärg1 3 3 2 6 3" xfId="36694" xr:uid="{00000000-0005-0000-0000-0000740B0000}"/>
    <cellStyle name="20% - Dekorfärg1 3 3 2 7" xfId="26920" xr:uid="{00000000-0005-0000-0000-0000750B0000}"/>
    <cellStyle name="20% - Dekorfärg1 3 3 2 7 2" xfId="36695" xr:uid="{00000000-0005-0000-0000-0000760B0000}"/>
    <cellStyle name="20% - Dekorfärg1 3 3 2 8" xfId="36696" xr:uid="{00000000-0005-0000-0000-0000770B0000}"/>
    <cellStyle name="20% - Dekorfärg1 3 3 2 9" xfId="36697" xr:uid="{00000000-0005-0000-0000-0000780B0000}"/>
    <cellStyle name="20% - Dekorfärg1 3 3 2_Tabell 6a K" xfId="21274" xr:uid="{00000000-0005-0000-0000-0000790B0000}"/>
    <cellStyle name="20% - Dekorfärg1 3 3 3" xfId="750" xr:uid="{00000000-0005-0000-0000-00007A0B0000}"/>
    <cellStyle name="20% - Dekorfärg1 3 3 3 2" xfId="1280" xr:uid="{00000000-0005-0000-0000-00007B0B0000}"/>
    <cellStyle name="20% - Dekorfärg1 3 3 3 2 2" xfId="3472" xr:uid="{00000000-0005-0000-0000-00007C0B0000}"/>
    <cellStyle name="20% - Dekorfärg1 3 3 3 2 2 2" xfId="7858" xr:uid="{00000000-0005-0000-0000-00007D0B0000}"/>
    <cellStyle name="20% - Dekorfärg1 3 3 3 2 2 2 2" xfId="16743" xr:uid="{00000000-0005-0000-0000-00007E0B0000}"/>
    <cellStyle name="20% - Dekorfärg1 3 3 3 2 2 2 2 2" xfId="36698" xr:uid="{00000000-0005-0000-0000-00007F0B0000}"/>
    <cellStyle name="20% - Dekorfärg1 3 3 3 2 2 2 3" xfId="34240" xr:uid="{00000000-0005-0000-0000-0000800B0000}"/>
    <cellStyle name="20% - Dekorfärg1 3 3 3 2 2 2_Tabell 6a K" xfId="18025" xr:uid="{00000000-0005-0000-0000-0000810B0000}"/>
    <cellStyle name="20% - Dekorfärg1 3 3 3 2 2 3" xfId="12357" xr:uid="{00000000-0005-0000-0000-0000820B0000}"/>
    <cellStyle name="20% - Dekorfärg1 3 3 3 2 2 3 2" xfId="36699" xr:uid="{00000000-0005-0000-0000-0000830B0000}"/>
    <cellStyle name="20% - Dekorfärg1 3 3 3 2 2 4" xfId="29854" xr:uid="{00000000-0005-0000-0000-0000840B0000}"/>
    <cellStyle name="20% - Dekorfärg1 3 3 3 2 2 5" xfId="36700" xr:uid="{00000000-0005-0000-0000-0000850B0000}"/>
    <cellStyle name="20% - Dekorfärg1 3 3 3 2 2_Tabell 6a K" xfId="24281" xr:uid="{00000000-0005-0000-0000-0000860B0000}"/>
    <cellStyle name="20% - Dekorfärg1 3 3 3 2 3" xfId="5665" xr:uid="{00000000-0005-0000-0000-0000870B0000}"/>
    <cellStyle name="20% - Dekorfärg1 3 3 3 2 3 2" xfId="14550" xr:uid="{00000000-0005-0000-0000-0000880B0000}"/>
    <cellStyle name="20% - Dekorfärg1 3 3 3 2 3 2 2" xfId="36701" xr:uid="{00000000-0005-0000-0000-0000890B0000}"/>
    <cellStyle name="20% - Dekorfärg1 3 3 3 2 3 3" xfId="32047" xr:uid="{00000000-0005-0000-0000-00008A0B0000}"/>
    <cellStyle name="20% - Dekorfärg1 3 3 3 2 3 4" xfId="36702" xr:uid="{00000000-0005-0000-0000-00008B0B0000}"/>
    <cellStyle name="20% - Dekorfärg1 3 3 3 2 3_Tabell 6a K" xfId="23752" xr:uid="{00000000-0005-0000-0000-00008C0B0000}"/>
    <cellStyle name="20% - Dekorfärg1 3 3 3 2 4" xfId="10165" xr:uid="{00000000-0005-0000-0000-00008D0B0000}"/>
    <cellStyle name="20% - Dekorfärg1 3 3 3 2 4 2" xfId="36703" xr:uid="{00000000-0005-0000-0000-00008E0B0000}"/>
    <cellStyle name="20% - Dekorfärg1 3 3 3 2 4 2 2" xfId="36704" xr:uid="{00000000-0005-0000-0000-00008F0B0000}"/>
    <cellStyle name="20% - Dekorfärg1 3 3 3 2 4 3" xfId="36705" xr:uid="{00000000-0005-0000-0000-0000900B0000}"/>
    <cellStyle name="20% - Dekorfärg1 3 3 3 2 5" xfId="27662" xr:uid="{00000000-0005-0000-0000-0000910B0000}"/>
    <cellStyle name="20% - Dekorfärg1 3 3 3 2 5 2" xfId="36706" xr:uid="{00000000-0005-0000-0000-0000920B0000}"/>
    <cellStyle name="20% - Dekorfärg1 3 3 3 2 6" xfId="36707" xr:uid="{00000000-0005-0000-0000-0000930B0000}"/>
    <cellStyle name="20% - Dekorfärg1 3 3 3 2 7" xfId="36708" xr:uid="{00000000-0005-0000-0000-0000940B0000}"/>
    <cellStyle name="20% - Dekorfärg1 3 3 3 2_Tabell 6a K" xfId="26471" xr:uid="{00000000-0005-0000-0000-0000950B0000}"/>
    <cellStyle name="20% - Dekorfärg1 3 3 3 3" xfId="2942" xr:uid="{00000000-0005-0000-0000-0000960B0000}"/>
    <cellStyle name="20% - Dekorfärg1 3 3 3 3 2" xfId="7328" xr:uid="{00000000-0005-0000-0000-0000970B0000}"/>
    <cellStyle name="20% - Dekorfärg1 3 3 3 3 2 2" xfId="16213" xr:uid="{00000000-0005-0000-0000-0000980B0000}"/>
    <cellStyle name="20% - Dekorfärg1 3 3 3 3 2 2 2" xfId="36709" xr:uid="{00000000-0005-0000-0000-0000990B0000}"/>
    <cellStyle name="20% - Dekorfärg1 3 3 3 3 2 3" xfId="33710" xr:uid="{00000000-0005-0000-0000-00009A0B0000}"/>
    <cellStyle name="20% - Dekorfärg1 3 3 3 3 2 4" xfId="36710" xr:uid="{00000000-0005-0000-0000-00009B0B0000}"/>
    <cellStyle name="20% - Dekorfärg1 3 3 3 3 2_Tabell 6a K" xfId="20949" xr:uid="{00000000-0005-0000-0000-00009C0B0000}"/>
    <cellStyle name="20% - Dekorfärg1 3 3 3 3 3" xfId="11827" xr:uid="{00000000-0005-0000-0000-00009D0B0000}"/>
    <cellStyle name="20% - Dekorfärg1 3 3 3 3 3 2" xfId="36711" xr:uid="{00000000-0005-0000-0000-00009E0B0000}"/>
    <cellStyle name="20% - Dekorfärg1 3 3 3 3 3 2 2" xfId="36712" xr:uid="{00000000-0005-0000-0000-00009F0B0000}"/>
    <cellStyle name="20% - Dekorfärg1 3 3 3 3 3 3" xfId="36713" xr:uid="{00000000-0005-0000-0000-0000A00B0000}"/>
    <cellStyle name="20% - Dekorfärg1 3 3 3 3 4" xfId="29324" xr:uid="{00000000-0005-0000-0000-0000A10B0000}"/>
    <cellStyle name="20% - Dekorfärg1 3 3 3 3 4 2" xfId="36714" xr:uid="{00000000-0005-0000-0000-0000A20B0000}"/>
    <cellStyle name="20% - Dekorfärg1 3 3 3 3 5" xfId="36715" xr:uid="{00000000-0005-0000-0000-0000A30B0000}"/>
    <cellStyle name="20% - Dekorfärg1 3 3 3 3 6" xfId="36716" xr:uid="{00000000-0005-0000-0000-0000A40B0000}"/>
    <cellStyle name="20% - Dekorfärg1 3 3 3 3_Tabell 6a K" xfId="24756" xr:uid="{00000000-0005-0000-0000-0000A50B0000}"/>
    <cellStyle name="20% - Dekorfärg1 3 3 3 4" xfId="5135" xr:uid="{00000000-0005-0000-0000-0000A60B0000}"/>
    <cellStyle name="20% - Dekorfärg1 3 3 3 4 2" xfId="14020" xr:uid="{00000000-0005-0000-0000-0000A70B0000}"/>
    <cellStyle name="20% - Dekorfärg1 3 3 3 4 2 2" xfId="36717" xr:uid="{00000000-0005-0000-0000-0000A80B0000}"/>
    <cellStyle name="20% - Dekorfärg1 3 3 3 4 3" xfId="31517" xr:uid="{00000000-0005-0000-0000-0000A90B0000}"/>
    <cellStyle name="20% - Dekorfärg1 3 3 3 4 4" xfId="36718" xr:uid="{00000000-0005-0000-0000-0000AA0B0000}"/>
    <cellStyle name="20% - Dekorfärg1 3 3 3 4_Tabell 6a K" xfId="8953" xr:uid="{00000000-0005-0000-0000-0000AB0B0000}"/>
    <cellStyle name="20% - Dekorfärg1 3 3 3 5" xfId="9635" xr:uid="{00000000-0005-0000-0000-0000AC0B0000}"/>
    <cellStyle name="20% - Dekorfärg1 3 3 3 5 2" xfId="36719" xr:uid="{00000000-0005-0000-0000-0000AD0B0000}"/>
    <cellStyle name="20% - Dekorfärg1 3 3 3 5 2 2" xfId="36720" xr:uid="{00000000-0005-0000-0000-0000AE0B0000}"/>
    <cellStyle name="20% - Dekorfärg1 3 3 3 5 3" xfId="36721" xr:uid="{00000000-0005-0000-0000-0000AF0B0000}"/>
    <cellStyle name="20% - Dekorfärg1 3 3 3 6" xfId="27132" xr:uid="{00000000-0005-0000-0000-0000B00B0000}"/>
    <cellStyle name="20% - Dekorfärg1 3 3 3 6 2" xfId="36722" xr:uid="{00000000-0005-0000-0000-0000B10B0000}"/>
    <cellStyle name="20% - Dekorfärg1 3 3 3 7" xfId="36723" xr:uid="{00000000-0005-0000-0000-0000B20B0000}"/>
    <cellStyle name="20% - Dekorfärg1 3 3 3 8" xfId="36724" xr:uid="{00000000-0005-0000-0000-0000B30B0000}"/>
    <cellStyle name="20% - Dekorfärg1 3 3 3_Tabell 6a K" xfId="19934" xr:uid="{00000000-0005-0000-0000-0000B40B0000}"/>
    <cellStyle name="20% - Dekorfärg1 3 3 4" xfId="1174" xr:uid="{00000000-0005-0000-0000-0000B50B0000}"/>
    <cellStyle name="20% - Dekorfärg1 3 3 4 2" xfId="1281" xr:uid="{00000000-0005-0000-0000-0000B60B0000}"/>
    <cellStyle name="20% - Dekorfärg1 3 3 4 2 2" xfId="3473" xr:uid="{00000000-0005-0000-0000-0000B70B0000}"/>
    <cellStyle name="20% - Dekorfärg1 3 3 4 2 2 2" xfId="7859" xr:uid="{00000000-0005-0000-0000-0000B80B0000}"/>
    <cellStyle name="20% - Dekorfärg1 3 3 4 2 2 2 2" xfId="16744" xr:uid="{00000000-0005-0000-0000-0000B90B0000}"/>
    <cellStyle name="20% - Dekorfärg1 3 3 4 2 2 2 2 2" xfId="36725" xr:uid="{00000000-0005-0000-0000-0000BA0B0000}"/>
    <cellStyle name="20% - Dekorfärg1 3 3 4 2 2 2 3" xfId="34241" xr:uid="{00000000-0005-0000-0000-0000BB0B0000}"/>
    <cellStyle name="20% - Dekorfärg1 3 3 4 2 2 2_Tabell 6a K" xfId="26185" xr:uid="{00000000-0005-0000-0000-0000BC0B0000}"/>
    <cellStyle name="20% - Dekorfärg1 3 3 4 2 2 3" xfId="12358" xr:uid="{00000000-0005-0000-0000-0000BD0B0000}"/>
    <cellStyle name="20% - Dekorfärg1 3 3 4 2 2 3 2" xfId="36726" xr:uid="{00000000-0005-0000-0000-0000BE0B0000}"/>
    <cellStyle name="20% - Dekorfärg1 3 3 4 2 2 4" xfId="29855" xr:uid="{00000000-0005-0000-0000-0000BF0B0000}"/>
    <cellStyle name="20% - Dekorfärg1 3 3 4 2 2 5" xfId="36727" xr:uid="{00000000-0005-0000-0000-0000C00B0000}"/>
    <cellStyle name="20% - Dekorfärg1 3 3 4 2 2_Tabell 6a K" xfId="21596" xr:uid="{00000000-0005-0000-0000-0000C10B0000}"/>
    <cellStyle name="20% - Dekorfärg1 3 3 4 2 3" xfId="5666" xr:uid="{00000000-0005-0000-0000-0000C20B0000}"/>
    <cellStyle name="20% - Dekorfärg1 3 3 4 2 3 2" xfId="14551" xr:uid="{00000000-0005-0000-0000-0000C30B0000}"/>
    <cellStyle name="20% - Dekorfärg1 3 3 4 2 3 2 2" xfId="36728" xr:uid="{00000000-0005-0000-0000-0000C40B0000}"/>
    <cellStyle name="20% - Dekorfärg1 3 3 4 2 3 3" xfId="32048" xr:uid="{00000000-0005-0000-0000-0000C50B0000}"/>
    <cellStyle name="20% - Dekorfärg1 3 3 4 2 3 4" xfId="36729" xr:uid="{00000000-0005-0000-0000-0000C60B0000}"/>
    <cellStyle name="20% - Dekorfärg1 3 3 4 2 3_Tabell 6a K" xfId="21480" xr:uid="{00000000-0005-0000-0000-0000C70B0000}"/>
    <cellStyle name="20% - Dekorfärg1 3 3 4 2 4" xfId="10166" xr:uid="{00000000-0005-0000-0000-0000C80B0000}"/>
    <cellStyle name="20% - Dekorfärg1 3 3 4 2 4 2" xfId="36730" xr:uid="{00000000-0005-0000-0000-0000C90B0000}"/>
    <cellStyle name="20% - Dekorfärg1 3 3 4 2 4 2 2" xfId="36731" xr:uid="{00000000-0005-0000-0000-0000CA0B0000}"/>
    <cellStyle name="20% - Dekorfärg1 3 3 4 2 4 3" xfId="36732" xr:uid="{00000000-0005-0000-0000-0000CB0B0000}"/>
    <cellStyle name="20% - Dekorfärg1 3 3 4 2 5" xfId="27663" xr:uid="{00000000-0005-0000-0000-0000CC0B0000}"/>
    <cellStyle name="20% - Dekorfärg1 3 3 4 2 5 2" xfId="36733" xr:uid="{00000000-0005-0000-0000-0000CD0B0000}"/>
    <cellStyle name="20% - Dekorfärg1 3 3 4 2 6" xfId="36734" xr:uid="{00000000-0005-0000-0000-0000CE0B0000}"/>
    <cellStyle name="20% - Dekorfärg1 3 3 4 2 7" xfId="36735" xr:uid="{00000000-0005-0000-0000-0000CF0B0000}"/>
    <cellStyle name="20% - Dekorfärg1 3 3 4 2_Tabell 6a K" xfId="25405" xr:uid="{00000000-0005-0000-0000-0000D00B0000}"/>
    <cellStyle name="20% - Dekorfärg1 3 3 4 3" xfId="3366" xr:uid="{00000000-0005-0000-0000-0000D10B0000}"/>
    <cellStyle name="20% - Dekorfärg1 3 3 4 3 2" xfId="7752" xr:uid="{00000000-0005-0000-0000-0000D20B0000}"/>
    <cellStyle name="20% - Dekorfärg1 3 3 4 3 2 2" xfId="16637" xr:uid="{00000000-0005-0000-0000-0000D30B0000}"/>
    <cellStyle name="20% - Dekorfärg1 3 3 4 3 2 2 2" xfId="36736" xr:uid="{00000000-0005-0000-0000-0000D40B0000}"/>
    <cellStyle name="20% - Dekorfärg1 3 3 4 3 2 3" xfId="34134" xr:uid="{00000000-0005-0000-0000-0000D50B0000}"/>
    <cellStyle name="20% - Dekorfärg1 3 3 4 3 2 4" xfId="36737" xr:uid="{00000000-0005-0000-0000-0000D60B0000}"/>
    <cellStyle name="20% - Dekorfärg1 3 3 4 3 2_Tabell 6a K" xfId="18062" xr:uid="{00000000-0005-0000-0000-0000D70B0000}"/>
    <cellStyle name="20% - Dekorfärg1 3 3 4 3 3" xfId="12251" xr:uid="{00000000-0005-0000-0000-0000D80B0000}"/>
    <cellStyle name="20% - Dekorfärg1 3 3 4 3 3 2" xfId="36738" xr:uid="{00000000-0005-0000-0000-0000D90B0000}"/>
    <cellStyle name="20% - Dekorfärg1 3 3 4 3 3 2 2" xfId="36739" xr:uid="{00000000-0005-0000-0000-0000DA0B0000}"/>
    <cellStyle name="20% - Dekorfärg1 3 3 4 3 3 3" xfId="36740" xr:uid="{00000000-0005-0000-0000-0000DB0B0000}"/>
    <cellStyle name="20% - Dekorfärg1 3 3 4 3 4" xfId="29748" xr:uid="{00000000-0005-0000-0000-0000DC0B0000}"/>
    <cellStyle name="20% - Dekorfärg1 3 3 4 3 4 2" xfId="36741" xr:uid="{00000000-0005-0000-0000-0000DD0B0000}"/>
    <cellStyle name="20% - Dekorfärg1 3 3 4 3 5" xfId="36742" xr:uid="{00000000-0005-0000-0000-0000DE0B0000}"/>
    <cellStyle name="20% - Dekorfärg1 3 3 4 3 6" xfId="36743" xr:uid="{00000000-0005-0000-0000-0000DF0B0000}"/>
    <cellStyle name="20% - Dekorfärg1 3 3 4 3_Tabell 6a K" xfId="21208" xr:uid="{00000000-0005-0000-0000-0000E00B0000}"/>
    <cellStyle name="20% - Dekorfärg1 3 3 4 4" xfId="5559" xr:uid="{00000000-0005-0000-0000-0000E10B0000}"/>
    <cellStyle name="20% - Dekorfärg1 3 3 4 4 2" xfId="14444" xr:uid="{00000000-0005-0000-0000-0000E20B0000}"/>
    <cellStyle name="20% - Dekorfärg1 3 3 4 4 2 2" xfId="36744" xr:uid="{00000000-0005-0000-0000-0000E30B0000}"/>
    <cellStyle name="20% - Dekorfärg1 3 3 4 4 3" xfId="31941" xr:uid="{00000000-0005-0000-0000-0000E40B0000}"/>
    <cellStyle name="20% - Dekorfärg1 3 3 4 4 4" xfId="36745" xr:uid="{00000000-0005-0000-0000-0000E50B0000}"/>
    <cellStyle name="20% - Dekorfärg1 3 3 4 4_Tabell 6a K" xfId="21002" xr:uid="{00000000-0005-0000-0000-0000E60B0000}"/>
    <cellStyle name="20% - Dekorfärg1 3 3 4 5" xfId="10059" xr:uid="{00000000-0005-0000-0000-0000E70B0000}"/>
    <cellStyle name="20% - Dekorfärg1 3 3 4 5 2" xfId="36746" xr:uid="{00000000-0005-0000-0000-0000E80B0000}"/>
    <cellStyle name="20% - Dekorfärg1 3 3 4 5 2 2" xfId="36747" xr:uid="{00000000-0005-0000-0000-0000E90B0000}"/>
    <cellStyle name="20% - Dekorfärg1 3 3 4 5 3" xfId="36748" xr:uid="{00000000-0005-0000-0000-0000EA0B0000}"/>
    <cellStyle name="20% - Dekorfärg1 3 3 4 6" xfId="27556" xr:uid="{00000000-0005-0000-0000-0000EB0B0000}"/>
    <cellStyle name="20% - Dekorfärg1 3 3 4 6 2" xfId="36749" xr:uid="{00000000-0005-0000-0000-0000EC0B0000}"/>
    <cellStyle name="20% - Dekorfärg1 3 3 4 7" xfId="36750" xr:uid="{00000000-0005-0000-0000-0000ED0B0000}"/>
    <cellStyle name="20% - Dekorfärg1 3 3 4 8" xfId="36751" xr:uid="{00000000-0005-0000-0000-0000EE0B0000}"/>
    <cellStyle name="20% - Dekorfärg1 3 3 4_Tabell 6a K" xfId="23502" xr:uid="{00000000-0005-0000-0000-0000EF0B0000}"/>
    <cellStyle name="20% - Dekorfärg1 3 3 5" xfId="1277" xr:uid="{00000000-0005-0000-0000-0000F00B0000}"/>
    <cellStyle name="20% - Dekorfärg1 3 3 5 2" xfId="3469" xr:uid="{00000000-0005-0000-0000-0000F10B0000}"/>
    <cellStyle name="20% - Dekorfärg1 3 3 5 2 2" xfId="7855" xr:uid="{00000000-0005-0000-0000-0000F20B0000}"/>
    <cellStyle name="20% - Dekorfärg1 3 3 5 2 2 2" xfId="16740" xr:uid="{00000000-0005-0000-0000-0000F30B0000}"/>
    <cellStyle name="20% - Dekorfärg1 3 3 5 2 2 2 2" xfId="36752" xr:uid="{00000000-0005-0000-0000-0000F40B0000}"/>
    <cellStyle name="20% - Dekorfärg1 3 3 5 2 2 3" xfId="34237" xr:uid="{00000000-0005-0000-0000-0000F50B0000}"/>
    <cellStyle name="20% - Dekorfärg1 3 3 5 2 2_Tabell 6a K" xfId="26195" xr:uid="{00000000-0005-0000-0000-0000F60B0000}"/>
    <cellStyle name="20% - Dekorfärg1 3 3 5 2 3" xfId="12354" xr:uid="{00000000-0005-0000-0000-0000F70B0000}"/>
    <cellStyle name="20% - Dekorfärg1 3 3 5 2 3 2" xfId="36753" xr:uid="{00000000-0005-0000-0000-0000F80B0000}"/>
    <cellStyle name="20% - Dekorfärg1 3 3 5 2 4" xfId="29851" xr:uid="{00000000-0005-0000-0000-0000F90B0000}"/>
    <cellStyle name="20% - Dekorfärg1 3 3 5 2 5" xfId="36754" xr:uid="{00000000-0005-0000-0000-0000FA0B0000}"/>
    <cellStyle name="20% - Dekorfärg1 3 3 5 2_Tabell 6a K" xfId="21592" xr:uid="{00000000-0005-0000-0000-0000FB0B0000}"/>
    <cellStyle name="20% - Dekorfärg1 3 3 5 3" xfId="5662" xr:uid="{00000000-0005-0000-0000-0000FC0B0000}"/>
    <cellStyle name="20% - Dekorfärg1 3 3 5 3 2" xfId="14547" xr:uid="{00000000-0005-0000-0000-0000FD0B0000}"/>
    <cellStyle name="20% - Dekorfärg1 3 3 5 3 2 2" xfId="36755" xr:uid="{00000000-0005-0000-0000-0000FE0B0000}"/>
    <cellStyle name="20% - Dekorfärg1 3 3 5 3 3" xfId="32044" xr:uid="{00000000-0005-0000-0000-0000FF0B0000}"/>
    <cellStyle name="20% - Dekorfärg1 3 3 5 3 4" xfId="36756" xr:uid="{00000000-0005-0000-0000-0000000C0000}"/>
    <cellStyle name="20% - Dekorfärg1 3 3 5 3_Tabell 6a K" xfId="22010" xr:uid="{00000000-0005-0000-0000-0000010C0000}"/>
    <cellStyle name="20% - Dekorfärg1 3 3 5 4" xfId="10162" xr:uid="{00000000-0005-0000-0000-0000020C0000}"/>
    <cellStyle name="20% - Dekorfärg1 3 3 5 4 2" xfId="36757" xr:uid="{00000000-0005-0000-0000-0000030C0000}"/>
    <cellStyle name="20% - Dekorfärg1 3 3 5 4 2 2" xfId="36758" xr:uid="{00000000-0005-0000-0000-0000040C0000}"/>
    <cellStyle name="20% - Dekorfärg1 3 3 5 4 3" xfId="36759" xr:uid="{00000000-0005-0000-0000-0000050C0000}"/>
    <cellStyle name="20% - Dekorfärg1 3 3 5 5" xfId="27659" xr:uid="{00000000-0005-0000-0000-0000060C0000}"/>
    <cellStyle name="20% - Dekorfärg1 3 3 5 5 2" xfId="36760" xr:uid="{00000000-0005-0000-0000-0000070C0000}"/>
    <cellStyle name="20% - Dekorfärg1 3 3 5 6" xfId="36761" xr:uid="{00000000-0005-0000-0000-0000080C0000}"/>
    <cellStyle name="20% - Dekorfärg1 3 3 5 7" xfId="36762" xr:uid="{00000000-0005-0000-0000-0000090C0000}"/>
    <cellStyle name="20% - Dekorfärg1 3 3 5_Tabell 6a K" xfId="23229" xr:uid="{00000000-0005-0000-0000-00000A0C0000}"/>
    <cellStyle name="20% - Dekorfärg1 3 3 6" xfId="2518" xr:uid="{00000000-0005-0000-0000-00000B0C0000}"/>
    <cellStyle name="20% - Dekorfärg1 3 3 6 2" xfId="6904" xr:uid="{00000000-0005-0000-0000-00000C0C0000}"/>
    <cellStyle name="20% - Dekorfärg1 3 3 6 2 2" xfId="15789" xr:uid="{00000000-0005-0000-0000-00000D0C0000}"/>
    <cellStyle name="20% - Dekorfärg1 3 3 6 2 2 2" xfId="36763" xr:uid="{00000000-0005-0000-0000-00000E0C0000}"/>
    <cellStyle name="20% - Dekorfärg1 3 3 6 2 3" xfId="33286" xr:uid="{00000000-0005-0000-0000-00000F0C0000}"/>
    <cellStyle name="20% - Dekorfärg1 3 3 6 2 4" xfId="36764" xr:uid="{00000000-0005-0000-0000-0000100C0000}"/>
    <cellStyle name="20% - Dekorfärg1 3 3 6 2_Tabell 6a K" xfId="22720" xr:uid="{00000000-0005-0000-0000-0000110C0000}"/>
    <cellStyle name="20% - Dekorfärg1 3 3 6 3" xfId="11403" xr:uid="{00000000-0005-0000-0000-0000120C0000}"/>
    <cellStyle name="20% - Dekorfärg1 3 3 6 3 2" xfId="36765" xr:uid="{00000000-0005-0000-0000-0000130C0000}"/>
    <cellStyle name="20% - Dekorfärg1 3 3 6 3 2 2" xfId="36766" xr:uid="{00000000-0005-0000-0000-0000140C0000}"/>
    <cellStyle name="20% - Dekorfärg1 3 3 6 3 3" xfId="36767" xr:uid="{00000000-0005-0000-0000-0000150C0000}"/>
    <cellStyle name="20% - Dekorfärg1 3 3 6 4" xfId="28900" xr:uid="{00000000-0005-0000-0000-0000160C0000}"/>
    <cellStyle name="20% - Dekorfärg1 3 3 6 4 2" xfId="36768" xr:uid="{00000000-0005-0000-0000-0000170C0000}"/>
    <cellStyle name="20% - Dekorfärg1 3 3 6 5" xfId="36769" xr:uid="{00000000-0005-0000-0000-0000180C0000}"/>
    <cellStyle name="20% - Dekorfärg1 3 3 6 6" xfId="36770" xr:uid="{00000000-0005-0000-0000-0000190C0000}"/>
    <cellStyle name="20% - Dekorfärg1 3 3 6_Tabell 6a K" xfId="23700" xr:uid="{00000000-0005-0000-0000-00001A0C0000}"/>
    <cellStyle name="20% - Dekorfärg1 3 3 7" xfId="4711" xr:uid="{00000000-0005-0000-0000-00001B0C0000}"/>
    <cellStyle name="20% - Dekorfärg1 3 3 7 2" xfId="13596" xr:uid="{00000000-0005-0000-0000-00001C0C0000}"/>
    <cellStyle name="20% - Dekorfärg1 3 3 7 2 2" xfId="36771" xr:uid="{00000000-0005-0000-0000-00001D0C0000}"/>
    <cellStyle name="20% - Dekorfärg1 3 3 7 3" xfId="31093" xr:uid="{00000000-0005-0000-0000-00001E0C0000}"/>
    <cellStyle name="20% - Dekorfärg1 3 3 7 4" xfId="36772" xr:uid="{00000000-0005-0000-0000-00001F0C0000}"/>
    <cellStyle name="20% - Dekorfärg1 3 3 7_Tabell 6a K" xfId="20919" xr:uid="{00000000-0005-0000-0000-0000200C0000}"/>
    <cellStyle name="20% - Dekorfärg1 3 3 8" xfId="9211" xr:uid="{00000000-0005-0000-0000-0000210C0000}"/>
    <cellStyle name="20% - Dekorfärg1 3 3 8 2" xfId="36773" xr:uid="{00000000-0005-0000-0000-0000220C0000}"/>
    <cellStyle name="20% - Dekorfärg1 3 3 8 2 2" xfId="36774" xr:uid="{00000000-0005-0000-0000-0000230C0000}"/>
    <cellStyle name="20% - Dekorfärg1 3 3 8 3" xfId="36775" xr:uid="{00000000-0005-0000-0000-0000240C0000}"/>
    <cellStyle name="20% - Dekorfärg1 3 3 9" xfId="26708" xr:uid="{00000000-0005-0000-0000-0000250C0000}"/>
    <cellStyle name="20% - Dekorfärg1 3 3 9 2" xfId="36776" xr:uid="{00000000-0005-0000-0000-0000260C0000}"/>
    <cellStyle name="20% - Dekorfärg1 3 3_Tabell 6a K" xfId="22370" xr:uid="{00000000-0005-0000-0000-0000270C0000}"/>
    <cellStyle name="20% - Dekorfärg1 3 4" xfId="200" xr:uid="{00000000-0005-0000-0000-0000280C0000}"/>
    <cellStyle name="20% - Dekorfärg1 3 4 10" xfId="36777" xr:uid="{00000000-0005-0000-0000-0000290C0000}"/>
    <cellStyle name="20% - Dekorfärg1 3 4 11" xfId="36778" xr:uid="{00000000-0005-0000-0000-00002A0C0000}"/>
    <cellStyle name="20% - Dekorfärg1 3 4 12" xfId="36779" xr:uid="{00000000-0005-0000-0000-00002B0C0000}"/>
    <cellStyle name="20% - Dekorfärg1 3 4 2" xfId="412" xr:uid="{00000000-0005-0000-0000-00002C0C0000}"/>
    <cellStyle name="20% - Dekorfärg1 3 4 2 2" xfId="836" xr:uid="{00000000-0005-0000-0000-00002D0C0000}"/>
    <cellStyle name="20% - Dekorfärg1 3 4 2 2 2" xfId="1284" xr:uid="{00000000-0005-0000-0000-00002E0C0000}"/>
    <cellStyle name="20% - Dekorfärg1 3 4 2 2 2 2" xfId="3476" xr:uid="{00000000-0005-0000-0000-00002F0C0000}"/>
    <cellStyle name="20% - Dekorfärg1 3 4 2 2 2 2 2" xfId="7862" xr:uid="{00000000-0005-0000-0000-0000300C0000}"/>
    <cellStyle name="20% - Dekorfärg1 3 4 2 2 2 2 2 2" xfId="16747" xr:uid="{00000000-0005-0000-0000-0000310C0000}"/>
    <cellStyle name="20% - Dekorfärg1 3 4 2 2 2 2 2 2 2" xfId="36780" xr:uid="{00000000-0005-0000-0000-0000320C0000}"/>
    <cellStyle name="20% - Dekorfärg1 3 4 2 2 2 2 2 3" xfId="34244" xr:uid="{00000000-0005-0000-0000-0000330C0000}"/>
    <cellStyle name="20% - Dekorfärg1 3 4 2 2 2 2 2_Tabell 6a K" xfId="21558" xr:uid="{00000000-0005-0000-0000-0000340C0000}"/>
    <cellStyle name="20% - Dekorfärg1 3 4 2 2 2 2 3" xfId="12361" xr:uid="{00000000-0005-0000-0000-0000350C0000}"/>
    <cellStyle name="20% - Dekorfärg1 3 4 2 2 2 2 3 2" xfId="36781" xr:uid="{00000000-0005-0000-0000-0000360C0000}"/>
    <cellStyle name="20% - Dekorfärg1 3 4 2 2 2 2 4" xfId="29858" xr:uid="{00000000-0005-0000-0000-0000370C0000}"/>
    <cellStyle name="20% - Dekorfärg1 3 4 2 2 2 2 5" xfId="36782" xr:uid="{00000000-0005-0000-0000-0000380C0000}"/>
    <cellStyle name="20% - Dekorfärg1 3 4 2 2 2 2_Tabell 6a K" xfId="24228" xr:uid="{00000000-0005-0000-0000-0000390C0000}"/>
    <cellStyle name="20% - Dekorfärg1 3 4 2 2 2 3" xfId="5669" xr:uid="{00000000-0005-0000-0000-00003A0C0000}"/>
    <cellStyle name="20% - Dekorfärg1 3 4 2 2 2 3 2" xfId="14554" xr:uid="{00000000-0005-0000-0000-00003B0C0000}"/>
    <cellStyle name="20% - Dekorfärg1 3 4 2 2 2 3 2 2" xfId="36783" xr:uid="{00000000-0005-0000-0000-00003C0C0000}"/>
    <cellStyle name="20% - Dekorfärg1 3 4 2 2 2 3 3" xfId="32051" xr:uid="{00000000-0005-0000-0000-00003D0C0000}"/>
    <cellStyle name="20% - Dekorfärg1 3 4 2 2 2 3 4" xfId="36784" xr:uid="{00000000-0005-0000-0000-00003E0C0000}"/>
    <cellStyle name="20% - Dekorfärg1 3 4 2 2 2 3_Tabell 6a K" xfId="19120" xr:uid="{00000000-0005-0000-0000-00003F0C0000}"/>
    <cellStyle name="20% - Dekorfärg1 3 4 2 2 2 4" xfId="10169" xr:uid="{00000000-0005-0000-0000-0000400C0000}"/>
    <cellStyle name="20% - Dekorfärg1 3 4 2 2 2 4 2" xfId="36785" xr:uid="{00000000-0005-0000-0000-0000410C0000}"/>
    <cellStyle name="20% - Dekorfärg1 3 4 2 2 2 4 2 2" xfId="36786" xr:uid="{00000000-0005-0000-0000-0000420C0000}"/>
    <cellStyle name="20% - Dekorfärg1 3 4 2 2 2 4 3" xfId="36787" xr:uid="{00000000-0005-0000-0000-0000430C0000}"/>
    <cellStyle name="20% - Dekorfärg1 3 4 2 2 2 5" xfId="27666" xr:uid="{00000000-0005-0000-0000-0000440C0000}"/>
    <cellStyle name="20% - Dekorfärg1 3 4 2 2 2 5 2" xfId="36788" xr:uid="{00000000-0005-0000-0000-0000450C0000}"/>
    <cellStyle name="20% - Dekorfärg1 3 4 2 2 2 6" xfId="36789" xr:uid="{00000000-0005-0000-0000-0000460C0000}"/>
    <cellStyle name="20% - Dekorfärg1 3 4 2 2 2 7" xfId="36790" xr:uid="{00000000-0005-0000-0000-0000470C0000}"/>
    <cellStyle name="20% - Dekorfärg1 3 4 2 2 2_Tabell 6a K" xfId="24025" xr:uid="{00000000-0005-0000-0000-0000480C0000}"/>
    <cellStyle name="20% - Dekorfärg1 3 4 2 2 3" xfId="3028" xr:uid="{00000000-0005-0000-0000-0000490C0000}"/>
    <cellStyle name="20% - Dekorfärg1 3 4 2 2 3 2" xfId="7414" xr:uid="{00000000-0005-0000-0000-00004A0C0000}"/>
    <cellStyle name="20% - Dekorfärg1 3 4 2 2 3 2 2" xfId="16299" xr:uid="{00000000-0005-0000-0000-00004B0C0000}"/>
    <cellStyle name="20% - Dekorfärg1 3 4 2 2 3 2 2 2" xfId="36791" xr:uid="{00000000-0005-0000-0000-00004C0C0000}"/>
    <cellStyle name="20% - Dekorfärg1 3 4 2 2 3 2 3" xfId="33796" xr:uid="{00000000-0005-0000-0000-00004D0C0000}"/>
    <cellStyle name="20% - Dekorfärg1 3 4 2 2 3 2 4" xfId="36792" xr:uid="{00000000-0005-0000-0000-00004E0C0000}"/>
    <cellStyle name="20% - Dekorfärg1 3 4 2 2 3 2_Tabell 6a K" xfId="19153" xr:uid="{00000000-0005-0000-0000-00004F0C0000}"/>
    <cellStyle name="20% - Dekorfärg1 3 4 2 2 3 3" xfId="11913" xr:uid="{00000000-0005-0000-0000-0000500C0000}"/>
    <cellStyle name="20% - Dekorfärg1 3 4 2 2 3 3 2" xfId="36793" xr:uid="{00000000-0005-0000-0000-0000510C0000}"/>
    <cellStyle name="20% - Dekorfärg1 3 4 2 2 3 3 2 2" xfId="36794" xr:uid="{00000000-0005-0000-0000-0000520C0000}"/>
    <cellStyle name="20% - Dekorfärg1 3 4 2 2 3 3 3" xfId="36795" xr:uid="{00000000-0005-0000-0000-0000530C0000}"/>
    <cellStyle name="20% - Dekorfärg1 3 4 2 2 3 4" xfId="29410" xr:uid="{00000000-0005-0000-0000-0000540C0000}"/>
    <cellStyle name="20% - Dekorfärg1 3 4 2 2 3 4 2" xfId="36796" xr:uid="{00000000-0005-0000-0000-0000550C0000}"/>
    <cellStyle name="20% - Dekorfärg1 3 4 2 2 3 5" xfId="36797" xr:uid="{00000000-0005-0000-0000-0000560C0000}"/>
    <cellStyle name="20% - Dekorfärg1 3 4 2 2 3 6" xfId="36798" xr:uid="{00000000-0005-0000-0000-0000570C0000}"/>
    <cellStyle name="20% - Dekorfärg1 3 4 2 2 3_Tabell 6a K" xfId="18276" xr:uid="{00000000-0005-0000-0000-0000580C0000}"/>
    <cellStyle name="20% - Dekorfärg1 3 4 2 2 4" xfId="5221" xr:uid="{00000000-0005-0000-0000-0000590C0000}"/>
    <cellStyle name="20% - Dekorfärg1 3 4 2 2 4 2" xfId="14106" xr:uid="{00000000-0005-0000-0000-00005A0C0000}"/>
    <cellStyle name="20% - Dekorfärg1 3 4 2 2 4 2 2" xfId="36799" xr:uid="{00000000-0005-0000-0000-00005B0C0000}"/>
    <cellStyle name="20% - Dekorfärg1 3 4 2 2 4 3" xfId="31603" xr:uid="{00000000-0005-0000-0000-00005C0C0000}"/>
    <cellStyle name="20% - Dekorfärg1 3 4 2 2 4 4" xfId="36800" xr:uid="{00000000-0005-0000-0000-00005D0C0000}"/>
    <cellStyle name="20% - Dekorfärg1 3 4 2 2 4_Tabell 6a K" xfId="22552" xr:uid="{00000000-0005-0000-0000-00005E0C0000}"/>
    <cellStyle name="20% - Dekorfärg1 3 4 2 2 5" xfId="9721" xr:uid="{00000000-0005-0000-0000-00005F0C0000}"/>
    <cellStyle name="20% - Dekorfärg1 3 4 2 2 5 2" xfId="36801" xr:uid="{00000000-0005-0000-0000-0000600C0000}"/>
    <cellStyle name="20% - Dekorfärg1 3 4 2 2 5 2 2" xfId="36802" xr:uid="{00000000-0005-0000-0000-0000610C0000}"/>
    <cellStyle name="20% - Dekorfärg1 3 4 2 2 5 3" xfId="36803" xr:uid="{00000000-0005-0000-0000-0000620C0000}"/>
    <cellStyle name="20% - Dekorfärg1 3 4 2 2 6" xfId="27218" xr:uid="{00000000-0005-0000-0000-0000630C0000}"/>
    <cellStyle name="20% - Dekorfärg1 3 4 2 2 6 2" xfId="36804" xr:uid="{00000000-0005-0000-0000-0000640C0000}"/>
    <cellStyle name="20% - Dekorfärg1 3 4 2 2 7" xfId="36805" xr:uid="{00000000-0005-0000-0000-0000650C0000}"/>
    <cellStyle name="20% - Dekorfärg1 3 4 2 2 8" xfId="36806" xr:uid="{00000000-0005-0000-0000-0000660C0000}"/>
    <cellStyle name="20% - Dekorfärg1 3 4 2 2_Tabell 6a K" xfId="25933" xr:uid="{00000000-0005-0000-0000-0000670C0000}"/>
    <cellStyle name="20% - Dekorfärg1 3 4 2 3" xfId="1283" xr:uid="{00000000-0005-0000-0000-0000680C0000}"/>
    <cellStyle name="20% - Dekorfärg1 3 4 2 3 2" xfId="3475" xr:uid="{00000000-0005-0000-0000-0000690C0000}"/>
    <cellStyle name="20% - Dekorfärg1 3 4 2 3 2 2" xfId="7861" xr:uid="{00000000-0005-0000-0000-00006A0C0000}"/>
    <cellStyle name="20% - Dekorfärg1 3 4 2 3 2 2 2" xfId="16746" xr:uid="{00000000-0005-0000-0000-00006B0C0000}"/>
    <cellStyle name="20% - Dekorfärg1 3 4 2 3 2 2 2 2" xfId="36807" xr:uid="{00000000-0005-0000-0000-00006C0C0000}"/>
    <cellStyle name="20% - Dekorfärg1 3 4 2 3 2 2 3" xfId="34243" xr:uid="{00000000-0005-0000-0000-00006D0C0000}"/>
    <cellStyle name="20% - Dekorfärg1 3 4 2 3 2 2_Tabell 6a K" xfId="22186" xr:uid="{00000000-0005-0000-0000-00006E0C0000}"/>
    <cellStyle name="20% - Dekorfärg1 3 4 2 3 2 3" xfId="12360" xr:uid="{00000000-0005-0000-0000-00006F0C0000}"/>
    <cellStyle name="20% - Dekorfärg1 3 4 2 3 2 3 2" xfId="36808" xr:uid="{00000000-0005-0000-0000-0000700C0000}"/>
    <cellStyle name="20% - Dekorfärg1 3 4 2 3 2 4" xfId="29857" xr:uid="{00000000-0005-0000-0000-0000710C0000}"/>
    <cellStyle name="20% - Dekorfärg1 3 4 2 3 2 5" xfId="36809" xr:uid="{00000000-0005-0000-0000-0000720C0000}"/>
    <cellStyle name="20% - Dekorfärg1 3 4 2 3 2_Tabell 6a K" xfId="24402" xr:uid="{00000000-0005-0000-0000-0000730C0000}"/>
    <cellStyle name="20% - Dekorfärg1 3 4 2 3 3" xfId="5668" xr:uid="{00000000-0005-0000-0000-0000740C0000}"/>
    <cellStyle name="20% - Dekorfärg1 3 4 2 3 3 2" xfId="14553" xr:uid="{00000000-0005-0000-0000-0000750C0000}"/>
    <cellStyle name="20% - Dekorfärg1 3 4 2 3 3 2 2" xfId="36810" xr:uid="{00000000-0005-0000-0000-0000760C0000}"/>
    <cellStyle name="20% - Dekorfärg1 3 4 2 3 3 3" xfId="32050" xr:uid="{00000000-0005-0000-0000-0000770C0000}"/>
    <cellStyle name="20% - Dekorfärg1 3 4 2 3 3 4" xfId="36811" xr:uid="{00000000-0005-0000-0000-0000780C0000}"/>
    <cellStyle name="20% - Dekorfärg1 3 4 2 3 3_Tabell 6a K" xfId="22792" xr:uid="{00000000-0005-0000-0000-0000790C0000}"/>
    <cellStyle name="20% - Dekorfärg1 3 4 2 3 4" xfId="10168" xr:uid="{00000000-0005-0000-0000-00007A0C0000}"/>
    <cellStyle name="20% - Dekorfärg1 3 4 2 3 4 2" xfId="36812" xr:uid="{00000000-0005-0000-0000-00007B0C0000}"/>
    <cellStyle name="20% - Dekorfärg1 3 4 2 3 4 2 2" xfId="36813" xr:uid="{00000000-0005-0000-0000-00007C0C0000}"/>
    <cellStyle name="20% - Dekorfärg1 3 4 2 3 4 3" xfId="36814" xr:uid="{00000000-0005-0000-0000-00007D0C0000}"/>
    <cellStyle name="20% - Dekorfärg1 3 4 2 3 5" xfId="27665" xr:uid="{00000000-0005-0000-0000-00007E0C0000}"/>
    <cellStyle name="20% - Dekorfärg1 3 4 2 3 5 2" xfId="36815" xr:uid="{00000000-0005-0000-0000-00007F0C0000}"/>
    <cellStyle name="20% - Dekorfärg1 3 4 2 3 6" xfId="36816" xr:uid="{00000000-0005-0000-0000-0000800C0000}"/>
    <cellStyle name="20% - Dekorfärg1 3 4 2 3 7" xfId="36817" xr:uid="{00000000-0005-0000-0000-0000810C0000}"/>
    <cellStyle name="20% - Dekorfärg1 3 4 2 3_Tabell 6a K" xfId="20470" xr:uid="{00000000-0005-0000-0000-0000820C0000}"/>
    <cellStyle name="20% - Dekorfärg1 3 4 2 4" xfId="2604" xr:uid="{00000000-0005-0000-0000-0000830C0000}"/>
    <cellStyle name="20% - Dekorfärg1 3 4 2 4 2" xfId="6990" xr:uid="{00000000-0005-0000-0000-0000840C0000}"/>
    <cellStyle name="20% - Dekorfärg1 3 4 2 4 2 2" xfId="15875" xr:uid="{00000000-0005-0000-0000-0000850C0000}"/>
    <cellStyle name="20% - Dekorfärg1 3 4 2 4 2 2 2" xfId="36818" xr:uid="{00000000-0005-0000-0000-0000860C0000}"/>
    <cellStyle name="20% - Dekorfärg1 3 4 2 4 2 3" xfId="33372" xr:uid="{00000000-0005-0000-0000-0000870C0000}"/>
    <cellStyle name="20% - Dekorfärg1 3 4 2 4 2 4" xfId="36819" xr:uid="{00000000-0005-0000-0000-0000880C0000}"/>
    <cellStyle name="20% - Dekorfärg1 3 4 2 4 2_Tabell 6a K" xfId="23172" xr:uid="{00000000-0005-0000-0000-0000890C0000}"/>
    <cellStyle name="20% - Dekorfärg1 3 4 2 4 3" xfId="11489" xr:uid="{00000000-0005-0000-0000-00008A0C0000}"/>
    <cellStyle name="20% - Dekorfärg1 3 4 2 4 3 2" xfId="36820" xr:uid="{00000000-0005-0000-0000-00008B0C0000}"/>
    <cellStyle name="20% - Dekorfärg1 3 4 2 4 3 2 2" xfId="36821" xr:uid="{00000000-0005-0000-0000-00008C0C0000}"/>
    <cellStyle name="20% - Dekorfärg1 3 4 2 4 3 3" xfId="36822" xr:uid="{00000000-0005-0000-0000-00008D0C0000}"/>
    <cellStyle name="20% - Dekorfärg1 3 4 2 4 4" xfId="28986" xr:uid="{00000000-0005-0000-0000-00008E0C0000}"/>
    <cellStyle name="20% - Dekorfärg1 3 4 2 4 4 2" xfId="36823" xr:uid="{00000000-0005-0000-0000-00008F0C0000}"/>
    <cellStyle name="20% - Dekorfärg1 3 4 2 4 5" xfId="36824" xr:uid="{00000000-0005-0000-0000-0000900C0000}"/>
    <cellStyle name="20% - Dekorfärg1 3 4 2 4 6" xfId="36825" xr:uid="{00000000-0005-0000-0000-0000910C0000}"/>
    <cellStyle name="20% - Dekorfärg1 3 4 2 4_Tabell 6a K" xfId="22487" xr:uid="{00000000-0005-0000-0000-0000920C0000}"/>
    <cellStyle name="20% - Dekorfärg1 3 4 2 5" xfId="4797" xr:uid="{00000000-0005-0000-0000-0000930C0000}"/>
    <cellStyle name="20% - Dekorfärg1 3 4 2 5 2" xfId="13682" xr:uid="{00000000-0005-0000-0000-0000940C0000}"/>
    <cellStyle name="20% - Dekorfärg1 3 4 2 5 2 2" xfId="36826" xr:uid="{00000000-0005-0000-0000-0000950C0000}"/>
    <cellStyle name="20% - Dekorfärg1 3 4 2 5 3" xfId="31179" xr:uid="{00000000-0005-0000-0000-0000960C0000}"/>
    <cellStyle name="20% - Dekorfärg1 3 4 2 5 4" xfId="36827" xr:uid="{00000000-0005-0000-0000-0000970C0000}"/>
    <cellStyle name="20% - Dekorfärg1 3 4 2 5_Tabell 6a K" xfId="24722" xr:uid="{00000000-0005-0000-0000-0000980C0000}"/>
    <cellStyle name="20% - Dekorfärg1 3 4 2 6" xfId="9297" xr:uid="{00000000-0005-0000-0000-0000990C0000}"/>
    <cellStyle name="20% - Dekorfärg1 3 4 2 6 2" xfId="36828" xr:uid="{00000000-0005-0000-0000-00009A0C0000}"/>
    <cellStyle name="20% - Dekorfärg1 3 4 2 6 2 2" xfId="36829" xr:uid="{00000000-0005-0000-0000-00009B0C0000}"/>
    <cellStyle name="20% - Dekorfärg1 3 4 2 6 3" xfId="36830" xr:uid="{00000000-0005-0000-0000-00009C0C0000}"/>
    <cellStyle name="20% - Dekorfärg1 3 4 2 7" xfId="26794" xr:uid="{00000000-0005-0000-0000-00009D0C0000}"/>
    <cellStyle name="20% - Dekorfärg1 3 4 2 7 2" xfId="36831" xr:uid="{00000000-0005-0000-0000-00009E0C0000}"/>
    <cellStyle name="20% - Dekorfärg1 3 4 2 8" xfId="36832" xr:uid="{00000000-0005-0000-0000-00009F0C0000}"/>
    <cellStyle name="20% - Dekorfärg1 3 4 2 9" xfId="36833" xr:uid="{00000000-0005-0000-0000-0000A00C0000}"/>
    <cellStyle name="20% - Dekorfärg1 3 4 2_Tabell 6a K" xfId="20380" xr:uid="{00000000-0005-0000-0000-0000A10C0000}"/>
    <cellStyle name="20% - Dekorfärg1 3 4 3" xfId="624" xr:uid="{00000000-0005-0000-0000-0000A20C0000}"/>
    <cellStyle name="20% - Dekorfärg1 3 4 3 2" xfId="1285" xr:uid="{00000000-0005-0000-0000-0000A30C0000}"/>
    <cellStyle name="20% - Dekorfärg1 3 4 3 2 2" xfId="3477" xr:uid="{00000000-0005-0000-0000-0000A40C0000}"/>
    <cellStyle name="20% - Dekorfärg1 3 4 3 2 2 2" xfId="7863" xr:uid="{00000000-0005-0000-0000-0000A50C0000}"/>
    <cellStyle name="20% - Dekorfärg1 3 4 3 2 2 2 2" xfId="16748" xr:uid="{00000000-0005-0000-0000-0000A60C0000}"/>
    <cellStyle name="20% - Dekorfärg1 3 4 3 2 2 2 2 2" xfId="36834" xr:uid="{00000000-0005-0000-0000-0000A70C0000}"/>
    <cellStyle name="20% - Dekorfärg1 3 4 3 2 2 2 3" xfId="34245" xr:uid="{00000000-0005-0000-0000-0000A80C0000}"/>
    <cellStyle name="20% - Dekorfärg1 3 4 3 2 2 2_Tabell 6a K" xfId="22082" xr:uid="{00000000-0005-0000-0000-0000A90C0000}"/>
    <cellStyle name="20% - Dekorfärg1 3 4 3 2 2 3" xfId="12362" xr:uid="{00000000-0005-0000-0000-0000AA0C0000}"/>
    <cellStyle name="20% - Dekorfärg1 3 4 3 2 2 3 2" xfId="36835" xr:uid="{00000000-0005-0000-0000-0000AB0C0000}"/>
    <cellStyle name="20% - Dekorfärg1 3 4 3 2 2 4" xfId="29859" xr:uid="{00000000-0005-0000-0000-0000AC0C0000}"/>
    <cellStyle name="20% - Dekorfärg1 3 4 3 2 2 5" xfId="36836" xr:uid="{00000000-0005-0000-0000-0000AD0C0000}"/>
    <cellStyle name="20% - Dekorfärg1 3 4 3 2 2_Tabell 6a K" xfId="26488" xr:uid="{00000000-0005-0000-0000-0000AE0C0000}"/>
    <cellStyle name="20% - Dekorfärg1 3 4 3 2 3" xfId="5670" xr:uid="{00000000-0005-0000-0000-0000AF0C0000}"/>
    <cellStyle name="20% - Dekorfärg1 3 4 3 2 3 2" xfId="14555" xr:uid="{00000000-0005-0000-0000-0000B00C0000}"/>
    <cellStyle name="20% - Dekorfärg1 3 4 3 2 3 2 2" xfId="36837" xr:uid="{00000000-0005-0000-0000-0000B10C0000}"/>
    <cellStyle name="20% - Dekorfärg1 3 4 3 2 3 3" xfId="32052" xr:uid="{00000000-0005-0000-0000-0000B20C0000}"/>
    <cellStyle name="20% - Dekorfärg1 3 4 3 2 3 4" xfId="36838" xr:uid="{00000000-0005-0000-0000-0000B30C0000}"/>
    <cellStyle name="20% - Dekorfärg1 3 4 3 2 3_Tabell 6a K" xfId="20072" xr:uid="{00000000-0005-0000-0000-0000B40C0000}"/>
    <cellStyle name="20% - Dekorfärg1 3 4 3 2 4" xfId="10170" xr:uid="{00000000-0005-0000-0000-0000B50C0000}"/>
    <cellStyle name="20% - Dekorfärg1 3 4 3 2 4 2" xfId="36839" xr:uid="{00000000-0005-0000-0000-0000B60C0000}"/>
    <cellStyle name="20% - Dekorfärg1 3 4 3 2 4 2 2" xfId="36840" xr:uid="{00000000-0005-0000-0000-0000B70C0000}"/>
    <cellStyle name="20% - Dekorfärg1 3 4 3 2 4 3" xfId="36841" xr:uid="{00000000-0005-0000-0000-0000B80C0000}"/>
    <cellStyle name="20% - Dekorfärg1 3 4 3 2 5" xfId="27667" xr:uid="{00000000-0005-0000-0000-0000B90C0000}"/>
    <cellStyle name="20% - Dekorfärg1 3 4 3 2 5 2" xfId="36842" xr:uid="{00000000-0005-0000-0000-0000BA0C0000}"/>
    <cellStyle name="20% - Dekorfärg1 3 4 3 2 6" xfId="36843" xr:uid="{00000000-0005-0000-0000-0000BB0C0000}"/>
    <cellStyle name="20% - Dekorfärg1 3 4 3 2 7" xfId="36844" xr:uid="{00000000-0005-0000-0000-0000BC0C0000}"/>
    <cellStyle name="20% - Dekorfärg1 3 4 3 2_Tabell 6a K" xfId="20059" xr:uid="{00000000-0005-0000-0000-0000BD0C0000}"/>
    <cellStyle name="20% - Dekorfärg1 3 4 3 3" xfId="2816" xr:uid="{00000000-0005-0000-0000-0000BE0C0000}"/>
    <cellStyle name="20% - Dekorfärg1 3 4 3 3 2" xfId="7202" xr:uid="{00000000-0005-0000-0000-0000BF0C0000}"/>
    <cellStyle name="20% - Dekorfärg1 3 4 3 3 2 2" xfId="16087" xr:uid="{00000000-0005-0000-0000-0000C00C0000}"/>
    <cellStyle name="20% - Dekorfärg1 3 4 3 3 2 2 2" xfId="36845" xr:uid="{00000000-0005-0000-0000-0000C10C0000}"/>
    <cellStyle name="20% - Dekorfärg1 3 4 3 3 2 3" xfId="33584" xr:uid="{00000000-0005-0000-0000-0000C20C0000}"/>
    <cellStyle name="20% - Dekorfärg1 3 4 3 3 2 4" xfId="36846" xr:uid="{00000000-0005-0000-0000-0000C30C0000}"/>
    <cellStyle name="20% - Dekorfärg1 3 4 3 3 2_Tabell 6a K" xfId="19666" xr:uid="{00000000-0005-0000-0000-0000C40C0000}"/>
    <cellStyle name="20% - Dekorfärg1 3 4 3 3 3" xfId="11701" xr:uid="{00000000-0005-0000-0000-0000C50C0000}"/>
    <cellStyle name="20% - Dekorfärg1 3 4 3 3 3 2" xfId="36847" xr:uid="{00000000-0005-0000-0000-0000C60C0000}"/>
    <cellStyle name="20% - Dekorfärg1 3 4 3 3 3 2 2" xfId="36848" xr:uid="{00000000-0005-0000-0000-0000C70C0000}"/>
    <cellStyle name="20% - Dekorfärg1 3 4 3 3 3 3" xfId="36849" xr:uid="{00000000-0005-0000-0000-0000C80C0000}"/>
    <cellStyle name="20% - Dekorfärg1 3 4 3 3 4" xfId="29198" xr:uid="{00000000-0005-0000-0000-0000C90C0000}"/>
    <cellStyle name="20% - Dekorfärg1 3 4 3 3 4 2" xfId="36850" xr:uid="{00000000-0005-0000-0000-0000CA0C0000}"/>
    <cellStyle name="20% - Dekorfärg1 3 4 3 3 5" xfId="36851" xr:uid="{00000000-0005-0000-0000-0000CB0C0000}"/>
    <cellStyle name="20% - Dekorfärg1 3 4 3 3 6" xfId="36852" xr:uid="{00000000-0005-0000-0000-0000CC0C0000}"/>
    <cellStyle name="20% - Dekorfärg1 3 4 3 3_Tabell 6a K" xfId="25646" xr:uid="{00000000-0005-0000-0000-0000CD0C0000}"/>
    <cellStyle name="20% - Dekorfärg1 3 4 3 4" xfId="5009" xr:uid="{00000000-0005-0000-0000-0000CE0C0000}"/>
    <cellStyle name="20% - Dekorfärg1 3 4 3 4 2" xfId="13894" xr:uid="{00000000-0005-0000-0000-0000CF0C0000}"/>
    <cellStyle name="20% - Dekorfärg1 3 4 3 4 2 2" xfId="36853" xr:uid="{00000000-0005-0000-0000-0000D00C0000}"/>
    <cellStyle name="20% - Dekorfärg1 3 4 3 4 3" xfId="31391" xr:uid="{00000000-0005-0000-0000-0000D10C0000}"/>
    <cellStyle name="20% - Dekorfärg1 3 4 3 4 4" xfId="36854" xr:uid="{00000000-0005-0000-0000-0000D20C0000}"/>
    <cellStyle name="20% - Dekorfärg1 3 4 3 4_Tabell 6a K" xfId="24503" xr:uid="{00000000-0005-0000-0000-0000D30C0000}"/>
    <cellStyle name="20% - Dekorfärg1 3 4 3 5" xfId="9509" xr:uid="{00000000-0005-0000-0000-0000D40C0000}"/>
    <cellStyle name="20% - Dekorfärg1 3 4 3 5 2" xfId="36855" xr:uid="{00000000-0005-0000-0000-0000D50C0000}"/>
    <cellStyle name="20% - Dekorfärg1 3 4 3 5 2 2" xfId="36856" xr:uid="{00000000-0005-0000-0000-0000D60C0000}"/>
    <cellStyle name="20% - Dekorfärg1 3 4 3 5 3" xfId="36857" xr:uid="{00000000-0005-0000-0000-0000D70C0000}"/>
    <cellStyle name="20% - Dekorfärg1 3 4 3 6" xfId="27006" xr:uid="{00000000-0005-0000-0000-0000D80C0000}"/>
    <cellStyle name="20% - Dekorfärg1 3 4 3 6 2" xfId="36858" xr:uid="{00000000-0005-0000-0000-0000D90C0000}"/>
    <cellStyle name="20% - Dekorfärg1 3 4 3 7" xfId="36859" xr:uid="{00000000-0005-0000-0000-0000DA0C0000}"/>
    <cellStyle name="20% - Dekorfärg1 3 4 3 8" xfId="36860" xr:uid="{00000000-0005-0000-0000-0000DB0C0000}"/>
    <cellStyle name="20% - Dekorfärg1 3 4 3_Tabell 6a K" xfId="23763" xr:uid="{00000000-0005-0000-0000-0000DC0C0000}"/>
    <cellStyle name="20% - Dekorfärg1 3 4 4" xfId="1048" xr:uid="{00000000-0005-0000-0000-0000DD0C0000}"/>
    <cellStyle name="20% - Dekorfärg1 3 4 4 2" xfId="1286" xr:uid="{00000000-0005-0000-0000-0000DE0C0000}"/>
    <cellStyle name="20% - Dekorfärg1 3 4 4 2 2" xfId="3478" xr:uid="{00000000-0005-0000-0000-0000DF0C0000}"/>
    <cellStyle name="20% - Dekorfärg1 3 4 4 2 2 2" xfId="7864" xr:uid="{00000000-0005-0000-0000-0000E00C0000}"/>
    <cellStyle name="20% - Dekorfärg1 3 4 4 2 2 2 2" xfId="16749" xr:uid="{00000000-0005-0000-0000-0000E10C0000}"/>
    <cellStyle name="20% - Dekorfärg1 3 4 4 2 2 2 2 2" xfId="36861" xr:uid="{00000000-0005-0000-0000-0000E20C0000}"/>
    <cellStyle name="20% - Dekorfärg1 3 4 4 2 2 2 3" xfId="34246" xr:uid="{00000000-0005-0000-0000-0000E30C0000}"/>
    <cellStyle name="20% - Dekorfärg1 3 4 4 2 2 2_Tabell 6a K" xfId="20739" xr:uid="{00000000-0005-0000-0000-0000E40C0000}"/>
    <cellStyle name="20% - Dekorfärg1 3 4 4 2 2 3" xfId="12363" xr:uid="{00000000-0005-0000-0000-0000E50C0000}"/>
    <cellStyle name="20% - Dekorfärg1 3 4 4 2 2 3 2" xfId="36862" xr:uid="{00000000-0005-0000-0000-0000E60C0000}"/>
    <cellStyle name="20% - Dekorfärg1 3 4 4 2 2 4" xfId="29860" xr:uid="{00000000-0005-0000-0000-0000E70C0000}"/>
    <cellStyle name="20% - Dekorfärg1 3 4 4 2 2 5" xfId="36863" xr:uid="{00000000-0005-0000-0000-0000E80C0000}"/>
    <cellStyle name="20% - Dekorfärg1 3 4 4 2 2_Tabell 6a K" xfId="21858" xr:uid="{00000000-0005-0000-0000-0000E90C0000}"/>
    <cellStyle name="20% - Dekorfärg1 3 4 4 2 3" xfId="5671" xr:uid="{00000000-0005-0000-0000-0000EA0C0000}"/>
    <cellStyle name="20% - Dekorfärg1 3 4 4 2 3 2" xfId="14556" xr:uid="{00000000-0005-0000-0000-0000EB0C0000}"/>
    <cellStyle name="20% - Dekorfärg1 3 4 4 2 3 2 2" xfId="36864" xr:uid="{00000000-0005-0000-0000-0000EC0C0000}"/>
    <cellStyle name="20% - Dekorfärg1 3 4 4 2 3 3" xfId="32053" xr:uid="{00000000-0005-0000-0000-0000ED0C0000}"/>
    <cellStyle name="20% - Dekorfärg1 3 4 4 2 3 4" xfId="36865" xr:uid="{00000000-0005-0000-0000-0000EE0C0000}"/>
    <cellStyle name="20% - Dekorfärg1 3 4 4 2 3_Tabell 6a K" xfId="24293" xr:uid="{00000000-0005-0000-0000-0000EF0C0000}"/>
    <cellStyle name="20% - Dekorfärg1 3 4 4 2 4" xfId="10171" xr:uid="{00000000-0005-0000-0000-0000F00C0000}"/>
    <cellStyle name="20% - Dekorfärg1 3 4 4 2 4 2" xfId="36866" xr:uid="{00000000-0005-0000-0000-0000F10C0000}"/>
    <cellStyle name="20% - Dekorfärg1 3 4 4 2 4 2 2" xfId="36867" xr:uid="{00000000-0005-0000-0000-0000F20C0000}"/>
    <cellStyle name="20% - Dekorfärg1 3 4 4 2 4 3" xfId="36868" xr:uid="{00000000-0005-0000-0000-0000F30C0000}"/>
    <cellStyle name="20% - Dekorfärg1 3 4 4 2 5" xfId="27668" xr:uid="{00000000-0005-0000-0000-0000F40C0000}"/>
    <cellStyle name="20% - Dekorfärg1 3 4 4 2 5 2" xfId="36869" xr:uid="{00000000-0005-0000-0000-0000F50C0000}"/>
    <cellStyle name="20% - Dekorfärg1 3 4 4 2 6" xfId="36870" xr:uid="{00000000-0005-0000-0000-0000F60C0000}"/>
    <cellStyle name="20% - Dekorfärg1 3 4 4 2 7" xfId="36871" xr:uid="{00000000-0005-0000-0000-0000F70C0000}"/>
    <cellStyle name="20% - Dekorfärg1 3 4 4 2_Tabell 6a K" xfId="21593" xr:uid="{00000000-0005-0000-0000-0000F80C0000}"/>
    <cellStyle name="20% - Dekorfärg1 3 4 4 3" xfId="3240" xr:uid="{00000000-0005-0000-0000-0000F90C0000}"/>
    <cellStyle name="20% - Dekorfärg1 3 4 4 3 2" xfId="7626" xr:uid="{00000000-0005-0000-0000-0000FA0C0000}"/>
    <cellStyle name="20% - Dekorfärg1 3 4 4 3 2 2" xfId="16511" xr:uid="{00000000-0005-0000-0000-0000FB0C0000}"/>
    <cellStyle name="20% - Dekorfärg1 3 4 4 3 2 2 2" xfId="36872" xr:uid="{00000000-0005-0000-0000-0000FC0C0000}"/>
    <cellStyle name="20% - Dekorfärg1 3 4 4 3 2 3" xfId="34008" xr:uid="{00000000-0005-0000-0000-0000FD0C0000}"/>
    <cellStyle name="20% - Dekorfärg1 3 4 4 3 2 4" xfId="36873" xr:uid="{00000000-0005-0000-0000-0000FE0C0000}"/>
    <cellStyle name="20% - Dekorfärg1 3 4 4 3 2_Tabell 6a K" xfId="21323" xr:uid="{00000000-0005-0000-0000-0000FF0C0000}"/>
    <cellStyle name="20% - Dekorfärg1 3 4 4 3 3" xfId="12125" xr:uid="{00000000-0005-0000-0000-0000000D0000}"/>
    <cellStyle name="20% - Dekorfärg1 3 4 4 3 3 2" xfId="36874" xr:uid="{00000000-0005-0000-0000-0000010D0000}"/>
    <cellStyle name="20% - Dekorfärg1 3 4 4 3 3 2 2" xfId="36875" xr:uid="{00000000-0005-0000-0000-0000020D0000}"/>
    <cellStyle name="20% - Dekorfärg1 3 4 4 3 3 3" xfId="36876" xr:uid="{00000000-0005-0000-0000-0000030D0000}"/>
    <cellStyle name="20% - Dekorfärg1 3 4 4 3 4" xfId="29622" xr:uid="{00000000-0005-0000-0000-0000040D0000}"/>
    <cellStyle name="20% - Dekorfärg1 3 4 4 3 4 2" xfId="36877" xr:uid="{00000000-0005-0000-0000-0000050D0000}"/>
    <cellStyle name="20% - Dekorfärg1 3 4 4 3 5" xfId="36878" xr:uid="{00000000-0005-0000-0000-0000060D0000}"/>
    <cellStyle name="20% - Dekorfärg1 3 4 4 3 6" xfId="36879" xr:uid="{00000000-0005-0000-0000-0000070D0000}"/>
    <cellStyle name="20% - Dekorfärg1 3 4 4 3_Tabell 6a K" xfId="23901" xr:uid="{00000000-0005-0000-0000-0000080D0000}"/>
    <cellStyle name="20% - Dekorfärg1 3 4 4 4" xfId="5433" xr:uid="{00000000-0005-0000-0000-0000090D0000}"/>
    <cellStyle name="20% - Dekorfärg1 3 4 4 4 2" xfId="14318" xr:uid="{00000000-0005-0000-0000-00000A0D0000}"/>
    <cellStyle name="20% - Dekorfärg1 3 4 4 4 2 2" xfId="36880" xr:uid="{00000000-0005-0000-0000-00000B0D0000}"/>
    <cellStyle name="20% - Dekorfärg1 3 4 4 4 3" xfId="31815" xr:uid="{00000000-0005-0000-0000-00000C0D0000}"/>
    <cellStyle name="20% - Dekorfärg1 3 4 4 4 4" xfId="36881" xr:uid="{00000000-0005-0000-0000-00000D0D0000}"/>
    <cellStyle name="20% - Dekorfärg1 3 4 4 4_Tabell 6a K" xfId="18421" xr:uid="{00000000-0005-0000-0000-00000E0D0000}"/>
    <cellStyle name="20% - Dekorfärg1 3 4 4 5" xfId="9933" xr:uid="{00000000-0005-0000-0000-00000F0D0000}"/>
    <cellStyle name="20% - Dekorfärg1 3 4 4 5 2" xfId="36882" xr:uid="{00000000-0005-0000-0000-0000100D0000}"/>
    <cellStyle name="20% - Dekorfärg1 3 4 4 5 2 2" xfId="36883" xr:uid="{00000000-0005-0000-0000-0000110D0000}"/>
    <cellStyle name="20% - Dekorfärg1 3 4 4 5 3" xfId="36884" xr:uid="{00000000-0005-0000-0000-0000120D0000}"/>
    <cellStyle name="20% - Dekorfärg1 3 4 4 6" xfId="27430" xr:uid="{00000000-0005-0000-0000-0000130D0000}"/>
    <cellStyle name="20% - Dekorfärg1 3 4 4 6 2" xfId="36885" xr:uid="{00000000-0005-0000-0000-0000140D0000}"/>
    <cellStyle name="20% - Dekorfärg1 3 4 4 7" xfId="36886" xr:uid="{00000000-0005-0000-0000-0000150D0000}"/>
    <cellStyle name="20% - Dekorfärg1 3 4 4 8" xfId="36887" xr:uid="{00000000-0005-0000-0000-0000160D0000}"/>
    <cellStyle name="20% - Dekorfärg1 3 4 4_Tabell 6a K" xfId="23231" xr:uid="{00000000-0005-0000-0000-0000170D0000}"/>
    <cellStyle name="20% - Dekorfärg1 3 4 5" xfId="1282" xr:uid="{00000000-0005-0000-0000-0000180D0000}"/>
    <cellStyle name="20% - Dekorfärg1 3 4 5 2" xfId="3474" xr:uid="{00000000-0005-0000-0000-0000190D0000}"/>
    <cellStyle name="20% - Dekorfärg1 3 4 5 2 2" xfId="7860" xr:uid="{00000000-0005-0000-0000-00001A0D0000}"/>
    <cellStyle name="20% - Dekorfärg1 3 4 5 2 2 2" xfId="16745" xr:uid="{00000000-0005-0000-0000-00001B0D0000}"/>
    <cellStyle name="20% - Dekorfärg1 3 4 5 2 2 2 2" xfId="36888" xr:uid="{00000000-0005-0000-0000-00001C0D0000}"/>
    <cellStyle name="20% - Dekorfärg1 3 4 5 2 2 3" xfId="34242" xr:uid="{00000000-0005-0000-0000-00001D0D0000}"/>
    <cellStyle name="20% - Dekorfärg1 3 4 5 2 2_Tabell 6a K" xfId="20590" xr:uid="{00000000-0005-0000-0000-00001E0D0000}"/>
    <cellStyle name="20% - Dekorfärg1 3 4 5 2 3" xfId="12359" xr:uid="{00000000-0005-0000-0000-00001F0D0000}"/>
    <cellStyle name="20% - Dekorfärg1 3 4 5 2 3 2" xfId="36889" xr:uid="{00000000-0005-0000-0000-0000200D0000}"/>
    <cellStyle name="20% - Dekorfärg1 3 4 5 2 4" xfId="29856" xr:uid="{00000000-0005-0000-0000-0000210D0000}"/>
    <cellStyle name="20% - Dekorfärg1 3 4 5 2 5" xfId="36890" xr:uid="{00000000-0005-0000-0000-0000220D0000}"/>
    <cellStyle name="20% - Dekorfärg1 3 4 5 2_Tabell 6a K" xfId="22229" xr:uid="{00000000-0005-0000-0000-0000230D0000}"/>
    <cellStyle name="20% - Dekorfärg1 3 4 5 3" xfId="5667" xr:uid="{00000000-0005-0000-0000-0000240D0000}"/>
    <cellStyle name="20% - Dekorfärg1 3 4 5 3 2" xfId="14552" xr:uid="{00000000-0005-0000-0000-0000250D0000}"/>
    <cellStyle name="20% - Dekorfärg1 3 4 5 3 2 2" xfId="36891" xr:uid="{00000000-0005-0000-0000-0000260D0000}"/>
    <cellStyle name="20% - Dekorfärg1 3 4 5 3 3" xfId="32049" xr:uid="{00000000-0005-0000-0000-0000270D0000}"/>
    <cellStyle name="20% - Dekorfärg1 3 4 5 3 4" xfId="36892" xr:uid="{00000000-0005-0000-0000-0000280D0000}"/>
    <cellStyle name="20% - Dekorfärg1 3 4 5 3_Tabell 6a K" xfId="24988" xr:uid="{00000000-0005-0000-0000-0000290D0000}"/>
    <cellStyle name="20% - Dekorfärg1 3 4 5 4" xfId="10167" xr:uid="{00000000-0005-0000-0000-00002A0D0000}"/>
    <cellStyle name="20% - Dekorfärg1 3 4 5 4 2" xfId="36893" xr:uid="{00000000-0005-0000-0000-00002B0D0000}"/>
    <cellStyle name="20% - Dekorfärg1 3 4 5 4 2 2" xfId="36894" xr:uid="{00000000-0005-0000-0000-00002C0D0000}"/>
    <cellStyle name="20% - Dekorfärg1 3 4 5 4 3" xfId="36895" xr:uid="{00000000-0005-0000-0000-00002D0D0000}"/>
    <cellStyle name="20% - Dekorfärg1 3 4 5 5" xfId="27664" xr:uid="{00000000-0005-0000-0000-00002E0D0000}"/>
    <cellStyle name="20% - Dekorfärg1 3 4 5 5 2" xfId="36896" xr:uid="{00000000-0005-0000-0000-00002F0D0000}"/>
    <cellStyle name="20% - Dekorfärg1 3 4 5 6" xfId="36897" xr:uid="{00000000-0005-0000-0000-0000300D0000}"/>
    <cellStyle name="20% - Dekorfärg1 3 4 5 7" xfId="36898" xr:uid="{00000000-0005-0000-0000-0000310D0000}"/>
    <cellStyle name="20% - Dekorfärg1 3 4 5_Tabell 6a K" xfId="24811" xr:uid="{00000000-0005-0000-0000-0000320D0000}"/>
    <cellStyle name="20% - Dekorfärg1 3 4 6" xfId="2392" xr:uid="{00000000-0005-0000-0000-0000330D0000}"/>
    <cellStyle name="20% - Dekorfärg1 3 4 6 2" xfId="6778" xr:uid="{00000000-0005-0000-0000-0000340D0000}"/>
    <cellStyle name="20% - Dekorfärg1 3 4 6 2 2" xfId="15663" xr:uid="{00000000-0005-0000-0000-0000350D0000}"/>
    <cellStyle name="20% - Dekorfärg1 3 4 6 2 2 2" xfId="36899" xr:uid="{00000000-0005-0000-0000-0000360D0000}"/>
    <cellStyle name="20% - Dekorfärg1 3 4 6 2 3" xfId="33160" xr:uid="{00000000-0005-0000-0000-0000370D0000}"/>
    <cellStyle name="20% - Dekorfärg1 3 4 6 2 4" xfId="36900" xr:uid="{00000000-0005-0000-0000-0000380D0000}"/>
    <cellStyle name="20% - Dekorfärg1 3 4 6 2_Tabell 6a K" xfId="18675" xr:uid="{00000000-0005-0000-0000-0000390D0000}"/>
    <cellStyle name="20% - Dekorfärg1 3 4 6 3" xfId="11277" xr:uid="{00000000-0005-0000-0000-00003A0D0000}"/>
    <cellStyle name="20% - Dekorfärg1 3 4 6 3 2" xfId="36901" xr:uid="{00000000-0005-0000-0000-00003B0D0000}"/>
    <cellStyle name="20% - Dekorfärg1 3 4 6 3 2 2" xfId="36902" xr:uid="{00000000-0005-0000-0000-00003C0D0000}"/>
    <cellStyle name="20% - Dekorfärg1 3 4 6 3 3" xfId="36903" xr:uid="{00000000-0005-0000-0000-00003D0D0000}"/>
    <cellStyle name="20% - Dekorfärg1 3 4 6 4" xfId="28774" xr:uid="{00000000-0005-0000-0000-00003E0D0000}"/>
    <cellStyle name="20% - Dekorfärg1 3 4 6 4 2" xfId="36904" xr:uid="{00000000-0005-0000-0000-00003F0D0000}"/>
    <cellStyle name="20% - Dekorfärg1 3 4 6 5" xfId="36905" xr:uid="{00000000-0005-0000-0000-0000400D0000}"/>
    <cellStyle name="20% - Dekorfärg1 3 4 6 6" xfId="36906" xr:uid="{00000000-0005-0000-0000-0000410D0000}"/>
    <cellStyle name="20% - Dekorfärg1 3 4 6_Tabell 6a K" xfId="19085" xr:uid="{00000000-0005-0000-0000-0000420D0000}"/>
    <cellStyle name="20% - Dekorfärg1 3 4 7" xfId="4585" xr:uid="{00000000-0005-0000-0000-0000430D0000}"/>
    <cellStyle name="20% - Dekorfärg1 3 4 7 2" xfId="13470" xr:uid="{00000000-0005-0000-0000-0000440D0000}"/>
    <cellStyle name="20% - Dekorfärg1 3 4 7 2 2" xfId="36907" xr:uid="{00000000-0005-0000-0000-0000450D0000}"/>
    <cellStyle name="20% - Dekorfärg1 3 4 7 3" xfId="30967" xr:uid="{00000000-0005-0000-0000-0000460D0000}"/>
    <cellStyle name="20% - Dekorfärg1 3 4 7 4" xfId="36908" xr:uid="{00000000-0005-0000-0000-0000470D0000}"/>
    <cellStyle name="20% - Dekorfärg1 3 4 7_Tabell 6a K" xfId="25663" xr:uid="{00000000-0005-0000-0000-0000480D0000}"/>
    <cellStyle name="20% - Dekorfärg1 3 4 8" xfId="9085" xr:uid="{00000000-0005-0000-0000-0000490D0000}"/>
    <cellStyle name="20% - Dekorfärg1 3 4 8 2" xfId="36909" xr:uid="{00000000-0005-0000-0000-00004A0D0000}"/>
    <cellStyle name="20% - Dekorfärg1 3 4 8 2 2" xfId="36910" xr:uid="{00000000-0005-0000-0000-00004B0D0000}"/>
    <cellStyle name="20% - Dekorfärg1 3 4 8 3" xfId="36911" xr:uid="{00000000-0005-0000-0000-00004C0D0000}"/>
    <cellStyle name="20% - Dekorfärg1 3 4 9" xfId="26582" xr:uid="{00000000-0005-0000-0000-00004D0D0000}"/>
    <cellStyle name="20% - Dekorfärg1 3 4 9 2" xfId="36912" xr:uid="{00000000-0005-0000-0000-00004E0D0000}"/>
    <cellStyle name="20% - Dekorfärg1 3 4_Tabell 6a K" xfId="25342" xr:uid="{00000000-0005-0000-0000-00004F0D0000}"/>
    <cellStyle name="20% - Dekorfärg1 3 5" xfId="382" xr:uid="{00000000-0005-0000-0000-0000500D0000}"/>
    <cellStyle name="20% - Dekorfärg1 3 5 2" xfId="806" xr:uid="{00000000-0005-0000-0000-0000510D0000}"/>
    <cellStyle name="20% - Dekorfärg1 3 5 2 2" xfId="1288" xr:uid="{00000000-0005-0000-0000-0000520D0000}"/>
    <cellStyle name="20% - Dekorfärg1 3 5 2 2 2" xfId="3480" xr:uid="{00000000-0005-0000-0000-0000530D0000}"/>
    <cellStyle name="20% - Dekorfärg1 3 5 2 2 2 2" xfId="7866" xr:uid="{00000000-0005-0000-0000-0000540D0000}"/>
    <cellStyle name="20% - Dekorfärg1 3 5 2 2 2 2 2" xfId="16751" xr:uid="{00000000-0005-0000-0000-0000550D0000}"/>
    <cellStyle name="20% - Dekorfärg1 3 5 2 2 2 2 2 2" xfId="36913" xr:uid="{00000000-0005-0000-0000-0000560D0000}"/>
    <cellStyle name="20% - Dekorfärg1 3 5 2 2 2 2 3" xfId="34248" xr:uid="{00000000-0005-0000-0000-0000570D0000}"/>
    <cellStyle name="20% - Dekorfärg1 3 5 2 2 2 2_Tabell 6a K" xfId="24861" xr:uid="{00000000-0005-0000-0000-0000580D0000}"/>
    <cellStyle name="20% - Dekorfärg1 3 5 2 2 2 3" xfId="12365" xr:uid="{00000000-0005-0000-0000-0000590D0000}"/>
    <cellStyle name="20% - Dekorfärg1 3 5 2 2 2 3 2" xfId="36914" xr:uid="{00000000-0005-0000-0000-00005A0D0000}"/>
    <cellStyle name="20% - Dekorfärg1 3 5 2 2 2 4" xfId="29862" xr:uid="{00000000-0005-0000-0000-00005B0D0000}"/>
    <cellStyle name="20% - Dekorfärg1 3 5 2 2 2 5" xfId="36915" xr:uid="{00000000-0005-0000-0000-00005C0D0000}"/>
    <cellStyle name="20% - Dekorfärg1 3 5 2 2 2_Tabell 6a K" xfId="24620" xr:uid="{00000000-0005-0000-0000-00005D0D0000}"/>
    <cellStyle name="20% - Dekorfärg1 3 5 2 2 3" xfId="5673" xr:uid="{00000000-0005-0000-0000-00005E0D0000}"/>
    <cellStyle name="20% - Dekorfärg1 3 5 2 2 3 2" xfId="14558" xr:uid="{00000000-0005-0000-0000-00005F0D0000}"/>
    <cellStyle name="20% - Dekorfärg1 3 5 2 2 3 2 2" xfId="36916" xr:uid="{00000000-0005-0000-0000-0000600D0000}"/>
    <cellStyle name="20% - Dekorfärg1 3 5 2 2 3 3" xfId="32055" xr:uid="{00000000-0005-0000-0000-0000610D0000}"/>
    <cellStyle name="20% - Dekorfärg1 3 5 2 2 3 4" xfId="36917" xr:uid="{00000000-0005-0000-0000-0000620D0000}"/>
    <cellStyle name="20% - Dekorfärg1 3 5 2 2 3_Tabell 6a K" xfId="23452" xr:uid="{00000000-0005-0000-0000-0000630D0000}"/>
    <cellStyle name="20% - Dekorfärg1 3 5 2 2 4" xfId="10173" xr:uid="{00000000-0005-0000-0000-0000640D0000}"/>
    <cellStyle name="20% - Dekorfärg1 3 5 2 2 4 2" xfId="36918" xr:uid="{00000000-0005-0000-0000-0000650D0000}"/>
    <cellStyle name="20% - Dekorfärg1 3 5 2 2 4 2 2" xfId="36919" xr:uid="{00000000-0005-0000-0000-0000660D0000}"/>
    <cellStyle name="20% - Dekorfärg1 3 5 2 2 4 3" xfId="36920" xr:uid="{00000000-0005-0000-0000-0000670D0000}"/>
    <cellStyle name="20% - Dekorfärg1 3 5 2 2 5" xfId="27670" xr:uid="{00000000-0005-0000-0000-0000680D0000}"/>
    <cellStyle name="20% - Dekorfärg1 3 5 2 2 5 2" xfId="36921" xr:uid="{00000000-0005-0000-0000-0000690D0000}"/>
    <cellStyle name="20% - Dekorfärg1 3 5 2 2 6" xfId="36922" xr:uid="{00000000-0005-0000-0000-00006A0D0000}"/>
    <cellStyle name="20% - Dekorfärg1 3 5 2 2 7" xfId="36923" xr:uid="{00000000-0005-0000-0000-00006B0D0000}"/>
    <cellStyle name="20% - Dekorfärg1 3 5 2 2_Tabell 6a K" xfId="18048" xr:uid="{00000000-0005-0000-0000-00006C0D0000}"/>
    <cellStyle name="20% - Dekorfärg1 3 5 2 3" xfId="2998" xr:uid="{00000000-0005-0000-0000-00006D0D0000}"/>
    <cellStyle name="20% - Dekorfärg1 3 5 2 3 2" xfId="7384" xr:uid="{00000000-0005-0000-0000-00006E0D0000}"/>
    <cellStyle name="20% - Dekorfärg1 3 5 2 3 2 2" xfId="16269" xr:uid="{00000000-0005-0000-0000-00006F0D0000}"/>
    <cellStyle name="20% - Dekorfärg1 3 5 2 3 2 2 2" xfId="36924" xr:uid="{00000000-0005-0000-0000-0000700D0000}"/>
    <cellStyle name="20% - Dekorfärg1 3 5 2 3 2 3" xfId="33766" xr:uid="{00000000-0005-0000-0000-0000710D0000}"/>
    <cellStyle name="20% - Dekorfärg1 3 5 2 3 2 4" xfId="36925" xr:uid="{00000000-0005-0000-0000-0000720D0000}"/>
    <cellStyle name="20% - Dekorfärg1 3 5 2 3 2_Tabell 6a K" xfId="20161" xr:uid="{00000000-0005-0000-0000-0000730D0000}"/>
    <cellStyle name="20% - Dekorfärg1 3 5 2 3 3" xfId="11883" xr:uid="{00000000-0005-0000-0000-0000740D0000}"/>
    <cellStyle name="20% - Dekorfärg1 3 5 2 3 3 2" xfId="36926" xr:uid="{00000000-0005-0000-0000-0000750D0000}"/>
    <cellStyle name="20% - Dekorfärg1 3 5 2 3 3 2 2" xfId="36927" xr:uid="{00000000-0005-0000-0000-0000760D0000}"/>
    <cellStyle name="20% - Dekorfärg1 3 5 2 3 3 3" xfId="36928" xr:uid="{00000000-0005-0000-0000-0000770D0000}"/>
    <cellStyle name="20% - Dekorfärg1 3 5 2 3 4" xfId="29380" xr:uid="{00000000-0005-0000-0000-0000780D0000}"/>
    <cellStyle name="20% - Dekorfärg1 3 5 2 3 4 2" xfId="36929" xr:uid="{00000000-0005-0000-0000-0000790D0000}"/>
    <cellStyle name="20% - Dekorfärg1 3 5 2 3 5" xfId="36930" xr:uid="{00000000-0005-0000-0000-00007A0D0000}"/>
    <cellStyle name="20% - Dekorfärg1 3 5 2 3 6" xfId="36931" xr:uid="{00000000-0005-0000-0000-00007B0D0000}"/>
    <cellStyle name="20% - Dekorfärg1 3 5 2 3_Tabell 6a K" xfId="26153" xr:uid="{00000000-0005-0000-0000-00007C0D0000}"/>
    <cellStyle name="20% - Dekorfärg1 3 5 2 4" xfId="5191" xr:uid="{00000000-0005-0000-0000-00007D0D0000}"/>
    <cellStyle name="20% - Dekorfärg1 3 5 2 4 2" xfId="14076" xr:uid="{00000000-0005-0000-0000-00007E0D0000}"/>
    <cellStyle name="20% - Dekorfärg1 3 5 2 4 2 2" xfId="36932" xr:uid="{00000000-0005-0000-0000-00007F0D0000}"/>
    <cellStyle name="20% - Dekorfärg1 3 5 2 4 3" xfId="31573" xr:uid="{00000000-0005-0000-0000-0000800D0000}"/>
    <cellStyle name="20% - Dekorfärg1 3 5 2 4 4" xfId="36933" xr:uid="{00000000-0005-0000-0000-0000810D0000}"/>
    <cellStyle name="20% - Dekorfärg1 3 5 2 4_Tabell 6a K" xfId="25402" xr:uid="{00000000-0005-0000-0000-0000820D0000}"/>
    <cellStyle name="20% - Dekorfärg1 3 5 2 5" xfId="9691" xr:uid="{00000000-0005-0000-0000-0000830D0000}"/>
    <cellStyle name="20% - Dekorfärg1 3 5 2 5 2" xfId="36934" xr:uid="{00000000-0005-0000-0000-0000840D0000}"/>
    <cellStyle name="20% - Dekorfärg1 3 5 2 5 2 2" xfId="36935" xr:uid="{00000000-0005-0000-0000-0000850D0000}"/>
    <cellStyle name="20% - Dekorfärg1 3 5 2 5 3" xfId="36936" xr:uid="{00000000-0005-0000-0000-0000860D0000}"/>
    <cellStyle name="20% - Dekorfärg1 3 5 2 6" xfId="27188" xr:uid="{00000000-0005-0000-0000-0000870D0000}"/>
    <cellStyle name="20% - Dekorfärg1 3 5 2 6 2" xfId="36937" xr:uid="{00000000-0005-0000-0000-0000880D0000}"/>
    <cellStyle name="20% - Dekorfärg1 3 5 2 7" xfId="36938" xr:uid="{00000000-0005-0000-0000-0000890D0000}"/>
    <cellStyle name="20% - Dekorfärg1 3 5 2 8" xfId="36939" xr:uid="{00000000-0005-0000-0000-00008A0D0000}"/>
    <cellStyle name="20% - Dekorfärg1 3 5 2_Tabell 6a K" xfId="22640" xr:uid="{00000000-0005-0000-0000-00008B0D0000}"/>
    <cellStyle name="20% - Dekorfärg1 3 5 3" xfId="1287" xr:uid="{00000000-0005-0000-0000-00008C0D0000}"/>
    <cellStyle name="20% - Dekorfärg1 3 5 3 2" xfId="3479" xr:uid="{00000000-0005-0000-0000-00008D0D0000}"/>
    <cellStyle name="20% - Dekorfärg1 3 5 3 2 2" xfId="7865" xr:uid="{00000000-0005-0000-0000-00008E0D0000}"/>
    <cellStyle name="20% - Dekorfärg1 3 5 3 2 2 2" xfId="16750" xr:uid="{00000000-0005-0000-0000-00008F0D0000}"/>
    <cellStyle name="20% - Dekorfärg1 3 5 3 2 2 2 2" xfId="36940" xr:uid="{00000000-0005-0000-0000-0000900D0000}"/>
    <cellStyle name="20% - Dekorfärg1 3 5 3 2 2 3" xfId="34247" xr:uid="{00000000-0005-0000-0000-0000910D0000}"/>
    <cellStyle name="20% - Dekorfärg1 3 5 3 2 2_Tabell 6a K" xfId="23665" xr:uid="{00000000-0005-0000-0000-0000920D0000}"/>
    <cellStyle name="20% - Dekorfärg1 3 5 3 2 3" xfId="12364" xr:uid="{00000000-0005-0000-0000-0000930D0000}"/>
    <cellStyle name="20% - Dekorfärg1 3 5 3 2 3 2" xfId="36941" xr:uid="{00000000-0005-0000-0000-0000940D0000}"/>
    <cellStyle name="20% - Dekorfärg1 3 5 3 2 4" xfId="29861" xr:uid="{00000000-0005-0000-0000-0000950D0000}"/>
    <cellStyle name="20% - Dekorfärg1 3 5 3 2 5" xfId="36942" xr:uid="{00000000-0005-0000-0000-0000960D0000}"/>
    <cellStyle name="20% - Dekorfärg1 3 5 3 2_Tabell 6a K" xfId="19688" xr:uid="{00000000-0005-0000-0000-0000970D0000}"/>
    <cellStyle name="20% - Dekorfärg1 3 5 3 3" xfId="5672" xr:uid="{00000000-0005-0000-0000-0000980D0000}"/>
    <cellStyle name="20% - Dekorfärg1 3 5 3 3 2" xfId="14557" xr:uid="{00000000-0005-0000-0000-0000990D0000}"/>
    <cellStyle name="20% - Dekorfärg1 3 5 3 3 2 2" xfId="36943" xr:uid="{00000000-0005-0000-0000-00009A0D0000}"/>
    <cellStyle name="20% - Dekorfärg1 3 5 3 3 3" xfId="32054" xr:uid="{00000000-0005-0000-0000-00009B0D0000}"/>
    <cellStyle name="20% - Dekorfärg1 3 5 3 3 4" xfId="36944" xr:uid="{00000000-0005-0000-0000-00009C0D0000}"/>
    <cellStyle name="20% - Dekorfärg1 3 5 3 3_Tabell 6a K" xfId="21229" xr:uid="{00000000-0005-0000-0000-00009D0D0000}"/>
    <cellStyle name="20% - Dekorfärg1 3 5 3 4" xfId="10172" xr:uid="{00000000-0005-0000-0000-00009E0D0000}"/>
    <cellStyle name="20% - Dekorfärg1 3 5 3 4 2" xfId="36945" xr:uid="{00000000-0005-0000-0000-00009F0D0000}"/>
    <cellStyle name="20% - Dekorfärg1 3 5 3 4 2 2" xfId="36946" xr:uid="{00000000-0005-0000-0000-0000A00D0000}"/>
    <cellStyle name="20% - Dekorfärg1 3 5 3 4 3" xfId="36947" xr:uid="{00000000-0005-0000-0000-0000A10D0000}"/>
    <cellStyle name="20% - Dekorfärg1 3 5 3 5" xfId="27669" xr:uid="{00000000-0005-0000-0000-0000A20D0000}"/>
    <cellStyle name="20% - Dekorfärg1 3 5 3 5 2" xfId="36948" xr:uid="{00000000-0005-0000-0000-0000A30D0000}"/>
    <cellStyle name="20% - Dekorfärg1 3 5 3 6" xfId="36949" xr:uid="{00000000-0005-0000-0000-0000A40D0000}"/>
    <cellStyle name="20% - Dekorfärg1 3 5 3 7" xfId="36950" xr:uid="{00000000-0005-0000-0000-0000A50D0000}"/>
    <cellStyle name="20% - Dekorfärg1 3 5 3_Tabell 6a K" xfId="19422" xr:uid="{00000000-0005-0000-0000-0000A60D0000}"/>
    <cellStyle name="20% - Dekorfärg1 3 5 4" xfId="2574" xr:uid="{00000000-0005-0000-0000-0000A70D0000}"/>
    <cellStyle name="20% - Dekorfärg1 3 5 4 2" xfId="6960" xr:uid="{00000000-0005-0000-0000-0000A80D0000}"/>
    <cellStyle name="20% - Dekorfärg1 3 5 4 2 2" xfId="15845" xr:uid="{00000000-0005-0000-0000-0000A90D0000}"/>
    <cellStyle name="20% - Dekorfärg1 3 5 4 2 2 2" xfId="36951" xr:uid="{00000000-0005-0000-0000-0000AA0D0000}"/>
    <cellStyle name="20% - Dekorfärg1 3 5 4 2 3" xfId="33342" xr:uid="{00000000-0005-0000-0000-0000AB0D0000}"/>
    <cellStyle name="20% - Dekorfärg1 3 5 4 2 4" xfId="36952" xr:uid="{00000000-0005-0000-0000-0000AC0D0000}"/>
    <cellStyle name="20% - Dekorfärg1 3 5 4 2_Tabell 6a K" xfId="23493" xr:uid="{00000000-0005-0000-0000-0000AD0D0000}"/>
    <cellStyle name="20% - Dekorfärg1 3 5 4 3" xfId="11459" xr:uid="{00000000-0005-0000-0000-0000AE0D0000}"/>
    <cellStyle name="20% - Dekorfärg1 3 5 4 3 2" xfId="36953" xr:uid="{00000000-0005-0000-0000-0000AF0D0000}"/>
    <cellStyle name="20% - Dekorfärg1 3 5 4 3 2 2" xfId="36954" xr:uid="{00000000-0005-0000-0000-0000B00D0000}"/>
    <cellStyle name="20% - Dekorfärg1 3 5 4 3 3" xfId="36955" xr:uid="{00000000-0005-0000-0000-0000B10D0000}"/>
    <cellStyle name="20% - Dekorfärg1 3 5 4 4" xfId="28956" xr:uid="{00000000-0005-0000-0000-0000B20D0000}"/>
    <cellStyle name="20% - Dekorfärg1 3 5 4 4 2" xfId="36956" xr:uid="{00000000-0005-0000-0000-0000B30D0000}"/>
    <cellStyle name="20% - Dekorfärg1 3 5 4 5" xfId="36957" xr:uid="{00000000-0005-0000-0000-0000B40D0000}"/>
    <cellStyle name="20% - Dekorfärg1 3 5 4 6" xfId="36958" xr:uid="{00000000-0005-0000-0000-0000B50D0000}"/>
    <cellStyle name="20% - Dekorfärg1 3 5 4_Tabell 6a K" xfId="19587" xr:uid="{00000000-0005-0000-0000-0000B60D0000}"/>
    <cellStyle name="20% - Dekorfärg1 3 5 5" xfId="4767" xr:uid="{00000000-0005-0000-0000-0000B70D0000}"/>
    <cellStyle name="20% - Dekorfärg1 3 5 5 2" xfId="13652" xr:uid="{00000000-0005-0000-0000-0000B80D0000}"/>
    <cellStyle name="20% - Dekorfärg1 3 5 5 2 2" xfId="36959" xr:uid="{00000000-0005-0000-0000-0000B90D0000}"/>
    <cellStyle name="20% - Dekorfärg1 3 5 5 3" xfId="31149" xr:uid="{00000000-0005-0000-0000-0000BA0D0000}"/>
    <cellStyle name="20% - Dekorfärg1 3 5 5 4" xfId="36960" xr:uid="{00000000-0005-0000-0000-0000BB0D0000}"/>
    <cellStyle name="20% - Dekorfärg1 3 5 5_Tabell 6a K" xfId="21061" xr:uid="{00000000-0005-0000-0000-0000BC0D0000}"/>
    <cellStyle name="20% - Dekorfärg1 3 5 6" xfId="9267" xr:uid="{00000000-0005-0000-0000-0000BD0D0000}"/>
    <cellStyle name="20% - Dekorfärg1 3 5 6 2" xfId="36961" xr:uid="{00000000-0005-0000-0000-0000BE0D0000}"/>
    <cellStyle name="20% - Dekorfärg1 3 5 6 2 2" xfId="36962" xr:uid="{00000000-0005-0000-0000-0000BF0D0000}"/>
    <cellStyle name="20% - Dekorfärg1 3 5 6 3" xfId="36963" xr:uid="{00000000-0005-0000-0000-0000C00D0000}"/>
    <cellStyle name="20% - Dekorfärg1 3 5 7" xfId="26764" xr:uid="{00000000-0005-0000-0000-0000C10D0000}"/>
    <cellStyle name="20% - Dekorfärg1 3 5 7 2" xfId="36964" xr:uid="{00000000-0005-0000-0000-0000C20D0000}"/>
    <cellStyle name="20% - Dekorfärg1 3 5 8" xfId="36965" xr:uid="{00000000-0005-0000-0000-0000C30D0000}"/>
    <cellStyle name="20% - Dekorfärg1 3 5 9" xfId="36966" xr:uid="{00000000-0005-0000-0000-0000C40D0000}"/>
    <cellStyle name="20% - Dekorfärg1 3 5_Tabell 6a K" xfId="18891" xr:uid="{00000000-0005-0000-0000-0000C50D0000}"/>
    <cellStyle name="20% - Dekorfärg1 3 6" xfId="594" xr:uid="{00000000-0005-0000-0000-0000C60D0000}"/>
    <cellStyle name="20% - Dekorfärg1 3 6 2" xfId="1289" xr:uid="{00000000-0005-0000-0000-0000C70D0000}"/>
    <cellStyle name="20% - Dekorfärg1 3 6 2 2" xfId="3481" xr:uid="{00000000-0005-0000-0000-0000C80D0000}"/>
    <cellStyle name="20% - Dekorfärg1 3 6 2 2 2" xfId="7867" xr:uid="{00000000-0005-0000-0000-0000C90D0000}"/>
    <cellStyle name="20% - Dekorfärg1 3 6 2 2 2 2" xfId="16752" xr:uid="{00000000-0005-0000-0000-0000CA0D0000}"/>
    <cellStyle name="20% - Dekorfärg1 3 6 2 2 2 2 2" xfId="36967" xr:uid="{00000000-0005-0000-0000-0000CB0D0000}"/>
    <cellStyle name="20% - Dekorfärg1 3 6 2 2 2 3" xfId="34249" xr:uid="{00000000-0005-0000-0000-0000CC0D0000}"/>
    <cellStyle name="20% - Dekorfärg1 3 6 2 2 2_Tabell 6a K" xfId="26412" xr:uid="{00000000-0005-0000-0000-0000CD0D0000}"/>
    <cellStyle name="20% - Dekorfärg1 3 6 2 2 3" xfId="12366" xr:uid="{00000000-0005-0000-0000-0000CE0D0000}"/>
    <cellStyle name="20% - Dekorfärg1 3 6 2 2 3 2" xfId="36968" xr:uid="{00000000-0005-0000-0000-0000CF0D0000}"/>
    <cellStyle name="20% - Dekorfärg1 3 6 2 2 4" xfId="29863" xr:uid="{00000000-0005-0000-0000-0000D00D0000}"/>
    <cellStyle name="20% - Dekorfärg1 3 6 2 2 5" xfId="36969" xr:uid="{00000000-0005-0000-0000-0000D10D0000}"/>
    <cellStyle name="20% - Dekorfärg1 3 6 2 2_Tabell 6a K" xfId="24193" xr:uid="{00000000-0005-0000-0000-0000D20D0000}"/>
    <cellStyle name="20% - Dekorfärg1 3 6 2 3" xfId="5674" xr:uid="{00000000-0005-0000-0000-0000D30D0000}"/>
    <cellStyle name="20% - Dekorfärg1 3 6 2 3 2" xfId="14559" xr:uid="{00000000-0005-0000-0000-0000D40D0000}"/>
    <cellStyle name="20% - Dekorfärg1 3 6 2 3 2 2" xfId="36970" xr:uid="{00000000-0005-0000-0000-0000D50D0000}"/>
    <cellStyle name="20% - Dekorfärg1 3 6 2 3 3" xfId="32056" xr:uid="{00000000-0005-0000-0000-0000D60D0000}"/>
    <cellStyle name="20% - Dekorfärg1 3 6 2 3 4" xfId="36971" xr:uid="{00000000-0005-0000-0000-0000D70D0000}"/>
    <cellStyle name="20% - Dekorfärg1 3 6 2 3_Tabell 6a K" xfId="20085" xr:uid="{00000000-0005-0000-0000-0000D80D0000}"/>
    <cellStyle name="20% - Dekorfärg1 3 6 2 4" xfId="10174" xr:uid="{00000000-0005-0000-0000-0000D90D0000}"/>
    <cellStyle name="20% - Dekorfärg1 3 6 2 4 2" xfId="36972" xr:uid="{00000000-0005-0000-0000-0000DA0D0000}"/>
    <cellStyle name="20% - Dekorfärg1 3 6 2 4 2 2" xfId="36973" xr:uid="{00000000-0005-0000-0000-0000DB0D0000}"/>
    <cellStyle name="20% - Dekorfärg1 3 6 2 4 3" xfId="36974" xr:uid="{00000000-0005-0000-0000-0000DC0D0000}"/>
    <cellStyle name="20% - Dekorfärg1 3 6 2 5" xfId="27671" xr:uid="{00000000-0005-0000-0000-0000DD0D0000}"/>
    <cellStyle name="20% - Dekorfärg1 3 6 2 5 2" xfId="36975" xr:uid="{00000000-0005-0000-0000-0000DE0D0000}"/>
    <cellStyle name="20% - Dekorfärg1 3 6 2 6" xfId="36976" xr:uid="{00000000-0005-0000-0000-0000DF0D0000}"/>
    <cellStyle name="20% - Dekorfärg1 3 6 2 7" xfId="36977" xr:uid="{00000000-0005-0000-0000-0000E00D0000}"/>
    <cellStyle name="20% - Dekorfärg1 3 6 2_Tabell 6a K" xfId="18470" xr:uid="{00000000-0005-0000-0000-0000E10D0000}"/>
    <cellStyle name="20% - Dekorfärg1 3 6 3" xfId="2786" xr:uid="{00000000-0005-0000-0000-0000E20D0000}"/>
    <cellStyle name="20% - Dekorfärg1 3 6 3 2" xfId="7172" xr:uid="{00000000-0005-0000-0000-0000E30D0000}"/>
    <cellStyle name="20% - Dekorfärg1 3 6 3 2 2" xfId="16057" xr:uid="{00000000-0005-0000-0000-0000E40D0000}"/>
    <cellStyle name="20% - Dekorfärg1 3 6 3 2 2 2" xfId="36978" xr:uid="{00000000-0005-0000-0000-0000E50D0000}"/>
    <cellStyle name="20% - Dekorfärg1 3 6 3 2 3" xfId="33554" xr:uid="{00000000-0005-0000-0000-0000E60D0000}"/>
    <cellStyle name="20% - Dekorfärg1 3 6 3 2 4" xfId="36979" xr:uid="{00000000-0005-0000-0000-0000E70D0000}"/>
    <cellStyle name="20% - Dekorfärg1 3 6 3 2_Tabell 6a K" xfId="25904" xr:uid="{00000000-0005-0000-0000-0000E80D0000}"/>
    <cellStyle name="20% - Dekorfärg1 3 6 3 3" xfId="11671" xr:uid="{00000000-0005-0000-0000-0000E90D0000}"/>
    <cellStyle name="20% - Dekorfärg1 3 6 3 3 2" xfId="36980" xr:uid="{00000000-0005-0000-0000-0000EA0D0000}"/>
    <cellStyle name="20% - Dekorfärg1 3 6 3 3 2 2" xfId="36981" xr:uid="{00000000-0005-0000-0000-0000EB0D0000}"/>
    <cellStyle name="20% - Dekorfärg1 3 6 3 3 3" xfId="36982" xr:uid="{00000000-0005-0000-0000-0000EC0D0000}"/>
    <cellStyle name="20% - Dekorfärg1 3 6 3 4" xfId="29168" xr:uid="{00000000-0005-0000-0000-0000ED0D0000}"/>
    <cellStyle name="20% - Dekorfärg1 3 6 3 4 2" xfId="36983" xr:uid="{00000000-0005-0000-0000-0000EE0D0000}"/>
    <cellStyle name="20% - Dekorfärg1 3 6 3 5" xfId="36984" xr:uid="{00000000-0005-0000-0000-0000EF0D0000}"/>
    <cellStyle name="20% - Dekorfärg1 3 6 3 6" xfId="36985" xr:uid="{00000000-0005-0000-0000-0000F00D0000}"/>
    <cellStyle name="20% - Dekorfärg1 3 6 3_Tabell 6a K" xfId="22089" xr:uid="{00000000-0005-0000-0000-0000F10D0000}"/>
    <cellStyle name="20% - Dekorfärg1 3 6 4" xfId="4979" xr:uid="{00000000-0005-0000-0000-0000F20D0000}"/>
    <cellStyle name="20% - Dekorfärg1 3 6 4 2" xfId="13864" xr:uid="{00000000-0005-0000-0000-0000F30D0000}"/>
    <cellStyle name="20% - Dekorfärg1 3 6 4 2 2" xfId="36986" xr:uid="{00000000-0005-0000-0000-0000F40D0000}"/>
    <cellStyle name="20% - Dekorfärg1 3 6 4 3" xfId="31361" xr:uid="{00000000-0005-0000-0000-0000F50D0000}"/>
    <cellStyle name="20% - Dekorfärg1 3 6 4 4" xfId="36987" xr:uid="{00000000-0005-0000-0000-0000F60D0000}"/>
    <cellStyle name="20% - Dekorfärg1 3 6 4_Tabell 6a K" xfId="21297" xr:uid="{00000000-0005-0000-0000-0000F70D0000}"/>
    <cellStyle name="20% - Dekorfärg1 3 6 5" xfId="9479" xr:uid="{00000000-0005-0000-0000-0000F80D0000}"/>
    <cellStyle name="20% - Dekorfärg1 3 6 5 2" xfId="36988" xr:uid="{00000000-0005-0000-0000-0000F90D0000}"/>
    <cellStyle name="20% - Dekorfärg1 3 6 5 2 2" xfId="36989" xr:uid="{00000000-0005-0000-0000-0000FA0D0000}"/>
    <cellStyle name="20% - Dekorfärg1 3 6 5 3" xfId="36990" xr:uid="{00000000-0005-0000-0000-0000FB0D0000}"/>
    <cellStyle name="20% - Dekorfärg1 3 6 6" xfId="26976" xr:uid="{00000000-0005-0000-0000-0000FC0D0000}"/>
    <cellStyle name="20% - Dekorfärg1 3 6 6 2" xfId="36991" xr:uid="{00000000-0005-0000-0000-0000FD0D0000}"/>
    <cellStyle name="20% - Dekorfärg1 3 6 7" xfId="36992" xr:uid="{00000000-0005-0000-0000-0000FE0D0000}"/>
    <cellStyle name="20% - Dekorfärg1 3 6 8" xfId="36993" xr:uid="{00000000-0005-0000-0000-0000FF0D0000}"/>
    <cellStyle name="20% - Dekorfärg1 3 6_Tabell 6a K" xfId="18718" xr:uid="{00000000-0005-0000-0000-0000000E0000}"/>
    <cellStyle name="20% - Dekorfärg1 3 7" xfId="1018" xr:uid="{00000000-0005-0000-0000-0000010E0000}"/>
    <cellStyle name="20% - Dekorfärg1 3 7 2" xfId="1290" xr:uid="{00000000-0005-0000-0000-0000020E0000}"/>
    <cellStyle name="20% - Dekorfärg1 3 7 2 2" xfId="3482" xr:uid="{00000000-0005-0000-0000-0000030E0000}"/>
    <cellStyle name="20% - Dekorfärg1 3 7 2 2 2" xfId="7868" xr:uid="{00000000-0005-0000-0000-0000040E0000}"/>
    <cellStyle name="20% - Dekorfärg1 3 7 2 2 2 2" xfId="16753" xr:uid="{00000000-0005-0000-0000-0000050E0000}"/>
    <cellStyle name="20% - Dekorfärg1 3 7 2 2 2 2 2" xfId="36994" xr:uid="{00000000-0005-0000-0000-0000060E0000}"/>
    <cellStyle name="20% - Dekorfärg1 3 7 2 2 2 3" xfId="34250" xr:uid="{00000000-0005-0000-0000-0000070E0000}"/>
    <cellStyle name="20% - Dekorfärg1 3 7 2 2 2_Tabell 6a K" xfId="23061" xr:uid="{00000000-0005-0000-0000-0000080E0000}"/>
    <cellStyle name="20% - Dekorfärg1 3 7 2 2 3" xfId="12367" xr:uid="{00000000-0005-0000-0000-0000090E0000}"/>
    <cellStyle name="20% - Dekorfärg1 3 7 2 2 3 2" xfId="36995" xr:uid="{00000000-0005-0000-0000-00000A0E0000}"/>
    <cellStyle name="20% - Dekorfärg1 3 7 2 2 4" xfId="29864" xr:uid="{00000000-0005-0000-0000-00000B0E0000}"/>
    <cellStyle name="20% - Dekorfärg1 3 7 2 2 5" xfId="36996" xr:uid="{00000000-0005-0000-0000-00000C0E0000}"/>
    <cellStyle name="20% - Dekorfärg1 3 7 2 2_Tabell 6a K" xfId="18892" xr:uid="{00000000-0005-0000-0000-00000D0E0000}"/>
    <cellStyle name="20% - Dekorfärg1 3 7 2 3" xfId="5675" xr:uid="{00000000-0005-0000-0000-00000E0E0000}"/>
    <cellStyle name="20% - Dekorfärg1 3 7 2 3 2" xfId="14560" xr:uid="{00000000-0005-0000-0000-00000F0E0000}"/>
    <cellStyle name="20% - Dekorfärg1 3 7 2 3 2 2" xfId="36997" xr:uid="{00000000-0005-0000-0000-0000100E0000}"/>
    <cellStyle name="20% - Dekorfärg1 3 7 2 3 3" xfId="32057" xr:uid="{00000000-0005-0000-0000-0000110E0000}"/>
    <cellStyle name="20% - Dekorfärg1 3 7 2 3 4" xfId="36998" xr:uid="{00000000-0005-0000-0000-0000120E0000}"/>
    <cellStyle name="20% - Dekorfärg1 3 7 2 3_Tabell 6a K" xfId="22809" xr:uid="{00000000-0005-0000-0000-0000130E0000}"/>
    <cellStyle name="20% - Dekorfärg1 3 7 2 4" xfId="10175" xr:uid="{00000000-0005-0000-0000-0000140E0000}"/>
    <cellStyle name="20% - Dekorfärg1 3 7 2 4 2" xfId="36999" xr:uid="{00000000-0005-0000-0000-0000150E0000}"/>
    <cellStyle name="20% - Dekorfärg1 3 7 2 4 2 2" xfId="37000" xr:uid="{00000000-0005-0000-0000-0000160E0000}"/>
    <cellStyle name="20% - Dekorfärg1 3 7 2 4 3" xfId="37001" xr:uid="{00000000-0005-0000-0000-0000170E0000}"/>
    <cellStyle name="20% - Dekorfärg1 3 7 2 5" xfId="27672" xr:uid="{00000000-0005-0000-0000-0000180E0000}"/>
    <cellStyle name="20% - Dekorfärg1 3 7 2 5 2" xfId="37002" xr:uid="{00000000-0005-0000-0000-0000190E0000}"/>
    <cellStyle name="20% - Dekorfärg1 3 7 2 6" xfId="37003" xr:uid="{00000000-0005-0000-0000-00001A0E0000}"/>
    <cellStyle name="20% - Dekorfärg1 3 7 2 7" xfId="37004" xr:uid="{00000000-0005-0000-0000-00001B0E0000}"/>
    <cellStyle name="20% - Dekorfärg1 3 7 2_Tabell 6a K" xfId="19160" xr:uid="{00000000-0005-0000-0000-00001C0E0000}"/>
    <cellStyle name="20% - Dekorfärg1 3 7 3" xfId="3210" xr:uid="{00000000-0005-0000-0000-00001D0E0000}"/>
    <cellStyle name="20% - Dekorfärg1 3 7 3 2" xfId="7596" xr:uid="{00000000-0005-0000-0000-00001E0E0000}"/>
    <cellStyle name="20% - Dekorfärg1 3 7 3 2 2" xfId="16481" xr:uid="{00000000-0005-0000-0000-00001F0E0000}"/>
    <cellStyle name="20% - Dekorfärg1 3 7 3 2 2 2" xfId="37005" xr:uid="{00000000-0005-0000-0000-0000200E0000}"/>
    <cellStyle name="20% - Dekorfärg1 3 7 3 2 3" xfId="33978" xr:uid="{00000000-0005-0000-0000-0000210E0000}"/>
    <cellStyle name="20% - Dekorfärg1 3 7 3 2 4" xfId="37006" xr:uid="{00000000-0005-0000-0000-0000220E0000}"/>
    <cellStyle name="20% - Dekorfärg1 3 7 3 2_Tabell 6a K" xfId="22663" xr:uid="{00000000-0005-0000-0000-0000230E0000}"/>
    <cellStyle name="20% - Dekorfärg1 3 7 3 3" xfId="12095" xr:uid="{00000000-0005-0000-0000-0000240E0000}"/>
    <cellStyle name="20% - Dekorfärg1 3 7 3 3 2" xfId="37007" xr:uid="{00000000-0005-0000-0000-0000250E0000}"/>
    <cellStyle name="20% - Dekorfärg1 3 7 3 3 2 2" xfId="37008" xr:uid="{00000000-0005-0000-0000-0000260E0000}"/>
    <cellStyle name="20% - Dekorfärg1 3 7 3 3 3" xfId="37009" xr:uid="{00000000-0005-0000-0000-0000270E0000}"/>
    <cellStyle name="20% - Dekorfärg1 3 7 3 4" xfId="29592" xr:uid="{00000000-0005-0000-0000-0000280E0000}"/>
    <cellStyle name="20% - Dekorfärg1 3 7 3 4 2" xfId="37010" xr:uid="{00000000-0005-0000-0000-0000290E0000}"/>
    <cellStyle name="20% - Dekorfärg1 3 7 3 5" xfId="37011" xr:uid="{00000000-0005-0000-0000-00002A0E0000}"/>
    <cellStyle name="20% - Dekorfärg1 3 7 3 6" xfId="37012" xr:uid="{00000000-0005-0000-0000-00002B0E0000}"/>
    <cellStyle name="20% - Dekorfärg1 3 7 3_Tabell 6a K" xfId="23629" xr:uid="{00000000-0005-0000-0000-00002C0E0000}"/>
    <cellStyle name="20% - Dekorfärg1 3 7 4" xfId="5403" xr:uid="{00000000-0005-0000-0000-00002D0E0000}"/>
    <cellStyle name="20% - Dekorfärg1 3 7 4 2" xfId="14288" xr:uid="{00000000-0005-0000-0000-00002E0E0000}"/>
    <cellStyle name="20% - Dekorfärg1 3 7 4 2 2" xfId="37013" xr:uid="{00000000-0005-0000-0000-00002F0E0000}"/>
    <cellStyle name="20% - Dekorfärg1 3 7 4 3" xfId="31785" xr:uid="{00000000-0005-0000-0000-0000300E0000}"/>
    <cellStyle name="20% - Dekorfärg1 3 7 4 4" xfId="37014" xr:uid="{00000000-0005-0000-0000-0000310E0000}"/>
    <cellStyle name="20% - Dekorfärg1 3 7 4_Tabell 6a K" xfId="25158" xr:uid="{00000000-0005-0000-0000-0000320E0000}"/>
    <cellStyle name="20% - Dekorfärg1 3 7 5" xfId="9903" xr:uid="{00000000-0005-0000-0000-0000330E0000}"/>
    <cellStyle name="20% - Dekorfärg1 3 7 5 2" xfId="37015" xr:uid="{00000000-0005-0000-0000-0000340E0000}"/>
    <cellStyle name="20% - Dekorfärg1 3 7 5 2 2" xfId="37016" xr:uid="{00000000-0005-0000-0000-0000350E0000}"/>
    <cellStyle name="20% - Dekorfärg1 3 7 5 3" xfId="37017" xr:uid="{00000000-0005-0000-0000-0000360E0000}"/>
    <cellStyle name="20% - Dekorfärg1 3 7 6" xfId="27400" xr:uid="{00000000-0005-0000-0000-0000370E0000}"/>
    <cellStyle name="20% - Dekorfärg1 3 7 6 2" xfId="37018" xr:uid="{00000000-0005-0000-0000-0000380E0000}"/>
    <cellStyle name="20% - Dekorfärg1 3 7 7" xfId="37019" xr:uid="{00000000-0005-0000-0000-0000390E0000}"/>
    <cellStyle name="20% - Dekorfärg1 3 7 8" xfId="37020" xr:uid="{00000000-0005-0000-0000-00003A0E0000}"/>
    <cellStyle name="20% - Dekorfärg1 3 7_Tabell 6a K" xfId="21823" xr:uid="{00000000-0005-0000-0000-00003B0E0000}"/>
    <cellStyle name="20% - Dekorfärg1 3 8" xfId="1271" xr:uid="{00000000-0005-0000-0000-00003C0E0000}"/>
    <cellStyle name="20% - Dekorfärg1 3 8 2" xfId="3463" xr:uid="{00000000-0005-0000-0000-00003D0E0000}"/>
    <cellStyle name="20% - Dekorfärg1 3 8 2 2" xfId="7849" xr:uid="{00000000-0005-0000-0000-00003E0E0000}"/>
    <cellStyle name="20% - Dekorfärg1 3 8 2 2 2" xfId="16734" xr:uid="{00000000-0005-0000-0000-00003F0E0000}"/>
    <cellStyle name="20% - Dekorfärg1 3 8 2 2 2 2" xfId="37021" xr:uid="{00000000-0005-0000-0000-0000400E0000}"/>
    <cellStyle name="20% - Dekorfärg1 3 8 2 2 3" xfId="34231" xr:uid="{00000000-0005-0000-0000-0000410E0000}"/>
    <cellStyle name="20% - Dekorfärg1 3 8 2 2_Tabell 6a K" xfId="25934" xr:uid="{00000000-0005-0000-0000-0000420E0000}"/>
    <cellStyle name="20% - Dekorfärg1 3 8 2 3" xfId="12348" xr:uid="{00000000-0005-0000-0000-0000430E0000}"/>
    <cellStyle name="20% - Dekorfärg1 3 8 2 3 2" xfId="37022" xr:uid="{00000000-0005-0000-0000-0000440E0000}"/>
    <cellStyle name="20% - Dekorfärg1 3 8 2 4" xfId="29845" xr:uid="{00000000-0005-0000-0000-0000450E0000}"/>
    <cellStyle name="20% - Dekorfärg1 3 8 2 5" xfId="37023" xr:uid="{00000000-0005-0000-0000-0000460E0000}"/>
    <cellStyle name="20% - Dekorfärg1 3 8 2_Tabell 6a K" xfId="20591" xr:uid="{00000000-0005-0000-0000-0000470E0000}"/>
    <cellStyle name="20% - Dekorfärg1 3 8 3" xfId="5656" xr:uid="{00000000-0005-0000-0000-0000480E0000}"/>
    <cellStyle name="20% - Dekorfärg1 3 8 3 2" xfId="14541" xr:uid="{00000000-0005-0000-0000-0000490E0000}"/>
    <cellStyle name="20% - Dekorfärg1 3 8 3 2 2" xfId="37024" xr:uid="{00000000-0005-0000-0000-00004A0E0000}"/>
    <cellStyle name="20% - Dekorfärg1 3 8 3 3" xfId="32038" xr:uid="{00000000-0005-0000-0000-00004B0E0000}"/>
    <cellStyle name="20% - Dekorfärg1 3 8 3 4" xfId="37025" xr:uid="{00000000-0005-0000-0000-00004C0E0000}"/>
    <cellStyle name="20% - Dekorfärg1 3 8 3_Tabell 6a K" xfId="26201" xr:uid="{00000000-0005-0000-0000-00004D0E0000}"/>
    <cellStyle name="20% - Dekorfärg1 3 8 4" xfId="10156" xr:uid="{00000000-0005-0000-0000-00004E0E0000}"/>
    <cellStyle name="20% - Dekorfärg1 3 8 4 2" xfId="37026" xr:uid="{00000000-0005-0000-0000-00004F0E0000}"/>
    <cellStyle name="20% - Dekorfärg1 3 8 4 2 2" xfId="37027" xr:uid="{00000000-0005-0000-0000-0000500E0000}"/>
    <cellStyle name="20% - Dekorfärg1 3 8 4 3" xfId="37028" xr:uid="{00000000-0005-0000-0000-0000510E0000}"/>
    <cellStyle name="20% - Dekorfärg1 3 8 5" xfId="27653" xr:uid="{00000000-0005-0000-0000-0000520E0000}"/>
    <cellStyle name="20% - Dekorfärg1 3 8 5 2" xfId="37029" xr:uid="{00000000-0005-0000-0000-0000530E0000}"/>
    <cellStyle name="20% - Dekorfärg1 3 8 6" xfId="37030" xr:uid="{00000000-0005-0000-0000-0000540E0000}"/>
    <cellStyle name="20% - Dekorfärg1 3 8 7" xfId="37031" xr:uid="{00000000-0005-0000-0000-0000550E0000}"/>
    <cellStyle name="20% - Dekorfärg1 3 8_Tabell 6a K" xfId="22331" xr:uid="{00000000-0005-0000-0000-0000560E0000}"/>
    <cellStyle name="20% - Dekorfärg1 3 9" xfId="2362" xr:uid="{00000000-0005-0000-0000-0000570E0000}"/>
    <cellStyle name="20% - Dekorfärg1 3 9 2" xfId="6748" xr:uid="{00000000-0005-0000-0000-0000580E0000}"/>
    <cellStyle name="20% - Dekorfärg1 3 9 2 2" xfId="15633" xr:uid="{00000000-0005-0000-0000-0000590E0000}"/>
    <cellStyle name="20% - Dekorfärg1 3 9 2 2 2" xfId="37032" xr:uid="{00000000-0005-0000-0000-00005A0E0000}"/>
    <cellStyle name="20% - Dekorfärg1 3 9 2 3" xfId="33130" xr:uid="{00000000-0005-0000-0000-00005B0E0000}"/>
    <cellStyle name="20% - Dekorfärg1 3 9 2 4" xfId="37033" xr:uid="{00000000-0005-0000-0000-00005C0E0000}"/>
    <cellStyle name="20% - Dekorfärg1 3 9 2_Tabell 6a K" xfId="24723" xr:uid="{00000000-0005-0000-0000-00005D0E0000}"/>
    <cellStyle name="20% - Dekorfärg1 3 9 3" xfId="11247" xr:uid="{00000000-0005-0000-0000-00005E0E0000}"/>
    <cellStyle name="20% - Dekorfärg1 3 9 3 2" xfId="37034" xr:uid="{00000000-0005-0000-0000-00005F0E0000}"/>
    <cellStyle name="20% - Dekorfärg1 3 9 3 2 2" xfId="37035" xr:uid="{00000000-0005-0000-0000-0000600E0000}"/>
    <cellStyle name="20% - Dekorfärg1 3 9 3 3" xfId="37036" xr:uid="{00000000-0005-0000-0000-0000610E0000}"/>
    <cellStyle name="20% - Dekorfärg1 3 9 4" xfId="28744" xr:uid="{00000000-0005-0000-0000-0000620E0000}"/>
    <cellStyle name="20% - Dekorfärg1 3 9 4 2" xfId="37037" xr:uid="{00000000-0005-0000-0000-0000630E0000}"/>
    <cellStyle name="20% - Dekorfärg1 3 9 5" xfId="37038" xr:uid="{00000000-0005-0000-0000-0000640E0000}"/>
    <cellStyle name="20% - Dekorfärg1 3 9 6" xfId="37039" xr:uid="{00000000-0005-0000-0000-0000650E0000}"/>
    <cellStyle name="20% - Dekorfärg1 3 9_Tabell 6a K" xfId="19782" xr:uid="{00000000-0005-0000-0000-0000660E0000}"/>
    <cellStyle name="20% - Dekorfärg1 3_Tabell 6a K" xfId="22649" xr:uid="{00000000-0005-0000-0000-0000670E0000}"/>
    <cellStyle name="20% - Dekorfärg1 4" xfId="298" xr:uid="{00000000-0005-0000-0000-0000680E0000}"/>
    <cellStyle name="20% - Dekorfärg1 4 10" xfId="37040" xr:uid="{00000000-0005-0000-0000-0000690E0000}"/>
    <cellStyle name="20% - Dekorfärg1 4 11" xfId="37041" xr:uid="{00000000-0005-0000-0000-00006A0E0000}"/>
    <cellStyle name="20% - Dekorfärg1 4 12" xfId="37042" xr:uid="{00000000-0005-0000-0000-00006B0E0000}"/>
    <cellStyle name="20% - Dekorfärg1 4 2" xfId="510" xr:uid="{00000000-0005-0000-0000-00006C0E0000}"/>
    <cellStyle name="20% - Dekorfärg1 4 2 2" xfId="934" xr:uid="{00000000-0005-0000-0000-00006D0E0000}"/>
    <cellStyle name="20% - Dekorfärg1 4 2 2 2" xfId="1293" xr:uid="{00000000-0005-0000-0000-00006E0E0000}"/>
    <cellStyle name="20% - Dekorfärg1 4 2 2 2 2" xfId="3485" xr:uid="{00000000-0005-0000-0000-00006F0E0000}"/>
    <cellStyle name="20% - Dekorfärg1 4 2 2 2 2 2" xfId="7871" xr:uid="{00000000-0005-0000-0000-0000700E0000}"/>
    <cellStyle name="20% - Dekorfärg1 4 2 2 2 2 2 2" xfId="16756" xr:uid="{00000000-0005-0000-0000-0000710E0000}"/>
    <cellStyle name="20% - Dekorfärg1 4 2 2 2 2 2 2 2" xfId="37043" xr:uid="{00000000-0005-0000-0000-0000720E0000}"/>
    <cellStyle name="20% - Dekorfärg1 4 2 2 2 2 2 3" xfId="34253" xr:uid="{00000000-0005-0000-0000-0000730E0000}"/>
    <cellStyle name="20% - Dekorfärg1 4 2 2 2 2 2_Tabell 6a K" xfId="24031" xr:uid="{00000000-0005-0000-0000-0000740E0000}"/>
    <cellStyle name="20% - Dekorfärg1 4 2 2 2 2 3" xfId="12370" xr:uid="{00000000-0005-0000-0000-0000750E0000}"/>
    <cellStyle name="20% - Dekorfärg1 4 2 2 2 2 3 2" xfId="37044" xr:uid="{00000000-0005-0000-0000-0000760E0000}"/>
    <cellStyle name="20% - Dekorfärg1 4 2 2 2 2 4" xfId="29867" xr:uid="{00000000-0005-0000-0000-0000770E0000}"/>
    <cellStyle name="20% - Dekorfärg1 4 2 2 2 2 5" xfId="37045" xr:uid="{00000000-0005-0000-0000-0000780E0000}"/>
    <cellStyle name="20% - Dekorfärg1 4 2 2 2 2_Tabell 6a K" xfId="23764" xr:uid="{00000000-0005-0000-0000-0000790E0000}"/>
    <cellStyle name="20% - Dekorfärg1 4 2 2 2 3" xfId="5678" xr:uid="{00000000-0005-0000-0000-00007A0E0000}"/>
    <cellStyle name="20% - Dekorfärg1 4 2 2 2 3 2" xfId="14563" xr:uid="{00000000-0005-0000-0000-00007B0E0000}"/>
    <cellStyle name="20% - Dekorfärg1 4 2 2 2 3 2 2" xfId="37046" xr:uid="{00000000-0005-0000-0000-00007C0E0000}"/>
    <cellStyle name="20% - Dekorfärg1 4 2 2 2 3 3" xfId="32060" xr:uid="{00000000-0005-0000-0000-00007D0E0000}"/>
    <cellStyle name="20% - Dekorfärg1 4 2 2 2 3 4" xfId="37047" xr:uid="{00000000-0005-0000-0000-00007E0E0000}"/>
    <cellStyle name="20% - Dekorfärg1 4 2 2 2 3_Tabell 6a K" xfId="24871" xr:uid="{00000000-0005-0000-0000-00007F0E0000}"/>
    <cellStyle name="20% - Dekorfärg1 4 2 2 2 4" xfId="10178" xr:uid="{00000000-0005-0000-0000-0000800E0000}"/>
    <cellStyle name="20% - Dekorfärg1 4 2 2 2 4 2" xfId="37048" xr:uid="{00000000-0005-0000-0000-0000810E0000}"/>
    <cellStyle name="20% - Dekorfärg1 4 2 2 2 4 2 2" xfId="37049" xr:uid="{00000000-0005-0000-0000-0000820E0000}"/>
    <cellStyle name="20% - Dekorfärg1 4 2 2 2 4 3" xfId="37050" xr:uid="{00000000-0005-0000-0000-0000830E0000}"/>
    <cellStyle name="20% - Dekorfärg1 4 2 2 2 5" xfId="27675" xr:uid="{00000000-0005-0000-0000-0000840E0000}"/>
    <cellStyle name="20% - Dekorfärg1 4 2 2 2 5 2" xfId="37051" xr:uid="{00000000-0005-0000-0000-0000850E0000}"/>
    <cellStyle name="20% - Dekorfärg1 4 2 2 2 6" xfId="37052" xr:uid="{00000000-0005-0000-0000-0000860E0000}"/>
    <cellStyle name="20% - Dekorfärg1 4 2 2 2 7" xfId="37053" xr:uid="{00000000-0005-0000-0000-0000870E0000}"/>
    <cellStyle name="20% - Dekorfärg1 4 2 2 2_Tabell 6a K" xfId="24931" xr:uid="{00000000-0005-0000-0000-0000880E0000}"/>
    <cellStyle name="20% - Dekorfärg1 4 2 2 3" xfId="3126" xr:uid="{00000000-0005-0000-0000-0000890E0000}"/>
    <cellStyle name="20% - Dekorfärg1 4 2 2 3 2" xfId="7512" xr:uid="{00000000-0005-0000-0000-00008A0E0000}"/>
    <cellStyle name="20% - Dekorfärg1 4 2 2 3 2 2" xfId="16397" xr:uid="{00000000-0005-0000-0000-00008B0E0000}"/>
    <cellStyle name="20% - Dekorfärg1 4 2 2 3 2 2 2" xfId="37054" xr:uid="{00000000-0005-0000-0000-00008C0E0000}"/>
    <cellStyle name="20% - Dekorfärg1 4 2 2 3 2 3" xfId="33894" xr:uid="{00000000-0005-0000-0000-00008D0E0000}"/>
    <cellStyle name="20% - Dekorfärg1 4 2 2 3 2 4" xfId="37055" xr:uid="{00000000-0005-0000-0000-00008E0E0000}"/>
    <cellStyle name="20% - Dekorfärg1 4 2 2 3 2_Tabell 6a K" xfId="18015" xr:uid="{00000000-0005-0000-0000-00008F0E0000}"/>
    <cellStyle name="20% - Dekorfärg1 4 2 2 3 3" xfId="12011" xr:uid="{00000000-0005-0000-0000-0000900E0000}"/>
    <cellStyle name="20% - Dekorfärg1 4 2 2 3 3 2" xfId="37056" xr:uid="{00000000-0005-0000-0000-0000910E0000}"/>
    <cellStyle name="20% - Dekorfärg1 4 2 2 3 3 2 2" xfId="37057" xr:uid="{00000000-0005-0000-0000-0000920E0000}"/>
    <cellStyle name="20% - Dekorfärg1 4 2 2 3 3 3" xfId="37058" xr:uid="{00000000-0005-0000-0000-0000930E0000}"/>
    <cellStyle name="20% - Dekorfärg1 4 2 2 3 4" xfId="29508" xr:uid="{00000000-0005-0000-0000-0000940E0000}"/>
    <cellStyle name="20% - Dekorfärg1 4 2 2 3 4 2" xfId="37059" xr:uid="{00000000-0005-0000-0000-0000950E0000}"/>
    <cellStyle name="20% - Dekorfärg1 4 2 2 3 5" xfId="37060" xr:uid="{00000000-0005-0000-0000-0000960E0000}"/>
    <cellStyle name="20% - Dekorfärg1 4 2 2 3 6" xfId="37061" xr:uid="{00000000-0005-0000-0000-0000970E0000}"/>
    <cellStyle name="20% - Dekorfärg1 4 2 2 3_Tabell 6a K" xfId="23708" xr:uid="{00000000-0005-0000-0000-0000980E0000}"/>
    <cellStyle name="20% - Dekorfärg1 4 2 2 4" xfId="5319" xr:uid="{00000000-0005-0000-0000-0000990E0000}"/>
    <cellStyle name="20% - Dekorfärg1 4 2 2 4 2" xfId="14204" xr:uid="{00000000-0005-0000-0000-00009A0E0000}"/>
    <cellStyle name="20% - Dekorfärg1 4 2 2 4 2 2" xfId="37062" xr:uid="{00000000-0005-0000-0000-00009B0E0000}"/>
    <cellStyle name="20% - Dekorfärg1 4 2 2 4 3" xfId="31701" xr:uid="{00000000-0005-0000-0000-00009C0E0000}"/>
    <cellStyle name="20% - Dekorfärg1 4 2 2 4 4" xfId="37063" xr:uid="{00000000-0005-0000-0000-00009D0E0000}"/>
    <cellStyle name="20% - Dekorfärg1 4 2 2 4_Tabell 6a K" xfId="21048" xr:uid="{00000000-0005-0000-0000-00009E0E0000}"/>
    <cellStyle name="20% - Dekorfärg1 4 2 2 5" xfId="9819" xr:uid="{00000000-0005-0000-0000-00009F0E0000}"/>
    <cellStyle name="20% - Dekorfärg1 4 2 2 5 2" xfId="37064" xr:uid="{00000000-0005-0000-0000-0000A00E0000}"/>
    <cellStyle name="20% - Dekorfärg1 4 2 2 5 2 2" xfId="37065" xr:uid="{00000000-0005-0000-0000-0000A10E0000}"/>
    <cellStyle name="20% - Dekorfärg1 4 2 2 5 3" xfId="37066" xr:uid="{00000000-0005-0000-0000-0000A20E0000}"/>
    <cellStyle name="20% - Dekorfärg1 4 2 2 6" xfId="27316" xr:uid="{00000000-0005-0000-0000-0000A30E0000}"/>
    <cellStyle name="20% - Dekorfärg1 4 2 2 6 2" xfId="37067" xr:uid="{00000000-0005-0000-0000-0000A40E0000}"/>
    <cellStyle name="20% - Dekorfärg1 4 2 2 7" xfId="37068" xr:uid="{00000000-0005-0000-0000-0000A50E0000}"/>
    <cellStyle name="20% - Dekorfärg1 4 2 2 8" xfId="37069" xr:uid="{00000000-0005-0000-0000-0000A60E0000}"/>
    <cellStyle name="20% - Dekorfärg1 4 2 2_Tabell 6a K" xfId="17867" xr:uid="{00000000-0005-0000-0000-0000A70E0000}"/>
    <cellStyle name="20% - Dekorfärg1 4 2 3" xfId="1292" xr:uid="{00000000-0005-0000-0000-0000A80E0000}"/>
    <cellStyle name="20% - Dekorfärg1 4 2 3 2" xfId="3484" xr:uid="{00000000-0005-0000-0000-0000A90E0000}"/>
    <cellStyle name="20% - Dekorfärg1 4 2 3 2 2" xfId="7870" xr:uid="{00000000-0005-0000-0000-0000AA0E0000}"/>
    <cellStyle name="20% - Dekorfärg1 4 2 3 2 2 2" xfId="16755" xr:uid="{00000000-0005-0000-0000-0000AB0E0000}"/>
    <cellStyle name="20% - Dekorfärg1 4 2 3 2 2 2 2" xfId="37070" xr:uid="{00000000-0005-0000-0000-0000AC0E0000}"/>
    <cellStyle name="20% - Dekorfärg1 4 2 3 2 2 3" xfId="34252" xr:uid="{00000000-0005-0000-0000-0000AD0E0000}"/>
    <cellStyle name="20% - Dekorfärg1 4 2 3 2 2_Tabell 6a K" xfId="25230" xr:uid="{00000000-0005-0000-0000-0000AE0E0000}"/>
    <cellStyle name="20% - Dekorfärg1 4 2 3 2 3" xfId="12369" xr:uid="{00000000-0005-0000-0000-0000AF0E0000}"/>
    <cellStyle name="20% - Dekorfärg1 4 2 3 2 3 2" xfId="37071" xr:uid="{00000000-0005-0000-0000-0000B00E0000}"/>
    <cellStyle name="20% - Dekorfärg1 4 2 3 2 4" xfId="29866" xr:uid="{00000000-0005-0000-0000-0000B10E0000}"/>
    <cellStyle name="20% - Dekorfärg1 4 2 3 2 5" xfId="37072" xr:uid="{00000000-0005-0000-0000-0000B20E0000}"/>
    <cellStyle name="20% - Dekorfärg1 4 2 3 2_Tabell 6a K" xfId="18840" xr:uid="{00000000-0005-0000-0000-0000B30E0000}"/>
    <cellStyle name="20% - Dekorfärg1 4 2 3 3" xfId="5677" xr:uid="{00000000-0005-0000-0000-0000B40E0000}"/>
    <cellStyle name="20% - Dekorfärg1 4 2 3 3 2" xfId="14562" xr:uid="{00000000-0005-0000-0000-0000B50E0000}"/>
    <cellStyle name="20% - Dekorfärg1 4 2 3 3 2 2" xfId="37073" xr:uid="{00000000-0005-0000-0000-0000B60E0000}"/>
    <cellStyle name="20% - Dekorfärg1 4 2 3 3 3" xfId="32059" xr:uid="{00000000-0005-0000-0000-0000B70E0000}"/>
    <cellStyle name="20% - Dekorfärg1 4 2 3 3 4" xfId="37074" xr:uid="{00000000-0005-0000-0000-0000B80E0000}"/>
    <cellStyle name="20% - Dekorfärg1 4 2 3 3_Tabell 6a K" xfId="24980" xr:uid="{00000000-0005-0000-0000-0000B90E0000}"/>
    <cellStyle name="20% - Dekorfärg1 4 2 3 4" xfId="10177" xr:uid="{00000000-0005-0000-0000-0000BA0E0000}"/>
    <cellStyle name="20% - Dekorfärg1 4 2 3 4 2" xfId="37075" xr:uid="{00000000-0005-0000-0000-0000BB0E0000}"/>
    <cellStyle name="20% - Dekorfärg1 4 2 3 4 2 2" xfId="37076" xr:uid="{00000000-0005-0000-0000-0000BC0E0000}"/>
    <cellStyle name="20% - Dekorfärg1 4 2 3 4 3" xfId="37077" xr:uid="{00000000-0005-0000-0000-0000BD0E0000}"/>
    <cellStyle name="20% - Dekorfärg1 4 2 3 5" xfId="27674" xr:uid="{00000000-0005-0000-0000-0000BE0E0000}"/>
    <cellStyle name="20% - Dekorfärg1 4 2 3 5 2" xfId="37078" xr:uid="{00000000-0005-0000-0000-0000BF0E0000}"/>
    <cellStyle name="20% - Dekorfärg1 4 2 3 6" xfId="37079" xr:uid="{00000000-0005-0000-0000-0000C00E0000}"/>
    <cellStyle name="20% - Dekorfärg1 4 2 3 7" xfId="37080" xr:uid="{00000000-0005-0000-0000-0000C10E0000}"/>
    <cellStyle name="20% - Dekorfärg1 4 2 3_Tabell 6a K" xfId="18500" xr:uid="{00000000-0005-0000-0000-0000C20E0000}"/>
    <cellStyle name="20% - Dekorfärg1 4 2 4" xfId="2702" xr:uid="{00000000-0005-0000-0000-0000C30E0000}"/>
    <cellStyle name="20% - Dekorfärg1 4 2 4 2" xfId="7088" xr:uid="{00000000-0005-0000-0000-0000C40E0000}"/>
    <cellStyle name="20% - Dekorfärg1 4 2 4 2 2" xfId="15973" xr:uid="{00000000-0005-0000-0000-0000C50E0000}"/>
    <cellStyle name="20% - Dekorfärg1 4 2 4 2 2 2" xfId="37081" xr:uid="{00000000-0005-0000-0000-0000C60E0000}"/>
    <cellStyle name="20% - Dekorfärg1 4 2 4 2 3" xfId="33470" xr:uid="{00000000-0005-0000-0000-0000C70E0000}"/>
    <cellStyle name="20% - Dekorfärg1 4 2 4 2 4" xfId="37082" xr:uid="{00000000-0005-0000-0000-0000C80E0000}"/>
    <cellStyle name="20% - Dekorfärg1 4 2 4 2_Tabell 6a K" xfId="21218" xr:uid="{00000000-0005-0000-0000-0000C90E0000}"/>
    <cellStyle name="20% - Dekorfärg1 4 2 4 3" xfId="11587" xr:uid="{00000000-0005-0000-0000-0000CA0E0000}"/>
    <cellStyle name="20% - Dekorfärg1 4 2 4 3 2" xfId="37083" xr:uid="{00000000-0005-0000-0000-0000CB0E0000}"/>
    <cellStyle name="20% - Dekorfärg1 4 2 4 3 2 2" xfId="37084" xr:uid="{00000000-0005-0000-0000-0000CC0E0000}"/>
    <cellStyle name="20% - Dekorfärg1 4 2 4 3 3" xfId="37085" xr:uid="{00000000-0005-0000-0000-0000CD0E0000}"/>
    <cellStyle name="20% - Dekorfärg1 4 2 4 4" xfId="29084" xr:uid="{00000000-0005-0000-0000-0000CE0E0000}"/>
    <cellStyle name="20% - Dekorfärg1 4 2 4 4 2" xfId="37086" xr:uid="{00000000-0005-0000-0000-0000CF0E0000}"/>
    <cellStyle name="20% - Dekorfärg1 4 2 4 5" xfId="37087" xr:uid="{00000000-0005-0000-0000-0000D00E0000}"/>
    <cellStyle name="20% - Dekorfärg1 4 2 4 6" xfId="37088" xr:uid="{00000000-0005-0000-0000-0000D10E0000}"/>
    <cellStyle name="20% - Dekorfärg1 4 2 4_Tabell 6a K" xfId="25826" xr:uid="{00000000-0005-0000-0000-0000D20E0000}"/>
    <cellStyle name="20% - Dekorfärg1 4 2 5" xfId="4895" xr:uid="{00000000-0005-0000-0000-0000D30E0000}"/>
    <cellStyle name="20% - Dekorfärg1 4 2 5 2" xfId="13780" xr:uid="{00000000-0005-0000-0000-0000D40E0000}"/>
    <cellStyle name="20% - Dekorfärg1 4 2 5 2 2" xfId="37089" xr:uid="{00000000-0005-0000-0000-0000D50E0000}"/>
    <cellStyle name="20% - Dekorfärg1 4 2 5 3" xfId="31277" xr:uid="{00000000-0005-0000-0000-0000D60E0000}"/>
    <cellStyle name="20% - Dekorfärg1 4 2 5 4" xfId="37090" xr:uid="{00000000-0005-0000-0000-0000D70E0000}"/>
    <cellStyle name="20% - Dekorfärg1 4 2 5_Tabell 6a K" xfId="19579" xr:uid="{00000000-0005-0000-0000-0000D80E0000}"/>
    <cellStyle name="20% - Dekorfärg1 4 2 6" xfId="9395" xr:uid="{00000000-0005-0000-0000-0000D90E0000}"/>
    <cellStyle name="20% - Dekorfärg1 4 2 6 2" xfId="37091" xr:uid="{00000000-0005-0000-0000-0000DA0E0000}"/>
    <cellStyle name="20% - Dekorfärg1 4 2 6 2 2" xfId="37092" xr:uid="{00000000-0005-0000-0000-0000DB0E0000}"/>
    <cellStyle name="20% - Dekorfärg1 4 2 6 3" xfId="37093" xr:uid="{00000000-0005-0000-0000-0000DC0E0000}"/>
    <cellStyle name="20% - Dekorfärg1 4 2 7" xfId="26892" xr:uid="{00000000-0005-0000-0000-0000DD0E0000}"/>
    <cellStyle name="20% - Dekorfärg1 4 2 7 2" xfId="37094" xr:uid="{00000000-0005-0000-0000-0000DE0E0000}"/>
    <cellStyle name="20% - Dekorfärg1 4 2 8" xfId="37095" xr:uid="{00000000-0005-0000-0000-0000DF0E0000}"/>
    <cellStyle name="20% - Dekorfärg1 4 2 9" xfId="37096" xr:uid="{00000000-0005-0000-0000-0000E00E0000}"/>
    <cellStyle name="20% - Dekorfärg1 4 2_Tabell 6a K" xfId="23173" xr:uid="{00000000-0005-0000-0000-0000E10E0000}"/>
    <cellStyle name="20% - Dekorfärg1 4 3" xfId="722" xr:uid="{00000000-0005-0000-0000-0000E20E0000}"/>
    <cellStyle name="20% - Dekorfärg1 4 3 2" xfId="1294" xr:uid="{00000000-0005-0000-0000-0000E30E0000}"/>
    <cellStyle name="20% - Dekorfärg1 4 3 2 2" xfId="3486" xr:uid="{00000000-0005-0000-0000-0000E40E0000}"/>
    <cellStyle name="20% - Dekorfärg1 4 3 2 2 2" xfId="7872" xr:uid="{00000000-0005-0000-0000-0000E50E0000}"/>
    <cellStyle name="20% - Dekorfärg1 4 3 2 2 2 2" xfId="16757" xr:uid="{00000000-0005-0000-0000-0000E60E0000}"/>
    <cellStyle name="20% - Dekorfärg1 4 3 2 2 2 2 2" xfId="37097" xr:uid="{00000000-0005-0000-0000-0000E70E0000}"/>
    <cellStyle name="20% - Dekorfärg1 4 3 2 2 2 3" xfId="34254" xr:uid="{00000000-0005-0000-0000-0000E80E0000}"/>
    <cellStyle name="20% - Dekorfärg1 4 3 2 2 2_Tabell 6a K" xfId="20639" xr:uid="{00000000-0005-0000-0000-0000E90E0000}"/>
    <cellStyle name="20% - Dekorfärg1 4 3 2 2 3" xfId="12371" xr:uid="{00000000-0005-0000-0000-0000EA0E0000}"/>
    <cellStyle name="20% - Dekorfärg1 4 3 2 2 3 2" xfId="37098" xr:uid="{00000000-0005-0000-0000-0000EB0E0000}"/>
    <cellStyle name="20% - Dekorfärg1 4 3 2 2 4" xfId="29868" xr:uid="{00000000-0005-0000-0000-0000EC0E0000}"/>
    <cellStyle name="20% - Dekorfärg1 4 3 2 2 5" xfId="37099" xr:uid="{00000000-0005-0000-0000-0000ED0E0000}"/>
    <cellStyle name="20% - Dekorfärg1 4 3 2 2_Tabell 6a K" xfId="20890" xr:uid="{00000000-0005-0000-0000-0000EE0E0000}"/>
    <cellStyle name="20% - Dekorfärg1 4 3 2 3" xfId="5679" xr:uid="{00000000-0005-0000-0000-0000EF0E0000}"/>
    <cellStyle name="20% - Dekorfärg1 4 3 2 3 2" xfId="14564" xr:uid="{00000000-0005-0000-0000-0000F00E0000}"/>
    <cellStyle name="20% - Dekorfärg1 4 3 2 3 2 2" xfId="37100" xr:uid="{00000000-0005-0000-0000-0000F10E0000}"/>
    <cellStyle name="20% - Dekorfärg1 4 3 2 3 3" xfId="32061" xr:uid="{00000000-0005-0000-0000-0000F20E0000}"/>
    <cellStyle name="20% - Dekorfärg1 4 3 2 3 4" xfId="37101" xr:uid="{00000000-0005-0000-0000-0000F30E0000}"/>
    <cellStyle name="20% - Dekorfärg1 4 3 2 3_Tabell 6a K" xfId="22018" xr:uid="{00000000-0005-0000-0000-0000F40E0000}"/>
    <cellStyle name="20% - Dekorfärg1 4 3 2 4" xfId="10179" xr:uid="{00000000-0005-0000-0000-0000F50E0000}"/>
    <cellStyle name="20% - Dekorfärg1 4 3 2 4 2" xfId="37102" xr:uid="{00000000-0005-0000-0000-0000F60E0000}"/>
    <cellStyle name="20% - Dekorfärg1 4 3 2 4 2 2" xfId="37103" xr:uid="{00000000-0005-0000-0000-0000F70E0000}"/>
    <cellStyle name="20% - Dekorfärg1 4 3 2 4 3" xfId="37104" xr:uid="{00000000-0005-0000-0000-0000F80E0000}"/>
    <cellStyle name="20% - Dekorfärg1 4 3 2 5" xfId="27676" xr:uid="{00000000-0005-0000-0000-0000F90E0000}"/>
    <cellStyle name="20% - Dekorfärg1 4 3 2 5 2" xfId="37105" xr:uid="{00000000-0005-0000-0000-0000FA0E0000}"/>
    <cellStyle name="20% - Dekorfärg1 4 3 2 6" xfId="37106" xr:uid="{00000000-0005-0000-0000-0000FB0E0000}"/>
    <cellStyle name="20% - Dekorfärg1 4 3 2 7" xfId="37107" xr:uid="{00000000-0005-0000-0000-0000FC0E0000}"/>
    <cellStyle name="20% - Dekorfärg1 4 3 2_Tabell 6a K" xfId="22760" xr:uid="{00000000-0005-0000-0000-0000FD0E0000}"/>
    <cellStyle name="20% - Dekorfärg1 4 3 3" xfId="2914" xr:uid="{00000000-0005-0000-0000-0000FE0E0000}"/>
    <cellStyle name="20% - Dekorfärg1 4 3 3 2" xfId="7300" xr:uid="{00000000-0005-0000-0000-0000FF0E0000}"/>
    <cellStyle name="20% - Dekorfärg1 4 3 3 2 2" xfId="16185" xr:uid="{00000000-0005-0000-0000-0000000F0000}"/>
    <cellStyle name="20% - Dekorfärg1 4 3 3 2 2 2" xfId="37108" xr:uid="{00000000-0005-0000-0000-0000010F0000}"/>
    <cellStyle name="20% - Dekorfärg1 4 3 3 2 3" xfId="33682" xr:uid="{00000000-0005-0000-0000-0000020F0000}"/>
    <cellStyle name="20% - Dekorfärg1 4 3 3 2 4" xfId="37109" xr:uid="{00000000-0005-0000-0000-0000030F0000}"/>
    <cellStyle name="20% - Dekorfärg1 4 3 3 2_Tabell 6a K" xfId="22578" xr:uid="{00000000-0005-0000-0000-0000040F0000}"/>
    <cellStyle name="20% - Dekorfärg1 4 3 3 3" xfId="11799" xr:uid="{00000000-0005-0000-0000-0000050F0000}"/>
    <cellStyle name="20% - Dekorfärg1 4 3 3 3 2" xfId="37110" xr:uid="{00000000-0005-0000-0000-0000060F0000}"/>
    <cellStyle name="20% - Dekorfärg1 4 3 3 3 2 2" xfId="37111" xr:uid="{00000000-0005-0000-0000-0000070F0000}"/>
    <cellStyle name="20% - Dekorfärg1 4 3 3 3 3" xfId="37112" xr:uid="{00000000-0005-0000-0000-0000080F0000}"/>
    <cellStyle name="20% - Dekorfärg1 4 3 3 4" xfId="29296" xr:uid="{00000000-0005-0000-0000-0000090F0000}"/>
    <cellStyle name="20% - Dekorfärg1 4 3 3 4 2" xfId="37113" xr:uid="{00000000-0005-0000-0000-00000A0F0000}"/>
    <cellStyle name="20% - Dekorfärg1 4 3 3 5" xfId="37114" xr:uid="{00000000-0005-0000-0000-00000B0F0000}"/>
    <cellStyle name="20% - Dekorfärg1 4 3 3 6" xfId="37115" xr:uid="{00000000-0005-0000-0000-00000C0F0000}"/>
    <cellStyle name="20% - Dekorfärg1 4 3 3_Tabell 6a K" xfId="24230" xr:uid="{00000000-0005-0000-0000-00000D0F0000}"/>
    <cellStyle name="20% - Dekorfärg1 4 3 4" xfId="5107" xr:uid="{00000000-0005-0000-0000-00000E0F0000}"/>
    <cellStyle name="20% - Dekorfärg1 4 3 4 2" xfId="13992" xr:uid="{00000000-0005-0000-0000-00000F0F0000}"/>
    <cellStyle name="20% - Dekorfärg1 4 3 4 2 2" xfId="37116" xr:uid="{00000000-0005-0000-0000-0000100F0000}"/>
    <cellStyle name="20% - Dekorfärg1 4 3 4 3" xfId="31489" xr:uid="{00000000-0005-0000-0000-0000110F0000}"/>
    <cellStyle name="20% - Dekorfärg1 4 3 4 4" xfId="37117" xr:uid="{00000000-0005-0000-0000-0000120F0000}"/>
    <cellStyle name="20% - Dekorfärg1 4 3 4_Tabell 6a K" xfId="24268" xr:uid="{00000000-0005-0000-0000-0000130F0000}"/>
    <cellStyle name="20% - Dekorfärg1 4 3 5" xfId="9607" xr:uid="{00000000-0005-0000-0000-0000140F0000}"/>
    <cellStyle name="20% - Dekorfärg1 4 3 5 2" xfId="37118" xr:uid="{00000000-0005-0000-0000-0000150F0000}"/>
    <cellStyle name="20% - Dekorfärg1 4 3 5 2 2" xfId="37119" xr:uid="{00000000-0005-0000-0000-0000160F0000}"/>
    <cellStyle name="20% - Dekorfärg1 4 3 5 3" xfId="37120" xr:uid="{00000000-0005-0000-0000-0000170F0000}"/>
    <cellStyle name="20% - Dekorfärg1 4 3 6" xfId="27104" xr:uid="{00000000-0005-0000-0000-0000180F0000}"/>
    <cellStyle name="20% - Dekorfärg1 4 3 6 2" xfId="37121" xr:uid="{00000000-0005-0000-0000-0000190F0000}"/>
    <cellStyle name="20% - Dekorfärg1 4 3 7" xfId="37122" xr:uid="{00000000-0005-0000-0000-00001A0F0000}"/>
    <cellStyle name="20% - Dekorfärg1 4 3 8" xfId="37123" xr:uid="{00000000-0005-0000-0000-00001B0F0000}"/>
    <cellStyle name="20% - Dekorfärg1 4 3_Tabell 6a K" xfId="18078" xr:uid="{00000000-0005-0000-0000-00001C0F0000}"/>
    <cellStyle name="20% - Dekorfärg1 4 4" xfId="1146" xr:uid="{00000000-0005-0000-0000-00001D0F0000}"/>
    <cellStyle name="20% - Dekorfärg1 4 4 2" xfId="1295" xr:uid="{00000000-0005-0000-0000-00001E0F0000}"/>
    <cellStyle name="20% - Dekorfärg1 4 4 2 2" xfId="3487" xr:uid="{00000000-0005-0000-0000-00001F0F0000}"/>
    <cellStyle name="20% - Dekorfärg1 4 4 2 2 2" xfId="7873" xr:uid="{00000000-0005-0000-0000-0000200F0000}"/>
    <cellStyle name="20% - Dekorfärg1 4 4 2 2 2 2" xfId="16758" xr:uid="{00000000-0005-0000-0000-0000210F0000}"/>
    <cellStyle name="20% - Dekorfärg1 4 4 2 2 2 2 2" xfId="37124" xr:uid="{00000000-0005-0000-0000-0000220F0000}"/>
    <cellStyle name="20% - Dekorfärg1 4 4 2 2 2 3" xfId="34255" xr:uid="{00000000-0005-0000-0000-0000230F0000}"/>
    <cellStyle name="20% - Dekorfärg1 4 4 2 2 2_Tabell 6a K" xfId="25010" xr:uid="{00000000-0005-0000-0000-0000240F0000}"/>
    <cellStyle name="20% - Dekorfärg1 4 4 2 2 3" xfId="12372" xr:uid="{00000000-0005-0000-0000-0000250F0000}"/>
    <cellStyle name="20% - Dekorfärg1 4 4 2 2 3 2" xfId="37125" xr:uid="{00000000-0005-0000-0000-0000260F0000}"/>
    <cellStyle name="20% - Dekorfärg1 4 4 2 2 4" xfId="29869" xr:uid="{00000000-0005-0000-0000-0000270F0000}"/>
    <cellStyle name="20% - Dekorfärg1 4 4 2 2 5" xfId="37126" xr:uid="{00000000-0005-0000-0000-0000280F0000}"/>
    <cellStyle name="20% - Dekorfärg1 4 4 2 2_Tabell 6a K" xfId="19663" xr:uid="{00000000-0005-0000-0000-0000290F0000}"/>
    <cellStyle name="20% - Dekorfärg1 4 4 2 3" xfId="5680" xr:uid="{00000000-0005-0000-0000-00002A0F0000}"/>
    <cellStyle name="20% - Dekorfärg1 4 4 2 3 2" xfId="14565" xr:uid="{00000000-0005-0000-0000-00002B0F0000}"/>
    <cellStyle name="20% - Dekorfärg1 4 4 2 3 2 2" xfId="37127" xr:uid="{00000000-0005-0000-0000-00002C0F0000}"/>
    <cellStyle name="20% - Dekorfärg1 4 4 2 3 3" xfId="32062" xr:uid="{00000000-0005-0000-0000-00002D0F0000}"/>
    <cellStyle name="20% - Dekorfärg1 4 4 2 3 4" xfId="37128" xr:uid="{00000000-0005-0000-0000-00002E0F0000}"/>
    <cellStyle name="20% - Dekorfärg1 4 4 2 3_Tabell 6a K" xfId="25351" xr:uid="{00000000-0005-0000-0000-00002F0F0000}"/>
    <cellStyle name="20% - Dekorfärg1 4 4 2 4" xfId="10180" xr:uid="{00000000-0005-0000-0000-0000300F0000}"/>
    <cellStyle name="20% - Dekorfärg1 4 4 2 4 2" xfId="37129" xr:uid="{00000000-0005-0000-0000-0000310F0000}"/>
    <cellStyle name="20% - Dekorfärg1 4 4 2 4 2 2" xfId="37130" xr:uid="{00000000-0005-0000-0000-0000320F0000}"/>
    <cellStyle name="20% - Dekorfärg1 4 4 2 4 3" xfId="37131" xr:uid="{00000000-0005-0000-0000-0000330F0000}"/>
    <cellStyle name="20% - Dekorfärg1 4 4 2 5" xfId="27677" xr:uid="{00000000-0005-0000-0000-0000340F0000}"/>
    <cellStyle name="20% - Dekorfärg1 4 4 2 5 2" xfId="37132" xr:uid="{00000000-0005-0000-0000-0000350F0000}"/>
    <cellStyle name="20% - Dekorfärg1 4 4 2 6" xfId="37133" xr:uid="{00000000-0005-0000-0000-0000360F0000}"/>
    <cellStyle name="20% - Dekorfärg1 4 4 2 7" xfId="37134" xr:uid="{00000000-0005-0000-0000-0000370F0000}"/>
    <cellStyle name="20% - Dekorfärg1 4 4 2_Tabell 6a K" xfId="21305" xr:uid="{00000000-0005-0000-0000-0000380F0000}"/>
    <cellStyle name="20% - Dekorfärg1 4 4 3" xfId="3338" xr:uid="{00000000-0005-0000-0000-0000390F0000}"/>
    <cellStyle name="20% - Dekorfärg1 4 4 3 2" xfId="7724" xr:uid="{00000000-0005-0000-0000-00003A0F0000}"/>
    <cellStyle name="20% - Dekorfärg1 4 4 3 2 2" xfId="16609" xr:uid="{00000000-0005-0000-0000-00003B0F0000}"/>
    <cellStyle name="20% - Dekorfärg1 4 4 3 2 2 2" xfId="37135" xr:uid="{00000000-0005-0000-0000-00003C0F0000}"/>
    <cellStyle name="20% - Dekorfärg1 4 4 3 2 3" xfId="34106" xr:uid="{00000000-0005-0000-0000-00003D0F0000}"/>
    <cellStyle name="20% - Dekorfärg1 4 4 3 2 4" xfId="37136" xr:uid="{00000000-0005-0000-0000-00003E0F0000}"/>
    <cellStyle name="20% - Dekorfärg1 4 4 3 2_Tabell 6a K" xfId="20219" xr:uid="{00000000-0005-0000-0000-00003F0F0000}"/>
    <cellStyle name="20% - Dekorfärg1 4 4 3 3" xfId="12223" xr:uid="{00000000-0005-0000-0000-0000400F0000}"/>
    <cellStyle name="20% - Dekorfärg1 4 4 3 3 2" xfId="37137" xr:uid="{00000000-0005-0000-0000-0000410F0000}"/>
    <cellStyle name="20% - Dekorfärg1 4 4 3 3 2 2" xfId="37138" xr:uid="{00000000-0005-0000-0000-0000420F0000}"/>
    <cellStyle name="20% - Dekorfärg1 4 4 3 3 3" xfId="37139" xr:uid="{00000000-0005-0000-0000-0000430F0000}"/>
    <cellStyle name="20% - Dekorfärg1 4 4 3 4" xfId="29720" xr:uid="{00000000-0005-0000-0000-0000440F0000}"/>
    <cellStyle name="20% - Dekorfärg1 4 4 3 4 2" xfId="37140" xr:uid="{00000000-0005-0000-0000-0000450F0000}"/>
    <cellStyle name="20% - Dekorfärg1 4 4 3 5" xfId="37141" xr:uid="{00000000-0005-0000-0000-0000460F0000}"/>
    <cellStyle name="20% - Dekorfärg1 4 4 3 6" xfId="37142" xr:uid="{00000000-0005-0000-0000-0000470F0000}"/>
    <cellStyle name="20% - Dekorfärg1 4 4 3_Tabell 6a K" xfId="20049" xr:uid="{00000000-0005-0000-0000-0000480F0000}"/>
    <cellStyle name="20% - Dekorfärg1 4 4 4" xfId="5531" xr:uid="{00000000-0005-0000-0000-0000490F0000}"/>
    <cellStyle name="20% - Dekorfärg1 4 4 4 2" xfId="14416" xr:uid="{00000000-0005-0000-0000-00004A0F0000}"/>
    <cellStyle name="20% - Dekorfärg1 4 4 4 2 2" xfId="37143" xr:uid="{00000000-0005-0000-0000-00004B0F0000}"/>
    <cellStyle name="20% - Dekorfärg1 4 4 4 3" xfId="31913" xr:uid="{00000000-0005-0000-0000-00004C0F0000}"/>
    <cellStyle name="20% - Dekorfärg1 4 4 4 4" xfId="37144" xr:uid="{00000000-0005-0000-0000-00004D0F0000}"/>
    <cellStyle name="20% - Dekorfärg1 4 4 4_Tabell 6a K" xfId="20838" xr:uid="{00000000-0005-0000-0000-00004E0F0000}"/>
    <cellStyle name="20% - Dekorfärg1 4 4 5" xfId="10031" xr:uid="{00000000-0005-0000-0000-00004F0F0000}"/>
    <cellStyle name="20% - Dekorfärg1 4 4 5 2" xfId="37145" xr:uid="{00000000-0005-0000-0000-0000500F0000}"/>
    <cellStyle name="20% - Dekorfärg1 4 4 5 2 2" xfId="37146" xr:uid="{00000000-0005-0000-0000-0000510F0000}"/>
    <cellStyle name="20% - Dekorfärg1 4 4 5 3" xfId="37147" xr:uid="{00000000-0005-0000-0000-0000520F0000}"/>
    <cellStyle name="20% - Dekorfärg1 4 4 6" xfId="27528" xr:uid="{00000000-0005-0000-0000-0000530F0000}"/>
    <cellStyle name="20% - Dekorfärg1 4 4 6 2" xfId="37148" xr:uid="{00000000-0005-0000-0000-0000540F0000}"/>
    <cellStyle name="20% - Dekorfärg1 4 4 7" xfId="37149" xr:uid="{00000000-0005-0000-0000-0000550F0000}"/>
    <cellStyle name="20% - Dekorfärg1 4 4 8" xfId="37150" xr:uid="{00000000-0005-0000-0000-0000560F0000}"/>
    <cellStyle name="20% - Dekorfärg1 4 4_Tabell 6a K" xfId="23741" xr:uid="{00000000-0005-0000-0000-0000570F0000}"/>
    <cellStyle name="20% - Dekorfärg1 4 5" xfId="1291" xr:uid="{00000000-0005-0000-0000-0000580F0000}"/>
    <cellStyle name="20% - Dekorfärg1 4 5 2" xfId="3483" xr:uid="{00000000-0005-0000-0000-0000590F0000}"/>
    <cellStyle name="20% - Dekorfärg1 4 5 2 2" xfId="7869" xr:uid="{00000000-0005-0000-0000-00005A0F0000}"/>
    <cellStyle name="20% - Dekorfärg1 4 5 2 2 2" xfId="16754" xr:uid="{00000000-0005-0000-0000-00005B0F0000}"/>
    <cellStyle name="20% - Dekorfärg1 4 5 2 2 2 2" xfId="37151" xr:uid="{00000000-0005-0000-0000-00005C0F0000}"/>
    <cellStyle name="20% - Dekorfärg1 4 5 2 2 3" xfId="34251" xr:uid="{00000000-0005-0000-0000-00005D0F0000}"/>
    <cellStyle name="20% - Dekorfärg1 4 5 2 2_Tabell 6a K" xfId="21330" xr:uid="{00000000-0005-0000-0000-00005E0F0000}"/>
    <cellStyle name="20% - Dekorfärg1 4 5 2 3" xfId="12368" xr:uid="{00000000-0005-0000-0000-00005F0F0000}"/>
    <cellStyle name="20% - Dekorfärg1 4 5 2 3 2" xfId="37152" xr:uid="{00000000-0005-0000-0000-0000600F0000}"/>
    <cellStyle name="20% - Dekorfärg1 4 5 2 4" xfId="29865" xr:uid="{00000000-0005-0000-0000-0000610F0000}"/>
    <cellStyle name="20% - Dekorfärg1 4 5 2 5" xfId="37153" xr:uid="{00000000-0005-0000-0000-0000620F0000}"/>
    <cellStyle name="20% - Dekorfärg1 4 5 2_Tabell 6a K" xfId="26074" xr:uid="{00000000-0005-0000-0000-0000630F0000}"/>
    <cellStyle name="20% - Dekorfärg1 4 5 3" xfId="5676" xr:uid="{00000000-0005-0000-0000-0000640F0000}"/>
    <cellStyle name="20% - Dekorfärg1 4 5 3 2" xfId="14561" xr:uid="{00000000-0005-0000-0000-0000650F0000}"/>
    <cellStyle name="20% - Dekorfärg1 4 5 3 2 2" xfId="37154" xr:uid="{00000000-0005-0000-0000-0000660F0000}"/>
    <cellStyle name="20% - Dekorfärg1 4 5 3 3" xfId="32058" xr:uid="{00000000-0005-0000-0000-0000670F0000}"/>
    <cellStyle name="20% - Dekorfärg1 4 5 3 4" xfId="37155" xr:uid="{00000000-0005-0000-0000-0000680F0000}"/>
    <cellStyle name="20% - Dekorfärg1 4 5 3_Tabell 6a K" xfId="21062" xr:uid="{00000000-0005-0000-0000-0000690F0000}"/>
    <cellStyle name="20% - Dekorfärg1 4 5 4" xfId="10176" xr:uid="{00000000-0005-0000-0000-00006A0F0000}"/>
    <cellStyle name="20% - Dekorfärg1 4 5 4 2" xfId="37156" xr:uid="{00000000-0005-0000-0000-00006B0F0000}"/>
    <cellStyle name="20% - Dekorfärg1 4 5 4 2 2" xfId="37157" xr:uid="{00000000-0005-0000-0000-00006C0F0000}"/>
    <cellStyle name="20% - Dekorfärg1 4 5 4 3" xfId="37158" xr:uid="{00000000-0005-0000-0000-00006D0F0000}"/>
    <cellStyle name="20% - Dekorfärg1 4 5 5" xfId="27673" xr:uid="{00000000-0005-0000-0000-00006E0F0000}"/>
    <cellStyle name="20% - Dekorfärg1 4 5 5 2" xfId="37159" xr:uid="{00000000-0005-0000-0000-00006F0F0000}"/>
    <cellStyle name="20% - Dekorfärg1 4 5 6" xfId="37160" xr:uid="{00000000-0005-0000-0000-0000700F0000}"/>
    <cellStyle name="20% - Dekorfärg1 4 5 7" xfId="37161" xr:uid="{00000000-0005-0000-0000-0000710F0000}"/>
    <cellStyle name="20% - Dekorfärg1 4 5_Tabell 6a K" xfId="8972" xr:uid="{00000000-0005-0000-0000-0000720F0000}"/>
    <cellStyle name="20% - Dekorfärg1 4 6" xfId="2490" xr:uid="{00000000-0005-0000-0000-0000730F0000}"/>
    <cellStyle name="20% - Dekorfärg1 4 6 2" xfId="6876" xr:uid="{00000000-0005-0000-0000-0000740F0000}"/>
    <cellStyle name="20% - Dekorfärg1 4 6 2 2" xfId="15761" xr:uid="{00000000-0005-0000-0000-0000750F0000}"/>
    <cellStyle name="20% - Dekorfärg1 4 6 2 2 2" xfId="37162" xr:uid="{00000000-0005-0000-0000-0000760F0000}"/>
    <cellStyle name="20% - Dekorfärg1 4 6 2 3" xfId="33258" xr:uid="{00000000-0005-0000-0000-0000770F0000}"/>
    <cellStyle name="20% - Dekorfärg1 4 6 2 4" xfId="37163" xr:uid="{00000000-0005-0000-0000-0000780F0000}"/>
    <cellStyle name="20% - Dekorfärg1 4 6 2_Tabell 6a K" xfId="19687" xr:uid="{00000000-0005-0000-0000-0000790F0000}"/>
    <cellStyle name="20% - Dekorfärg1 4 6 3" xfId="11375" xr:uid="{00000000-0005-0000-0000-00007A0F0000}"/>
    <cellStyle name="20% - Dekorfärg1 4 6 3 2" xfId="37164" xr:uid="{00000000-0005-0000-0000-00007B0F0000}"/>
    <cellStyle name="20% - Dekorfärg1 4 6 3 2 2" xfId="37165" xr:uid="{00000000-0005-0000-0000-00007C0F0000}"/>
    <cellStyle name="20% - Dekorfärg1 4 6 3 3" xfId="37166" xr:uid="{00000000-0005-0000-0000-00007D0F0000}"/>
    <cellStyle name="20% - Dekorfärg1 4 6 4" xfId="28872" xr:uid="{00000000-0005-0000-0000-00007E0F0000}"/>
    <cellStyle name="20% - Dekorfärg1 4 6 4 2" xfId="37167" xr:uid="{00000000-0005-0000-0000-00007F0F0000}"/>
    <cellStyle name="20% - Dekorfärg1 4 6 5" xfId="37168" xr:uid="{00000000-0005-0000-0000-0000800F0000}"/>
    <cellStyle name="20% - Dekorfärg1 4 6 6" xfId="37169" xr:uid="{00000000-0005-0000-0000-0000810F0000}"/>
    <cellStyle name="20% - Dekorfärg1 4 6_Tabell 6a K" xfId="19418" xr:uid="{00000000-0005-0000-0000-0000820F0000}"/>
    <cellStyle name="20% - Dekorfärg1 4 7" xfId="4683" xr:uid="{00000000-0005-0000-0000-0000830F0000}"/>
    <cellStyle name="20% - Dekorfärg1 4 7 2" xfId="13568" xr:uid="{00000000-0005-0000-0000-0000840F0000}"/>
    <cellStyle name="20% - Dekorfärg1 4 7 2 2" xfId="37170" xr:uid="{00000000-0005-0000-0000-0000850F0000}"/>
    <cellStyle name="20% - Dekorfärg1 4 7 3" xfId="31065" xr:uid="{00000000-0005-0000-0000-0000860F0000}"/>
    <cellStyle name="20% - Dekorfärg1 4 7 4" xfId="37171" xr:uid="{00000000-0005-0000-0000-0000870F0000}"/>
    <cellStyle name="20% - Dekorfärg1 4 7_Tabell 6a K" xfId="24171" xr:uid="{00000000-0005-0000-0000-0000880F0000}"/>
    <cellStyle name="20% - Dekorfärg1 4 8" xfId="9183" xr:uid="{00000000-0005-0000-0000-0000890F0000}"/>
    <cellStyle name="20% - Dekorfärg1 4 8 2" xfId="37172" xr:uid="{00000000-0005-0000-0000-00008A0F0000}"/>
    <cellStyle name="20% - Dekorfärg1 4 8 2 2" xfId="37173" xr:uid="{00000000-0005-0000-0000-00008B0F0000}"/>
    <cellStyle name="20% - Dekorfärg1 4 8 3" xfId="37174" xr:uid="{00000000-0005-0000-0000-00008C0F0000}"/>
    <cellStyle name="20% - Dekorfärg1 4 9" xfId="26680" xr:uid="{00000000-0005-0000-0000-00008D0F0000}"/>
    <cellStyle name="20% - Dekorfärg1 4 9 2" xfId="37175" xr:uid="{00000000-0005-0000-0000-00008E0F0000}"/>
    <cellStyle name="20% - Dekorfärg1 4_Tabell 6a K" xfId="19076" xr:uid="{00000000-0005-0000-0000-00008F0F0000}"/>
    <cellStyle name="20% - Dekorfärg1 5" xfId="242" xr:uid="{00000000-0005-0000-0000-0000900F0000}"/>
    <cellStyle name="20% - Dekorfärg1 5 10" xfId="37176" xr:uid="{00000000-0005-0000-0000-0000910F0000}"/>
    <cellStyle name="20% - Dekorfärg1 5 11" xfId="37177" xr:uid="{00000000-0005-0000-0000-0000920F0000}"/>
    <cellStyle name="20% - Dekorfärg1 5 12" xfId="37178" xr:uid="{00000000-0005-0000-0000-0000930F0000}"/>
    <cellStyle name="20% - Dekorfärg1 5 2" xfId="454" xr:uid="{00000000-0005-0000-0000-0000940F0000}"/>
    <cellStyle name="20% - Dekorfärg1 5 2 2" xfId="878" xr:uid="{00000000-0005-0000-0000-0000950F0000}"/>
    <cellStyle name="20% - Dekorfärg1 5 2 2 2" xfId="1298" xr:uid="{00000000-0005-0000-0000-0000960F0000}"/>
    <cellStyle name="20% - Dekorfärg1 5 2 2 2 2" xfId="3490" xr:uid="{00000000-0005-0000-0000-0000970F0000}"/>
    <cellStyle name="20% - Dekorfärg1 5 2 2 2 2 2" xfId="7876" xr:uid="{00000000-0005-0000-0000-0000980F0000}"/>
    <cellStyle name="20% - Dekorfärg1 5 2 2 2 2 2 2" xfId="16761" xr:uid="{00000000-0005-0000-0000-0000990F0000}"/>
    <cellStyle name="20% - Dekorfärg1 5 2 2 2 2 2 2 2" xfId="37179" xr:uid="{00000000-0005-0000-0000-00009A0F0000}"/>
    <cellStyle name="20% - Dekorfärg1 5 2 2 2 2 2 3" xfId="34258" xr:uid="{00000000-0005-0000-0000-00009B0F0000}"/>
    <cellStyle name="20% - Dekorfärg1 5 2 2 2 2 2_Tabell 6a K" xfId="21589" xr:uid="{00000000-0005-0000-0000-00009C0F0000}"/>
    <cellStyle name="20% - Dekorfärg1 5 2 2 2 2 3" xfId="12375" xr:uid="{00000000-0005-0000-0000-00009D0F0000}"/>
    <cellStyle name="20% - Dekorfärg1 5 2 2 2 2 3 2" xfId="37180" xr:uid="{00000000-0005-0000-0000-00009E0F0000}"/>
    <cellStyle name="20% - Dekorfärg1 5 2 2 2 2 4" xfId="29872" xr:uid="{00000000-0005-0000-0000-00009F0F0000}"/>
    <cellStyle name="20% - Dekorfärg1 5 2 2 2 2 5" xfId="37181" xr:uid="{00000000-0005-0000-0000-0000A00F0000}"/>
    <cellStyle name="20% - Dekorfärg1 5 2 2 2 2_Tabell 6a K" xfId="25403" xr:uid="{00000000-0005-0000-0000-0000A10F0000}"/>
    <cellStyle name="20% - Dekorfärg1 5 2 2 2 3" xfId="5683" xr:uid="{00000000-0005-0000-0000-0000A20F0000}"/>
    <cellStyle name="20% - Dekorfärg1 5 2 2 2 3 2" xfId="14568" xr:uid="{00000000-0005-0000-0000-0000A30F0000}"/>
    <cellStyle name="20% - Dekorfärg1 5 2 2 2 3 2 2" xfId="37182" xr:uid="{00000000-0005-0000-0000-0000A40F0000}"/>
    <cellStyle name="20% - Dekorfärg1 5 2 2 2 3 3" xfId="32065" xr:uid="{00000000-0005-0000-0000-0000A50F0000}"/>
    <cellStyle name="20% - Dekorfärg1 5 2 2 2 3 4" xfId="37183" xr:uid="{00000000-0005-0000-0000-0000A60F0000}"/>
    <cellStyle name="20% - Dekorfärg1 5 2 2 2 3_Tabell 6a K" xfId="21857" xr:uid="{00000000-0005-0000-0000-0000A70F0000}"/>
    <cellStyle name="20% - Dekorfärg1 5 2 2 2 4" xfId="10183" xr:uid="{00000000-0005-0000-0000-0000A80F0000}"/>
    <cellStyle name="20% - Dekorfärg1 5 2 2 2 4 2" xfId="37184" xr:uid="{00000000-0005-0000-0000-0000A90F0000}"/>
    <cellStyle name="20% - Dekorfärg1 5 2 2 2 4 2 2" xfId="37185" xr:uid="{00000000-0005-0000-0000-0000AA0F0000}"/>
    <cellStyle name="20% - Dekorfärg1 5 2 2 2 4 3" xfId="37186" xr:uid="{00000000-0005-0000-0000-0000AB0F0000}"/>
    <cellStyle name="20% - Dekorfärg1 5 2 2 2 5" xfId="27680" xr:uid="{00000000-0005-0000-0000-0000AC0F0000}"/>
    <cellStyle name="20% - Dekorfärg1 5 2 2 2 5 2" xfId="37187" xr:uid="{00000000-0005-0000-0000-0000AD0F0000}"/>
    <cellStyle name="20% - Dekorfärg1 5 2 2 2 6" xfId="37188" xr:uid="{00000000-0005-0000-0000-0000AE0F0000}"/>
    <cellStyle name="20% - Dekorfärg1 5 2 2 2 7" xfId="37189" xr:uid="{00000000-0005-0000-0000-0000AF0F0000}"/>
    <cellStyle name="20% - Dekorfärg1 5 2 2 2_Tabell 6a K" xfId="25670" xr:uid="{00000000-0005-0000-0000-0000B00F0000}"/>
    <cellStyle name="20% - Dekorfärg1 5 2 2 3" xfId="3070" xr:uid="{00000000-0005-0000-0000-0000B10F0000}"/>
    <cellStyle name="20% - Dekorfärg1 5 2 2 3 2" xfId="7456" xr:uid="{00000000-0005-0000-0000-0000B20F0000}"/>
    <cellStyle name="20% - Dekorfärg1 5 2 2 3 2 2" xfId="16341" xr:uid="{00000000-0005-0000-0000-0000B30F0000}"/>
    <cellStyle name="20% - Dekorfärg1 5 2 2 3 2 2 2" xfId="37190" xr:uid="{00000000-0005-0000-0000-0000B40F0000}"/>
    <cellStyle name="20% - Dekorfärg1 5 2 2 3 2 3" xfId="33838" xr:uid="{00000000-0005-0000-0000-0000B50F0000}"/>
    <cellStyle name="20% - Dekorfärg1 5 2 2 3 2 4" xfId="37191" xr:uid="{00000000-0005-0000-0000-0000B60F0000}"/>
    <cellStyle name="20% - Dekorfärg1 5 2 2 3 2_Tabell 6a K" xfId="20730" xr:uid="{00000000-0005-0000-0000-0000B70F0000}"/>
    <cellStyle name="20% - Dekorfärg1 5 2 2 3 3" xfId="11955" xr:uid="{00000000-0005-0000-0000-0000B80F0000}"/>
    <cellStyle name="20% - Dekorfärg1 5 2 2 3 3 2" xfId="37192" xr:uid="{00000000-0005-0000-0000-0000B90F0000}"/>
    <cellStyle name="20% - Dekorfärg1 5 2 2 3 3 2 2" xfId="37193" xr:uid="{00000000-0005-0000-0000-0000BA0F0000}"/>
    <cellStyle name="20% - Dekorfärg1 5 2 2 3 3 3" xfId="37194" xr:uid="{00000000-0005-0000-0000-0000BB0F0000}"/>
    <cellStyle name="20% - Dekorfärg1 5 2 2 3 4" xfId="29452" xr:uid="{00000000-0005-0000-0000-0000BC0F0000}"/>
    <cellStyle name="20% - Dekorfärg1 5 2 2 3 4 2" xfId="37195" xr:uid="{00000000-0005-0000-0000-0000BD0F0000}"/>
    <cellStyle name="20% - Dekorfärg1 5 2 2 3 5" xfId="37196" xr:uid="{00000000-0005-0000-0000-0000BE0F0000}"/>
    <cellStyle name="20% - Dekorfärg1 5 2 2 3 6" xfId="37197" xr:uid="{00000000-0005-0000-0000-0000BF0F0000}"/>
    <cellStyle name="20% - Dekorfärg1 5 2 2 3_Tabell 6a K" xfId="22337" xr:uid="{00000000-0005-0000-0000-0000C00F0000}"/>
    <cellStyle name="20% - Dekorfärg1 5 2 2 4" xfId="5263" xr:uid="{00000000-0005-0000-0000-0000C10F0000}"/>
    <cellStyle name="20% - Dekorfärg1 5 2 2 4 2" xfId="14148" xr:uid="{00000000-0005-0000-0000-0000C20F0000}"/>
    <cellStyle name="20% - Dekorfärg1 5 2 2 4 2 2" xfId="37198" xr:uid="{00000000-0005-0000-0000-0000C30F0000}"/>
    <cellStyle name="20% - Dekorfärg1 5 2 2 4 3" xfId="31645" xr:uid="{00000000-0005-0000-0000-0000C40F0000}"/>
    <cellStyle name="20% - Dekorfärg1 5 2 2 4 4" xfId="37199" xr:uid="{00000000-0005-0000-0000-0000C50F0000}"/>
    <cellStyle name="20% - Dekorfärg1 5 2 2 4_Tabell 6a K" xfId="24295" xr:uid="{00000000-0005-0000-0000-0000C60F0000}"/>
    <cellStyle name="20% - Dekorfärg1 5 2 2 5" xfId="9763" xr:uid="{00000000-0005-0000-0000-0000C70F0000}"/>
    <cellStyle name="20% - Dekorfärg1 5 2 2 5 2" xfId="37200" xr:uid="{00000000-0005-0000-0000-0000C80F0000}"/>
    <cellStyle name="20% - Dekorfärg1 5 2 2 5 2 2" xfId="37201" xr:uid="{00000000-0005-0000-0000-0000C90F0000}"/>
    <cellStyle name="20% - Dekorfärg1 5 2 2 5 3" xfId="37202" xr:uid="{00000000-0005-0000-0000-0000CA0F0000}"/>
    <cellStyle name="20% - Dekorfärg1 5 2 2 6" xfId="27260" xr:uid="{00000000-0005-0000-0000-0000CB0F0000}"/>
    <cellStyle name="20% - Dekorfärg1 5 2 2 6 2" xfId="37203" xr:uid="{00000000-0005-0000-0000-0000CC0F0000}"/>
    <cellStyle name="20% - Dekorfärg1 5 2 2 7" xfId="37204" xr:uid="{00000000-0005-0000-0000-0000CD0F0000}"/>
    <cellStyle name="20% - Dekorfärg1 5 2 2 8" xfId="37205" xr:uid="{00000000-0005-0000-0000-0000CE0F0000}"/>
    <cellStyle name="20% - Dekorfärg1 5 2 2_Tabell 6a K" xfId="22807" xr:uid="{00000000-0005-0000-0000-0000CF0F0000}"/>
    <cellStyle name="20% - Dekorfärg1 5 2 3" xfId="1297" xr:uid="{00000000-0005-0000-0000-0000D00F0000}"/>
    <cellStyle name="20% - Dekorfärg1 5 2 3 2" xfId="3489" xr:uid="{00000000-0005-0000-0000-0000D10F0000}"/>
    <cellStyle name="20% - Dekorfärg1 5 2 3 2 2" xfId="7875" xr:uid="{00000000-0005-0000-0000-0000D20F0000}"/>
    <cellStyle name="20% - Dekorfärg1 5 2 3 2 2 2" xfId="16760" xr:uid="{00000000-0005-0000-0000-0000D30F0000}"/>
    <cellStyle name="20% - Dekorfärg1 5 2 3 2 2 2 2" xfId="37206" xr:uid="{00000000-0005-0000-0000-0000D40F0000}"/>
    <cellStyle name="20% - Dekorfärg1 5 2 3 2 2 3" xfId="34257" xr:uid="{00000000-0005-0000-0000-0000D50F0000}"/>
    <cellStyle name="20% - Dekorfärg1 5 2 3 2 2_Tabell 6a K" xfId="21011" xr:uid="{00000000-0005-0000-0000-0000D60F0000}"/>
    <cellStyle name="20% - Dekorfärg1 5 2 3 2 3" xfId="12374" xr:uid="{00000000-0005-0000-0000-0000D70F0000}"/>
    <cellStyle name="20% - Dekorfärg1 5 2 3 2 3 2" xfId="37207" xr:uid="{00000000-0005-0000-0000-0000D80F0000}"/>
    <cellStyle name="20% - Dekorfärg1 5 2 3 2 4" xfId="29871" xr:uid="{00000000-0005-0000-0000-0000D90F0000}"/>
    <cellStyle name="20% - Dekorfärg1 5 2 3 2 5" xfId="37208" xr:uid="{00000000-0005-0000-0000-0000DA0F0000}"/>
    <cellStyle name="20% - Dekorfärg1 5 2 3 2_Tabell 6a K" xfId="20669" xr:uid="{00000000-0005-0000-0000-0000DB0F0000}"/>
    <cellStyle name="20% - Dekorfärg1 5 2 3 3" xfId="5682" xr:uid="{00000000-0005-0000-0000-0000DC0F0000}"/>
    <cellStyle name="20% - Dekorfärg1 5 2 3 3 2" xfId="14567" xr:uid="{00000000-0005-0000-0000-0000DD0F0000}"/>
    <cellStyle name="20% - Dekorfärg1 5 2 3 3 2 2" xfId="37209" xr:uid="{00000000-0005-0000-0000-0000DE0F0000}"/>
    <cellStyle name="20% - Dekorfärg1 5 2 3 3 3" xfId="32064" xr:uid="{00000000-0005-0000-0000-0000DF0F0000}"/>
    <cellStyle name="20% - Dekorfärg1 5 2 3 3 4" xfId="37210" xr:uid="{00000000-0005-0000-0000-0000E00F0000}"/>
    <cellStyle name="20% - Dekorfärg1 5 2 3 3_Tabell 6a K" xfId="23760" xr:uid="{00000000-0005-0000-0000-0000E10F0000}"/>
    <cellStyle name="20% - Dekorfärg1 5 2 3 4" xfId="10182" xr:uid="{00000000-0005-0000-0000-0000E20F0000}"/>
    <cellStyle name="20% - Dekorfärg1 5 2 3 4 2" xfId="37211" xr:uid="{00000000-0005-0000-0000-0000E30F0000}"/>
    <cellStyle name="20% - Dekorfärg1 5 2 3 4 2 2" xfId="37212" xr:uid="{00000000-0005-0000-0000-0000E40F0000}"/>
    <cellStyle name="20% - Dekorfärg1 5 2 3 4 3" xfId="37213" xr:uid="{00000000-0005-0000-0000-0000E50F0000}"/>
    <cellStyle name="20% - Dekorfärg1 5 2 3 5" xfId="27679" xr:uid="{00000000-0005-0000-0000-0000E60F0000}"/>
    <cellStyle name="20% - Dekorfärg1 5 2 3 5 2" xfId="37214" xr:uid="{00000000-0005-0000-0000-0000E70F0000}"/>
    <cellStyle name="20% - Dekorfärg1 5 2 3 6" xfId="37215" xr:uid="{00000000-0005-0000-0000-0000E80F0000}"/>
    <cellStyle name="20% - Dekorfärg1 5 2 3 7" xfId="37216" xr:uid="{00000000-0005-0000-0000-0000E90F0000}"/>
    <cellStyle name="20% - Dekorfärg1 5 2 3_Tabell 6a K" xfId="23976" xr:uid="{00000000-0005-0000-0000-0000EA0F0000}"/>
    <cellStyle name="20% - Dekorfärg1 5 2 4" xfId="2646" xr:uid="{00000000-0005-0000-0000-0000EB0F0000}"/>
    <cellStyle name="20% - Dekorfärg1 5 2 4 2" xfId="7032" xr:uid="{00000000-0005-0000-0000-0000EC0F0000}"/>
    <cellStyle name="20% - Dekorfärg1 5 2 4 2 2" xfId="15917" xr:uid="{00000000-0005-0000-0000-0000ED0F0000}"/>
    <cellStyle name="20% - Dekorfärg1 5 2 4 2 2 2" xfId="37217" xr:uid="{00000000-0005-0000-0000-0000EE0F0000}"/>
    <cellStyle name="20% - Dekorfärg1 5 2 4 2 3" xfId="33414" xr:uid="{00000000-0005-0000-0000-0000EF0F0000}"/>
    <cellStyle name="20% - Dekorfärg1 5 2 4 2 4" xfId="37218" xr:uid="{00000000-0005-0000-0000-0000F00F0000}"/>
    <cellStyle name="20% - Dekorfärg1 5 2 4 2_Tabell 6a K" xfId="25834" xr:uid="{00000000-0005-0000-0000-0000F10F0000}"/>
    <cellStyle name="20% - Dekorfärg1 5 2 4 3" xfId="11531" xr:uid="{00000000-0005-0000-0000-0000F20F0000}"/>
    <cellStyle name="20% - Dekorfärg1 5 2 4 3 2" xfId="37219" xr:uid="{00000000-0005-0000-0000-0000F30F0000}"/>
    <cellStyle name="20% - Dekorfärg1 5 2 4 3 2 2" xfId="37220" xr:uid="{00000000-0005-0000-0000-0000F40F0000}"/>
    <cellStyle name="20% - Dekorfärg1 5 2 4 3 3" xfId="37221" xr:uid="{00000000-0005-0000-0000-0000F50F0000}"/>
    <cellStyle name="20% - Dekorfärg1 5 2 4 4" xfId="29028" xr:uid="{00000000-0005-0000-0000-0000F60F0000}"/>
    <cellStyle name="20% - Dekorfärg1 5 2 4 4 2" xfId="37222" xr:uid="{00000000-0005-0000-0000-0000F70F0000}"/>
    <cellStyle name="20% - Dekorfärg1 5 2 4 5" xfId="37223" xr:uid="{00000000-0005-0000-0000-0000F80F0000}"/>
    <cellStyle name="20% - Dekorfärg1 5 2 4 6" xfId="37224" xr:uid="{00000000-0005-0000-0000-0000F90F0000}"/>
    <cellStyle name="20% - Dekorfärg1 5 2 4_Tabell 6a K" xfId="24030" xr:uid="{00000000-0005-0000-0000-0000FA0F0000}"/>
    <cellStyle name="20% - Dekorfärg1 5 2 5" xfId="4839" xr:uid="{00000000-0005-0000-0000-0000FB0F0000}"/>
    <cellStyle name="20% - Dekorfärg1 5 2 5 2" xfId="13724" xr:uid="{00000000-0005-0000-0000-0000FC0F0000}"/>
    <cellStyle name="20% - Dekorfärg1 5 2 5 2 2" xfId="37225" xr:uid="{00000000-0005-0000-0000-0000FD0F0000}"/>
    <cellStyle name="20% - Dekorfärg1 5 2 5 3" xfId="31221" xr:uid="{00000000-0005-0000-0000-0000FE0F0000}"/>
    <cellStyle name="20% - Dekorfärg1 5 2 5 4" xfId="37226" xr:uid="{00000000-0005-0000-0000-0000FF0F0000}"/>
    <cellStyle name="20% - Dekorfärg1 5 2 5_Tabell 6a K" xfId="25566" xr:uid="{00000000-0005-0000-0000-000000100000}"/>
    <cellStyle name="20% - Dekorfärg1 5 2 6" xfId="9339" xr:uid="{00000000-0005-0000-0000-000001100000}"/>
    <cellStyle name="20% - Dekorfärg1 5 2 6 2" xfId="37227" xr:uid="{00000000-0005-0000-0000-000002100000}"/>
    <cellStyle name="20% - Dekorfärg1 5 2 6 2 2" xfId="37228" xr:uid="{00000000-0005-0000-0000-000003100000}"/>
    <cellStyle name="20% - Dekorfärg1 5 2 6 3" xfId="37229" xr:uid="{00000000-0005-0000-0000-000004100000}"/>
    <cellStyle name="20% - Dekorfärg1 5 2 7" xfId="26836" xr:uid="{00000000-0005-0000-0000-000005100000}"/>
    <cellStyle name="20% - Dekorfärg1 5 2 7 2" xfId="37230" xr:uid="{00000000-0005-0000-0000-000006100000}"/>
    <cellStyle name="20% - Dekorfärg1 5 2 8" xfId="37231" xr:uid="{00000000-0005-0000-0000-000007100000}"/>
    <cellStyle name="20% - Dekorfärg1 5 2 9" xfId="37232" xr:uid="{00000000-0005-0000-0000-000008100000}"/>
    <cellStyle name="20% - Dekorfärg1 5 2_Tabell 6a K" xfId="18497" xr:uid="{00000000-0005-0000-0000-000009100000}"/>
    <cellStyle name="20% - Dekorfärg1 5 3" xfId="666" xr:uid="{00000000-0005-0000-0000-00000A100000}"/>
    <cellStyle name="20% - Dekorfärg1 5 3 2" xfId="1299" xr:uid="{00000000-0005-0000-0000-00000B100000}"/>
    <cellStyle name="20% - Dekorfärg1 5 3 2 2" xfId="3491" xr:uid="{00000000-0005-0000-0000-00000C100000}"/>
    <cellStyle name="20% - Dekorfärg1 5 3 2 2 2" xfId="7877" xr:uid="{00000000-0005-0000-0000-00000D100000}"/>
    <cellStyle name="20% - Dekorfärg1 5 3 2 2 2 2" xfId="16762" xr:uid="{00000000-0005-0000-0000-00000E100000}"/>
    <cellStyle name="20% - Dekorfärg1 5 3 2 2 2 2 2" xfId="37233" xr:uid="{00000000-0005-0000-0000-00000F100000}"/>
    <cellStyle name="20% - Dekorfärg1 5 3 2 2 2 3" xfId="34259" xr:uid="{00000000-0005-0000-0000-000010100000}"/>
    <cellStyle name="20% - Dekorfärg1 5 3 2 2 2_Tabell 6a K" xfId="25930" xr:uid="{00000000-0005-0000-0000-000011100000}"/>
    <cellStyle name="20% - Dekorfärg1 5 3 2 2 3" xfId="12376" xr:uid="{00000000-0005-0000-0000-000012100000}"/>
    <cellStyle name="20% - Dekorfärg1 5 3 2 2 3 2" xfId="37234" xr:uid="{00000000-0005-0000-0000-000013100000}"/>
    <cellStyle name="20% - Dekorfärg1 5 3 2 2 4" xfId="29873" xr:uid="{00000000-0005-0000-0000-000014100000}"/>
    <cellStyle name="20% - Dekorfärg1 5 3 2 2 5" xfId="37235" xr:uid="{00000000-0005-0000-0000-000015100000}"/>
    <cellStyle name="20% - Dekorfärg1 5 3 2 2_Tabell 6a K" xfId="23232" xr:uid="{00000000-0005-0000-0000-000016100000}"/>
    <cellStyle name="20% - Dekorfärg1 5 3 2 3" xfId="5684" xr:uid="{00000000-0005-0000-0000-000017100000}"/>
    <cellStyle name="20% - Dekorfärg1 5 3 2 3 2" xfId="14569" xr:uid="{00000000-0005-0000-0000-000018100000}"/>
    <cellStyle name="20% - Dekorfärg1 5 3 2 3 2 2" xfId="37236" xr:uid="{00000000-0005-0000-0000-000019100000}"/>
    <cellStyle name="20% - Dekorfärg1 5 3 2 3 3" xfId="32066" xr:uid="{00000000-0005-0000-0000-00001A100000}"/>
    <cellStyle name="20% - Dekorfärg1 5 3 2 3 4" xfId="37237" xr:uid="{00000000-0005-0000-0000-00001B100000}"/>
    <cellStyle name="20% - Dekorfärg1 5 3 2 3_Tabell 6a K" xfId="26200" xr:uid="{00000000-0005-0000-0000-00001C100000}"/>
    <cellStyle name="20% - Dekorfärg1 5 3 2 4" xfId="10184" xr:uid="{00000000-0005-0000-0000-00001D100000}"/>
    <cellStyle name="20% - Dekorfärg1 5 3 2 4 2" xfId="37238" xr:uid="{00000000-0005-0000-0000-00001E100000}"/>
    <cellStyle name="20% - Dekorfärg1 5 3 2 4 2 2" xfId="37239" xr:uid="{00000000-0005-0000-0000-00001F100000}"/>
    <cellStyle name="20% - Dekorfärg1 5 3 2 4 3" xfId="37240" xr:uid="{00000000-0005-0000-0000-000020100000}"/>
    <cellStyle name="20% - Dekorfärg1 5 3 2 5" xfId="27681" xr:uid="{00000000-0005-0000-0000-000021100000}"/>
    <cellStyle name="20% - Dekorfärg1 5 3 2 5 2" xfId="37241" xr:uid="{00000000-0005-0000-0000-000022100000}"/>
    <cellStyle name="20% - Dekorfärg1 5 3 2 6" xfId="37242" xr:uid="{00000000-0005-0000-0000-000023100000}"/>
    <cellStyle name="20% - Dekorfärg1 5 3 2 7" xfId="37243" xr:uid="{00000000-0005-0000-0000-000024100000}"/>
    <cellStyle name="20% - Dekorfärg1 5 3 2_Tabell 6a K" xfId="23500" xr:uid="{00000000-0005-0000-0000-000025100000}"/>
    <cellStyle name="20% - Dekorfärg1 5 3 3" xfId="2858" xr:uid="{00000000-0005-0000-0000-000026100000}"/>
    <cellStyle name="20% - Dekorfärg1 5 3 3 2" xfId="7244" xr:uid="{00000000-0005-0000-0000-000027100000}"/>
    <cellStyle name="20% - Dekorfärg1 5 3 3 2 2" xfId="16129" xr:uid="{00000000-0005-0000-0000-000028100000}"/>
    <cellStyle name="20% - Dekorfärg1 5 3 3 2 2 2" xfId="37244" xr:uid="{00000000-0005-0000-0000-000029100000}"/>
    <cellStyle name="20% - Dekorfärg1 5 3 3 2 3" xfId="33626" xr:uid="{00000000-0005-0000-0000-00002A100000}"/>
    <cellStyle name="20% - Dekorfärg1 5 3 3 2 4" xfId="37245" xr:uid="{00000000-0005-0000-0000-00002B100000}"/>
    <cellStyle name="20% - Dekorfärg1 5 3 3 2_Tabell 6a K" xfId="26409" xr:uid="{00000000-0005-0000-0000-00002C100000}"/>
    <cellStyle name="20% - Dekorfärg1 5 3 3 3" xfId="11743" xr:uid="{00000000-0005-0000-0000-00002D100000}"/>
    <cellStyle name="20% - Dekorfärg1 5 3 3 3 2" xfId="37246" xr:uid="{00000000-0005-0000-0000-00002E100000}"/>
    <cellStyle name="20% - Dekorfärg1 5 3 3 3 2 2" xfId="37247" xr:uid="{00000000-0005-0000-0000-00002F100000}"/>
    <cellStyle name="20% - Dekorfärg1 5 3 3 3 3" xfId="37248" xr:uid="{00000000-0005-0000-0000-000030100000}"/>
    <cellStyle name="20% - Dekorfärg1 5 3 3 4" xfId="29240" xr:uid="{00000000-0005-0000-0000-000031100000}"/>
    <cellStyle name="20% - Dekorfärg1 5 3 3 4 2" xfId="37249" xr:uid="{00000000-0005-0000-0000-000032100000}"/>
    <cellStyle name="20% - Dekorfärg1 5 3 3 5" xfId="37250" xr:uid="{00000000-0005-0000-0000-000033100000}"/>
    <cellStyle name="20% - Dekorfärg1 5 3 3 6" xfId="37251" xr:uid="{00000000-0005-0000-0000-000034100000}"/>
    <cellStyle name="20% - Dekorfärg1 5 3 3_Tabell 6a K" xfId="26366" xr:uid="{00000000-0005-0000-0000-000035100000}"/>
    <cellStyle name="20% - Dekorfärg1 5 3 4" xfId="5051" xr:uid="{00000000-0005-0000-0000-000036100000}"/>
    <cellStyle name="20% - Dekorfärg1 5 3 4 2" xfId="13936" xr:uid="{00000000-0005-0000-0000-000037100000}"/>
    <cellStyle name="20% - Dekorfärg1 5 3 4 2 2" xfId="37252" xr:uid="{00000000-0005-0000-0000-000038100000}"/>
    <cellStyle name="20% - Dekorfärg1 5 3 4 3" xfId="31433" xr:uid="{00000000-0005-0000-0000-000039100000}"/>
    <cellStyle name="20% - Dekorfärg1 5 3 4 4" xfId="37253" xr:uid="{00000000-0005-0000-0000-00003A100000}"/>
    <cellStyle name="20% - Dekorfärg1 5 3 4_Tabell 6a K" xfId="24280" xr:uid="{00000000-0005-0000-0000-00003B100000}"/>
    <cellStyle name="20% - Dekorfärg1 5 3 5" xfId="9551" xr:uid="{00000000-0005-0000-0000-00003C100000}"/>
    <cellStyle name="20% - Dekorfärg1 5 3 5 2" xfId="37254" xr:uid="{00000000-0005-0000-0000-00003D100000}"/>
    <cellStyle name="20% - Dekorfärg1 5 3 5 2 2" xfId="37255" xr:uid="{00000000-0005-0000-0000-00003E100000}"/>
    <cellStyle name="20% - Dekorfärg1 5 3 5 3" xfId="37256" xr:uid="{00000000-0005-0000-0000-00003F100000}"/>
    <cellStyle name="20% - Dekorfärg1 5 3 6" xfId="27048" xr:uid="{00000000-0005-0000-0000-000040100000}"/>
    <cellStyle name="20% - Dekorfärg1 5 3 6 2" xfId="37257" xr:uid="{00000000-0005-0000-0000-000041100000}"/>
    <cellStyle name="20% - Dekorfärg1 5 3 7" xfId="37258" xr:uid="{00000000-0005-0000-0000-000042100000}"/>
    <cellStyle name="20% - Dekorfärg1 5 3 8" xfId="37259" xr:uid="{00000000-0005-0000-0000-000043100000}"/>
    <cellStyle name="20% - Dekorfärg1 5 3_Tabell 6a K" xfId="21753" xr:uid="{00000000-0005-0000-0000-000044100000}"/>
    <cellStyle name="20% - Dekorfärg1 5 4" xfId="1090" xr:uid="{00000000-0005-0000-0000-000045100000}"/>
    <cellStyle name="20% - Dekorfärg1 5 4 2" xfId="1300" xr:uid="{00000000-0005-0000-0000-000046100000}"/>
    <cellStyle name="20% - Dekorfärg1 5 4 2 2" xfId="3492" xr:uid="{00000000-0005-0000-0000-000047100000}"/>
    <cellStyle name="20% - Dekorfärg1 5 4 2 2 2" xfId="7878" xr:uid="{00000000-0005-0000-0000-000048100000}"/>
    <cellStyle name="20% - Dekorfärg1 5 4 2 2 2 2" xfId="16763" xr:uid="{00000000-0005-0000-0000-000049100000}"/>
    <cellStyle name="20% - Dekorfärg1 5 4 2 2 2 2 2" xfId="37260" xr:uid="{00000000-0005-0000-0000-00004A100000}"/>
    <cellStyle name="20% - Dekorfärg1 5 4 2 2 2 3" xfId="34260" xr:uid="{00000000-0005-0000-0000-00004B100000}"/>
    <cellStyle name="20% - Dekorfärg1 5 4 2 2 2_Tabell 6a K" xfId="21064" xr:uid="{00000000-0005-0000-0000-00004C100000}"/>
    <cellStyle name="20% - Dekorfärg1 5 4 2 2 3" xfId="12377" xr:uid="{00000000-0005-0000-0000-00004D100000}"/>
    <cellStyle name="20% - Dekorfärg1 5 4 2 2 3 2" xfId="37261" xr:uid="{00000000-0005-0000-0000-00004E100000}"/>
    <cellStyle name="20% - Dekorfärg1 5 4 2 2 4" xfId="29874" xr:uid="{00000000-0005-0000-0000-00004F100000}"/>
    <cellStyle name="20% - Dekorfärg1 5 4 2 2 5" xfId="37262" xr:uid="{00000000-0005-0000-0000-000050100000}"/>
    <cellStyle name="20% - Dekorfärg1 5 4 2 2_Tabell 6a K" xfId="25672" xr:uid="{00000000-0005-0000-0000-000051100000}"/>
    <cellStyle name="20% - Dekorfärg1 5 4 2 3" xfId="5685" xr:uid="{00000000-0005-0000-0000-000052100000}"/>
    <cellStyle name="20% - Dekorfärg1 5 4 2 3 2" xfId="14570" xr:uid="{00000000-0005-0000-0000-000053100000}"/>
    <cellStyle name="20% - Dekorfärg1 5 4 2 3 2 2" xfId="37263" xr:uid="{00000000-0005-0000-0000-000054100000}"/>
    <cellStyle name="20% - Dekorfärg1 5 4 2 3 3" xfId="32067" xr:uid="{00000000-0005-0000-0000-000055100000}"/>
    <cellStyle name="20% - Dekorfärg1 5 4 2 3 4" xfId="37264" xr:uid="{00000000-0005-0000-0000-000056100000}"/>
    <cellStyle name="20% - Dekorfärg1 5 4 2 3_Tabell 6a K" xfId="19425" xr:uid="{00000000-0005-0000-0000-000057100000}"/>
    <cellStyle name="20% - Dekorfärg1 5 4 2 4" xfId="10185" xr:uid="{00000000-0005-0000-0000-000058100000}"/>
    <cellStyle name="20% - Dekorfärg1 5 4 2 4 2" xfId="37265" xr:uid="{00000000-0005-0000-0000-000059100000}"/>
    <cellStyle name="20% - Dekorfärg1 5 4 2 4 2 2" xfId="37266" xr:uid="{00000000-0005-0000-0000-00005A100000}"/>
    <cellStyle name="20% - Dekorfärg1 5 4 2 4 3" xfId="37267" xr:uid="{00000000-0005-0000-0000-00005B100000}"/>
    <cellStyle name="20% - Dekorfärg1 5 4 2 5" xfId="27682" xr:uid="{00000000-0005-0000-0000-00005C100000}"/>
    <cellStyle name="20% - Dekorfärg1 5 4 2 5 2" xfId="37268" xr:uid="{00000000-0005-0000-0000-00005D100000}"/>
    <cellStyle name="20% - Dekorfärg1 5 4 2 6" xfId="37269" xr:uid="{00000000-0005-0000-0000-00005E100000}"/>
    <cellStyle name="20% - Dekorfärg1 5 4 2 7" xfId="37270" xr:uid="{00000000-0005-0000-0000-00005F100000}"/>
    <cellStyle name="20% - Dekorfärg1 5 4 2_Tabell 6a K" xfId="21845" xr:uid="{00000000-0005-0000-0000-000060100000}"/>
    <cellStyle name="20% - Dekorfärg1 5 4 3" xfId="3282" xr:uid="{00000000-0005-0000-0000-000061100000}"/>
    <cellStyle name="20% - Dekorfärg1 5 4 3 2" xfId="7668" xr:uid="{00000000-0005-0000-0000-000062100000}"/>
    <cellStyle name="20% - Dekorfärg1 5 4 3 2 2" xfId="16553" xr:uid="{00000000-0005-0000-0000-000063100000}"/>
    <cellStyle name="20% - Dekorfärg1 5 4 3 2 2 2" xfId="37271" xr:uid="{00000000-0005-0000-0000-000064100000}"/>
    <cellStyle name="20% - Dekorfärg1 5 4 3 2 3" xfId="34050" xr:uid="{00000000-0005-0000-0000-000065100000}"/>
    <cellStyle name="20% - Dekorfärg1 5 4 3 2 4" xfId="37272" xr:uid="{00000000-0005-0000-0000-000066100000}"/>
    <cellStyle name="20% - Dekorfärg1 5 4 3 2_Tabell 6a K" xfId="24925" xr:uid="{00000000-0005-0000-0000-000067100000}"/>
    <cellStyle name="20% - Dekorfärg1 5 4 3 3" xfId="12167" xr:uid="{00000000-0005-0000-0000-000068100000}"/>
    <cellStyle name="20% - Dekorfärg1 5 4 3 3 2" xfId="37273" xr:uid="{00000000-0005-0000-0000-000069100000}"/>
    <cellStyle name="20% - Dekorfärg1 5 4 3 3 2 2" xfId="37274" xr:uid="{00000000-0005-0000-0000-00006A100000}"/>
    <cellStyle name="20% - Dekorfärg1 5 4 3 3 3" xfId="37275" xr:uid="{00000000-0005-0000-0000-00006B100000}"/>
    <cellStyle name="20% - Dekorfärg1 5 4 3 4" xfId="29664" xr:uid="{00000000-0005-0000-0000-00006C100000}"/>
    <cellStyle name="20% - Dekorfärg1 5 4 3 4 2" xfId="37276" xr:uid="{00000000-0005-0000-0000-00006D100000}"/>
    <cellStyle name="20% - Dekorfärg1 5 4 3 5" xfId="37277" xr:uid="{00000000-0005-0000-0000-00006E100000}"/>
    <cellStyle name="20% - Dekorfärg1 5 4 3 6" xfId="37278" xr:uid="{00000000-0005-0000-0000-00006F100000}"/>
    <cellStyle name="20% - Dekorfärg1 5 4 3_Tabell 6a K" xfId="21842" xr:uid="{00000000-0005-0000-0000-000070100000}"/>
    <cellStyle name="20% - Dekorfärg1 5 4 4" xfId="5475" xr:uid="{00000000-0005-0000-0000-000071100000}"/>
    <cellStyle name="20% - Dekorfärg1 5 4 4 2" xfId="14360" xr:uid="{00000000-0005-0000-0000-000072100000}"/>
    <cellStyle name="20% - Dekorfärg1 5 4 4 2 2" xfId="37279" xr:uid="{00000000-0005-0000-0000-000073100000}"/>
    <cellStyle name="20% - Dekorfärg1 5 4 4 3" xfId="31857" xr:uid="{00000000-0005-0000-0000-000074100000}"/>
    <cellStyle name="20% - Dekorfärg1 5 4 4 4" xfId="37280" xr:uid="{00000000-0005-0000-0000-000075100000}"/>
    <cellStyle name="20% - Dekorfärg1 5 4 4_Tabell 6a K" xfId="23381" xr:uid="{00000000-0005-0000-0000-000076100000}"/>
    <cellStyle name="20% - Dekorfärg1 5 4 5" xfId="9975" xr:uid="{00000000-0005-0000-0000-000077100000}"/>
    <cellStyle name="20% - Dekorfärg1 5 4 5 2" xfId="37281" xr:uid="{00000000-0005-0000-0000-000078100000}"/>
    <cellStyle name="20% - Dekorfärg1 5 4 5 2 2" xfId="37282" xr:uid="{00000000-0005-0000-0000-000079100000}"/>
    <cellStyle name="20% - Dekorfärg1 5 4 5 3" xfId="37283" xr:uid="{00000000-0005-0000-0000-00007A100000}"/>
    <cellStyle name="20% - Dekorfärg1 5 4 6" xfId="27472" xr:uid="{00000000-0005-0000-0000-00007B100000}"/>
    <cellStyle name="20% - Dekorfärg1 5 4 6 2" xfId="37284" xr:uid="{00000000-0005-0000-0000-00007C100000}"/>
    <cellStyle name="20% - Dekorfärg1 5 4 7" xfId="37285" xr:uid="{00000000-0005-0000-0000-00007D100000}"/>
    <cellStyle name="20% - Dekorfärg1 5 4 8" xfId="37286" xr:uid="{00000000-0005-0000-0000-00007E100000}"/>
    <cellStyle name="20% - Dekorfärg1 5 4_Tabell 6a K" xfId="23479" xr:uid="{00000000-0005-0000-0000-00007F100000}"/>
    <cellStyle name="20% - Dekorfärg1 5 5" xfId="1296" xr:uid="{00000000-0005-0000-0000-000080100000}"/>
    <cellStyle name="20% - Dekorfärg1 5 5 2" xfId="3488" xr:uid="{00000000-0005-0000-0000-000081100000}"/>
    <cellStyle name="20% - Dekorfärg1 5 5 2 2" xfId="7874" xr:uid="{00000000-0005-0000-0000-000082100000}"/>
    <cellStyle name="20% - Dekorfärg1 5 5 2 2 2" xfId="16759" xr:uid="{00000000-0005-0000-0000-000083100000}"/>
    <cellStyle name="20% - Dekorfärg1 5 5 2 2 2 2" xfId="37287" xr:uid="{00000000-0005-0000-0000-000084100000}"/>
    <cellStyle name="20% - Dekorfärg1 5 5 2 2 3" xfId="34256" xr:uid="{00000000-0005-0000-0000-000085100000}"/>
    <cellStyle name="20% - Dekorfärg1 5 5 2 2_Tabell 6a K" xfId="23182" xr:uid="{00000000-0005-0000-0000-000086100000}"/>
    <cellStyle name="20% - Dekorfärg1 5 5 2 3" xfId="12373" xr:uid="{00000000-0005-0000-0000-000087100000}"/>
    <cellStyle name="20% - Dekorfärg1 5 5 2 3 2" xfId="37288" xr:uid="{00000000-0005-0000-0000-000088100000}"/>
    <cellStyle name="20% - Dekorfärg1 5 5 2 4" xfId="29870" xr:uid="{00000000-0005-0000-0000-000089100000}"/>
    <cellStyle name="20% - Dekorfärg1 5 5 2 5" xfId="37289" xr:uid="{00000000-0005-0000-0000-00008A100000}"/>
    <cellStyle name="20% - Dekorfärg1 5 5 2_Tabell 6a K" xfId="22839" xr:uid="{00000000-0005-0000-0000-00008B100000}"/>
    <cellStyle name="20% - Dekorfärg1 5 5 3" xfId="5681" xr:uid="{00000000-0005-0000-0000-00008C100000}"/>
    <cellStyle name="20% - Dekorfärg1 5 5 3 2" xfId="14566" xr:uid="{00000000-0005-0000-0000-00008D100000}"/>
    <cellStyle name="20% - Dekorfärg1 5 5 3 2 2" xfId="37290" xr:uid="{00000000-0005-0000-0000-00008E100000}"/>
    <cellStyle name="20% - Dekorfärg1 5 5 3 3" xfId="32063" xr:uid="{00000000-0005-0000-0000-00008F100000}"/>
    <cellStyle name="20% - Dekorfärg1 5 5 3 4" xfId="37291" xr:uid="{00000000-0005-0000-0000-000090100000}"/>
    <cellStyle name="20% - Dekorfärg1 5 5 3_Tabell 6a K" xfId="24392" xr:uid="{00000000-0005-0000-0000-000091100000}"/>
    <cellStyle name="20% - Dekorfärg1 5 5 4" xfId="10181" xr:uid="{00000000-0005-0000-0000-000092100000}"/>
    <cellStyle name="20% - Dekorfärg1 5 5 4 2" xfId="37292" xr:uid="{00000000-0005-0000-0000-000093100000}"/>
    <cellStyle name="20% - Dekorfärg1 5 5 4 2 2" xfId="37293" xr:uid="{00000000-0005-0000-0000-000094100000}"/>
    <cellStyle name="20% - Dekorfärg1 5 5 4 3" xfId="37294" xr:uid="{00000000-0005-0000-0000-000095100000}"/>
    <cellStyle name="20% - Dekorfärg1 5 5 5" xfId="27678" xr:uid="{00000000-0005-0000-0000-000096100000}"/>
    <cellStyle name="20% - Dekorfärg1 5 5 5 2" xfId="37295" xr:uid="{00000000-0005-0000-0000-000097100000}"/>
    <cellStyle name="20% - Dekorfärg1 5 5 6" xfId="37296" xr:uid="{00000000-0005-0000-0000-000098100000}"/>
    <cellStyle name="20% - Dekorfärg1 5 5 7" xfId="37297" xr:uid="{00000000-0005-0000-0000-000099100000}"/>
    <cellStyle name="20% - Dekorfärg1 5 5_Tabell 6a K" xfId="26082" xr:uid="{00000000-0005-0000-0000-00009A100000}"/>
    <cellStyle name="20% - Dekorfärg1 5 6" xfId="2434" xr:uid="{00000000-0005-0000-0000-00009B100000}"/>
    <cellStyle name="20% - Dekorfärg1 5 6 2" xfId="6820" xr:uid="{00000000-0005-0000-0000-00009C100000}"/>
    <cellStyle name="20% - Dekorfärg1 5 6 2 2" xfId="15705" xr:uid="{00000000-0005-0000-0000-00009D100000}"/>
    <cellStyle name="20% - Dekorfärg1 5 6 2 2 2" xfId="37298" xr:uid="{00000000-0005-0000-0000-00009E100000}"/>
    <cellStyle name="20% - Dekorfärg1 5 6 2 3" xfId="33202" xr:uid="{00000000-0005-0000-0000-00009F100000}"/>
    <cellStyle name="20% - Dekorfärg1 5 6 2 4" xfId="37299" xr:uid="{00000000-0005-0000-0000-0000A0100000}"/>
    <cellStyle name="20% - Dekorfärg1 5 6 2_Tabell 6a K" xfId="24409" xr:uid="{00000000-0005-0000-0000-0000A1100000}"/>
    <cellStyle name="20% - Dekorfärg1 5 6 3" xfId="11319" xr:uid="{00000000-0005-0000-0000-0000A2100000}"/>
    <cellStyle name="20% - Dekorfärg1 5 6 3 2" xfId="37300" xr:uid="{00000000-0005-0000-0000-0000A3100000}"/>
    <cellStyle name="20% - Dekorfärg1 5 6 3 2 2" xfId="37301" xr:uid="{00000000-0005-0000-0000-0000A4100000}"/>
    <cellStyle name="20% - Dekorfärg1 5 6 3 3" xfId="37302" xr:uid="{00000000-0005-0000-0000-0000A5100000}"/>
    <cellStyle name="20% - Dekorfärg1 5 6 4" xfId="28816" xr:uid="{00000000-0005-0000-0000-0000A6100000}"/>
    <cellStyle name="20% - Dekorfärg1 5 6 4 2" xfId="37303" xr:uid="{00000000-0005-0000-0000-0000A7100000}"/>
    <cellStyle name="20% - Dekorfärg1 5 6 5" xfId="37304" xr:uid="{00000000-0005-0000-0000-0000A8100000}"/>
    <cellStyle name="20% - Dekorfärg1 5 6 6" xfId="37305" xr:uid="{00000000-0005-0000-0000-0000A9100000}"/>
    <cellStyle name="20% - Dekorfärg1 5 6_Tabell 6a K" xfId="24560" xr:uid="{00000000-0005-0000-0000-0000AA100000}"/>
    <cellStyle name="20% - Dekorfärg1 5 7" xfId="4627" xr:uid="{00000000-0005-0000-0000-0000AB100000}"/>
    <cellStyle name="20% - Dekorfärg1 5 7 2" xfId="13512" xr:uid="{00000000-0005-0000-0000-0000AC100000}"/>
    <cellStyle name="20% - Dekorfärg1 5 7 2 2" xfId="37306" xr:uid="{00000000-0005-0000-0000-0000AD100000}"/>
    <cellStyle name="20% - Dekorfärg1 5 7 3" xfId="31009" xr:uid="{00000000-0005-0000-0000-0000AE100000}"/>
    <cellStyle name="20% - Dekorfärg1 5 7 4" xfId="37307" xr:uid="{00000000-0005-0000-0000-0000AF100000}"/>
    <cellStyle name="20% - Dekorfärg1 5 7_Tabell 6a K" xfId="18757" xr:uid="{00000000-0005-0000-0000-0000B0100000}"/>
    <cellStyle name="20% - Dekorfärg1 5 8" xfId="9127" xr:uid="{00000000-0005-0000-0000-0000B1100000}"/>
    <cellStyle name="20% - Dekorfärg1 5 8 2" xfId="37308" xr:uid="{00000000-0005-0000-0000-0000B2100000}"/>
    <cellStyle name="20% - Dekorfärg1 5 8 2 2" xfId="37309" xr:uid="{00000000-0005-0000-0000-0000B3100000}"/>
    <cellStyle name="20% - Dekorfärg1 5 8 3" xfId="37310" xr:uid="{00000000-0005-0000-0000-0000B4100000}"/>
    <cellStyle name="20% - Dekorfärg1 5 9" xfId="26624" xr:uid="{00000000-0005-0000-0000-0000B5100000}"/>
    <cellStyle name="20% - Dekorfärg1 5 9 2" xfId="37311" xr:uid="{00000000-0005-0000-0000-0000B6100000}"/>
    <cellStyle name="20% - Dekorfärg1 5_Tabell 6a K" xfId="25227" xr:uid="{00000000-0005-0000-0000-0000B7100000}"/>
    <cellStyle name="20% - Dekorfärg1 6" xfId="354" xr:uid="{00000000-0005-0000-0000-0000B8100000}"/>
    <cellStyle name="20% - Dekorfärg1 6 10" xfId="37312" xr:uid="{00000000-0005-0000-0000-0000B9100000}"/>
    <cellStyle name="20% - Dekorfärg1 6 2" xfId="778" xr:uid="{00000000-0005-0000-0000-0000BA100000}"/>
    <cellStyle name="20% - Dekorfärg1 6 2 2" xfId="1302" xr:uid="{00000000-0005-0000-0000-0000BB100000}"/>
    <cellStyle name="20% - Dekorfärg1 6 2 2 2" xfId="3494" xr:uid="{00000000-0005-0000-0000-0000BC100000}"/>
    <cellStyle name="20% - Dekorfärg1 6 2 2 2 2" xfId="7880" xr:uid="{00000000-0005-0000-0000-0000BD100000}"/>
    <cellStyle name="20% - Dekorfärg1 6 2 2 2 2 2" xfId="16765" xr:uid="{00000000-0005-0000-0000-0000BE100000}"/>
    <cellStyle name="20% - Dekorfärg1 6 2 2 2 2 2 2" xfId="37313" xr:uid="{00000000-0005-0000-0000-0000BF100000}"/>
    <cellStyle name="20% - Dekorfärg1 6 2 2 2 2 3" xfId="34262" xr:uid="{00000000-0005-0000-0000-0000C0100000}"/>
    <cellStyle name="20% - Dekorfärg1 6 2 2 2 2_Tabell 6a K" xfId="22219" xr:uid="{00000000-0005-0000-0000-0000C1100000}"/>
    <cellStyle name="20% - Dekorfärg1 6 2 2 2 3" xfId="12379" xr:uid="{00000000-0005-0000-0000-0000C2100000}"/>
    <cellStyle name="20% - Dekorfärg1 6 2 2 2 3 2" xfId="37314" xr:uid="{00000000-0005-0000-0000-0000C3100000}"/>
    <cellStyle name="20% - Dekorfärg1 6 2 2 2 4" xfId="29876" xr:uid="{00000000-0005-0000-0000-0000C4100000}"/>
    <cellStyle name="20% - Dekorfärg1 6 2 2 2 5" xfId="37315" xr:uid="{00000000-0005-0000-0000-0000C5100000}"/>
    <cellStyle name="20% - Dekorfärg1 6 2 2 2_Tabell 6a K" xfId="18888" xr:uid="{00000000-0005-0000-0000-0000C6100000}"/>
    <cellStyle name="20% - Dekorfärg1 6 2 2 3" xfId="5687" xr:uid="{00000000-0005-0000-0000-0000C7100000}"/>
    <cellStyle name="20% - Dekorfärg1 6 2 2 3 2" xfId="14572" xr:uid="{00000000-0005-0000-0000-0000C8100000}"/>
    <cellStyle name="20% - Dekorfärg1 6 2 2 3 2 2" xfId="37316" xr:uid="{00000000-0005-0000-0000-0000C9100000}"/>
    <cellStyle name="20% - Dekorfärg1 6 2 2 3 3" xfId="32069" xr:uid="{00000000-0005-0000-0000-0000CA100000}"/>
    <cellStyle name="20% - Dekorfärg1 6 2 2 3 4" xfId="37317" xr:uid="{00000000-0005-0000-0000-0000CB100000}"/>
    <cellStyle name="20% - Dekorfärg1 6 2 2 3_Tabell 6a K" xfId="22390" xr:uid="{00000000-0005-0000-0000-0000CC100000}"/>
    <cellStyle name="20% - Dekorfärg1 6 2 2 4" xfId="10187" xr:uid="{00000000-0005-0000-0000-0000CD100000}"/>
    <cellStyle name="20% - Dekorfärg1 6 2 2 4 2" xfId="37318" xr:uid="{00000000-0005-0000-0000-0000CE100000}"/>
    <cellStyle name="20% - Dekorfärg1 6 2 2 4 2 2" xfId="37319" xr:uid="{00000000-0005-0000-0000-0000CF100000}"/>
    <cellStyle name="20% - Dekorfärg1 6 2 2 4 3" xfId="37320" xr:uid="{00000000-0005-0000-0000-0000D0100000}"/>
    <cellStyle name="20% - Dekorfärg1 6 2 2 5" xfId="27684" xr:uid="{00000000-0005-0000-0000-0000D1100000}"/>
    <cellStyle name="20% - Dekorfärg1 6 2 2 5 2" xfId="37321" xr:uid="{00000000-0005-0000-0000-0000D2100000}"/>
    <cellStyle name="20% - Dekorfärg1 6 2 2 6" xfId="37322" xr:uid="{00000000-0005-0000-0000-0000D3100000}"/>
    <cellStyle name="20% - Dekorfärg1 6 2 2 7" xfId="37323" xr:uid="{00000000-0005-0000-0000-0000D4100000}"/>
    <cellStyle name="20% - Dekorfärg1 6 2 2_Tabell 6a K" xfId="19159" xr:uid="{00000000-0005-0000-0000-0000D5100000}"/>
    <cellStyle name="20% - Dekorfärg1 6 2 3" xfId="2970" xr:uid="{00000000-0005-0000-0000-0000D6100000}"/>
    <cellStyle name="20% - Dekorfärg1 6 2 3 2" xfId="7356" xr:uid="{00000000-0005-0000-0000-0000D7100000}"/>
    <cellStyle name="20% - Dekorfärg1 6 2 3 2 2" xfId="16241" xr:uid="{00000000-0005-0000-0000-0000D8100000}"/>
    <cellStyle name="20% - Dekorfärg1 6 2 3 2 2 2" xfId="37324" xr:uid="{00000000-0005-0000-0000-0000D9100000}"/>
    <cellStyle name="20% - Dekorfärg1 6 2 3 2 3" xfId="33738" xr:uid="{00000000-0005-0000-0000-0000DA100000}"/>
    <cellStyle name="20% - Dekorfärg1 6 2 3 2 4" xfId="37325" xr:uid="{00000000-0005-0000-0000-0000DB100000}"/>
    <cellStyle name="20% - Dekorfärg1 6 2 3 2_Tabell 6a K" xfId="22326" xr:uid="{00000000-0005-0000-0000-0000DC100000}"/>
    <cellStyle name="20% - Dekorfärg1 6 2 3 3" xfId="11855" xr:uid="{00000000-0005-0000-0000-0000DD100000}"/>
    <cellStyle name="20% - Dekorfärg1 6 2 3 3 2" xfId="37326" xr:uid="{00000000-0005-0000-0000-0000DE100000}"/>
    <cellStyle name="20% - Dekorfärg1 6 2 3 3 2 2" xfId="37327" xr:uid="{00000000-0005-0000-0000-0000DF100000}"/>
    <cellStyle name="20% - Dekorfärg1 6 2 3 3 3" xfId="37328" xr:uid="{00000000-0005-0000-0000-0000E0100000}"/>
    <cellStyle name="20% - Dekorfärg1 6 2 3 4" xfId="29352" xr:uid="{00000000-0005-0000-0000-0000E1100000}"/>
    <cellStyle name="20% - Dekorfärg1 6 2 3 4 2" xfId="37329" xr:uid="{00000000-0005-0000-0000-0000E2100000}"/>
    <cellStyle name="20% - Dekorfärg1 6 2 3 5" xfId="37330" xr:uid="{00000000-0005-0000-0000-0000E3100000}"/>
    <cellStyle name="20% - Dekorfärg1 6 2 3 6" xfId="37331" xr:uid="{00000000-0005-0000-0000-0000E4100000}"/>
    <cellStyle name="20% - Dekorfärg1 6 2 3_Tabell 6a K" xfId="23023" xr:uid="{00000000-0005-0000-0000-0000E5100000}"/>
    <cellStyle name="20% - Dekorfärg1 6 2 4" xfId="5163" xr:uid="{00000000-0005-0000-0000-0000E6100000}"/>
    <cellStyle name="20% - Dekorfärg1 6 2 4 2" xfId="14048" xr:uid="{00000000-0005-0000-0000-0000E7100000}"/>
    <cellStyle name="20% - Dekorfärg1 6 2 4 2 2" xfId="37332" xr:uid="{00000000-0005-0000-0000-0000E8100000}"/>
    <cellStyle name="20% - Dekorfärg1 6 2 4 3" xfId="31545" xr:uid="{00000000-0005-0000-0000-0000E9100000}"/>
    <cellStyle name="20% - Dekorfärg1 6 2 4 4" xfId="37333" xr:uid="{00000000-0005-0000-0000-0000EA100000}"/>
    <cellStyle name="20% - Dekorfärg1 6 2 4_Tabell 6a K" xfId="20597" xr:uid="{00000000-0005-0000-0000-0000EB100000}"/>
    <cellStyle name="20% - Dekorfärg1 6 2 5" xfId="9663" xr:uid="{00000000-0005-0000-0000-0000EC100000}"/>
    <cellStyle name="20% - Dekorfärg1 6 2 5 2" xfId="37334" xr:uid="{00000000-0005-0000-0000-0000ED100000}"/>
    <cellStyle name="20% - Dekorfärg1 6 2 5 2 2" xfId="37335" xr:uid="{00000000-0005-0000-0000-0000EE100000}"/>
    <cellStyle name="20% - Dekorfärg1 6 2 5 3" xfId="37336" xr:uid="{00000000-0005-0000-0000-0000EF100000}"/>
    <cellStyle name="20% - Dekorfärg1 6 2 6" xfId="27160" xr:uid="{00000000-0005-0000-0000-0000F0100000}"/>
    <cellStyle name="20% - Dekorfärg1 6 2 6 2" xfId="37337" xr:uid="{00000000-0005-0000-0000-0000F1100000}"/>
    <cellStyle name="20% - Dekorfärg1 6 2 7" xfId="37338" xr:uid="{00000000-0005-0000-0000-0000F2100000}"/>
    <cellStyle name="20% - Dekorfärg1 6 2 8" xfId="37339" xr:uid="{00000000-0005-0000-0000-0000F3100000}"/>
    <cellStyle name="20% - Dekorfärg1 6 2_Tabell 6a K" xfId="18540" xr:uid="{00000000-0005-0000-0000-0000F4100000}"/>
    <cellStyle name="20% - Dekorfärg1 6 3" xfId="1301" xr:uid="{00000000-0005-0000-0000-0000F5100000}"/>
    <cellStyle name="20% - Dekorfärg1 6 3 2" xfId="3493" xr:uid="{00000000-0005-0000-0000-0000F6100000}"/>
    <cellStyle name="20% - Dekorfärg1 6 3 2 2" xfId="7879" xr:uid="{00000000-0005-0000-0000-0000F7100000}"/>
    <cellStyle name="20% - Dekorfärg1 6 3 2 2 2" xfId="16764" xr:uid="{00000000-0005-0000-0000-0000F8100000}"/>
    <cellStyle name="20% - Dekorfärg1 6 3 2 2 2 2" xfId="37340" xr:uid="{00000000-0005-0000-0000-0000F9100000}"/>
    <cellStyle name="20% - Dekorfärg1 6 3 2 2 3" xfId="34261" xr:uid="{00000000-0005-0000-0000-0000FA100000}"/>
    <cellStyle name="20% - Dekorfärg1 6 3 2 2_Tabell 6a K" xfId="25399" xr:uid="{00000000-0005-0000-0000-0000FB100000}"/>
    <cellStyle name="20% - Dekorfärg1 6 3 2 3" xfId="12378" xr:uid="{00000000-0005-0000-0000-0000FC100000}"/>
    <cellStyle name="20% - Dekorfärg1 6 3 2 3 2" xfId="37341" xr:uid="{00000000-0005-0000-0000-0000FD100000}"/>
    <cellStyle name="20% - Dekorfärg1 6 3 2 4" xfId="29875" xr:uid="{00000000-0005-0000-0000-0000FE100000}"/>
    <cellStyle name="20% - Dekorfärg1 6 3 2 5" xfId="37342" xr:uid="{00000000-0005-0000-0000-0000FF100000}"/>
    <cellStyle name="20% - Dekorfärg1 6 3 2_Tabell 6a K" xfId="25669" xr:uid="{00000000-0005-0000-0000-000000110000}"/>
    <cellStyle name="20% - Dekorfärg1 6 3 3" xfId="5686" xr:uid="{00000000-0005-0000-0000-000001110000}"/>
    <cellStyle name="20% - Dekorfärg1 6 3 3 2" xfId="14571" xr:uid="{00000000-0005-0000-0000-000002110000}"/>
    <cellStyle name="20% - Dekorfärg1 6 3 3 2 2" xfId="37343" xr:uid="{00000000-0005-0000-0000-000003110000}"/>
    <cellStyle name="20% - Dekorfärg1 6 3 3 3" xfId="32068" xr:uid="{00000000-0005-0000-0000-000004110000}"/>
    <cellStyle name="20% - Dekorfärg1 6 3 3 4" xfId="37344" xr:uid="{00000000-0005-0000-0000-000005110000}"/>
    <cellStyle name="20% - Dekorfärg1 6 3 3_Tabell 6a K" xfId="18480" xr:uid="{00000000-0005-0000-0000-000006110000}"/>
    <cellStyle name="20% - Dekorfärg1 6 3 4" xfId="10186" xr:uid="{00000000-0005-0000-0000-000007110000}"/>
    <cellStyle name="20% - Dekorfärg1 6 3 4 2" xfId="37345" xr:uid="{00000000-0005-0000-0000-000008110000}"/>
    <cellStyle name="20% - Dekorfärg1 6 3 4 2 2" xfId="37346" xr:uid="{00000000-0005-0000-0000-000009110000}"/>
    <cellStyle name="20% - Dekorfärg1 6 3 4 3" xfId="37347" xr:uid="{00000000-0005-0000-0000-00000A110000}"/>
    <cellStyle name="20% - Dekorfärg1 6 3 5" xfId="27683" xr:uid="{00000000-0005-0000-0000-00000B110000}"/>
    <cellStyle name="20% - Dekorfärg1 6 3 5 2" xfId="37348" xr:uid="{00000000-0005-0000-0000-00000C110000}"/>
    <cellStyle name="20% - Dekorfärg1 6 3 6" xfId="37349" xr:uid="{00000000-0005-0000-0000-00000D110000}"/>
    <cellStyle name="20% - Dekorfärg1 6 3 7" xfId="37350" xr:uid="{00000000-0005-0000-0000-00000E110000}"/>
    <cellStyle name="20% - Dekorfärg1 6 3_Tabell 6a K" xfId="26161" xr:uid="{00000000-0005-0000-0000-00000F110000}"/>
    <cellStyle name="20% - Dekorfärg1 6 4" xfId="2546" xr:uid="{00000000-0005-0000-0000-000010110000}"/>
    <cellStyle name="20% - Dekorfärg1 6 4 2" xfId="6932" xr:uid="{00000000-0005-0000-0000-000011110000}"/>
    <cellStyle name="20% - Dekorfärg1 6 4 2 2" xfId="15817" xr:uid="{00000000-0005-0000-0000-000012110000}"/>
    <cellStyle name="20% - Dekorfärg1 6 4 2 2 2" xfId="37351" xr:uid="{00000000-0005-0000-0000-000013110000}"/>
    <cellStyle name="20% - Dekorfärg1 6 4 2 3" xfId="33314" xr:uid="{00000000-0005-0000-0000-000014110000}"/>
    <cellStyle name="20% - Dekorfärg1 6 4 2 4" xfId="37352" xr:uid="{00000000-0005-0000-0000-000015110000}"/>
    <cellStyle name="20% - Dekorfärg1 6 4 2_Tabell 6a K" xfId="21035" xr:uid="{00000000-0005-0000-0000-000016110000}"/>
    <cellStyle name="20% - Dekorfärg1 6 4 3" xfId="11431" xr:uid="{00000000-0005-0000-0000-000017110000}"/>
    <cellStyle name="20% - Dekorfärg1 6 4 3 2" xfId="37353" xr:uid="{00000000-0005-0000-0000-000018110000}"/>
    <cellStyle name="20% - Dekorfärg1 6 4 3 2 2" xfId="37354" xr:uid="{00000000-0005-0000-0000-000019110000}"/>
    <cellStyle name="20% - Dekorfärg1 6 4 3 3" xfId="37355" xr:uid="{00000000-0005-0000-0000-00001A110000}"/>
    <cellStyle name="20% - Dekorfärg1 6 4 4" xfId="28928" xr:uid="{00000000-0005-0000-0000-00001B110000}"/>
    <cellStyle name="20% - Dekorfärg1 6 4 4 2" xfId="37356" xr:uid="{00000000-0005-0000-0000-00001C110000}"/>
    <cellStyle name="20% - Dekorfärg1 6 4 5" xfId="37357" xr:uid="{00000000-0005-0000-0000-00001D110000}"/>
    <cellStyle name="20% - Dekorfärg1 6 4 6" xfId="37358" xr:uid="{00000000-0005-0000-0000-00001E110000}"/>
    <cellStyle name="20% - Dekorfärg1 6 4_Tabell 6a K" xfId="19689" xr:uid="{00000000-0005-0000-0000-00001F110000}"/>
    <cellStyle name="20% - Dekorfärg1 6 5" xfId="4739" xr:uid="{00000000-0005-0000-0000-000020110000}"/>
    <cellStyle name="20% - Dekorfärg1 6 5 2" xfId="13624" xr:uid="{00000000-0005-0000-0000-000021110000}"/>
    <cellStyle name="20% - Dekorfärg1 6 5 2 2" xfId="37359" xr:uid="{00000000-0005-0000-0000-000022110000}"/>
    <cellStyle name="20% - Dekorfärg1 6 5 3" xfId="31121" xr:uid="{00000000-0005-0000-0000-000023110000}"/>
    <cellStyle name="20% - Dekorfärg1 6 5 4" xfId="37360" xr:uid="{00000000-0005-0000-0000-000024110000}"/>
    <cellStyle name="20% - Dekorfärg1 6 5_Tabell 6a K" xfId="25575" xr:uid="{00000000-0005-0000-0000-000025110000}"/>
    <cellStyle name="20% - Dekorfärg1 6 6" xfId="9239" xr:uid="{00000000-0005-0000-0000-000026110000}"/>
    <cellStyle name="20% - Dekorfärg1 6 6 2" xfId="37361" xr:uid="{00000000-0005-0000-0000-000027110000}"/>
    <cellStyle name="20% - Dekorfärg1 6 6 2 2" xfId="37362" xr:uid="{00000000-0005-0000-0000-000028110000}"/>
    <cellStyle name="20% - Dekorfärg1 6 6 3" xfId="37363" xr:uid="{00000000-0005-0000-0000-000029110000}"/>
    <cellStyle name="20% - Dekorfärg1 6 7" xfId="26736" xr:uid="{00000000-0005-0000-0000-00002A110000}"/>
    <cellStyle name="20% - Dekorfärg1 6 7 2" xfId="37364" xr:uid="{00000000-0005-0000-0000-00002B110000}"/>
    <cellStyle name="20% - Dekorfärg1 6 8" xfId="37365" xr:uid="{00000000-0005-0000-0000-00002C110000}"/>
    <cellStyle name="20% - Dekorfärg1 6 9" xfId="37366" xr:uid="{00000000-0005-0000-0000-00002D110000}"/>
    <cellStyle name="20% - Dekorfärg1 6_Tabell 6a K" xfId="25581" xr:uid="{00000000-0005-0000-0000-00002E110000}"/>
    <cellStyle name="20% - Dekorfärg1 7" xfId="566" xr:uid="{00000000-0005-0000-0000-00002F110000}"/>
    <cellStyle name="20% - Dekorfärg1 7 2" xfId="1303" xr:uid="{00000000-0005-0000-0000-000030110000}"/>
    <cellStyle name="20% - Dekorfärg1 7 2 2" xfId="3495" xr:uid="{00000000-0005-0000-0000-000031110000}"/>
    <cellStyle name="20% - Dekorfärg1 7 2 2 2" xfId="7881" xr:uid="{00000000-0005-0000-0000-000032110000}"/>
    <cellStyle name="20% - Dekorfärg1 7 2 2 2 2" xfId="16766" xr:uid="{00000000-0005-0000-0000-000033110000}"/>
    <cellStyle name="20% - Dekorfärg1 7 2 2 2 2 2" xfId="37367" xr:uid="{00000000-0005-0000-0000-000034110000}"/>
    <cellStyle name="20% - Dekorfärg1 7 2 2 2 3" xfId="34263" xr:uid="{00000000-0005-0000-0000-000035110000}"/>
    <cellStyle name="20% - Dekorfärg1 7 2 2 2_Tabell 6a K" xfId="18058" xr:uid="{00000000-0005-0000-0000-000036110000}"/>
    <cellStyle name="20% - Dekorfärg1 7 2 2 3" xfId="12380" xr:uid="{00000000-0005-0000-0000-000037110000}"/>
    <cellStyle name="20% - Dekorfärg1 7 2 2 3 2" xfId="37368" xr:uid="{00000000-0005-0000-0000-000038110000}"/>
    <cellStyle name="20% - Dekorfärg1 7 2 2 4" xfId="29877" xr:uid="{00000000-0005-0000-0000-000039110000}"/>
    <cellStyle name="20% - Dekorfärg1 7 2 2 5" xfId="37369" xr:uid="{00000000-0005-0000-0000-00003A110000}"/>
    <cellStyle name="20% - Dekorfärg1 7 2 2_Tabell 6a K" xfId="21058" xr:uid="{00000000-0005-0000-0000-00003B110000}"/>
    <cellStyle name="20% - Dekorfärg1 7 2 3" xfId="5688" xr:uid="{00000000-0005-0000-0000-00003C110000}"/>
    <cellStyle name="20% - Dekorfärg1 7 2 3 2" xfId="14573" xr:uid="{00000000-0005-0000-0000-00003D110000}"/>
    <cellStyle name="20% - Dekorfärg1 7 2 3 2 2" xfId="37370" xr:uid="{00000000-0005-0000-0000-00003E110000}"/>
    <cellStyle name="20% - Dekorfärg1 7 2 3 3" xfId="32070" xr:uid="{00000000-0005-0000-0000-00003F110000}"/>
    <cellStyle name="20% - Dekorfärg1 7 2 3 4" xfId="37371" xr:uid="{00000000-0005-0000-0000-000040110000}"/>
    <cellStyle name="20% - Dekorfärg1 7 2 3_Tabell 6a K" xfId="18260" xr:uid="{00000000-0005-0000-0000-000041110000}"/>
    <cellStyle name="20% - Dekorfärg1 7 2 4" xfId="10188" xr:uid="{00000000-0005-0000-0000-000042110000}"/>
    <cellStyle name="20% - Dekorfärg1 7 2 4 2" xfId="37372" xr:uid="{00000000-0005-0000-0000-000043110000}"/>
    <cellStyle name="20% - Dekorfärg1 7 2 4 2 2" xfId="37373" xr:uid="{00000000-0005-0000-0000-000044110000}"/>
    <cellStyle name="20% - Dekorfärg1 7 2 4 3" xfId="37374" xr:uid="{00000000-0005-0000-0000-000045110000}"/>
    <cellStyle name="20% - Dekorfärg1 7 2 5" xfId="27685" xr:uid="{00000000-0005-0000-0000-000046110000}"/>
    <cellStyle name="20% - Dekorfärg1 7 2 5 2" xfId="37375" xr:uid="{00000000-0005-0000-0000-000047110000}"/>
    <cellStyle name="20% - Dekorfärg1 7 2 6" xfId="37376" xr:uid="{00000000-0005-0000-0000-000048110000}"/>
    <cellStyle name="20% - Dekorfärg1 7 2 7" xfId="37377" xr:uid="{00000000-0005-0000-0000-000049110000}"/>
    <cellStyle name="20% - Dekorfärg1 7 2_Tabell 6a K" xfId="21329" xr:uid="{00000000-0005-0000-0000-00004A110000}"/>
    <cellStyle name="20% - Dekorfärg1 7 3" xfId="2758" xr:uid="{00000000-0005-0000-0000-00004B110000}"/>
    <cellStyle name="20% - Dekorfärg1 7 3 2" xfId="7144" xr:uid="{00000000-0005-0000-0000-00004C110000}"/>
    <cellStyle name="20% - Dekorfärg1 7 3 2 2" xfId="16029" xr:uid="{00000000-0005-0000-0000-00004D110000}"/>
    <cellStyle name="20% - Dekorfärg1 7 3 2 2 2" xfId="37378" xr:uid="{00000000-0005-0000-0000-00004E110000}"/>
    <cellStyle name="20% - Dekorfärg1 7 3 2 3" xfId="33526" xr:uid="{00000000-0005-0000-0000-00004F110000}"/>
    <cellStyle name="20% - Dekorfärg1 7 3 2 4" xfId="37379" xr:uid="{00000000-0005-0000-0000-000050110000}"/>
    <cellStyle name="20% - Dekorfärg1 7 3 2_Tabell 6a K" xfId="22283" xr:uid="{00000000-0005-0000-0000-000051110000}"/>
    <cellStyle name="20% - Dekorfärg1 7 3 3" xfId="11643" xr:uid="{00000000-0005-0000-0000-000052110000}"/>
    <cellStyle name="20% - Dekorfärg1 7 3 3 2" xfId="37380" xr:uid="{00000000-0005-0000-0000-000053110000}"/>
    <cellStyle name="20% - Dekorfärg1 7 3 3 2 2" xfId="37381" xr:uid="{00000000-0005-0000-0000-000054110000}"/>
    <cellStyle name="20% - Dekorfärg1 7 3 3 3" xfId="37382" xr:uid="{00000000-0005-0000-0000-000055110000}"/>
    <cellStyle name="20% - Dekorfärg1 7 3 4" xfId="29140" xr:uid="{00000000-0005-0000-0000-000056110000}"/>
    <cellStyle name="20% - Dekorfärg1 7 3 4 2" xfId="37383" xr:uid="{00000000-0005-0000-0000-000057110000}"/>
    <cellStyle name="20% - Dekorfärg1 7 3 5" xfId="37384" xr:uid="{00000000-0005-0000-0000-000058110000}"/>
    <cellStyle name="20% - Dekorfärg1 7 3 6" xfId="37385" xr:uid="{00000000-0005-0000-0000-000059110000}"/>
    <cellStyle name="20% - Dekorfärg1 7 3_Tabell 6a K" xfId="19969" xr:uid="{00000000-0005-0000-0000-00005A110000}"/>
    <cellStyle name="20% - Dekorfärg1 7 4" xfId="4951" xr:uid="{00000000-0005-0000-0000-00005B110000}"/>
    <cellStyle name="20% - Dekorfärg1 7 4 2" xfId="13836" xr:uid="{00000000-0005-0000-0000-00005C110000}"/>
    <cellStyle name="20% - Dekorfärg1 7 4 2 2" xfId="37386" xr:uid="{00000000-0005-0000-0000-00005D110000}"/>
    <cellStyle name="20% - Dekorfärg1 7 4 3" xfId="31333" xr:uid="{00000000-0005-0000-0000-00005E110000}"/>
    <cellStyle name="20% - Dekorfärg1 7 4 4" xfId="37387" xr:uid="{00000000-0005-0000-0000-00005F110000}"/>
    <cellStyle name="20% - Dekorfärg1 7 4_Tabell 6a K" xfId="23738" xr:uid="{00000000-0005-0000-0000-000060110000}"/>
    <cellStyle name="20% - Dekorfärg1 7 5" xfId="9451" xr:uid="{00000000-0005-0000-0000-000061110000}"/>
    <cellStyle name="20% - Dekorfärg1 7 5 2" xfId="37388" xr:uid="{00000000-0005-0000-0000-000062110000}"/>
    <cellStyle name="20% - Dekorfärg1 7 5 2 2" xfId="37389" xr:uid="{00000000-0005-0000-0000-000063110000}"/>
    <cellStyle name="20% - Dekorfärg1 7 5 3" xfId="37390" xr:uid="{00000000-0005-0000-0000-000064110000}"/>
    <cellStyle name="20% - Dekorfärg1 7 6" xfId="26948" xr:uid="{00000000-0005-0000-0000-000065110000}"/>
    <cellStyle name="20% - Dekorfärg1 7 6 2" xfId="37391" xr:uid="{00000000-0005-0000-0000-000066110000}"/>
    <cellStyle name="20% - Dekorfärg1 7 7" xfId="37392" xr:uid="{00000000-0005-0000-0000-000067110000}"/>
    <cellStyle name="20% - Dekorfärg1 7 8" xfId="37393" xr:uid="{00000000-0005-0000-0000-000068110000}"/>
    <cellStyle name="20% - Dekorfärg1 7_Tabell 6a K" xfId="21766" xr:uid="{00000000-0005-0000-0000-000069110000}"/>
    <cellStyle name="20% - Dekorfärg1 8" xfId="990" xr:uid="{00000000-0005-0000-0000-00006A110000}"/>
    <cellStyle name="20% - Dekorfärg1 8 2" xfId="1304" xr:uid="{00000000-0005-0000-0000-00006B110000}"/>
    <cellStyle name="20% - Dekorfärg1 8 2 2" xfId="3496" xr:uid="{00000000-0005-0000-0000-00006C110000}"/>
    <cellStyle name="20% - Dekorfärg1 8 2 2 2" xfId="7882" xr:uid="{00000000-0005-0000-0000-00006D110000}"/>
    <cellStyle name="20% - Dekorfärg1 8 2 2 2 2" xfId="16767" xr:uid="{00000000-0005-0000-0000-00006E110000}"/>
    <cellStyle name="20% - Dekorfärg1 8 2 2 2 2 2" xfId="37394" xr:uid="{00000000-0005-0000-0000-00006F110000}"/>
    <cellStyle name="20% - Dekorfärg1 8 2 2 2 3" xfId="34264" xr:uid="{00000000-0005-0000-0000-000070110000}"/>
    <cellStyle name="20% - Dekorfärg1 8 2 2 2_Tabell 6a K" xfId="17858" xr:uid="{00000000-0005-0000-0000-000071110000}"/>
    <cellStyle name="20% - Dekorfärg1 8 2 2 3" xfId="12381" xr:uid="{00000000-0005-0000-0000-000072110000}"/>
    <cellStyle name="20% - Dekorfärg1 8 2 2 3 2" xfId="37395" xr:uid="{00000000-0005-0000-0000-000073110000}"/>
    <cellStyle name="20% - Dekorfärg1 8 2 2 4" xfId="29878" xr:uid="{00000000-0005-0000-0000-000074110000}"/>
    <cellStyle name="20% - Dekorfärg1 8 2 2 5" xfId="37396" xr:uid="{00000000-0005-0000-0000-000075110000}"/>
    <cellStyle name="20% - Dekorfärg1 8 2 2_Tabell 6a K" xfId="18290" xr:uid="{00000000-0005-0000-0000-000076110000}"/>
    <cellStyle name="20% - Dekorfärg1 8 2 3" xfId="5689" xr:uid="{00000000-0005-0000-0000-000077110000}"/>
    <cellStyle name="20% - Dekorfärg1 8 2 3 2" xfId="14574" xr:uid="{00000000-0005-0000-0000-000078110000}"/>
    <cellStyle name="20% - Dekorfärg1 8 2 3 2 2" xfId="37397" xr:uid="{00000000-0005-0000-0000-000079110000}"/>
    <cellStyle name="20% - Dekorfärg1 8 2 3 3" xfId="32071" xr:uid="{00000000-0005-0000-0000-00007A110000}"/>
    <cellStyle name="20% - Dekorfärg1 8 2 3 4" xfId="37398" xr:uid="{00000000-0005-0000-0000-00007B110000}"/>
    <cellStyle name="20% - Dekorfärg1 8 2 3_Tabell 6a K" xfId="20649" xr:uid="{00000000-0005-0000-0000-00007C110000}"/>
    <cellStyle name="20% - Dekorfärg1 8 2 4" xfId="10189" xr:uid="{00000000-0005-0000-0000-00007D110000}"/>
    <cellStyle name="20% - Dekorfärg1 8 2 4 2" xfId="37399" xr:uid="{00000000-0005-0000-0000-00007E110000}"/>
    <cellStyle name="20% - Dekorfärg1 8 2 4 2 2" xfId="37400" xr:uid="{00000000-0005-0000-0000-00007F110000}"/>
    <cellStyle name="20% - Dekorfärg1 8 2 4 3" xfId="37401" xr:uid="{00000000-0005-0000-0000-000080110000}"/>
    <cellStyle name="20% - Dekorfärg1 8 2 5" xfId="27686" xr:uid="{00000000-0005-0000-0000-000081110000}"/>
    <cellStyle name="20% - Dekorfärg1 8 2 5 2" xfId="37402" xr:uid="{00000000-0005-0000-0000-000082110000}"/>
    <cellStyle name="20% - Dekorfärg1 8 2 6" xfId="37403" xr:uid="{00000000-0005-0000-0000-000083110000}"/>
    <cellStyle name="20% - Dekorfärg1 8 2 7" xfId="37404" xr:uid="{00000000-0005-0000-0000-000084110000}"/>
    <cellStyle name="20% - Dekorfärg1 8 2_Tabell 6a K" xfId="18726" xr:uid="{00000000-0005-0000-0000-000085110000}"/>
    <cellStyle name="20% - Dekorfärg1 8 3" xfId="3182" xr:uid="{00000000-0005-0000-0000-000086110000}"/>
    <cellStyle name="20% - Dekorfärg1 8 3 2" xfId="7568" xr:uid="{00000000-0005-0000-0000-000087110000}"/>
    <cellStyle name="20% - Dekorfärg1 8 3 2 2" xfId="16453" xr:uid="{00000000-0005-0000-0000-000088110000}"/>
    <cellStyle name="20% - Dekorfärg1 8 3 2 2 2" xfId="37405" xr:uid="{00000000-0005-0000-0000-000089110000}"/>
    <cellStyle name="20% - Dekorfärg1 8 3 2 3" xfId="33950" xr:uid="{00000000-0005-0000-0000-00008A110000}"/>
    <cellStyle name="20% - Dekorfärg1 8 3 2 4" xfId="37406" xr:uid="{00000000-0005-0000-0000-00008B110000}"/>
    <cellStyle name="20% - Dekorfärg1 8 3 2_Tabell 6a K" xfId="23640" xr:uid="{00000000-0005-0000-0000-00008C110000}"/>
    <cellStyle name="20% - Dekorfärg1 8 3 3" xfId="12067" xr:uid="{00000000-0005-0000-0000-00008D110000}"/>
    <cellStyle name="20% - Dekorfärg1 8 3 3 2" xfId="37407" xr:uid="{00000000-0005-0000-0000-00008E110000}"/>
    <cellStyle name="20% - Dekorfärg1 8 3 3 2 2" xfId="37408" xr:uid="{00000000-0005-0000-0000-00008F110000}"/>
    <cellStyle name="20% - Dekorfärg1 8 3 3 3" xfId="37409" xr:uid="{00000000-0005-0000-0000-000090110000}"/>
    <cellStyle name="20% - Dekorfärg1 8 3 4" xfId="29564" xr:uid="{00000000-0005-0000-0000-000091110000}"/>
    <cellStyle name="20% - Dekorfärg1 8 3 4 2" xfId="37410" xr:uid="{00000000-0005-0000-0000-000092110000}"/>
    <cellStyle name="20% - Dekorfärg1 8 3 5" xfId="37411" xr:uid="{00000000-0005-0000-0000-000093110000}"/>
    <cellStyle name="20% - Dekorfärg1 8 3 6" xfId="37412" xr:uid="{00000000-0005-0000-0000-000094110000}"/>
    <cellStyle name="20% - Dekorfärg1 8 3_Tabell 6a K" xfId="24770" xr:uid="{00000000-0005-0000-0000-000095110000}"/>
    <cellStyle name="20% - Dekorfärg1 8 4" xfId="5375" xr:uid="{00000000-0005-0000-0000-000096110000}"/>
    <cellStyle name="20% - Dekorfärg1 8 4 2" xfId="14260" xr:uid="{00000000-0005-0000-0000-000097110000}"/>
    <cellStyle name="20% - Dekorfärg1 8 4 2 2" xfId="37413" xr:uid="{00000000-0005-0000-0000-000098110000}"/>
    <cellStyle name="20% - Dekorfärg1 8 4 3" xfId="31757" xr:uid="{00000000-0005-0000-0000-000099110000}"/>
    <cellStyle name="20% - Dekorfärg1 8 4 4" xfId="37414" xr:uid="{00000000-0005-0000-0000-00009A110000}"/>
    <cellStyle name="20% - Dekorfärg1 8 4_Tabell 6a K" xfId="26462" xr:uid="{00000000-0005-0000-0000-00009B110000}"/>
    <cellStyle name="20% - Dekorfärg1 8 5" xfId="9875" xr:uid="{00000000-0005-0000-0000-00009C110000}"/>
    <cellStyle name="20% - Dekorfärg1 8 5 2" xfId="37415" xr:uid="{00000000-0005-0000-0000-00009D110000}"/>
    <cellStyle name="20% - Dekorfärg1 8 5 2 2" xfId="37416" xr:uid="{00000000-0005-0000-0000-00009E110000}"/>
    <cellStyle name="20% - Dekorfärg1 8 5 3" xfId="37417" xr:uid="{00000000-0005-0000-0000-00009F110000}"/>
    <cellStyle name="20% - Dekorfärg1 8 6" xfId="27372" xr:uid="{00000000-0005-0000-0000-0000A0110000}"/>
    <cellStyle name="20% - Dekorfärg1 8 6 2" xfId="37418" xr:uid="{00000000-0005-0000-0000-0000A1110000}"/>
    <cellStyle name="20% - Dekorfärg1 8 7" xfId="37419" xr:uid="{00000000-0005-0000-0000-0000A2110000}"/>
    <cellStyle name="20% - Dekorfärg1 8 8" xfId="37420" xr:uid="{00000000-0005-0000-0000-0000A3110000}"/>
    <cellStyle name="20% - Dekorfärg1 8_Tabell 6a K" xfId="21306" xr:uid="{00000000-0005-0000-0000-0000A4110000}"/>
    <cellStyle name="20% - Dekorfärg1 9" xfId="1204" xr:uid="{00000000-0005-0000-0000-0000A5110000}"/>
    <cellStyle name="20% - Dekorfärg1 9 2" xfId="1305" xr:uid="{00000000-0005-0000-0000-0000A6110000}"/>
    <cellStyle name="20% - Dekorfärg1 9 2 2" xfId="3497" xr:uid="{00000000-0005-0000-0000-0000A7110000}"/>
    <cellStyle name="20% - Dekorfärg1 9 2 2 2" xfId="7883" xr:uid="{00000000-0005-0000-0000-0000A8110000}"/>
    <cellStyle name="20% - Dekorfärg1 9 2 2 2 2" xfId="16768" xr:uid="{00000000-0005-0000-0000-0000A9110000}"/>
    <cellStyle name="20% - Dekorfärg1 9 2 2 2 2 2" xfId="37421" xr:uid="{00000000-0005-0000-0000-0000AA110000}"/>
    <cellStyle name="20% - Dekorfärg1 9 2 2 2 3" xfId="34265" xr:uid="{00000000-0005-0000-0000-0000AB110000}"/>
    <cellStyle name="20% - Dekorfärg1 9 2 2 2_Tabell 6a K" xfId="19424" xr:uid="{00000000-0005-0000-0000-0000AC110000}"/>
    <cellStyle name="20% - Dekorfärg1 9 2 2 3" xfId="12382" xr:uid="{00000000-0005-0000-0000-0000AD110000}"/>
    <cellStyle name="20% - Dekorfärg1 9 2 2 3 2" xfId="37422" xr:uid="{00000000-0005-0000-0000-0000AE110000}"/>
    <cellStyle name="20% - Dekorfärg1 9 2 2 4" xfId="29879" xr:uid="{00000000-0005-0000-0000-0000AF110000}"/>
    <cellStyle name="20% - Dekorfärg1 9 2 2 5" xfId="37423" xr:uid="{00000000-0005-0000-0000-0000B0110000}"/>
    <cellStyle name="20% - Dekorfärg1 9 2 2_Tabell 6a K" xfId="23228" xr:uid="{00000000-0005-0000-0000-0000B1110000}"/>
    <cellStyle name="20% - Dekorfärg1 9 2 3" xfId="5690" xr:uid="{00000000-0005-0000-0000-0000B2110000}"/>
    <cellStyle name="20% - Dekorfärg1 9 2 3 2" xfId="14575" xr:uid="{00000000-0005-0000-0000-0000B3110000}"/>
    <cellStyle name="20% - Dekorfärg1 9 2 3 2 2" xfId="37424" xr:uid="{00000000-0005-0000-0000-0000B4110000}"/>
    <cellStyle name="20% - Dekorfärg1 9 2 3 3" xfId="32072" xr:uid="{00000000-0005-0000-0000-0000B5110000}"/>
    <cellStyle name="20% - Dekorfärg1 9 2 3 4" xfId="37425" xr:uid="{00000000-0005-0000-0000-0000B6110000}"/>
    <cellStyle name="20% - Dekorfärg1 9 2 3_Tabell 6a K" xfId="21859" xr:uid="{00000000-0005-0000-0000-0000B7110000}"/>
    <cellStyle name="20% - Dekorfärg1 9 2 4" xfId="10190" xr:uid="{00000000-0005-0000-0000-0000B8110000}"/>
    <cellStyle name="20% - Dekorfärg1 9 2 4 2" xfId="37426" xr:uid="{00000000-0005-0000-0000-0000B9110000}"/>
    <cellStyle name="20% - Dekorfärg1 9 2 4 2 2" xfId="37427" xr:uid="{00000000-0005-0000-0000-0000BA110000}"/>
    <cellStyle name="20% - Dekorfärg1 9 2 4 3" xfId="37428" xr:uid="{00000000-0005-0000-0000-0000BB110000}"/>
    <cellStyle name="20% - Dekorfärg1 9 2 5" xfId="27687" xr:uid="{00000000-0005-0000-0000-0000BC110000}"/>
    <cellStyle name="20% - Dekorfärg1 9 2 5 2" xfId="37429" xr:uid="{00000000-0005-0000-0000-0000BD110000}"/>
    <cellStyle name="20% - Dekorfärg1 9 2 6" xfId="37430" xr:uid="{00000000-0005-0000-0000-0000BE110000}"/>
    <cellStyle name="20% - Dekorfärg1 9 2 7" xfId="37431" xr:uid="{00000000-0005-0000-0000-0000BF110000}"/>
    <cellStyle name="20% - Dekorfärg1 9 2_Tabell 6a K" xfId="23499" xr:uid="{00000000-0005-0000-0000-0000C0110000}"/>
    <cellStyle name="20% - Dekorfärg1 9 3" xfId="3396" xr:uid="{00000000-0005-0000-0000-0000C1110000}"/>
    <cellStyle name="20% - Dekorfärg1 9 3 2" xfId="7782" xr:uid="{00000000-0005-0000-0000-0000C2110000}"/>
    <cellStyle name="20% - Dekorfärg1 9 3 2 2" xfId="16667" xr:uid="{00000000-0005-0000-0000-0000C3110000}"/>
    <cellStyle name="20% - Dekorfärg1 9 3 2 2 2" xfId="37432" xr:uid="{00000000-0005-0000-0000-0000C4110000}"/>
    <cellStyle name="20% - Dekorfärg1 9 3 2 3" xfId="34164" xr:uid="{00000000-0005-0000-0000-0000C5110000}"/>
    <cellStyle name="20% - Dekorfärg1 9 3 2 4" xfId="37433" xr:uid="{00000000-0005-0000-0000-0000C6110000}"/>
    <cellStyle name="20% - Dekorfärg1 9 3 2_Tabell 6a K" xfId="20647" xr:uid="{00000000-0005-0000-0000-0000C7110000}"/>
    <cellStyle name="20% - Dekorfärg1 9 3 3" xfId="12281" xr:uid="{00000000-0005-0000-0000-0000C8110000}"/>
    <cellStyle name="20% - Dekorfärg1 9 3 3 2" xfId="37434" xr:uid="{00000000-0005-0000-0000-0000C9110000}"/>
    <cellStyle name="20% - Dekorfärg1 9 3 3 2 2" xfId="37435" xr:uid="{00000000-0005-0000-0000-0000CA110000}"/>
    <cellStyle name="20% - Dekorfärg1 9 3 3 3" xfId="37436" xr:uid="{00000000-0005-0000-0000-0000CB110000}"/>
    <cellStyle name="20% - Dekorfärg1 9 3 4" xfId="29778" xr:uid="{00000000-0005-0000-0000-0000CC110000}"/>
    <cellStyle name="20% - Dekorfärg1 9 3 4 2" xfId="37437" xr:uid="{00000000-0005-0000-0000-0000CD110000}"/>
    <cellStyle name="20% - Dekorfärg1 9 3 5" xfId="37438" xr:uid="{00000000-0005-0000-0000-0000CE110000}"/>
    <cellStyle name="20% - Dekorfärg1 9 3 6" xfId="37439" xr:uid="{00000000-0005-0000-0000-0000CF110000}"/>
    <cellStyle name="20% - Dekorfärg1 9 3_Tabell 6a K" xfId="24172" xr:uid="{00000000-0005-0000-0000-0000D0110000}"/>
    <cellStyle name="20% - Dekorfärg1 9 4" xfId="5589" xr:uid="{00000000-0005-0000-0000-0000D1110000}"/>
    <cellStyle name="20% - Dekorfärg1 9 4 2" xfId="14474" xr:uid="{00000000-0005-0000-0000-0000D2110000}"/>
    <cellStyle name="20% - Dekorfärg1 9 4 2 2" xfId="37440" xr:uid="{00000000-0005-0000-0000-0000D3110000}"/>
    <cellStyle name="20% - Dekorfärg1 9 4 3" xfId="31971" xr:uid="{00000000-0005-0000-0000-0000D4110000}"/>
    <cellStyle name="20% - Dekorfärg1 9 4 4" xfId="37441" xr:uid="{00000000-0005-0000-0000-0000D5110000}"/>
    <cellStyle name="20% - Dekorfärg1 9 4_Tabell 6a K" xfId="18287" xr:uid="{00000000-0005-0000-0000-0000D6110000}"/>
    <cellStyle name="20% - Dekorfärg1 9 5" xfId="10089" xr:uid="{00000000-0005-0000-0000-0000D7110000}"/>
    <cellStyle name="20% - Dekorfärg1 9 5 2" xfId="37442" xr:uid="{00000000-0005-0000-0000-0000D8110000}"/>
    <cellStyle name="20% - Dekorfärg1 9 5 2 2" xfId="37443" xr:uid="{00000000-0005-0000-0000-0000D9110000}"/>
    <cellStyle name="20% - Dekorfärg1 9 5 3" xfId="37444" xr:uid="{00000000-0005-0000-0000-0000DA110000}"/>
    <cellStyle name="20% - Dekorfärg1 9 6" xfId="27586" xr:uid="{00000000-0005-0000-0000-0000DB110000}"/>
    <cellStyle name="20% - Dekorfärg1 9 6 2" xfId="37445" xr:uid="{00000000-0005-0000-0000-0000DC110000}"/>
    <cellStyle name="20% - Dekorfärg1 9 7" xfId="37446" xr:uid="{00000000-0005-0000-0000-0000DD110000}"/>
    <cellStyle name="20% - Dekorfärg1 9 8" xfId="37447" xr:uid="{00000000-0005-0000-0000-0000DE110000}"/>
    <cellStyle name="20% - Dekorfärg1 9_Tabell 6a K" xfId="26071" xr:uid="{00000000-0005-0000-0000-0000DF110000}"/>
    <cellStyle name="20% - Dekorfärg2 10" xfId="1220" xr:uid="{00000000-0005-0000-0000-0000E0110000}"/>
    <cellStyle name="20% - Dekorfärg2 10 2" xfId="1306" xr:uid="{00000000-0005-0000-0000-0000E1110000}"/>
    <cellStyle name="20% - Dekorfärg2 10 2 2" xfId="3498" xr:uid="{00000000-0005-0000-0000-0000E2110000}"/>
    <cellStyle name="20% - Dekorfärg2 10 2 2 2" xfId="7884" xr:uid="{00000000-0005-0000-0000-0000E3110000}"/>
    <cellStyle name="20% - Dekorfärg2 10 2 2 2 2" xfId="16769" xr:uid="{00000000-0005-0000-0000-0000E4110000}"/>
    <cellStyle name="20% - Dekorfärg2 10 2 2 2 2 2" xfId="37448" xr:uid="{00000000-0005-0000-0000-0000E5110000}"/>
    <cellStyle name="20% - Dekorfärg2 10 2 2 2 3" xfId="34266" xr:uid="{00000000-0005-0000-0000-0000E6110000}"/>
    <cellStyle name="20% - Dekorfärg2 10 2 2 2_Tabell 6a K" xfId="26202" xr:uid="{00000000-0005-0000-0000-0000E7110000}"/>
    <cellStyle name="20% - Dekorfärg2 10 2 2 3" xfId="12383" xr:uid="{00000000-0005-0000-0000-0000E8110000}"/>
    <cellStyle name="20% - Dekorfärg2 10 2 2 3 2" xfId="37449" xr:uid="{00000000-0005-0000-0000-0000E9110000}"/>
    <cellStyle name="20% - Dekorfärg2 10 2 2 4" xfId="29880" xr:uid="{00000000-0005-0000-0000-0000EA110000}"/>
    <cellStyle name="20% - Dekorfärg2 10 2 2 5" xfId="37450" xr:uid="{00000000-0005-0000-0000-0000EB110000}"/>
    <cellStyle name="20% - Dekorfärg2 10 2 2_Tabell 6a K" xfId="21595" xr:uid="{00000000-0005-0000-0000-0000EC110000}"/>
    <cellStyle name="20% - Dekorfärg2 10 2 3" xfId="5691" xr:uid="{00000000-0005-0000-0000-0000ED110000}"/>
    <cellStyle name="20% - Dekorfärg2 10 2 3 2" xfId="14576" xr:uid="{00000000-0005-0000-0000-0000EE110000}"/>
    <cellStyle name="20% - Dekorfärg2 10 2 3 2 2" xfId="37451" xr:uid="{00000000-0005-0000-0000-0000EF110000}"/>
    <cellStyle name="20% - Dekorfärg2 10 2 3 3" xfId="32073" xr:uid="{00000000-0005-0000-0000-0000F0110000}"/>
    <cellStyle name="20% - Dekorfärg2 10 2 3 4" xfId="37452" xr:uid="{00000000-0005-0000-0000-0000F1110000}"/>
    <cellStyle name="20% - Dekorfärg2 10 2 3_Tabell 6a K" xfId="20278" xr:uid="{00000000-0005-0000-0000-0000F2110000}"/>
    <cellStyle name="20% - Dekorfärg2 10 2 4" xfId="10191" xr:uid="{00000000-0005-0000-0000-0000F3110000}"/>
    <cellStyle name="20% - Dekorfärg2 10 2 4 2" xfId="37453" xr:uid="{00000000-0005-0000-0000-0000F4110000}"/>
    <cellStyle name="20% - Dekorfärg2 10 2 4 2 2" xfId="37454" xr:uid="{00000000-0005-0000-0000-0000F5110000}"/>
    <cellStyle name="20% - Dekorfärg2 10 2 4 3" xfId="37455" xr:uid="{00000000-0005-0000-0000-0000F6110000}"/>
    <cellStyle name="20% - Dekorfärg2 10 2 5" xfId="27688" xr:uid="{00000000-0005-0000-0000-0000F7110000}"/>
    <cellStyle name="20% - Dekorfärg2 10 2 5 2" xfId="37456" xr:uid="{00000000-0005-0000-0000-0000F8110000}"/>
    <cellStyle name="20% - Dekorfärg2 10 2 6" xfId="37457" xr:uid="{00000000-0005-0000-0000-0000F9110000}"/>
    <cellStyle name="20% - Dekorfärg2 10 2 7" xfId="37458" xr:uid="{00000000-0005-0000-0000-0000FA110000}"/>
    <cellStyle name="20% - Dekorfärg2 10 2_Tabell 6a K" xfId="20171" xr:uid="{00000000-0005-0000-0000-0000FB110000}"/>
    <cellStyle name="20% - Dekorfärg2 10 3" xfId="3412" xr:uid="{00000000-0005-0000-0000-0000FC110000}"/>
    <cellStyle name="20% - Dekorfärg2 10 3 2" xfId="7798" xr:uid="{00000000-0005-0000-0000-0000FD110000}"/>
    <cellStyle name="20% - Dekorfärg2 10 3 2 2" xfId="16683" xr:uid="{00000000-0005-0000-0000-0000FE110000}"/>
    <cellStyle name="20% - Dekorfärg2 10 3 2 2 2" xfId="37459" xr:uid="{00000000-0005-0000-0000-0000FF110000}"/>
    <cellStyle name="20% - Dekorfärg2 10 3 2 3" xfId="34180" xr:uid="{00000000-0005-0000-0000-000000120000}"/>
    <cellStyle name="20% - Dekorfärg2 10 3 2 4" xfId="37460" xr:uid="{00000000-0005-0000-0000-000001120000}"/>
    <cellStyle name="20% - Dekorfärg2 10 3 2_Tabell 6a K" xfId="25621" xr:uid="{00000000-0005-0000-0000-000002120000}"/>
    <cellStyle name="20% - Dekorfärg2 10 3 3" xfId="12297" xr:uid="{00000000-0005-0000-0000-000003120000}"/>
    <cellStyle name="20% - Dekorfärg2 10 3 3 2" xfId="37461" xr:uid="{00000000-0005-0000-0000-000004120000}"/>
    <cellStyle name="20% - Dekorfärg2 10 3 3 2 2" xfId="37462" xr:uid="{00000000-0005-0000-0000-000005120000}"/>
    <cellStyle name="20% - Dekorfärg2 10 3 3 3" xfId="37463" xr:uid="{00000000-0005-0000-0000-000006120000}"/>
    <cellStyle name="20% - Dekorfärg2 10 3 4" xfId="29794" xr:uid="{00000000-0005-0000-0000-000007120000}"/>
    <cellStyle name="20% - Dekorfärg2 10 3 4 2" xfId="37464" xr:uid="{00000000-0005-0000-0000-000008120000}"/>
    <cellStyle name="20% - Dekorfärg2 10 3 5" xfId="37465" xr:uid="{00000000-0005-0000-0000-000009120000}"/>
    <cellStyle name="20% - Dekorfärg2 10 3 6" xfId="37466" xr:uid="{00000000-0005-0000-0000-00000A120000}"/>
    <cellStyle name="20% - Dekorfärg2 10 3_Tabell 6a K" xfId="20521" xr:uid="{00000000-0005-0000-0000-00000B120000}"/>
    <cellStyle name="20% - Dekorfärg2 10 4" xfId="5605" xr:uid="{00000000-0005-0000-0000-00000C120000}"/>
    <cellStyle name="20% - Dekorfärg2 10 4 2" xfId="14490" xr:uid="{00000000-0005-0000-0000-00000D120000}"/>
    <cellStyle name="20% - Dekorfärg2 10 4 2 2" xfId="37467" xr:uid="{00000000-0005-0000-0000-00000E120000}"/>
    <cellStyle name="20% - Dekorfärg2 10 4 3" xfId="31987" xr:uid="{00000000-0005-0000-0000-00000F120000}"/>
    <cellStyle name="20% - Dekorfärg2 10 4 4" xfId="37468" xr:uid="{00000000-0005-0000-0000-000010120000}"/>
    <cellStyle name="20% - Dekorfärg2 10 4_Tabell 6a K" xfId="21810" xr:uid="{00000000-0005-0000-0000-000011120000}"/>
    <cellStyle name="20% - Dekorfärg2 10 5" xfId="10105" xr:uid="{00000000-0005-0000-0000-000012120000}"/>
    <cellStyle name="20% - Dekorfärg2 10 5 2" xfId="37469" xr:uid="{00000000-0005-0000-0000-000013120000}"/>
    <cellStyle name="20% - Dekorfärg2 10 5 2 2" xfId="37470" xr:uid="{00000000-0005-0000-0000-000014120000}"/>
    <cellStyle name="20% - Dekorfärg2 10 5 3" xfId="37471" xr:uid="{00000000-0005-0000-0000-000015120000}"/>
    <cellStyle name="20% - Dekorfärg2 10 6" xfId="27602" xr:uid="{00000000-0005-0000-0000-000016120000}"/>
    <cellStyle name="20% - Dekorfärg2 10 6 2" xfId="37472" xr:uid="{00000000-0005-0000-0000-000017120000}"/>
    <cellStyle name="20% - Dekorfärg2 10 7" xfId="37473" xr:uid="{00000000-0005-0000-0000-000018120000}"/>
    <cellStyle name="20% - Dekorfärg2 10 8" xfId="37474" xr:uid="{00000000-0005-0000-0000-000019120000}"/>
    <cellStyle name="20% - Dekorfärg2 10_Tabell 6a K" xfId="20248" xr:uid="{00000000-0005-0000-0000-00001A120000}"/>
    <cellStyle name="20% - Dekorfärg2 11" xfId="2310" xr:uid="{00000000-0005-0000-0000-00001B120000}"/>
    <cellStyle name="20% - Dekorfärg2 11 2" xfId="4503" xr:uid="{00000000-0005-0000-0000-00001C120000}"/>
    <cellStyle name="20% - Dekorfärg2 11 2 2" xfId="8889" xr:uid="{00000000-0005-0000-0000-00001D120000}"/>
    <cellStyle name="20% - Dekorfärg2 11 2 2 2" xfId="17774" xr:uid="{00000000-0005-0000-0000-00001E120000}"/>
    <cellStyle name="20% - Dekorfärg2 11 2 2 2 2" xfId="37475" xr:uid="{00000000-0005-0000-0000-00001F120000}"/>
    <cellStyle name="20% - Dekorfärg2 11 2 2 3" xfId="35271" xr:uid="{00000000-0005-0000-0000-000020120000}"/>
    <cellStyle name="20% - Dekorfärg2 11 2 2_Tabell 6a K" xfId="23766" xr:uid="{00000000-0005-0000-0000-000021120000}"/>
    <cellStyle name="20% - Dekorfärg2 11 2 3" xfId="13388" xr:uid="{00000000-0005-0000-0000-000022120000}"/>
    <cellStyle name="20% - Dekorfärg2 11 2 3 2" xfId="37476" xr:uid="{00000000-0005-0000-0000-000023120000}"/>
    <cellStyle name="20% - Dekorfärg2 11 2 4" xfId="30885" xr:uid="{00000000-0005-0000-0000-000024120000}"/>
    <cellStyle name="20% - Dekorfärg2 11 2 5" xfId="37477" xr:uid="{00000000-0005-0000-0000-000025120000}"/>
    <cellStyle name="20% - Dekorfärg2 11 2_Tabell 6a K" xfId="22341" xr:uid="{00000000-0005-0000-0000-000026120000}"/>
    <cellStyle name="20% - Dekorfärg2 11 3" xfId="6696" xr:uid="{00000000-0005-0000-0000-000027120000}"/>
    <cellStyle name="20% - Dekorfärg2 11 3 2" xfId="15581" xr:uid="{00000000-0005-0000-0000-000028120000}"/>
    <cellStyle name="20% - Dekorfärg2 11 3 2 2" xfId="37478" xr:uid="{00000000-0005-0000-0000-000029120000}"/>
    <cellStyle name="20% - Dekorfärg2 11 3 3" xfId="33078" xr:uid="{00000000-0005-0000-0000-00002A120000}"/>
    <cellStyle name="20% - Dekorfärg2 11 3_Tabell 6a K" xfId="20429" xr:uid="{00000000-0005-0000-0000-00002B120000}"/>
    <cellStyle name="20% - Dekorfärg2 11 4" xfId="11195" xr:uid="{00000000-0005-0000-0000-00002C120000}"/>
    <cellStyle name="20% - Dekorfärg2 11 4 2" xfId="37479" xr:uid="{00000000-0005-0000-0000-00002D120000}"/>
    <cellStyle name="20% - Dekorfärg2 11 5" xfId="28692" xr:uid="{00000000-0005-0000-0000-00002E120000}"/>
    <cellStyle name="20% - Dekorfärg2 11 6" xfId="37480" xr:uid="{00000000-0005-0000-0000-00002F120000}"/>
    <cellStyle name="20% - Dekorfärg2 11_Tabell 6a K" xfId="22420" xr:uid="{00000000-0005-0000-0000-000030120000}"/>
    <cellStyle name="20% - Dekorfärg2 12" xfId="2311" xr:uid="{00000000-0005-0000-0000-000031120000}"/>
    <cellStyle name="20% - Dekorfärg2 12 2" xfId="4504" xr:uid="{00000000-0005-0000-0000-000032120000}"/>
    <cellStyle name="20% - Dekorfärg2 12 2 2" xfId="8890" xr:uid="{00000000-0005-0000-0000-000033120000}"/>
    <cellStyle name="20% - Dekorfärg2 12 2 2 2" xfId="17775" xr:uid="{00000000-0005-0000-0000-000034120000}"/>
    <cellStyle name="20% - Dekorfärg2 12 2 2 2 2" xfId="37481" xr:uid="{00000000-0005-0000-0000-000035120000}"/>
    <cellStyle name="20% - Dekorfärg2 12 2 2 3" xfId="35272" xr:uid="{00000000-0005-0000-0000-000036120000}"/>
    <cellStyle name="20% - Dekorfärg2 12 2 2_Tabell 6a K" xfId="22854" xr:uid="{00000000-0005-0000-0000-000037120000}"/>
    <cellStyle name="20% - Dekorfärg2 12 2 3" xfId="13389" xr:uid="{00000000-0005-0000-0000-000038120000}"/>
    <cellStyle name="20% - Dekorfärg2 12 2 3 2" xfId="37482" xr:uid="{00000000-0005-0000-0000-000039120000}"/>
    <cellStyle name="20% - Dekorfärg2 12 2 4" xfId="30886" xr:uid="{00000000-0005-0000-0000-00003A120000}"/>
    <cellStyle name="20% - Dekorfärg2 12 2 5" xfId="37483" xr:uid="{00000000-0005-0000-0000-00003B120000}"/>
    <cellStyle name="20% - Dekorfärg2 12 2_Tabell 6a K" xfId="19059" xr:uid="{00000000-0005-0000-0000-00003C120000}"/>
    <cellStyle name="20% - Dekorfärg2 12 3" xfId="6697" xr:uid="{00000000-0005-0000-0000-00003D120000}"/>
    <cellStyle name="20% - Dekorfärg2 12 3 2" xfId="15582" xr:uid="{00000000-0005-0000-0000-00003E120000}"/>
    <cellStyle name="20% - Dekorfärg2 12 3 2 2" xfId="37484" xr:uid="{00000000-0005-0000-0000-00003F120000}"/>
    <cellStyle name="20% - Dekorfärg2 12 3 3" xfId="33079" xr:uid="{00000000-0005-0000-0000-000040120000}"/>
    <cellStyle name="20% - Dekorfärg2 12 3_Tabell 6a K" xfId="24590" xr:uid="{00000000-0005-0000-0000-000041120000}"/>
    <cellStyle name="20% - Dekorfärg2 12 4" xfId="11196" xr:uid="{00000000-0005-0000-0000-000042120000}"/>
    <cellStyle name="20% - Dekorfärg2 12 4 2" xfId="37485" xr:uid="{00000000-0005-0000-0000-000043120000}"/>
    <cellStyle name="20% - Dekorfärg2 12 5" xfId="28693" xr:uid="{00000000-0005-0000-0000-000044120000}"/>
    <cellStyle name="20% - Dekorfärg2 12 6" xfId="37486" xr:uid="{00000000-0005-0000-0000-000045120000}"/>
    <cellStyle name="20% - Dekorfärg2 12_Tabell 6a K" xfId="25835" xr:uid="{00000000-0005-0000-0000-000046120000}"/>
    <cellStyle name="20% - Dekorfärg2 13" xfId="2336" xr:uid="{00000000-0005-0000-0000-000047120000}"/>
    <cellStyle name="20% - Dekorfärg2 13 2" xfId="6722" xr:uid="{00000000-0005-0000-0000-000048120000}"/>
    <cellStyle name="20% - Dekorfärg2 13 2 2" xfId="15607" xr:uid="{00000000-0005-0000-0000-000049120000}"/>
    <cellStyle name="20% - Dekorfärg2 13 2 2 2" xfId="37487" xr:uid="{00000000-0005-0000-0000-00004A120000}"/>
    <cellStyle name="20% - Dekorfärg2 13 2 3" xfId="33104" xr:uid="{00000000-0005-0000-0000-00004B120000}"/>
    <cellStyle name="20% - Dekorfärg2 13 2_Tabell 6a K" xfId="25936" xr:uid="{00000000-0005-0000-0000-00004C120000}"/>
    <cellStyle name="20% - Dekorfärg2 13 3" xfId="11221" xr:uid="{00000000-0005-0000-0000-00004D120000}"/>
    <cellStyle name="20% - Dekorfärg2 13 3 2" xfId="37488" xr:uid="{00000000-0005-0000-0000-00004E120000}"/>
    <cellStyle name="20% - Dekorfärg2 13 4" xfId="28718" xr:uid="{00000000-0005-0000-0000-00004F120000}"/>
    <cellStyle name="20% - Dekorfärg2 13 5" xfId="37489" xr:uid="{00000000-0005-0000-0000-000050120000}"/>
    <cellStyle name="20% - Dekorfärg2 13_Tabell 6a K" xfId="24512" xr:uid="{00000000-0005-0000-0000-000051120000}"/>
    <cellStyle name="20% - Dekorfärg2 14" xfId="4529" xr:uid="{00000000-0005-0000-0000-000052120000}"/>
    <cellStyle name="20% - Dekorfärg2 14 2" xfId="13414" xr:uid="{00000000-0005-0000-0000-000053120000}"/>
    <cellStyle name="20% - Dekorfärg2 14 2 2" xfId="37490" xr:uid="{00000000-0005-0000-0000-000054120000}"/>
    <cellStyle name="20% - Dekorfärg2 14 3" xfId="30911" xr:uid="{00000000-0005-0000-0000-000055120000}"/>
    <cellStyle name="20% - Dekorfärg2 14 4" xfId="37491" xr:uid="{00000000-0005-0000-0000-000056120000}"/>
    <cellStyle name="20% - Dekorfärg2 14_Tabell 6a K" xfId="24032" xr:uid="{00000000-0005-0000-0000-000057120000}"/>
    <cellStyle name="20% - Dekorfärg2 15" xfId="128" xr:uid="{00000000-0005-0000-0000-000058120000}"/>
    <cellStyle name="20% - Dekorfärg2 16" xfId="8986" xr:uid="{00000000-0005-0000-0000-000059120000}"/>
    <cellStyle name="20% - Dekorfärg2 17" xfId="26521" xr:uid="{00000000-0005-0000-0000-00005A120000}"/>
    <cellStyle name="20% - Dekorfärg2 2" xfId="160" xr:uid="{00000000-0005-0000-0000-00005B120000}"/>
    <cellStyle name="20% - Dekorfärg2 2 10" xfId="2352" xr:uid="{00000000-0005-0000-0000-00005C120000}"/>
    <cellStyle name="20% - Dekorfärg2 2 10 2" xfId="6738" xr:uid="{00000000-0005-0000-0000-00005D120000}"/>
    <cellStyle name="20% - Dekorfärg2 2 10 2 2" xfId="15623" xr:uid="{00000000-0005-0000-0000-00005E120000}"/>
    <cellStyle name="20% - Dekorfärg2 2 10 2 2 2" xfId="37492" xr:uid="{00000000-0005-0000-0000-00005F120000}"/>
    <cellStyle name="20% - Dekorfärg2 2 10 2 3" xfId="33120" xr:uid="{00000000-0005-0000-0000-000060120000}"/>
    <cellStyle name="20% - Dekorfärg2 2 10 2 4" xfId="37493" xr:uid="{00000000-0005-0000-0000-000061120000}"/>
    <cellStyle name="20% - Dekorfärg2 2 10 2_Tabell 6a K" xfId="24265" xr:uid="{00000000-0005-0000-0000-000062120000}"/>
    <cellStyle name="20% - Dekorfärg2 2 10 3" xfId="11237" xr:uid="{00000000-0005-0000-0000-000063120000}"/>
    <cellStyle name="20% - Dekorfärg2 2 10 3 2" xfId="37494" xr:uid="{00000000-0005-0000-0000-000064120000}"/>
    <cellStyle name="20% - Dekorfärg2 2 10 3 2 2" xfId="37495" xr:uid="{00000000-0005-0000-0000-000065120000}"/>
    <cellStyle name="20% - Dekorfärg2 2 10 3 3" xfId="37496" xr:uid="{00000000-0005-0000-0000-000066120000}"/>
    <cellStyle name="20% - Dekorfärg2 2 10 4" xfId="28734" xr:uid="{00000000-0005-0000-0000-000067120000}"/>
    <cellStyle name="20% - Dekorfärg2 2 10 4 2" xfId="37497" xr:uid="{00000000-0005-0000-0000-000068120000}"/>
    <cellStyle name="20% - Dekorfärg2 2 10 5" xfId="37498" xr:uid="{00000000-0005-0000-0000-000069120000}"/>
    <cellStyle name="20% - Dekorfärg2 2 10 6" xfId="37499" xr:uid="{00000000-0005-0000-0000-00006A120000}"/>
    <cellStyle name="20% - Dekorfärg2 2 10_Tabell 6a K" xfId="22070" xr:uid="{00000000-0005-0000-0000-00006B120000}"/>
    <cellStyle name="20% - Dekorfärg2 2 11" xfId="4545" xr:uid="{00000000-0005-0000-0000-00006C120000}"/>
    <cellStyle name="20% - Dekorfärg2 2 11 2" xfId="13430" xr:uid="{00000000-0005-0000-0000-00006D120000}"/>
    <cellStyle name="20% - Dekorfärg2 2 11 2 2" xfId="37500" xr:uid="{00000000-0005-0000-0000-00006E120000}"/>
    <cellStyle name="20% - Dekorfärg2 2 11 3" xfId="30927" xr:uid="{00000000-0005-0000-0000-00006F120000}"/>
    <cellStyle name="20% - Dekorfärg2 2 11 4" xfId="37501" xr:uid="{00000000-0005-0000-0000-000070120000}"/>
    <cellStyle name="20% - Dekorfärg2 2 11_Tabell 6a K" xfId="22382" xr:uid="{00000000-0005-0000-0000-000071120000}"/>
    <cellStyle name="20% - Dekorfärg2 2 12" xfId="9045" xr:uid="{00000000-0005-0000-0000-000072120000}"/>
    <cellStyle name="20% - Dekorfärg2 2 12 2" xfId="37502" xr:uid="{00000000-0005-0000-0000-000073120000}"/>
    <cellStyle name="20% - Dekorfärg2 2 12 2 2" xfId="37503" xr:uid="{00000000-0005-0000-0000-000074120000}"/>
    <cellStyle name="20% - Dekorfärg2 2 12 3" xfId="37504" xr:uid="{00000000-0005-0000-0000-000075120000}"/>
    <cellStyle name="20% - Dekorfärg2 2 13" xfId="26542" xr:uid="{00000000-0005-0000-0000-000076120000}"/>
    <cellStyle name="20% - Dekorfärg2 2 13 2" xfId="37505" xr:uid="{00000000-0005-0000-0000-000077120000}"/>
    <cellStyle name="20% - Dekorfärg2 2 14" xfId="37506" xr:uid="{00000000-0005-0000-0000-000078120000}"/>
    <cellStyle name="20% - Dekorfärg2 2 15" xfId="37507" xr:uid="{00000000-0005-0000-0000-000079120000}"/>
    <cellStyle name="20% - Dekorfärg2 2 16" xfId="37508" xr:uid="{00000000-0005-0000-0000-00007A120000}"/>
    <cellStyle name="20% - Dekorfärg2 2 2" xfId="188" xr:uid="{00000000-0005-0000-0000-00007B120000}"/>
    <cellStyle name="20% - Dekorfärg2 2 2 10" xfId="4573" xr:uid="{00000000-0005-0000-0000-00007C120000}"/>
    <cellStyle name="20% - Dekorfärg2 2 2 10 2" xfId="13458" xr:uid="{00000000-0005-0000-0000-00007D120000}"/>
    <cellStyle name="20% - Dekorfärg2 2 2 10 2 2" xfId="37509" xr:uid="{00000000-0005-0000-0000-00007E120000}"/>
    <cellStyle name="20% - Dekorfärg2 2 2 10 3" xfId="30955" xr:uid="{00000000-0005-0000-0000-00007F120000}"/>
    <cellStyle name="20% - Dekorfärg2 2 2 10 4" xfId="37510" xr:uid="{00000000-0005-0000-0000-000080120000}"/>
    <cellStyle name="20% - Dekorfärg2 2 2 10_Tabell 6a K" xfId="23997" xr:uid="{00000000-0005-0000-0000-000081120000}"/>
    <cellStyle name="20% - Dekorfärg2 2 2 11" xfId="9073" xr:uid="{00000000-0005-0000-0000-000082120000}"/>
    <cellStyle name="20% - Dekorfärg2 2 2 11 2" xfId="37511" xr:uid="{00000000-0005-0000-0000-000083120000}"/>
    <cellStyle name="20% - Dekorfärg2 2 2 11 2 2" xfId="37512" xr:uid="{00000000-0005-0000-0000-000084120000}"/>
    <cellStyle name="20% - Dekorfärg2 2 2 11 3" xfId="37513" xr:uid="{00000000-0005-0000-0000-000085120000}"/>
    <cellStyle name="20% - Dekorfärg2 2 2 12" xfId="26570" xr:uid="{00000000-0005-0000-0000-000086120000}"/>
    <cellStyle name="20% - Dekorfärg2 2 2 12 2" xfId="37514" xr:uid="{00000000-0005-0000-0000-000087120000}"/>
    <cellStyle name="20% - Dekorfärg2 2 2 13" xfId="37515" xr:uid="{00000000-0005-0000-0000-000088120000}"/>
    <cellStyle name="20% - Dekorfärg2 2 2 14" xfId="37516" xr:uid="{00000000-0005-0000-0000-000089120000}"/>
    <cellStyle name="20% - Dekorfärg2 2 2 15" xfId="37517" xr:uid="{00000000-0005-0000-0000-00008A120000}"/>
    <cellStyle name="20% - Dekorfärg2 2 2 2" xfId="288" xr:uid="{00000000-0005-0000-0000-00008B120000}"/>
    <cellStyle name="20% - Dekorfärg2 2 2 2 10" xfId="37518" xr:uid="{00000000-0005-0000-0000-00008C120000}"/>
    <cellStyle name="20% - Dekorfärg2 2 2 2 11" xfId="37519" xr:uid="{00000000-0005-0000-0000-00008D120000}"/>
    <cellStyle name="20% - Dekorfärg2 2 2 2 12" xfId="37520" xr:uid="{00000000-0005-0000-0000-00008E120000}"/>
    <cellStyle name="20% - Dekorfärg2 2 2 2 2" xfId="500" xr:uid="{00000000-0005-0000-0000-00008F120000}"/>
    <cellStyle name="20% - Dekorfärg2 2 2 2 2 2" xfId="924" xr:uid="{00000000-0005-0000-0000-000090120000}"/>
    <cellStyle name="20% - Dekorfärg2 2 2 2 2 2 2" xfId="1311" xr:uid="{00000000-0005-0000-0000-000091120000}"/>
    <cellStyle name="20% - Dekorfärg2 2 2 2 2 2 2 2" xfId="3503" xr:uid="{00000000-0005-0000-0000-000092120000}"/>
    <cellStyle name="20% - Dekorfärg2 2 2 2 2 2 2 2 2" xfId="7889" xr:uid="{00000000-0005-0000-0000-000093120000}"/>
    <cellStyle name="20% - Dekorfärg2 2 2 2 2 2 2 2 2 2" xfId="16774" xr:uid="{00000000-0005-0000-0000-000094120000}"/>
    <cellStyle name="20% - Dekorfärg2 2 2 2 2 2 2 2 2 2 2" xfId="37521" xr:uid="{00000000-0005-0000-0000-000095120000}"/>
    <cellStyle name="20% - Dekorfärg2 2 2 2 2 2 2 2 2 3" xfId="34271" xr:uid="{00000000-0005-0000-0000-000096120000}"/>
    <cellStyle name="20% - Dekorfärg2 2 2 2 2 2 2 2 2_Tabell 6a K" xfId="23356" xr:uid="{00000000-0005-0000-0000-000097120000}"/>
    <cellStyle name="20% - Dekorfärg2 2 2 2 2 2 2 2 3" xfId="12388" xr:uid="{00000000-0005-0000-0000-000098120000}"/>
    <cellStyle name="20% - Dekorfärg2 2 2 2 2 2 2 2 3 2" xfId="37522" xr:uid="{00000000-0005-0000-0000-000099120000}"/>
    <cellStyle name="20% - Dekorfärg2 2 2 2 2 2 2 2 4" xfId="29885" xr:uid="{00000000-0005-0000-0000-00009A120000}"/>
    <cellStyle name="20% - Dekorfärg2 2 2 2 2 2 2 2 5" xfId="37523" xr:uid="{00000000-0005-0000-0000-00009B120000}"/>
    <cellStyle name="20% - Dekorfärg2 2 2 2 2 2 2 2_Tabell 6a K" xfId="18822" xr:uid="{00000000-0005-0000-0000-00009C120000}"/>
    <cellStyle name="20% - Dekorfärg2 2 2 2 2 2 2 3" xfId="5696" xr:uid="{00000000-0005-0000-0000-00009D120000}"/>
    <cellStyle name="20% - Dekorfärg2 2 2 2 2 2 2 3 2" xfId="14581" xr:uid="{00000000-0005-0000-0000-00009E120000}"/>
    <cellStyle name="20% - Dekorfärg2 2 2 2 2 2 2 3 2 2" xfId="37524" xr:uid="{00000000-0005-0000-0000-00009F120000}"/>
    <cellStyle name="20% - Dekorfärg2 2 2 2 2 2 2 3 3" xfId="32078" xr:uid="{00000000-0005-0000-0000-0000A0120000}"/>
    <cellStyle name="20% - Dekorfärg2 2 2 2 2 2 2 3 4" xfId="37525" xr:uid="{00000000-0005-0000-0000-0000A1120000}"/>
    <cellStyle name="20% - Dekorfärg2 2 2 2 2 2 2 3_Tabell 6a K" xfId="19550" xr:uid="{00000000-0005-0000-0000-0000A2120000}"/>
    <cellStyle name="20% - Dekorfärg2 2 2 2 2 2 2 4" xfId="10196" xr:uid="{00000000-0005-0000-0000-0000A3120000}"/>
    <cellStyle name="20% - Dekorfärg2 2 2 2 2 2 2 4 2" xfId="37526" xr:uid="{00000000-0005-0000-0000-0000A4120000}"/>
    <cellStyle name="20% - Dekorfärg2 2 2 2 2 2 2 4 2 2" xfId="37527" xr:uid="{00000000-0005-0000-0000-0000A5120000}"/>
    <cellStyle name="20% - Dekorfärg2 2 2 2 2 2 2 4 3" xfId="37528" xr:uid="{00000000-0005-0000-0000-0000A6120000}"/>
    <cellStyle name="20% - Dekorfärg2 2 2 2 2 2 2 5" xfId="27693" xr:uid="{00000000-0005-0000-0000-0000A7120000}"/>
    <cellStyle name="20% - Dekorfärg2 2 2 2 2 2 2 5 2" xfId="37529" xr:uid="{00000000-0005-0000-0000-0000A8120000}"/>
    <cellStyle name="20% - Dekorfärg2 2 2 2 2 2 2 6" xfId="37530" xr:uid="{00000000-0005-0000-0000-0000A9120000}"/>
    <cellStyle name="20% - Dekorfärg2 2 2 2 2 2 2 7" xfId="37531" xr:uid="{00000000-0005-0000-0000-0000AA120000}"/>
    <cellStyle name="20% - Dekorfärg2 2 2 2 2 2 2_Tabell 6a K" xfId="26203" xr:uid="{00000000-0005-0000-0000-0000AB120000}"/>
    <cellStyle name="20% - Dekorfärg2 2 2 2 2 2 3" xfId="3116" xr:uid="{00000000-0005-0000-0000-0000AC120000}"/>
    <cellStyle name="20% - Dekorfärg2 2 2 2 2 2 3 2" xfId="7502" xr:uid="{00000000-0005-0000-0000-0000AD120000}"/>
    <cellStyle name="20% - Dekorfärg2 2 2 2 2 2 3 2 2" xfId="16387" xr:uid="{00000000-0005-0000-0000-0000AE120000}"/>
    <cellStyle name="20% - Dekorfärg2 2 2 2 2 2 3 2 2 2" xfId="37532" xr:uid="{00000000-0005-0000-0000-0000AF120000}"/>
    <cellStyle name="20% - Dekorfärg2 2 2 2 2 2 3 2 3" xfId="33884" xr:uid="{00000000-0005-0000-0000-0000B0120000}"/>
    <cellStyle name="20% - Dekorfärg2 2 2 2 2 2 3 2 4" xfId="37533" xr:uid="{00000000-0005-0000-0000-0000B1120000}"/>
    <cellStyle name="20% - Dekorfärg2 2 2 2 2 2 3 2_Tabell 6a K" xfId="18068" xr:uid="{00000000-0005-0000-0000-0000B2120000}"/>
    <cellStyle name="20% - Dekorfärg2 2 2 2 2 2 3 3" xfId="12001" xr:uid="{00000000-0005-0000-0000-0000B3120000}"/>
    <cellStyle name="20% - Dekorfärg2 2 2 2 2 2 3 3 2" xfId="37534" xr:uid="{00000000-0005-0000-0000-0000B4120000}"/>
    <cellStyle name="20% - Dekorfärg2 2 2 2 2 2 3 3 2 2" xfId="37535" xr:uid="{00000000-0005-0000-0000-0000B5120000}"/>
    <cellStyle name="20% - Dekorfärg2 2 2 2 2 2 3 3 3" xfId="37536" xr:uid="{00000000-0005-0000-0000-0000B6120000}"/>
    <cellStyle name="20% - Dekorfärg2 2 2 2 2 2 3 4" xfId="29498" xr:uid="{00000000-0005-0000-0000-0000B7120000}"/>
    <cellStyle name="20% - Dekorfärg2 2 2 2 2 2 3 4 2" xfId="37537" xr:uid="{00000000-0005-0000-0000-0000B8120000}"/>
    <cellStyle name="20% - Dekorfärg2 2 2 2 2 2 3 5" xfId="37538" xr:uid="{00000000-0005-0000-0000-0000B9120000}"/>
    <cellStyle name="20% - Dekorfärg2 2 2 2 2 2 3 6" xfId="37539" xr:uid="{00000000-0005-0000-0000-0000BA120000}"/>
    <cellStyle name="20% - Dekorfärg2 2 2 2 2 2 3_Tabell 6a K" xfId="19161" xr:uid="{00000000-0005-0000-0000-0000BB120000}"/>
    <cellStyle name="20% - Dekorfärg2 2 2 2 2 2 4" xfId="5309" xr:uid="{00000000-0005-0000-0000-0000BC120000}"/>
    <cellStyle name="20% - Dekorfärg2 2 2 2 2 2 4 2" xfId="14194" xr:uid="{00000000-0005-0000-0000-0000BD120000}"/>
    <cellStyle name="20% - Dekorfärg2 2 2 2 2 2 4 2 2" xfId="37540" xr:uid="{00000000-0005-0000-0000-0000BE120000}"/>
    <cellStyle name="20% - Dekorfärg2 2 2 2 2 2 4 3" xfId="31691" xr:uid="{00000000-0005-0000-0000-0000BF120000}"/>
    <cellStyle name="20% - Dekorfärg2 2 2 2 2 2 4 4" xfId="37541" xr:uid="{00000000-0005-0000-0000-0000C0120000}"/>
    <cellStyle name="20% - Dekorfärg2 2 2 2 2 2 4_Tabell 6a K" xfId="24990" xr:uid="{00000000-0005-0000-0000-0000C1120000}"/>
    <cellStyle name="20% - Dekorfärg2 2 2 2 2 2 5" xfId="9809" xr:uid="{00000000-0005-0000-0000-0000C2120000}"/>
    <cellStyle name="20% - Dekorfärg2 2 2 2 2 2 5 2" xfId="37542" xr:uid="{00000000-0005-0000-0000-0000C3120000}"/>
    <cellStyle name="20% - Dekorfärg2 2 2 2 2 2 5 2 2" xfId="37543" xr:uid="{00000000-0005-0000-0000-0000C4120000}"/>
    <cellStyle name="20% - Dekorfärg2 2 2 2 2 2 5 3" xfId="37544" xr:uid="{00000000-0005-0000-0000-0000C5120000}"/>
    <cellStyle name="20% - Dekorfärg2 2 2 2 2 2 6" xfId="27306" xr:uid="{00000000-0005-0000-0000-0000C6120000}"/>
    <cellStyle name="20% - Dekorfärg2 2 2 2 2 2 6 2" xfId="37545" xr:uid="{00000000-0005-0000-0000-0000C7120000}"/>
    <cellStyle name="20% - Dekorfärg2 2 2 2 2 2 7" xfId="37546" xr:uid="{00000000-0005-0000-0000-0000C8120000}"/>
    <cellStyle name="20% - Dekorfärg2 2 2 2 2 2 8" xfId="37547" xr:uid="{00000000-0005-0000-0000-0000C9120000}"/>
    <cellStyle name="20% - Dekorfärg2 2 2 2 2 2_Tabell 6a K" xfId="25935" xr:uid="{00000000-0005-0000-0000-0000CA120000}"/>
    <cellStyle name="20% - Dekorfärg2 2 2 2 2 3" xfId="1310" xr:uid="{00000000-0005-0000-0000-0000CB120000}"/>
    <cellStyle name="20% - Dekorfärg2 2 2 2 2 3 2" xfId="3502" xr:uid="{00000000-0005-0000-0000-0000CC120000}"/>
    <cellStyle name="20% - Dekorfärg2 2 2 2 2 3 2 2" xfId="7888" xr:uid="{00000000-0005-0000-0000-0000CD120000}"/>
    <cellStyle name="20% - Dekorfärg2 2 2 2 2 3 2 2 2" xfId="16773" xr:uid="{00000000-0005-0000-0000-0000CE120000}"/>
    <cellStyle name="20% - Dekorfärg2 2 2 2 2 3 2 2 2 2" xfId="37548" xr:uid="{00000000-0005-0000-0000-0000CF120000}"/>
    <cellStyle name="20% - Dekorfärg2 2 2 2 2 3 2 2 3" xfId="34270" xr:uid="{00000000-0005-0000-0000-0000D0120000}"/>
    <cellStyle name="20% - Dekorfärg2 2 2 2 2 3 2 2_Tabell 6a K" xfId="21510" xr:uid="{00000000-0005-0000-0000-0000D1120000}"/>
    <cellStyle name="20% - Dekorfärg2 2 2 2 2 3 2 3" xfId="12387" xr:uid="{00000000-0005-0000-0000-0000D2120000}"/>
    <cellStyle name="20% - Dekorfärg2 2 2 2 2 3 2 3 2" xfId="37549" xr:uid="{00000000-0005-0000-0000-0000D3120000}"/>
    <cellStyle name="20% - Dekorfärg2 2 2 2 2 3 2 4" xfId="29884" xr:uid="{00000000-0005-0000-0000-0000D4120000}"/>
    <cellStyle name="20% - Dekorfärg2 2 2 2 2 3 2 5" xfId="37550" xr:uid="{00000000-0005-0000-0000-0000D5120000}"/>
    <cellStyle name="20% - Dekorfärg2 2 2 2 2 3 2_Tabell 6a K" xfId="26329" xr:uid="{00000000-0005-0000-0000-0000D6120000}"/>
    <cellStyle name="20% - Dekorfärg2 2 2 2 2 3 3" xfId="5695" xr:uid="{00000000-0005-0000-0000-0000D7120000}"/>
    <cellStyle name="20% - Dekorfärg2 2 2 2 2 3 3 2" xfId="14580" xr:uid="{00000000-0005-0000-0000-0000D8120000}"/>
    <cellStyle name="20% - Dekorfärg2 2 2 2 2 3 3 2 2" xfId="37551" xr:uid="{00000000-0005-0000-0000-0000D9120000}"/>
    <cellStyle name="20% - Dekorfärg2 2 2 2 2 3 3 3" xfId="32077" xr:uid="{00000000-0005-0000-0000-0000DA120000}"/>
    <cellStyle name="20% - Dekorfärg2 2 2 2 2 3 3 4" xfId="37552" xr:uid="{00000000-0005-0000-0000-0000DB120000}"/>
    <cellStyle name="20% - Dekorfärg2 2 2 2 2 3 3_Tabell 6a K" xfId="17834" xr:uid="{00000000-0005-0000-0000-0000DC120000}"/>
    <cellStyle name="20% - Dekorfärg2 2 2 2 2 3 4" xfId="10195" xr:uid="{00000000-0005-0000-0000-0000DD120000}"/>
    <cellStyle name="20% - Dekorfärg2 2 2 2 2 3 4 2" xfId="37553" xr:uid="{00000000-0005-0000-0000-0000DE120000}"/>
    <cellStyle name="20% - Dekorfärg2 2 2 2 2 3 4 2 2" xfId="37554" xr:uid="{00000000-0005-0000-0000-0000DF120000}"/>
    <cellStyle name="20% - Dekorfärg2 2 2 2 2 3 4 3" xfId="37555" xr:uid="{00000000-0005-0000-0000-0000E0120000}"/>
    <cellStyle name="20% - Dekorfärg2 2 2 2 2 3 5" xfId="27692" xr:uid="{00000000-0005-0000-0000-0000E1120000}"/>
    <cellStyle name="20% - Dekorfärg2 2 2 2 2 3 5 2" xfId="37556" xr:uid="{00000000-0005-0000-0000-0000E2120000}"/>
    <cellStyle name="20% - Dekorfärg2 2 2 2 2 3 6" xfId="37557" xr:uid="{00000000-0005-0000-0000-0000E3120000}"/>
    <cellStyle name="20% - Dekorfärg2 2 2 2 2 3 7" xfId="37558" xr:uid="{00000000-0005-0000-0000-0000E4120000}"/>
    <cellStyle name="20% - Dekorfärg2 2 2 2 2 3_Tabell 6a K" xfId="22600" xr:uid="{00000000-0005-0000-0000-0000E5120000}"/>
    <cellStyle name="20% - Dekorfärg2 2 2 2 2 4" xfId="2692" xr:uid="{00000000-0005-0000-0000-0000E6120000}"/>
    <cellStyle name="20% - Dekorfärg2 2 2 2 2 4 2" xfId="7078" xr:uid="{00000000-0005-0000-0000-0000E7120000}"/>
    <cellStyle name="20% - Dekorfärg2 2 2 2 2 4 2 2" xfId="15963" xr:uid="{00000000-0005-0000-0000-0000E8120000}"/>
    <cellStyle name="20% - Dekorfärg2 2 2 2 2 4 2 2 2" xfId="37559" xr:uid="{00000000-0005-0000-0000-0000E9120000}"/>
    <cellStyle name="20% - Dekorfärg2 2 2 2 2 4 2 3" xfId="33460" xr:uid="{00000000-0005-0000-0000-0000EA120000}"/>
    <cellStyle name="20% - Dekorfärg2 2 2 2 2 4 2 4" xfId="37560" xr:uid="{00000000-0005-0000-0000-0000EB120000}"/>
    <cellStyle name="20% - Dekorfärg2 2 2 2 2 4 2_Tabell 6a K" xfId="21331" xr:uid="{00000000-0005-0000-0000-0000EC120000}"/>
    <cellStyle name="20% - Dekorfärg2 2 2 2 2 4 3" xfId="11577" xr:uid="{00000000-0005-0000-0000-0000ED120000}"/>
    <cellStyle name="20% - Dekorfärg2 2 2 2 2 4 3 2" xfId="37561" xr:uid="{00000000-0005-0000-0000-0000EE120000}"/>
    <cellStyle name="20% - Dekorfärg2 2 2 2 2 4 3 2 2" xfId="37562" xr:uid="{00000000-0005-0000-0000-0000EF120000}"/>
    <cellStyle name="20% - Dekorfärg2 2 2 2 2 4 3 3" xfId="37563" xr:uid="{00000000-0005-0000-0000-0000F0120000}"/>
    <cellStyle name="20% - Dekorfärg2 2 2 2 2 4 4" xfId="29074" xr:uid="{00000000-0005-0000-0000-0000F1120000}"/>
    <cellStyle name="20% - Dekorfärg2 2 2 2 2 4 4 2" xfId="37564" xr:uid="{00000000-0005-0000-0000-0000F2120000}"/>
    <cellStyle name="20% - Dekorfärg2 2 2 2 2 4 5" xfId="37565" xr:uid="{00000000-0005-0000-0000-0000F3120000}"/>
    <cellStyle name="20% - Dekorfärg2 2 2 2 2 4 6" xfId="37566" xr:uid="{00000000-0005-0000-0000-0000F4120000}"/>
    <cellStyle name="20% - Dekorfärg2 2 2 2 2 4_Tabell 6a K" xfId="21775" xr:uid="{00000000-0005-0000-0000-0000F5120000}"/>
    <cellStyle name="20% - Dekorfärg2 2 2 2 2 5" xfId="4885" xr:uid="{00000000-0005-0000-0000-0000F6120000}"/>
    <cellStyle name="20% - Dekorfärg2 2 2 2 2 5 2" xfId="13770" xr:uid="{00000000-0005-0000-0000-0000F7120000}"/>
    <cellStyle name="20% - Dekorfärg2 2 2 2 2 5 2 2" xfId="37567" xr:uid="{00000000-0005-0000-0000-0000F8120000}"/>
    <cellStyle name="20% - Dekorfärg2 2 2 2 2 5 3" xfId="31267" xr:uid="{00000000-0005-0000-0000-0000F9120000}"/>
    <cellStyle name="20% - Dekorfärg2 2 2 2 2 5 4" xfId="37568" xr:uid="{00000000-0005-0000-0000-0000FA120000}"/>
    <cellStyle name="20% - Dekorfärg2 2 2 2 2 5_Tabell 6a K" xfId="18490" xr:uid="{00000000-0005-0000-0000-0000FB120000}"/>
    <cellStyle name="20% - Dekorfärg2 2 2 2 2 6" xfId="9385" xr:uid="{00000000-0005-0000-0000-0000FC120000}"/>
    <cellStyle name="20% - Dekorfärg2 2 2 2 2 6 2" xfId="37569" xr:uid="{00000000-0005-0000-0000-0000FD120000}"/>
    <cellStyle name="20% - Dekorfärg2 2 2 2 2 6 2 2" xfId="37570" xr:uid="{00000000-0005-0000-0000-0000FE120000}"/>
    <cellStyle name="20% - Dekorfärg2 2 2 2 2 6 3" xfId="37571" xr:uid="{00000000-0005-0000-0000-0000FF120000}"/>
    <cellStyle name="20% - Dekorfärg2 2 2 2 2 7" xfId="26882" xr:uid="{00000000-0005-0000-0000-000000130000}"/>
    <cellStyle name="20% - Dekorfärg2 2 2 2 2 7 2" xfId="37572" xr:uid="{00000000-0005-0000-0000-000001130000}"/>
    <cellStyle name="20% - Dekorfärg2 2 2 2 2 8" xfId="37573" xr:uid="{00000000-0005-0000-0000-000002130000}"/>
    <cellStyle name="20% - Dekorfärg2 2 2 2 2 9" xfId="37574" xr:uid="{00000000-0005-0000-0000-000003130000}"/>
    <cellStyle name="20% - Dekorfärg2 2 2 2 2_Tabell 6a K" xfId="25406" xr:uid="{00000000-0005-0000-0000-000004130000}"/>
    <cellStyle name="20% - Dekorfärg2 2 2 2 3" xfId="712" xr:uid="{00000000-0005-0000-0000-000005130000}"/>
    <cellStyle name="20% - Dekorfärg2 2 2 2 3 2" xfId="1312" xr:uid="{00000000-0005-0000-0000-000006130000}"/>
    <cellStyle name="20% - Dekorfärg2 2 2 2 3 2 2" xfId="3504" xr:uid="{00000000-0005-0000-0000-000007130000}"/>
    <cellStyle name="20% - Dekorfärg2 2 2 2 3 2 2 2" xfId="7890" xr:uid="{00000000-0005-0000-0000-000008130000}"/>
    <cellStyle name="20% - Dekorfärg2 2 2 2 3 2 2 2 2" xfId="16775" xr:uid="{00000000-0005-0000-0000-000009130000}"/>
    <cellStyle name="20% - Dekorfärg2 2 2 2 3 2 2 2 2 2" xfId="37575" xr:uid="{00000000-0005-0000-0000-00000A130000}"/>
    <cellStyle name="20% - Dekorfärg2 2 2 2 3 2 2 2 3" xfId="34272" xr:uid="{00000000-0005-0000-0000-00000B130000}"/>
    <cellStyle name="20% - Dekorfärg2 2 2 2 3 2 2 2_Tabell 6a K" xfId="18085" xr:uid="{00000000-0005-0000-0000-00000C130000}"/>
    <cellStyle name="20% - Dekorfärg2 2 2 2 3 2 2 3" xfId="12389" xr:uid="{00000000-0005-0000-0000-00000D130000}"/>
    <cellStyle name="20% - Dekorfärg2 2 2 2 3 2 2 3 2" xfId="37576" xr:uid="{00000000-0005-0000-0000-00000E130000}"/>
    <cellStyle name="20% - Dekorfärg2 2 2 2 3 2 2 4" xfId="29886" xr:uid="{00000000-0005-0000-0000-00000F130000}"/>
    <cellStyle name="20% - Dekorfärg2 2 2 2 3 2 2 5" xfId="37577" xr:uid="{00000000-0005-0000-0000-000010130000}"/>
    <cellStyle name="20% - Dekorfärg2 2 2 2 3 2 2_Tabell 6a K" xfId="22154" xr:uid="{00000000-0005-0000-0000-000011130000}"/>
    <cellStyle name="20% - Dekorfärg2 2 2 2 3 2 3" xfId="5697" xr:uid="{00000000-0005-0000-0000-000012130000}"/>
    <cellStyle name="20% - Dekorfärg2 2 2 2 3 2 3 2" xfId="14582" xr:uid="{00000000-0005-0000-0000-000013130000}"/>
    <cellStyle name="20% - Dekorfärg2 2 2 2 3 2 3 2 2" xfId="37578" xr:uid="{00000000-0005-0000-0000-000014130000}"/>
    <cellStyle name="20% - Dekorfärg2 2 2 2 3 2 3 3" xfId="32079" xr:uid="{00000000-0005-0000-0000-000015130000}"/>
    <cellStyle name="20% - Dekorfärg2 2 2 2 3 2 3 4" xfId="37579" xr:uid="{00000000-0005-0000-0000-000016130000}"/>
    <cellStyle name="20% - Dekorfärg2 2 2 2 3 2 3_Tabell 6a K" xfId="25607" xr:uid="{00000000-0005-0000-0000-000017130000}"/>
    <cellStyle name="20% - Dekorfärg2 2 2 2 3 2 4" xfId="10197" xr:uid="{00000000-0005-0000-0000-000018130000}"/>
    <cellStyle name="20% - Dekorfärg2 2 2 2 3 2 4 2" xfId="37580" xr:uid="{00000000-0005-0000-0000-000019130000}"/>
    <cellStyle name="20% - Dekorfärg2 2 2 2 3 2 4 2 2" xfId="37581" xr:uid="{00000000-0005-0000-0000-00001A130000}"/>
    <cellStyle name="20% - Dekorfärg2 2 2 2 3 2 4 3" xfId="37582" xr:uid="{00000000-0005-0000-0000-00001B130000}"/>
    <cellStyle name="20% - Dekorfärg2 2 2 2 3 2 5" xfId="27694" xr:uid="{00000000-0005-0000-0000-00001C130000}"/>
    <cellStyle name="20% - Dekorfärg2 2 2 2 3 2 5 2" xfId="37583" xr:uid="{00000000-0005-0000-0000-00001D130000}"/>
    <cellStyle name="20% - Dekorfärg2 2 2 2 3 2 6" xfId="37584" xr:uid="{00000000-0005-0000-0000-00001E130000}"/>
    <cellStyle name="20% - Dekorfärg2 2 2 2 3 2 7" xfId="37585" xr:uid="{00000000-0005-0000-0000-00001F130000}"/>
    <cellStyle name="20% - Dekorfärg2 2 2 2 3 2_Tabell 6a K" xfId="18677" xr:uid="{00000000-0005-0000-0000-000020130000}"/>
    <cellStyle name="20% - Dekorfärg2 2 2 2 3 3" xfId="2904" xr:uid="{00000000-0005-0000-0000-000021130000}"/>
    <cellStyle name="20% - Dekorfärg2 2 2 2 3 3 2" xfId="7290" xr:uid="{00000000-0005-0000-0000-000022130000}"/>
    <cellStyle name="20% - Dekorfärg2 2 2 2 3 3 2 2" xfId="16175" xr:uid="{00000000-0005-0000-0000-000023130000}"/>
    <cellStyle name="20% - Dekorfärg2 2 2 2 3 3 2 2 2" xfId="37586" xr:uid="{00000000-0005-0000-0000-000024130000}"/>
    <cellStyle name="20% - Dekorfärg2 2 2 2 3 3 2 3" xfId="33672" xr:uid="{00000000-0005-0000-0000-000025130000}"/>
    <cellStyle name="20% - Dekorfärg2 2 2 2 3 3 2 4" xfId="37587" xr:uid="{00000000-0005-0000-0000-000026130000}"/>
    <cellStyle name="20% - Dekorfärg2 2 2 2 3 3 2_Tabell 6a K" xfId="23501" xr:uid="{00000000-0005-0000-0000-000027130000}"/>
    <cellStyle name="20% - Dekorfärg2 2 2 2 3 3 3" xfId="11789" xr:uid="{00000000-0005-0000-0000-000028130000}"/>
    <cellStyle name="20% - Dekorfärg2 2 2 2 3 3 3 2" xfId="37588" xr:uid="{00000000-0005-0000-0000-000029130000}"/>
    <cellStyle name="20% - Dekorfärg2 2 2 2 3 3 3 2 2" xfId="37589" xr:uid="{00000000-0005-0000-0000-00002A130000}"/>
    <cellStyle name="20% - Dekorfärg2 2 2 2 3 3 3 3" xfId="37590" xr:uid="{00000000-0005-0000-0000-00002B130000}"/>
    <cellStyle name="20% - Dekorfärg2 2 2 2 3 3 4" xfId="29286" xr:uid="{00000000-0005-0000-0000-00002C130000}"/>
    <cellStyle name="20% - Dekorfärg2 2 2 2 3 3 4 2" xfId="37591" xr:uid="{00000000-0005-0000-0000-00002D130000}"/>
    <cellStyle name="20% - Dekorfärg2 2 2 2 3 3 5" xfId="37592" xr:uid="{00000000-0005-0000-0000-00002E130000}"/>
    <cellStyle name="20% - Dekorfärg2 2 2 2 3 3 6" xfId="37593" xr:uid="{00000000-0005-0000-0000-00002F130000}"/>
    <cellStyle name="20% - Dekorfärg2 2 2 2 3 3_Tabell 6a K" xfId="21799" xr:uid="{00000000-0005-0000-0000-000030130000}"/>
    <cellStyle name="20% - Dekorfärg2 2 2 2 3 4" xfId="5097" xr:uid="{00000000-0005-0000-0000-000031130000}"/>
    <cellStyle name="20% - Dekorfärg2 2 2 2 3 4 2" xfId="13982" xr:uid="{00000000-0005-0000-0000-000032130000}"/>
    <cellStyle name="20% - Dekorfärg2 2 2 2 3 4 2 2" xfId="37594" xr:uid="{00000000-0005-0000-0000-000033130000}"/>
    <cellStyle name="20% - Dekorfärg2 2 2 2 3 4 3" xfId="31479" xr:uid="{00000000-0005-0000-0000-000034130000}"/>
    <cellStyle name="20% - Dekorfärg2 2 2 2 3 4 4" xfId="37595" xr:uid="{00000000-0005-0000-0000-000035130000}"/>
    <cellStyle name="20% - Dekorfärg2 2 2 2 3 4_Tabell 6a K" xfId="21065" xr:uid="{00000000-0005-0000-0000-000036130000}"/>
    <cellStyle name="20% - Dekorfärg2 2 2 2 3 5" xfId="9597" xr:uid="{00000000-0005-0000-0000-000037130000}"/>
    <cellStyle name="20% - Dekorfärg2 2 2 2 3 5 2" xfId="37596" xr:uid="{00000000-0005-0000-0000-000038130000}"/>
    <cellStyle name="20% - Dekorfärg2 2 2 2 3 5 2 2" xfId="37597" xr:uid="{00000000-0005-0000-0000-000039130000}"/>
    <cellStyle name="20% - Dekorfärg2 2 2 2 3 5 3" xfId="37598" xr:uid="{00000000-0005-0000-0000-00003A130000}"/>
    <cellStyle name="20% - Dekorfärg2 2 2 2 3 6" xfId="27094" xr:uid="{00000000-0005-0000-0000-00003B130000}"/>
    <cellStyle name="20% - Dekorfärg2 2 2 2 3 6 2" xfId="37599" xr:uid="{00000000-0005-0000-0000-00003C130000}"/>
    <cellStyle name="20% - Dekorfärg2 2 2 2 3 7" xfId="37600" xr:uid="{00000000-0005-0000-0000-00003D130000}"/>
    <cellStyle name="20% - Dekorfärg2 2 2 2 3 8" xfId="37601" xr:uid="{00000000-0005-0000-0000-00003E130000}"/>
    <cellStyle name="20% - Dekorfärg2 2 2 2 3_Tabell 6a K" xfId="22819" xr:uid="{00000000-0005-0000-0000-00003F130000}"/>
    <cellStyle name="20% - Dekorfärg2 2 2 2 4" xfId="1136" xr:uid="{00000000-0005-0000-0000-000040130000}"/>
    <cellStyle name="20% - Dekorfärg2 2 2 2 4 2" xfId="1313" xr:uid="{00000000-0005-0000-0000-000041130000}"/>
    <cellStyle name="20% - Dekorfärg2 2 2 2 4 2 2" xfId="3505" xr:uid="{00000000-0005-0000-0000-000042130000}"/>
    <cellStyle name="20% - Dekorfärg2 2 2 2 4 2 2 2" xfId="7891" xr:uid="{00000000-0005-0000-0000-000043130000}"/>
    <cellStyle name="20% - Dekorfärg2 2 2 2 4 2 2 2 2" xfId="16776" xr:uid="{00000000-0005-0000-0000-000044130000}"/>
    <cellStyle name="20% - Dekorfärg2 2 2 2 4 2 2 2 2 2" xfId="37602" xr:uid="{00000000-0005-0000-0000-000045130000}"/>
    <cellStyle name="20% - Dekorfärg2 2 2 2 4 2 2 2 3" xfId="34273" xr:uid="{00000000-0005-0000-0000-000046130000}"/>
    <cellStyle name="20% - Dekorfärg2 2 2 2 4 2 2 2_Tabell 6a K" xfId="20455" xr:uid="{00000000-0005-0000-0000-000047130000}"/>
    <cellStyle name="20% - Dekorfärg2 2 2 2 4 2 2 3" xfId="12390" xr:uid="{00000000-0005-0000-0000-000048130000}"/>
    <cellStyle name="20% - Dekorfärg2 2 2 2 4 2 2 3 2" xfId="37603" xr:uid="{00000000-0005-0000-0000-000049130000}"/>
    <cellStyle name="20% - Dekorfärg2 2 2 2 4 2 2 4" xfId="29887" xr:uid="{00000000-0005-0000-0000-00004A130000}"/>
    <cellStyle name="20% - Dekorfärg2 2 2 2 4 2 2 5" xfId="37604" xr:uid="{00000000-0005-0000-0000-00004B130000}"/>
    <cellStyle name="20% - Dekorfärg2 2 2 2 4 2 2_Tabell 6a K" xfId="22214" xr:uid="{00000000-0005-0000-0000-00004C130000}"/>
    <cellStyle name="20% - Dekorfärg2 2 2 2 4 2 3" xfId="5698" xr:uid="{00000000-0005-0000-0000-00004D130000}"/>
    <cellStyle name="20% - Dekorfärg2 2 2 2 4 2 3 2" xfId="14583" xr:uid="{00000000-0005-0000-0000-00004E130000}"/>
    <cellStyle name="20% - Dekorfärg2 2 2 2 4 2 3 2 2" xfId="37605" xr:uid="{00000000-0005-0000-0000-00004F130000}"/>
    <cellStyle name="20% - Dekorfärg2 2 2 2 4 2 3 3" xfId="32080" xr:uid="{00000000-0005-0000-0000-000050130000}"/>
    <cellStyle name="20% - Dekorfärg2 2 2 2 4 2 3 4" xfId="37606" xr:uid="{00000000-0005-0000-0000-000051130000}"/>
    <cellStyle name="20% - Dekorfärg2 2 2 2 4 2 3_Tabell 6a K" xfId="23919" xr:uid="{00000000-0005-0000-0000-000052130000}"/>
    <cellStyle name="20% - Dekorfärg2 2 2 2 4 2 4" xfId="10198" xr:uid="{00000000-0005-0000-0000-000053130000}"/>
    <cellStyle name="20% - Dekorfärg2 2 2 2 4 2 4 2" xfId="37607" xr:uid="{00000000-0005-0000-0000-000054130000}"/>
    <cellStyle name="20% - Dekorfärg2 2 2 2 4 2 4 2 2" xfId="37608" xr:uid="{00000000-0005-0000-0000-000055130000}"/>
    <cellStyle name="20% - Dekorfärg2 2 2 2 4 2 4 3" xfId="37609" xr:uid="{00000000-0005-0000-0000-000056130000}"/>
    <cellStyle name="20% - Dekorfärg2 2 2 2 4 2 5" xfId="27695" xr:uid="{00000000-0005-0000-0000-000057130000}"/>
    <cellStyle name="20% - Dekorfärg2 2 2 2 4 2 5 2" xfId="37610" xr:uid="{00000000-0005-0000-0000-000058130000}"/>
    <cellStyle name="20% - Dekorfärg2 2 2 2 4 2 6" xfId="37611" xr:uid="{00000000-0005-0000-0000-000059130000}"/>
    <cellStyle name="20% - Dekorfärg2 2 2 2 4 2 7" xfId="37612" xr:uid="{00000000-0005-0000-0000-00005A130000}"/>
    <cellStyle name="20% - Dekorfärg2 2 2 2 4 2_Tabell 6a K" xfId="21860" xr:uid="{00000000-0005-0000-0000-00005B130000}"/>
    <cellStyle name="20% - Dekorfärg2 2 2 2 4 3" xfId="3328" xr:uid="{00000000-0005-0000-0000-00005C130000}"/>
    <cellStyle name="20% - Dekorfärg2 2 2 2 4 3 2" xfId="7714" xr:uid="{00000000-0005-0000-0000-00005D130000}"/>
    <cellStyle name="20% - Dekorfärg2 2 2 2 4 3 2 2" xfId="16599" xr:uid="{00000000-0005-0000-0000-00005E130000}"/>
    <cellStyle name="20% - Dekorfärg2 2 2 2 4 3 2 2 2" xfId="37613" xr:uid="{00000000-0005-0000-0000-00005F130000}"/>
    <cellStyle name="20% - Dekorfärg2 2 2 2 4 3 2 3" xfId="34096" xr:uid="{00000000-0005-0000-0000-000060130000}"/>
    <cellStyle name="20% - Dekorfärg2 2 2 2 4 3 2 4" xfId="37614" xr:uid="{00000000-0005-0000-0000-000061130000}"/>
    <cellStyle name="20% - Dekorfärg2 2 2 2 4 3 2_Tabell 6a K" xfId="18895" xr:uid="{00000000-0005-0000-0000-000062130000}"/>
    <cellStyle name="20% - Dekorfärg2 2 2 2 4 3 3" xfId="12213" xr:uid="{00000000-0005-0000-0000-000063130000}"/>
    <cellStyle name="20% - Dekorfärg2 2 2 2 4 3 3 2" xfId="37615" xr:uid="{00000000-0005-0000-0000-000064130000}"/>
    <cellStyle name="20% - Dekorfärg2 2 2 2 4 3 3 2 2" xfId="37616" xr:uid="{00000000-0005-0000-0000-000065130000}"/>
    <cellStyle name="20% - Dekorfärg2 2 2 2 4 3 3 3" xfId="37617" xr:uid="{00000000-0005-0000-0000-000066130000}"/>
    <cellStyle name="20% - Dekorfärg2 2 2 2 4 3 4" xfId="29710" xr:uid="{00000000-0005-0000-0000-000067130000}"/>
    <cellStyle name="20% - Dekorfärg2 2 2 2 4 3 4 2" xfId="37618" xr:uid="{00000000-0005-0000-0000-000068130000}"/>
    <cellStyle name="20% - Dekorfärg2 2 2 2 4 3 5" xfId="37619" xr:uid="{00000000-0005-0000-0000-000069130000}"/>
    <cellStyle name="20% - Dekorfärg2 2 2 2 4 3 6" xfId="37620" xr:uid="{00000000-0005-0000-0000-00006A130000}"/>
    <cellStyle name="20% - Dekorfärg2 2 2 2 4 3_Tabell 6a K" xfId="25671" xr:uid="{00000000-0005-0000-0000-00006B130000}"/>
    <cellStyle name="20% - Dekorfärg2 2 2 2 4 4" xfId="5521" xr:uid="{00000000-0005-0000-0000-00006C130000}"/>
    <cellStyle name="20% - Dekorfärg2 2 2 2 4 4 2" xfId="14406" xr:uid="{00000000-0005-0000-0000-00006D130000}"/>
    <cellStyle name="20% - Dekorfärg2 2 2 2 4 4 2 2" xfId="37621" xr:uid="{00000000-0005-0000-0000-00006E130000}"/>
    <cellStyle name="20% - Dekorfärg2 2 2 2 4 4 3" xfId="31903" xr:uid="{00000000-0005-0000-0000-00006F130000}"/>
    <cellStyle name="20% - Dekorfärg2 2 2 2 4 4 4" xfId="37622" xr:uid="{00000000-0005-0000-0000-000070130000}"/>
    <cellStyle name="20% - Dekorfärg2 2 2 2 4 4_Tabell 6a K" xfId="19423" xr:uid="{00000000-0005-0000-0000-000071130000}"/>
    <cellStyle name="20% - Dekorfärg2 2 2 2 4 5" xfId="10021" xr:uid="{00000000-0005-0000-0000-000072130000}"/>
    <cellStyle name="20% - Dekorfärg2 2 2 2 4 5 2" xfId="37623" xr:uid="{00000000-0005-0000-0000-000073130000}"/>
    <cellStyle name="20% - Dekorfärg2 2 2 2 4 5 2 2" xfId="37624" xr:uid="{00000000-0005-0000-0000-000074130000}"/>
    <cellStyle name="20% - Dekorfärg2 2 2 2 4 5 3" xfId="37625" xr:uid="{00000000-0005-0000-0000-000075130000}"/>
    <cellStyle name="20% - Dekorfärg2 2 2 2 4 6" xfId="27518" xr:uid="{00000000-0005-0000-0000-000076130000}"/>
    <cellStyle name="20% - Dekorfärg2 2 2 2 4 6 2" xfId="37626" xr:uid="{00000000-0005-0000-0000-000077130000}"/>
    <cellStyle name="20% - Dekorfärg2 2 2 2 4 7" xfId="37627" xr:uid="{00000000-0005-0000-0000-000078130000}"/>
    <cellStyle name="20% - Dekorfärg2 2 2 2 4 8" xfId="37628" xr:uid="{00000000-0005-0000-0000-000079130000}"/>
    <cellStyle name="20% - Dekorfärg2 2 2 2 4_Tabell 6a K" xfId="21594" xr:uid="{00000000-0005-0000-0000-00007A130000}"/>
    <cellStyle name="20% - Dekorfärg2 2 2 2 5" xfId="1309" xr:uid="{00000000-0005-0000-0000-00007B130000}"/>
    <cellStyle name="20% - Dekorfärg2 2 2 2 5 2" xfId="3501" xr:uid="{00000000-0005-0000-0000-00007C130000}"/>
    <cellStyle name="20% - Dekorfärg2 2 2 2 5 2 2" xfId="7887" xr:uid="{00000000-0005-0000-0000-00007D130000}"/>
    <cellStyle name="20% - Dekorfärg2 2 2 2 5 2 2 2" xfId="16772" xr:uid="{00000000-0005-0000-0000-00007E130000}"/>
    <cellStyle name="20% - Dekorfärg2 2 2 2 5 2 2 2 2" xfId="37629" xr:uid="{00000000-0005-0000-0000-00007F130000}"/>
    <cellStyle name="20% - Dekorfärg2 2 2 2 5 2 2 3" xfId="34269" xr:uid="{00000000-0005-0000-0000-000080130000}"/>
    <cellStyle name="20% - Dekorfärg2 2 2 2 5 2 2_Tabell 6a K" xfId="25109" xr:uid="{00000000-0005-0000-0000-000081130000}"/>
    <cellStyle name="20% - Dekorfärg2 2 2 2 5 2 3" xfId="12386" xr:uid="{00000000-0005-0000-0000-000082130000}"/>
    <cellStyle name="20% - Dekorfärg2 2 2 2 5 2 3 2" xfId="37630" xr:uid="{00000000-0005-0000-0000-000083130000}"/>
    <cellStyle name="20% - Dekorfärg2 2 2 2 5 2 4" xfId="29883" xr:uid="{00000000-0005-0000-0000-000084130000}"/>
    <cellStyle name="20% - Dekorfärg2 2 2 2 5 2 5" xfId="37631" xr:uid="{00000000-0005-0000-0000-000085130000}"/>
    <cellStyle name="20% - Dekorfärg2 2 2 2 5 2_Tabell 6a K" xfId="22468" xr:uid="{00000000-0005-0000-0000-000086130000}"/>
    <cellStyle name="20% - Dekorfärg2 2 2 2 5 3" xfId="5694" xr:uid="{00000000-0005-0000-0000-000087130000}"/>
    <cellStyle name="20% - Dekorfärg2 2 2 2 5 3 2" xfId="14579" xr:uid="{00000000-0005-0000-0000-000088130000}"/>
    <cellStyle name="20% - Dekorfärg2 2 2 2 5 3 2 2" xfId="37632" xr:uid="{00000000-0005-0000-0000-000089130000}"/>
    <cellStyle name="20% - Dekorfärg2 2 2 2 5 3 3" xfId="32076" xr:uid="{00000000-0005-0000-0000-00008A130000}"/>
    <cellStyle name="20% - Dekorfärg2 2 2 2 5 3 4" xfId="37633" xr:uid="{00000000-0005-0000-0000-00008B130000}"/>
    <cellStyle name="20% - Dekorfärg2 2 2 2 5 3_Tabell 6a K" xfId="24622" xr:uid="{00000000-0005-0000-0000-00008C130000}"/>
    <cellStyle name="20% - Dekorfärg2 2 2 2 5 4" xfId="10194" xr:uid="{00000000-0005-0000-0000-00008D130000}"/>
    <cellStyle name="20% - Dekorfärg2 2 2 2 5 4 2" xfId="37634" xr:uid="{00000000-0005-0000-0000-00008E130000}"/>
    <cellStyle name="20% - Dekorfärg2 2 2 2 5 4 2 2" xfId="37635" xr:uid="{00000000-0005-0000-0000-00008F130000}"/>
    <cellStyle name="20% - Dekorfärg2 2 2 2 5 4 3" xfId="37636" xr:uid="{00000000-0005-0000-0000-000090130000}"/>
    <cellStyle name="20% - Dekorfärg2 2 2 2 5 5" xfId="27691" xr:uid="{00000000-0005-0000-0000-000091130000}"/>
    <cellStyle name="20% - Dekorfärg2 2 2 2 5 5 2" xfId="37637" xr:uid="{00000000-0005-0000-0000-000092130000}"/>
    <cellStyle name="20% - Dekorfärg2 2 2 2 5 6" xfId="37638" xr:uid="{00000000-0005-0000-0000-000093130000}"/>
    <cellStyle name="20% - Dekorfärg2 2 2 2 5 7" xfId="37639" xr:uid="{00000000-0005-0000-0000-000094130000}"/>
    <cellStyle name="20% - Dekorfärg2 2 2 2 5_Tabell 6a K" xfId="19690" xr:uid="{00000000-0005-0000-0000-000095130000}"/>
    <cellStyle name="20% - Dekorfärg2 2 2 2 6" xfId="2480" xr:uid="{00000000-0005-0000-0000-000096130000}"/>
    <cellStyle name="20% - Dekorfärg2 2 2 2 6 2" xfId="6866" xr:uid="{00000000-0005-0000-0000-000097130000}"/>
    <cellStyle name="20% - Dekorfärg2 2 2 2 6 2 2" xfId="15751" xr:uid="{00000000-0005-0000-0000-000098130000}"/>
    <cellStyle name="20% - Dekorfärg2 2 2 2 6 2 2 2" xfId="37640" xr:uid="{00000000-0005-0000-0000-000099130000}"/>
    <cellStyle name="20% - Dekorfärg2 2 2 2 6 2 3" xfId="33248" xr:uid="{00000000-0005-0000-0000-00009A130000}"/>
    <cellStyle name="20% - Dekorfärg2 2 2 2 6 2 4" xfId="37641" xr:uid="{00000000-0005-0000-0000-00009B130000}"/>
    <cellStyle name="20% - Dekorfärg2 2 2 2 6 2_Tabell 6a K" xfId="22475" xr:uid="{00000000-0005-0000-0000-00009C130000}"/>
    <cellStyle name="20% - Dekorfärg2 2 2 2 6 3" xfId="11365" xr:uid="{00000000-0005-0000-0000-00009D130000}"/>
    <cellStyle name="20% - Dekorfärg2 2 2 2 6 3 2" xfId="37642" xr:uid="{00000000-0005-0000-0000-00009E130000}"/>
    <cellStyle name="20% - Dekorfärg2 2 2 2 6 3 2 2" xfId="37643" xr:uid="{00000000-0005-0000-0000-00009F130000}"/>
    <cellStyle name="20% - Dekorfärg2 2 2 2 6 3 3" xfId="37644" xr:uid="{00000000-0005-0000-0000-0000A0130000}"/>
    <cellStyle name="20% - Dekorfärg2 2 2 2 6 4" xfId="28862" xr:uid="{00000000-0005-0000-0000-0000A1130000}"/>
    <cellStyle name="20% - Dekorfärg2 2 2 2 6 4 2" xfId="37645" xr:uid="{00000000-0005-0000-0000-0000A2130000}"/>
    <cellStyle name="20% - Dekorfärg2 2 2 2 6 5" xfId="37646" xr:uid="{00000000-0005-0000-0000-0000A3130000}"/>
    <cellStyle name="20% - Dekorfärg2 2 2 2 6 6" xfId="37647" xr:uid="{00000000-0005-0000-0000-0000A4130000}"/>
    <cellStyle name="20% - Dekorfärg2 2 2 2 6_Tabell 6a K" xfId="19391" xr:uid="{00000000-0005-0000-0000-0000A5130000}"/>
    <cellStyle name="20% - Dekorfärg2 2 2 2 7" xfId="4673" xr:uid="{00000000-0005-0000-0000-0000A6130000}"/>
    <cellStyle name="20% - Dekorfärg2 2 2 2 7 2" xfId="13558" xr:uid="{00000000-0005-0000-0000-0000A7130000}"/>
    <cellStyle name="20% - Dekorfärg2 2 2 2 7 2 2" xfId="37648" xr:uid="{00000000-0005-0000-0000-0000A8130000}"/>
    <cellStyle name="20% - Dekorfärg2 2 2 2 7 3" xfId="31055" xr:uid="{00000000-0005-0000-0000-0000A9130000}"/>
    <cellStyle name="20% - Dekorfärg2 2 2 2 7 4" xfId="37649" xr:uid="{00000000-0005-0000-0000-0000AA130000}"/>
    <cellStyle name="20% - Dekorfärg2 2 2 2 7_Tabell 6a K" xfId="20572" xr:uid="{00000000-0005-0000-0000-0000AB130000}"/>
    <cellStyle name="20% - Dekorfärg2 2 2 2 8" xfId="9173" xr:uid="{00000000-0005-0000-0000-0000AC130000}"/>
    <cellStyle name="20% - Dekorfärg2 2 2 2 8 2" xfId="37650" xr:uid="{00000000-0005-0000-0000-0000AD130000}"/>
    <cellStyle name="20% - Dekorfärg2 2 2 2 8 2 2" xfId="37651" xr:uid="{00000000-0005-0000-0000-0000AE130000}"/>
    <cellStyle name="20% - Dekorfärg2 2 2 2 8 3" xfId="37652" xr:uid="{00000000-0005-0000-0000-0000AF130000}"/>
    <cellStyle name="20% - Dekorfärg2 2 2 2 9" xfId="26670" xr:uid="{00000000-0005-0000-0000-0000B0130000}"/>
    <cellStyle name="20% - Dekorfärg2 2 2 2 9 2" xfId="37653" xr:uid="{00000000-0005-0000-0000-0000B1130000}"/>
    <cellStyle name="20% - Dekorfärg2 2 2 2_Tabell 6a K" xfId="20459" xr:uid="{00000000-0005-0000-0000-0000B2130000}"/>
    <cellStyle name="20% - Dekorfärg2 2 2 3" xfId="344" xr:uid="{00000000-0005-0000-0000-0000B3130000}"/>
    <cellStyle name="20% - Dekorfärg2 2 2 3 10" xfId="37654" xr:uid="{00000000-0005-0000-0000-0000B4130000}"/>
    <cellStyle name="20% - Dekorfärg2 2 2 3 11" xfId="37655" xr:uid="{00000000-0005-0000-0000-0000B5130000}"/>
    <cellStyle name="20% - Dekorfärg2 2 2 3 12" xfId="37656" xr:uid="{00000000-0005-0000-0000-0000B6130000}"/>
    <cellStyle name="20% - Dekorfärg2 2 2 3 2" xfId="556" xr:uid="{00000000-0005-0000-0000-0000B7130000}"/>
    <cellStyle name="20% - Dekorfärg2 2 2 3 2 2" xfId="980" xr:uid="{00000000-0005-0000-0000-0000B8130000}"/>
    <cellStyle name="20% - Dekorfärg2 2 2 3 2 2 2" xfId="1316" xr:uid="{00000000-0005-0000-0000-0000B9130000}"/>
    <cellStyle name="20% - Dekorfärg2 2 2 3 2 2 2 2" xfId="3508" xr:uid="{00000000-0005-0000-0000-0000BA130000}"/>
    <cellStyle name="20% - Dekorfärg2 2 2 3 2 2 2 2 2" xfId="7894" xr:uid="{00000000-0005-0000-0000-0000BB130000}"/>
    <cellStyle name="20% - Dekorfärg2 2 2 3 2 2 2 2 2 2" xfId="16779" xr:uid="{00000000-0005-0000-0000-0000BC130000}"/>
    <cellStyle name="20% - Dekorfärg2 2 2 3 2 2 2 2 2 2 2" xfId="37657" xr:uid="{00000000-0005-0000-0000-0000BD130000}"/>
    <cellStyle name="20% - Dekorfärg2 2 2 3 2 2 2 2 2 3" xfId="34276" xr:uid="{00000000-0005-0000-0000-0000BE130000}"/>
    <cellStyle name="20% - Dekorfärg2 2 2 3 2 2 2 2 2_Tabell 6a K" xfId="23366" xr:uid="{00000000-0005-0000-0000-0000BF130000}"/>
    <cellStyle name="20% - Dekorfärg2 2 2 3 2 2 2 2 3" xfId="12393" xr:uid="{00000000-0005-0000-0000-0000C0130000}"/>
    <cellStyle name="20% - Dekorfärg2 2 2 3 2 2 2 2 3 2" xfId="37658" xr:uid="{00000000-0005-0000-0000-0000C1130000}"/>
    <cellStyle name="20% - Dekorfärg2 2 2 3 2 2 2 2 4" xfId="29890" xr:uid="{00000000-0005-0000-0000-0000C2130000}"/>
    <cellStyle name="20% - Dekorfärg2 2 2 3 2 2 2 2 5" xfId="37659" xr:uid="{00000000-0005-0000-0000-0000C3130000}"/>
    <cellStyle name="20% - Dekorfärg2 2 2 3 2 2 2 2_Tabell 6a K" xfId="18459" xr:uid="{00000000-0005-0000-0000-0000C4130000}"/>
    <cellStyle name="20% - Dekorfärg2 2 2 3 2 2 2 3" xfId="5701" xr:uid="{00000000-0005-0000-0000-0000C5130000}"/>
    <cellStyle name="20% - Dekorfärg2 2 2 3 2 2 2 3 2" xfId="14586" xr:uid="{00000000-0005-0000-0000-0000C6130000}"/>
    <cellStyle name="20% - Dekorfärg2 2 2 3 2 2 2 3 2 2" xfId="37660" xr:uid="{00000000-0005-0000-0000-0000C7130000}"/>
    <cellStyle name="20% - Dekorfärg2 2 2 3 2 2 2 3 3" xfId="32083" xr:uid="{00000000-0005-0000-0000-0000C8130000}"/>
    <cellStyle name="20% - Dekorfärg2 2 2 3 2 2 2 3 4" xfId="37661" xr:uid="{00000000-0005-0000-0000-0000C9130000}"/>
    <cellStyle name="20% - Dekorfärg2 2 2 3 2 2 2 3_Tabell 6a K" xfId="24321" xr:uid="{00000000-0005-0000-0000-0000CA130000}"/>
    <cellStyle name="20% - Dekorfärg2 2 2 3 2 2 2 4" xfId="10201" xr:uid="{00000000-0005-0000-0000-0000CB130000}"/>
    <cellStyle name="20% - Dekorfärg2 2 2 3 2 2 2 4 2" xfId="37662" xr:uid="{00000000-0005-0000-0000-0000CC130000}"/>
    <cellStyle name="20% - Dekorfärg2 2 2 3 2 2 2 4 2 2" xfId="37663" xr:uid="{00000000-0005-0000-0000-0000CD130000}"/>
    <cellStyle name="20% - Dekorfärg2 2 2 3 2 2 2 4 3" xfId="37664" xr:uid="{00000000-0005-0000-0000-0000CE130000}"/>
    <cellStyle name="20% - Dekorfärg2 2 2 3 2 2 2 5" xfId="27698" xr:uid="{00000000-0005-0000-0000-0000CF130000}"/>
    <cellStyle name="20% - Dekorfärg2 2 2 3 2 2 2 5 2" xfId="37665" xr:uid="{00000000-0005-0000-0000-0000D0130000}"/>
    <cellStyle name="20% - Dekorfärg2 2 2 3 2 2 2 6" xfId="37666" xr:uid="{00000000-0005-0000-0000-0000D1130000}"/>
    <cellStyle name="20% - Dekorfärg2 2 2 3 2 2 2 7" xfId="37667" xr:uid="{00000000-0005-0000-0000-0000D2130000}"/>
    <cellStyle name="20% - Dekorfärg2 2 2 3 2 2 2_Tabell 6a K" xfId="19671" xr:uid="{00000000-0005-0000-0000-0000D3130000}"/>
    <cellStyle name="20% - Dekorfärg2 2 2 3 2 2 3" xfId="3172" xr:uid="{00000000-0005-0000-0000-0000D4130000}"/>
    <cellStyle name="20% - Dekorfärg2 2 2 3 2 2 3 2" xfId="7558" xr:uid="{00000000-0005-0000-0000-0000D5130000}"/>
    <cellStyle name="20% - Dekorfärg2 2 2 3 2 2 3 2 2" xfId="16443" xr:uid="{00000000-0005-0000-0000-0000D6130000}"/>
    <cellStyle name="20% - Dekorfärg2 2 2 3 2 2 3 2 2 2" xfId="37668" xr:uid="{00000000-0005-0000-0000-0000D7130000}"/>
    <cellStyle name="20% - Dekorfärg2 2 2 3 2 2 3 2 3" xfId="33940" xr:uid="{00000000-0005-0000-0000-0000D8130000}"/>
    <cellStyle name="20% - Dekorfärg2 2 2 3 2 2 3 2 4" xfId="37669" xr:uid="{00000000-0005-0000-0000-0000D9130000}"/>
    <cellStyle name="20% - Dekorfärg2 2 2 3 2 2 3 2_Tabell 6a K" xfId="23235" xr:uid="{00000000-0005-0000-0000-0000DA130000}"/>
    <cellStyle name="20% - Dekorfärg2 2 2 3 2 2 3 3" xfId="12057" xr:uid="{00000000-0005-0000-0000-0000DB130000}"/>
    <cellStyle name="20% - Dekorfärg2 2 2 3 2 2 3 3 2" xfId="37670" xr:uid="{00000000-0005-0000-0000-0000DC130000}"/>
    <cellStyle name="20% - Dekorfärg2 2 2 3 2 2 3 3 2 2" xfId="37671" xr:uid="{00000000-0005-0000-0000-0000DD130000}"/>
    <cellStyle name="20% - Dekorfärg2 2 2 3 2 2 3 3 3" xfId="37672" xr:uid="{00000000-0005-0000-0000-0000DE130000}"/>
    <cellStyle name="20% - Dekorfärg2 2 2 3 2 2 3 4" xfId="29554" xr:uid="{00000000-0005-0000-0000-0000DF130000}"/>
    <cellStyle name="20% - Dekorfärg2 2 2 3 2 2 3 4 2" xfId="37673" xr:uid="{00000000-0005-0000-0000-0000E0130000}"/>
    <cellStyle name="20% - Dekorfärg2 2 2 3 2 2 3 5" xfId="37674" xr:uid="{00000000-0005-0000-0000-0000E1130000}"/>
    <cellStyle name="20% - Dekorfärg2 2 2 3 2 2 3 6" xfId="37675" xr:uid="{00000000-0005-0000-0000-0000E2130000}"/>
    <cellStyle name="20% - Dekorfärg2 2 2 3 2 2 3_Tabell 6a K" xfId="24800" xr:uid="{00000000-0005-0000-0000-0000E3130000}"/>
    <cellStyle name="20% - Dekorfärg2 2 2 3 2 2 4" xfId="5365" xr:uid="{00000000-0005-0000-0000-0000E4130000}"/>
    <cellStyle name="20% - Dekorfärg2 2 2 3 2 2 4 2" xfId="14250" xr:uid="{00000000-0005-0000-0000-0000E5130000}"/>
    <cellStyle name="20% - Dekorfärg2 2 2 3 2 2 4 2 2" xfId="37676" xr:uid="{00000000-0005-0000-0000-0000E6130000}"/>
    <cellStyle name="20% - Dekorfärg2 2 2 3 2 2 4 3" xfId="31747" xr:uid="{00000000-0005-0000-0000-0000E7130000}"/>
    <cellStyle name="20% - Dekorfärg2 2 2 3 2 2 4 4" xfId="37677" xr:uid="{00000000-0005-0000-0000-0000E8130000}"/>
    <cellStyle name="20% - Dekorfärg2 2 2 3 2 2 4_Tabell 6a K" xfId="23765" xr:uid="{00000000-0005-0000-0000-0000E9130000}"/>
    <cellStyle name="20% - Dekorfärg2 2 2 3 2 2 5" xfId="9865" xr:uid="{00000000-0005-0000-0000-0000EA130000}"/>
    <cellStyle name="20% - Dekorfärg2 2 2 3 2 2 5 2" xfId="37678" xr:uid="{00000000-0005-0000-0000-0000EB130000}"/>
    <cellStyle name="20% - Dekorfärg2 2 2 3 2 2 5 2 2" xfId="37679" xr:uid="{00000000-0005-0000-0000-0000EC130000}"/>
    <cellStyle name="20% - Dekorfärg2 2 2 3 2 2 5 3" xfId="37680" xr:uid="{00000000-0005-0000-0000-0000ED130000}"/>
    <cellStyle name="20% - Dekorfärg2 2 2 3 2 2 6" xfId="27362" xr:uid="{00000000-0005-0000-0000-0000EE130000}"/>
    <cellStyle name="20% - Dekorfärg2 2 2 3 2 2 6 2" xfId="37681" xr:uid="{00000000-0005-0000-0000-0000EF130000}"/>
    <cellStyle name="20% - Dekorfärg2 2 2 3 2 2 7" xfId="37682" xr:uid="{00000000-0005-0000-0000-0000F0130000}"/>
    <cellStyle name="20% - Dekorfärg2 2 2 3 2 2 8" xfId="37683" xr:uid="{00000000-0005-0000-0000-0000F1130000}"/>
    <cellStyle name="20% - Dekorfärg2 2 2 3 2 2_Tabell 6a K" xfId="18270" xr:uid="{00000000-0005-0000-0000-0000F2130000}"/>
    <cellStyle name="20% - Dekorfärg2 2 2 3 2 3" xfId="1315" xr:uid="{00000000-0005-0000-0000-0000F3130000}"/>
    <cellStyle name="20% - Dekorfärg2 2 2 3 2 3 2" xfId="3507" xr:uid="{00000000-0005-0000-0000-0000F4130000}"/>
    <cellStyle name="20% - Dekorfärg2 2 2 3 2 3 2 2" xfId="7893" xr:uid="{00000000-0005-0000-0000-0000F5130000}"/>
    <cellStyle name="20% - Dekorfärg2 2 2 3 2 3 2 2 2" xfId="16778" xr:uid="{00000000-0005-0000-0000-0000F6130000}"/>
    <cellStyle name="20% - Dekorfärg2 2 2 3 2 3 2 2 2 2" xfId="37684" xr:uid="{00000000-0005-0000-0000-0000F7130000}"/>
    <cellStyle name="20% - Dekorfärg2 2 2 3 2 3 2 2 3" xfId="34275" xr:uid="{00000000-0005-0000-0000-0000F8130000}"/>
    <cellStyle name="20% - Dekorfärg2 2 2 3 2 3 2 2_Tabell 6a K" xfId="19345" xr:uid="{00000000-0005-0000-0000-0000F9130000}"/>
    <cellStyle name="20% - Dekorfärg2 2 2 3 2 3 2 3" xfId="12392" xr:uid="{00000000-0005-0000-0000-0000FA130000}"/>
    <cellStyle name="20% - Dekorfärg2 2 2 3 2 3 2 3 2" xfId="37685" xr:uid="{00000000-0005-0000-0000-0000FB130000}"/>
    <cellStyle name="20% - Dekorfärg2 2 2 3 2 3 2 4" xfId="29889" xr:uid="{00000000-0005-0000-0000-0000FC130000}"/>
    <cellStyle name="20% - Dekorfärg2 2 2 3 2 3 2 5" xfId="37686" xr:uid="{00000000-0005-0000-0000-0000FD130000}"/>
    <cellStyle name="20% - Dekorfärg2 2 2 3 2 3 2_Tabell 6a K" xfId="19826" xr:uid="{00000000-0005-0000-0000-0000FE130000}"/>
    <cellStyle name="20% - Dekorfärg2 2 2 3 2 3 3" xfId="5700" xr:uid="{00000000-0005-0000-0000-0000FF130000}"/>
    <cellStyle name="20% - Dekorfärg2 2 2 3 2 3 3 2" xfId="14585" xr:uid="{00000000-0005-0000-0000-000000140000}"/>
    <cellStyle name="20% - Dekorfärg2 2 2 3 2 3 3 2 2" xfId="37687" xr:uid="{00000000-0005-0000-0000-000001140000}"/>
    <cellStyle name="20% - Dekorfärg2 2 2 3 2 3 3 3" xfId="32082" xr:uid="{00000000-0005-0000-0000-000002140000}"/>
    <cellStyle name="20% - Dekorfärg2 2 2 3 2 3 3 4" xfId="37688" xr:uid="{00000000-0005-0000-0000-000003140000}"/>
    <cellStyle name="20% - Dekorfärg2 2 2 3 2 3 3_Tabell 6a K" xfId="20368" xr:uid="{00000000-0005-0000-0000-000004140000}"/>
    <cellStyle name="20% - Dekorfärg2 2 2 3 2 3 4" xfId="10200" xr:uid="{00000000-0005-0000-0000-000005140000}"/>
    <cellStyle name="20% - Dekorfärg2 2 2 3 2 3 4 2" xfId="37689" xr:uid="{00000000-0005-0000-0000-000006140000}"/>
    <cellStyle name="20% - Dekorfärg2 2 2 3 2 3 4 2 2" xfId="37690" xr:uid="{00000000-0005-0000-0000-000007140000}"/>
    <cellStyle name="20% - Dekorfärg2 2 2 3 2 3 4 3" xfId="37691" xr:uid="{00000000-0005-0000-0000-000008140000}"/>
    <cellStyle name="20% - Dekorfärg2 2 2 3 2 3 5" xfId="27697" xr:uid="{00000000-0005-0000-0000-000009140000}"/>
    <cellStyle name="20% - Dekorfärg2 2 2 3 2 3 5 2" xfId="37692" xr:uid="{00000000-0005-0000-0000-00000A140000}"/>
    <cellStyle name="20% - Dekorfärg2 2 2 3 2 3 6" xfId="37693" xr:uid="{00000000-0005-0000-0000-00000B140000}"/>
    <cellStyle name="20% - Dekorfärg2 2 2 3 2 3 7" xfId="37694" xr:uid="{00000000-0005-0000-0000-00000C140000}"/>
    <cellStyle name="20% - Dekorfärg2 2 2 3 2 3_Tabell 6a K" xfId="24033" xr:uid="{00000000-0005-0000-0000-00000D140000}"/>
    <cellStyle name="20% - Dekorfärg2 2 2 3 2 4" xfId="2748" xr:uid="{00000000-0005-0000-0000-00000E140000}"/>
    <cellStyle name="20% - Dekorfärg2 2 2 3 2 4 2" xfId="7134" xr:uid="{00000000-0005-0000-0000-00000F140000}"/>
    <cellStyle name="20% - Dekorfärg2 2 2 3 2 4 2 2" xfId="16019" xr:uid="{00000000-0005-0000-0000-000010140000}"/>
    <cellStyle name="20% - Dekorfärg2 2 2 3 2 4 2 2 2" xfId="37695" xr:uid="{00000000-0005-0000-0000-000011140000}"/>
    <cellStyle name="20% - Dekorfärg2 2 2 3 2 4 2 3" xfId="33516" xr:uid="{00000000-0005-0000-0000-000012140000}"/>
    <cellStyle name="20% - Dekorfärg2 2 2 3 2 4 2 4" xfId="37696" xr:uid="{00000000-0005-0000-0000-000013140000}"/>
    <cellStyle name="20% - Dekorfärg2 2 2 3 2 4 2_Tabell 6a K" xfId="22629" xr:uid="{00000000-0005-0000-0000-000014140000}"/>
    <cellStyle name="20% - Dekorfärg2 2 2 3 2 4 3" xfId="11633" xr:uid="{00000000-0005-0000-0000-000015140000}"/>
    <cellStyle name="20% - Dekorfärg2 2 2 3 2 4 3 2" xfId="37697" xr:uid="{00000000-0005-0000-0000-000016140000}"/>
    <cellStyle name="20% - Dekorfärg2 2 2 3 2 4 3 2 2" xfId="37698" xr:uid="{00000000-0005-0000-0000-000017140000}"/>
    <cellStyle name="20% - Dekorfärg2 2 2 3 2 4 3 3" xfId="37699" xr:uid="{00000000-0005-0000-0000-000018140000}"/>
    <cellStyle name="20% - Dekorfärg2 2 2 3 2 4 4" xfId="29130" xr:uid="{00000000-0005-0000-0000-000019140000}"/>
    <cellStyle name="20% - Dekorfärg2 2 2 3 2 4 4 2" xfId="37700" xr:uid="{00000000-0005-0000-0000-00001A140000}"/>
    <cellStyle name="20% - Dekorfärg2 2 2 3 2 4 5" xfId="37701" xr:uid="{00000000-0005-0000-0000-00001B140000}"/>
    <cellStyle name="20% - Dekorfärg2 2 2 3 2 4 6" xfId="37702" xr:uid="{00000000-0005-0000-0000-00001C140000}"/>
    <cellStyle name="20% - Dekorfärg2 2 2 3 2 4_Tabell 6a K" xfId="26123" xr:uid="{00000000-0005-0000-0000-00001D140000}"/>
    <cellStyle name="20% - Dekorfärg2 2 2 3 2 5" xfId="4941" xr:uid="{00000000-0005-0000-0000-00001E140000}"/>
    <cellStyle name="20% - Dekorfärg2 2 2 3 2 5 2" xfId="13826" xr:uid="{00000000-0005-0000-0000-00001F140000}"/>
    <cellStyle name="20% - Dekorfärg2 2 2 3 2 5 2 2" xfId="37703" xr:uid="{00000000-0005-0000-0000-000020140000}"/>
    <cellStyle name="20% - Dekorfärg2 2 2 3 2 5 3" xfId="31323" xr:uid="{00000000-0005-0000-0000-000021140000}"/>
    <cellStyle name="20% - Dekorfärg2 2 2 3 2 5 4" xfId="37704" xr:uid="{00000000-0005-0000-0000-000022140000}"/>
    <cellStyle name="20% - Dekorfärg2 2 2 3 2 5_Tabell 6a K" xfId="20659" xr:uid="{00000000-0005-0000-0000-000023140000}"/>
    <cellStyle name="20% - Dekorfärg2 2 2 3 2 6" xfId="9441" xr:uid="{00000000-0005-0000-0000-000024140000}"/>
    <cellStyle name="20% - Dekorfärg2 2 2 3 2 6 2" xfId="37705" xr:uid="{00000000-0005-0000-0000-000025140000}"/>
    <cellStyle name="20% - Dekorfärg2 2 2 3 2 6 2 2" xfId="37706" xr:uid="{00000000-0005-0000-0000-000026140000}"/>
    <cellStyle name="20% - Dekorfärg2 2 2 3 2 6 3" xfId="37707" xr:uid="{00000000-0005-0000-0000-000027140000}"/>
    <cellStyle name="20% - Dekorfärg2 2 2 3 2 7" xfId="26938" xr:uid="{00000000-0005-0000-0000-000028140000}"/>
    <cellStyle name="20% - Dekorfärg2 2 2 3 2 7 2" xfId="37708" xr:uid="{00000000-0005-0000-0000-000029140000}"/>
    <cellStyle name="20% - Dekorfärg2 2 2 3 2 8" xfId="37709" xr:uid="{00000000-0005-0000-0000-00002A140000}"/>
    <cellStyle name="20% - Dekorfärg2 2 2 3 2 9" xfId="37710" xr:uid="{00000000-0005-0000-0000-00002B140000}"/>
    <cellStyle name="20% - Dekorfärg2 2 2 3 2_Tabell 6a K" xfId="18894" xr:uid="{00000000-0005-0000-0000-00002C140000}"/>
    <cellStyle name="20% - Dekorfärg2 2 2 3 3" xfId="768" xr:uid="{00000000-0005-0000-0000-00002D140000}"/>
    <cellStyle name="20% - Dekorfärg2 2 2 3 3 2" xfId="1317" xr:uid="{00000000-0005-0000-0000-00002E140000}"/>
    <cellStyle name="20% - Dekorfärg2 2 2 3 3 2 2" xfId="3509" xr:uid="{00000000-0005-0000-0000-00002F140000}"/>
    <cellStyle name="20% - Dekorfärg2 2 2 3 3 2 2 2" xfId="7895" xr:uid="{00000000-0005-0000-0000-000030140000}"/>
    <cellStyle name="20% - Dekorfärg2 2 2 3 3 2 2 2 2" xfId="16780" xr:uid="{00000000-0005-0000-0000-000031140000}"/>
    <cellStyle name="20% - Dekorfärg2 2 2 3 3 2 2 2 2 2" xfId="37711" xr:uid="{00000000-0005-0000-0000-000032140000}"/>
    <cellStyle name="20% - Dekorfärg2 2 2 3 3 2 2 2 3" xfId="34277" xr:uid="{00000000-0005-0000-0000-000033140000}"/>
    <cellStyle name="20% - Dekorfärg2 2 2 3 3 2 2 2_Tabell 6a K" xfId="19369" xr:uid="{00000000-0005-0000-0000-000034140000}"/>
    <cellStyle name="20% - Dekorfärg2 2 2 3 3 2 2 3" xfId="12394" xr:uid="{00000000-0005-0000-0000-000035140000}"/>
    <cellStyle name="20% - Dekorfärg2 2 2 3 3 2 2 3 2" xfId="37712" xr:uid="{00000000-0005-0000-0000-000036140000}"/>
    <cellStyle name="20% - Dekorfärg2 2 2 3 3 2 2 4" xfId="29891" xr:uid="{00000000-0005-0000-0000-000037140000}"/>
    <cellStyle name="20% - Dekorfärg2 2 2 3 3 2 2 5" xfId="37713" xr:uid="{00000000-0005-0000-0000-000038140000}"/>
    <cellStyle name="20% - Dekorfärg2 2 2 3 3 2 2_Tabell 6a K" xfId="22040" xr:uid="{00000000-0005-0000-0000-000039140000}"/>
    <cellStyle name="20% - Dekorfärg2 2 2 3 3 2 3" xfId="5702" xr:uid="{00000000-0005-0000-0000-00003A140000}"/>
    <cellStyle name="20% - Dekorfärg2 2 2 3 3 2 3 2" xfId="14587" xr:uid="{00000000-0005-0000-0000-00003B140000}"/>
    <cellStyle name="20% - Dekorfärg2 2 2 3 3 2 3 2 2" xfId="37714" xr:uid="{00000000-0005-0000-0000-00003C140000}"/>
    <cellStyle name="20% - Dekorfärg2 2 2 3 3 2 3 3" xfId="32084" xr:uid="{00000000-0005-0000-0000-00003D140000}"/>
    <cellStyle name="20% - Dekorfärg2 2 2 3 3 2 3 4" xfId="37715" xr:uid="{00000000-0005-0000-0000-00003E140000}"/>
    <cellStyle name="20% - Dekorfärg2 2 2 3 3 2 3_Tabell 6a K" xfId="23445" xr:uid="{00000000-0005-0000-0000-00003F140000}"/>
    <cellStyle name="20% - Dekorfärg2 2 2 3 3 2 4" xfId="10202" xr:uid="{00000000-0005-0000-0000-000040140000}"/>
    <cellStyle name="20% - Dekorfärg2 2 2 3 3 2 4 2" xfId="37716" xr:uid="{00000000-0005-0000-0000-000041140000}"/>
    <cellStyle name="20% - Dekorfärg2 2 2 3 3 2 4 2 2" xfId="37717" xr:uid="{00000000-0005-0000-0000-000042140000}"/>
    <cellStyle name="20% - Dekorfärg2 2 2 3 3 2 4 3" xfId="37718" xr:uid="{00000000-0005-0000-0000-000043140000}"/>
    <cellStyle name="20% - Dekorfärg2 2 2 3 3 2 5" xfId="27699" xr:uid="{00000000-0005-0000-0000-000044140000}"/>
    <cellStyle name="20% - Dekorfärg2 2 2 3 3 2 5 2" xfId="37719" xr:uid="{00000000-0005-0000-0000-000045140000}"/>
    <cellStyle name="20% - Dekorfärg2 2 2 3 3 2 6" xfId="37720" xr:uid="{00000000-0005-0000-0000-000046140000}"/>
    <cellStyle name="20% - Dekorfärg2 2 2 3 3 2 7" xfId="37721" xr:uid="{00000000-0005-0000-0000-000047140000}"/>
    <cellStyle name="20% - Dekorfärg2 2 2 3 3 2_Tabell 6a K" xfId="20849" xr:uid="{00000000-0005-0000-0000-000048140000}"/>
    <cellStyle name="20% - Dekorfärg2 2 2 3 3 3" xfId="2960" xr:uid="{00000000-0005-0000-0000-000049140000}"/>
    <cellStyle name="20% - Dekorfärg2 2 2 3 3 3 2" xfId="7346" xr:uid="{00000000-0005-0000-0000-00004A140000}"/>
    <cellStyle name="20% - Dekorfärg2 2 2 3 3 3 2 2" xfId="16231" xr:uid="{00000000-0005-0000-0000-00004B140000}"/>
    <cellStyle name="20% - Dekorfärg2 2 2 3 3 3 2 2 2" xfId="37722" xr:uid="{00000000-0005-0000-0000-00004C140000}"/>
    <cellStyle name="20% - Dekorfärg2 2 2 3 3 3 2 3" xfId="33728" xr:uid="{00000000-0005-0000-0000-00004D140000}"/>
    <cellStyle name="20% - Dekorfärg2 2 2 3 3 3 2 4" xfId="37723" xr:uid="{00000000-0005-0000-0000-00004E140000}"/>
    <cellStyle name="20% - Dekorfärg2 2 2 3 3 3 2_Tabell 6a K" xfId="19162" xr:uid="{00000000-0005-0000-0000-00004F140000}"/>
    <cellStyle name="20% - Dekorfärg2 2 2 3 3 3 3" xfId="11845" xr:uid="{00000000-0005-0000-0000-000050140000}"/>
    <cellStyle name="20% - Dekorfärg2 2 2 3 3 3 3 2" xfId="37724" xr:uid="{00000000-0005-0000-0000-000051140000}"/>
    <cellStyle name="20% - Dekorfärg2 2 2 3 3 3 3 2 2" xfId="37725" xr:uid="{00000000-0005-0000-0000-000052140000}"/>
    <cellStyle name="20% - Dekorfärg2 2 2 3 3 3 3 3" xfId="37726" xr:uid="{00000000-0005-0000-0000-000053140000}"/>
    <cellStyle name="20% - Dekorfärg2 2 2 3 3 3 4" xfId="29342" xr:uid="{00000000-0005-0000-0000-000054140000}"/>
    <cellStyle name="20% - Dekorfärg2 2 2 3 3 3 4 2" xfId="37727" xr:uid="{00000000-0005-0000-0000-000055140000}"/>
    <cellStyle name="20% - Dekorfärg2 2 2 3 3 3 5" xfId="37728" xr:uid="{00000000-0005-0000-0000-000056140000}"/>
    <cellStyle name="20% - Dekorfärg2 2 2 3 3 3 6" xfId="37729" xr:uid="{00000000-0005-0000-0000-000057140000}"/>
    <cellStyle name="20% - Dekorfärg2 2 2 3 3 3_Tabell 6a K" xfId="25094" xr:uid="{00000000-0005-0000-0000-000058140000}"/>
    <cellStyle name="20% - Dekorfärg2 2 2 3 3 4" xfId="5153" xr:uid="{00000000-0005-0000-0000-000059140000}"/>
    <cellStyle name="20% - Dekorfärg2 2 2 3 3 4 2" xfId="14038" xr:uid="{00000000-0005-0000-0000-00005A140000}"/>
    <cellStyle name="20% - Dekorfärg2 2 2 3 3 4 2 2" xfId="37730" xr:uid="{00000000-0005-0000-0000-00005B140000}"/>
    <cellStyle name="20% - Dekorfärg2 2 2 3 3 4 3" xfId="31535" xr:uid="{00000000-0005-0000-0000-00005C140000}"/>
    <cellStyle name="20% - Dekorfärg2 2 2 3 3 4 4" xfId="37731" xr:uid="{00000000-0005-0000-0000-00005D140000}"/>
    <cellStyle name="20% - Dekorfärg2 2 2 3 3 4_Tabell 6a K" xfId="22829" xr:uid="{00000000-0005-0000-0000-00005E140000}"/>
    <cellStyle name="20% - Dekorfärg2 2 2 3 3 5" xfId="9653" xr:uid="{00000000-0005-0000-0000-00005F140000}"/>
    <cellStyle name="20% - Dekorfärg2 2 2 3 3 5 2" xfId="37732" xr:uid="{00000000-0005-0000-0000-000060140000}"/>
    <cellStyle name="20% - Dekorfärg2 2 2 3 3 5 2 2" xfId="37733" xr:uid="{00000000-0005-0000-0000-000061140000}"/>
    <cellStyle name="20% - Dekorfärg2 2 2 3 3 5 3" xfId="37734" xr:uid="{00000000-0005-0000-0000-000062140000}"/>
    <cellStyle name="20% - Dekorfärg2 2 2 3 3 6" xfId="27150" xr:uid="{00000000-0005-0000-0000-000063140000}"/>
    <cellStyle name="20% - Dekorfärg2 2 2 3 3 6 2" xfId="37735" xr:uid="{00000000-0005-0000-0000-000064140000}"/>
    <cellStyle name="20% - Dekorfärg2 2 2 3 3 7" xfId="37736" xr:uid="{00000000-0005-0000-0000-000065140000}"/>
    <cellStyle name="20% - Dekorfärg2 2 2 3 3 8" xfId="37737" xr:uid="{00000000-0005-0000-0000-000066140000}"/>
    <cellStyle name="20% - Dekorfärg2 2 2 3 3_Tabell 6a K" xfId="20229" xr:uid="{00000000-0005-0000-0000-000067140000}"/>
    <cellStyle name="20% - Dekorfärg2 2 2 3 4" xfId="1192" xr:uid="{00000000-0005-0000-0000-000068140000}"/>
    <cellStyle name="20% - Dekorfärg2 2 2 3 4 2" xfId="1318" xr:uid="{00000000-0005-0000-0000-000069140000}"/>
    <cellStyle name="20% - Dekorfärg2 2 2 3 4 2 2" xfId="3510" xr:uid="{00000000-0005-0000-0000-00006A140000}"/>
    <cellStyle name="20% - Dekorfärg2 2 2 3 4 2 2 2" xfId="7896" xr:uid="{00000000-0005-0000-0000-00006B140000}"/>
    <cellStyle name="20% - Dekorfärg2 2 2 3 4 2 2 2 2" xfId="16781" xr:uid="{00000000-0005-0000-0000-00006C140000}"/>
    <cellStyle name="20% - Dekorfärg2 2 2 3 4 2 2 2 2 2" xfId="37738" xr:uid="{00000000-0005-0000-0000-00006D140000}"/>
    <cellStyle name="20% - Dekorfärg2 2 2 3 4 2 2 2 3" xfId="34278" xr:uid="{00000000-0005-0000-0000-00006E140000}"/>
    <cellStyle name="20% - Dekorfärg2 2 2 3 4 2 2 2_Tabell 6a K" xfId="17919" xr:uid="{00000000-0005-0000-0000-00006F140000}"/>
    <cellStyle name="20% - Dekorfärg2 2 2 3 4 2 2 3" xfId="12395" xr:uid="{00000000-0005-0000-0000-000070140000}"/>
    <cellStyle name="20% - Dekorfärg2 2 2 3 4 2 2 3 2" xfId="37739" xr:uid="{00000000-0005-0000-0000-000071140000}"/>
    <cellStyle name="20% - Dekorfärg2 2 2 3 4 2 2 4" xfId="29892" xr:uid="{00000000-0005-0000-0000-000072140000}"/>
    <cellStyle name="20% - Dekorfärg2 2 2 3 4 2 2 5" xfId="37740" xr:uid="{00000000-0005-0000-0000-000073140000}"/>
    <cellStyle name="20% - Dekorfärg2 2 2 3 4 2 2_Tabell 6a K" xfId="18388" xr:uid="{00000000-0005-0000-0000-000074140000}"/>
    <cellStyle name="20% - Dekorfärg2 2 2 3 4 2 3" xfId="5703" xr:uid="{00000000-0005-0000-0000-000075140000}"/>
    <cellStyle name="20% - Dekorfärg2 2 2 3 4 2 3 2" xfId="14588" xr:uid="{00000000-0005-0000-0000-000076140000}"/>
    <cellStyle name="20% - Dekorfärg2 2 2 3 4 2 3 2 2" xfId="37741" xr:uid="{00000000-0005-0000-0000-000077140000}"/>
    <cellStyle name="20% - Dekorfärg2 2 2 3 4 2 3 3" xfId="32085" xr:uid="{00000000-0005-0000-0000-000078140000}"/>
    <cellStyle name="20% - Dekorfärg2 2 2 3 4 2 3 4" xfId="37742" xr:uid="{00000000-0005-0000-0000-000079140000}"/>
    <cellStyle name="20% - Dekorfärg2 2 2 3 4 2 3_Tabell 6a K" xfId="23927" xr:uid="{00000000-0005-0000-0000-00007A140000}"/>
    <cellStyle name="20% - Dekorfärg2 2 2 3 4 2 4" xfId="10203" xr:uid="{00000000-0005-0000-0000-00007B140000}"/>
    <cellStyle name="20% - Dekorfärg2 2 2 3 4 2 4 2" xfId="37743" xr:uid="{00000000-0005-0000-0000-00007C140000}"/>
    <cellStyle name="20% - Dekorfärg2 2 2 3 4 2 4 2 2" xfId="37744" xr:uid="{00000000-0005-0000-0000-00007D140000}"/>
    <cellStyle name="20% - Dekorfärg2 2 2 3 4 2 4 3" xfId="37745" xr:uid="{00000000-0005-0000-0000-00007E140000}"/>
    <cellStyle name="20% - Dekorfärg2 2 2 3 4 2 5" xfId="27700" xr:uid="{00000000-0005-0000-0000-00007F140000}"/>
    <cellStyle name="20% - Dekorfärg2 2 2 3 4 2 5 2" xfId="37746" xr:uid="{00000000-0005-0000-0000-000080140000}"/>
    <cellStyle name="20% - Dekorfärg2 2 2 3 4 2 6" xfId="37747" xr:uid="{00000000-0005-0000-0000-000081140000}"/>
    <cellStyle name="20% - Dekorfärg2 2 2 3 4 2 7" xfId="37748" xr:uid="{00000000-0005-0000-0000-000082140000}"/>
    <cellStyle name="20% - Dekorfärg2 2 2 3 4 2_Tabell 6a K" xfId="23020" xr:uid="{00000000-0005-0000-0000-000083140000}"/>
    <cellStyle name="20% - Dekorfärg2 2 2 3 4 3" xfId="3384" xr:uid="{00000000-0005-0000-0000-000084140000}"/>
    <cellStyle name="20% - Dekorfärg2 2 2 3 4 3 2" xfId="7770" xr:uid="{00000000-0005-0000-0000-000085140000}"/>
    <cellStyle name="20% - Dekorfärg2 2 2 3 4 3 2 2" xfId="16655" xr:uid="{00000000-0005-0000-0000-000086140000}"/>
    <cellStyle name="20% - Dekorfärg2 2 2 3 4 3 2 2 2" xfId="37749" xr:uid="{00000000-0005-0000-0000-000087140000}"/>
    <cellStyle name="20% - Dekorfärg2 2 2 3 4 3 2 3" xfId="34152" xr:uid="{00000000-0005-0000-0000-000088140000}"/>
    <cellStyle name="20% - Dekorfärg2 2 2 3 4 3 2 4" xfId="37750" xr:uid="{00000000-0005-0000-0000-000089140000}"/>
    <cellStyle name="20% - Dekorfärg2 2 2 3 4 3 2_Tabell 6a K" xfId="25000" xr:uid="{00000000-0005-0000-0000-00008A140000}"/>
    <cellStyle name="20% - Dekorfärg2 2 2 3 4 3 3" xfId="12269" xr:uid="{00000000-0005-0000-0000-00008B140000}"/>
    <cellStyle name="20% - Dekorfärg2 2 2 3 4 3 3 2" xfId="37751" xr:uid="{00000000-0005-0000-0000-00008C140000}"/>
    <cellStyle name="20% - Dekorfärg2 2 2 3 4 3 3 2 2" xfId="37752" xr:uid="{00000000-0005-0000-0000-00008D140000}"/>
    <cellStyle name="20% - Dekorfärg2 2 2 3 4 3 3 3" xfId="37753" xr:uid="{00000000-0005-0000-0000-00008E140000}"/>
    <cellStyle name="20% - Dekorfärg2 2 2 3 4 3 4" xfId="29766" xr:uid="{00000000-0005-0000-0000-00008F140000}"/>
    <cellStyle name="20% - Dekorfärg2 2 2 3 4 3 4 2" xfId="37754" xr:uid="{00000000-0005-0000-0000-000090140000}"/>
    <cellStyle name="20% - Dekorfärg2 2 2 3 4 3 5" xfId="37755" xr:uid="{00000000-0005-0000-0000-000091140000}"/>
    <cellStyle name="20% - Dekorfärg2 2 2 3 4 3 6" xfId="37756" xr:uid="{00000000-0005-0000-0000-000092140000}"/>
    <cellStyle name="20% - Dekorfärg2 2 2 3 4 3_Tabell 6a K" xfId="18707" xr:uid="{00000000-0005-0000-0000-000093140000}"/>
    <cellStyle name="20% - Dekorfärg2 2 2 3 4 4" xfId="5577" xr:uid="{00000000-0005-0000-0000-000094140000}"/>
    <cellStyle name="20% - Dekorfärg2 2 2 3 4 4 2" xfId="14462" xr:uid="{00000000-0005-0000-0000-000095140000}"/>
    <cellStyle name="20% - Dekorfärg2 2 2 3 4 4 2 2" xfId="37757" xr:uid="{00000000-0005-0000-0000-000096140000}"/>
    <cellStyle name="20% - Dekorfärg2 2 2 3 4 4 3" xfId="31959" xr:uid="{00000000-0005-0000-0000-000097140000}"/>
    <cellStyle name="20% - Dekorfärg2 2 2 3 4 4 4" xfId="37758" xr:uid="{00000000-0005-0000-0000-000098140000}"/>
    <cellStyle name="20% - Dekorfärg2 2 2 3 4 4_Tabell 6a K" xfId="24570" xr:uid="{00000000-0005-0000-0000-000099140000}"/>
    <cellStyle name="20% - Dekorfärg2 2 2 3 4 5" xfId="10077" xr:uid="{00000000-0005-0000-0000-00009A140000}"/>
    <cellStyle name="20% - Dekorfärg2 2 2 3 4 5 2" xfId="37759" xr:uid="{00000000-0005-0000-0000-00009B140000}"/>
    <cellStyle name="20% - Dekorfärg2 2 2 3 4 5 2 2" xfId="37760" xr:uid="{00000000-0005-0000-0000-00009C140000}"/>
    <cellStyle name="20% - Dekorfärg2 2 2 3 4 5 3" xfId="37761" xr:uid="{00000000-0005-0000-0000-00009D140000}"/>
    <cellStyle name="20% - Dekorfärg2 2 2 3 4 6" xfId="27574" xr:uid="{00000000-0005-0000-0000-00009E140000}"/>
    <cellStyle name="20% - Dekorfärg2 2 2 3 4 6 2" xfId="37762" xr:uid="{00000000-0005-0000-0000-00009F140000}"/>
    <cellStyle name="20% - Dekorfärg2 2 2 3 4 7" xfId="37763" xr:uid="{00000000-0005-0000-0000-0000A0140000}"/>
    <cellStyle name="20% - Dekorfärg2 2 2 3 4 8" xfId="37764" xr:uid="{00000000-0005-0000-0000-0000A1140000}"/>
    <cellStyle name="20% - Dekorfärg2 2 2 3 4_Tabell 6a K" xfId="22400" xr:uid="{00000000-0005-0000-0000-0000A2140000}"/>
    <cellStyle name="20% - Dekorfärg2 2 2 3 5" xfId="1314" xr:uid="{00000000-0005-0000-0000-0000A3140000}"/>
    <cellStyle name="20% - Dekorfärg2 2 2 3 5 2" xfId="3506" xr:uid="{00000000-0005-0000-0000-0000A4140000}"/>
    <cellStyle name="20% - Dekorfärg2 2 2 3 5 2 2" xfId="7892" xr:uid="{00000000-0005-0000-0000-0000A5140000}"/>
    <cellStyle name="20% - Dekorfärg2 2 2 3 5 2 2 2" xfId="16777" xr:uid="{00000000-0005-0000-0000-0000A6140000}"/>
    <cellStyle name="20% - Dekorfärg2 2 2 3 5 2 2 2 2" xfId="37765" xr:uid="{00000000-0005-0000-0000-0000A7140000}"/>
    <cellStyle name="20% - Dekorfärg2 2 2 3 5 2 2 3" xfId="34274" xr:uid="{00000000-0005-0000-0000-0000A8140000}"/>
    <cellStyle name="20% - Dekorfärg2 2 2 3 5 2 2_Tabell 6a K" xfId="24828" xr:uid="{00000000-0005-0000-0000-0000A9140000}"/>
    <cellStyle name="20% - Dekorfärg2 2 2 3 5 2 3" xfId="12391" xr:uid="{00000000-0005-0000-0000-0000AA140000}"/>
    <cellStyle name="20% - Dekorfärg2 2 2 3 5 2 3 2" xfId="37766" xr:uid="{00000000-0005-0000-0000-0000AB140000}"/>
    <cellStyle name="20% - Dekorfärg2 2 2 3 5 2 4" xfId="29888" xr:uid="{00000000-0005-0000-0000-0000AC140000}"/>
    <cellStyle name="20% - Dekorfärg2 2 2 3 5 2 5" xfId="37767" xr:uid="{00000000-0005-0000-0000-0000AD140000}"/>
    <cellStyle name="20% - Dekorfärg2 2 2 3 5 2_Tabell 6a K" xfId="23153" xr:uid="{00000000-0005-0000-0000-0000AE140000}"/>
    <cellStyle name="20% - Dekorfärg2 2 2 3 5 3" xfId="5699" xr:uid="{00000000-0005-0000-0000-0000AF140000}"/>
    <cellStyle name="20% - Dekorfärg2 2 2 3 5 3 2" xfId="14584" xr:uid="{00000000-0005-0000-0000-0000B0140000}"/>
    <cellStyle name="20% - Dekorfärg2 2 2 3 5 3 2 2" xfId="37768" xr:uid="{00000000-0005-0000-0000-0000B1140000}"/>
    <cellStyle name="20% - Dekorfärg2 2 2 3 5 3 3" xfId="32081" xr:uid="{00000000-0005-0000-0000-0000B2140000}"/>
    <cellStyle name="20% - Dekorfärg2 2 2 3 5 3 4" xfId="37769" xr:uid="{00000000-0005-0000-0000-0000B3140000}"/>
    <cellStyle name="20% - Dekorfärg2 2 2 3 5 3_Tabell 6a K" xfId="23025" xr:uid="{00000000-0005-0000-0000-0000B4140000}"/>
    <cellStyle name="20% - Dekorfärg2 2 2 3 5 4" xfId="10199" xr:uid="{00000000-0005-0000-0000-0000B5140000}"/>
    <cellStyle name="20% - Dekorfärg2 2 2 3 5 4 2" xfId="37770" xr:uid="{00000000-0005-0000-0000-0000B6140000}"/>
    <cellStyle name="20% - Dekorfärg2 2 2 3 5 4 2 2" xfId="37771" xr:uid="{00000000-0005-0000-0000-0000B7140000}"/>
    <cellStyle name="20% - Dekorfärg2 2 2 3 5 4 3" xfId="37772" xr:uid="{00000000-0005-0000-0000-0000B8140000}"/>
    <cellStyle name="20% - Dekorfärg2 2 2 3 5 5" xfId="27696" xr:uid="{00000000-0005-0000-0000-0000B9140000}"/>
    <cellStyle name="20% - Dekorfärg2 2 2 3 5 5 2" xfId="37773" xr:uid="{00000000-0005-0000-0000-0000BA140000}"/>
    <cellStyle name="20% - Dekorfärg2 2 2 3 5 6" xfId="37774" xr:uid="{00000000-0005-0000-0000-0000BB140000}"/>
    <cellStyle name="20% - Dekorfärg2 2 2 3 5 7" xfId="37775" xr:uid="{00000000-0005-0000-0000-0000BC140000}"/>
    <cellStyle name="20% - Dekorfärg2 2 2 3 5_Tabell 6a K" xfId="25189" xr:uid="{00000000-0005-0000-0000-0000BD140000}"/>
    <cellStyle name="20% - Dekorfärg2 2 2 3 6" xfId="2536" xr:uid="{00000000-0005-0000-0000-0000BE140000}"/>
    <cellStyle name="20% - Dekorfärg2 2 2 3 6 2" xfId="6922" xr:uid="{00000000-0005-0000-0000-0000BF140000}"/>
    <cellStyle name="20% - Dekorfärg2 2 2 3 6 2 2" xfId="15807" xr:uid="{00000000-0005-0000-0000-0000C0140000}"/>
    <cellStyle name="20% - Dekorfärg2 2 2 3 6 2 2 2" xfId="37776" xr:uid="{00000000-0005-0000-0000-0000C1140000}"/>
    <cellStyle name="20% - Dekorfärg2 2 2 3 6 2 3" xfId="33304" xr:uid="{00000000-0005-0000-0000-0000C2140000}"/>
    <cellStyle name="20% - Dekorfärg2 2 2 3 6 2 4" xfId="37777" xr:uid="{00000000-0005-0000-0000-0000C3140000}"/>
    <cellStyle name="20% - Dekorfärg2 2 2 3 6 2_Tabell 6a K" xfId="19960" xr:uid="{00000000-0005-0000-0000-0000C4140000}"/>
    <cellStyle name="20% - Dekorfärg2 2 2 3 6 3" xfId="11421" xr:uid="{00000000-0005-0000-0000-0000C5140000}"/>
    <cellStyle name="20% - Dekorfärg2 2 2 3 6 3 2" xfId="37778" xr:uid="{00000000-0005-0000-0000-0000C6140000}"/>
    <cellStyle name="20% - Dekorfärg2 2 2 3 6 3 2 2" xfId="37779" xr:uid="{00000000-0005-0000-0000-0000C7140000}"/>
    <cellStyle name="20% - Dekorfärg2 2 2 3 6 3 3" xfId="37780" xr:uid="{00000000-0005-0000-0000-0000C8140000}"/>
    <cellStyle name="20% - Dekorfärg2 2 2 3 6 4" xfId="28918" xr:uid="{00000000-0005-0000-0000-0000C9140000}"/>
    <cellStyle name="20% - Dekorfärg2 2 2 3 6 4 2" xfId="37781" xr:uid="{00000000-0005-0000-0000-0000CA140000}"/>
    <cellStyle name="20% - Dekorfärg2 2 2 3 6 5" xfId="37782" xr:uid="{00000000-0005-0000-0000-0000CB140000}"/>
    <cellStyle name="20% - Dekorfärg2 2 2 3 6 6" xfId="37783" xr:uid="{00000000-0005-0000-0000-0000CC140000}"/>
    <cellStyle name="20% - Dekorfärg2 2 2 3 6_Tabell 6a K" xfId="26444" xr:uid="{00000000-0005-0000-0000-0000CD140000}"/>
    <cellStyle name="20% - Dekorfärg2 2 2 3 7" xfId="4729" xr:uid="{00000000-0005-0000-0000-0000CE140000}"/>
    <cellStyle name="20% - Dekorfärg2 2 2 3 7 2" xfId="13614" xr:uid="{00000000-0005-0000-0000-0000CF140000}"/>
    <cellStyle name="20% - Dekorfärg2 2 2 3 7 2 2" xfId="37784" xr:uid="{00000000-0005-0000-0000-0000D0140000}"/>
    <cellStyle name="20% - Dekorfärg2 2 2 3 7 3" xfId="31111" xr:uid="{00000000-0005-0000-0000-0000D1140000}"/>
    <cellStyle name="20% - Dekorfärg2 2 2 3 7 4" xfId="37785" xr:uid="{00000000-0005-0000-0000-0000D2140000}"/>
    <cellStyle name="20% - Dekorfärg2 2 2 3 7_Tabell 6a K" xfId="24748" xr:uid="{00000000-0005-0000-0000-0000D3140000}"/>
    <cellStyle name="20% - Dekorfärg2 2 2 3 8" xfId="9229" xr:uid="{00000000-0005-0000-0000-0000D4140000}"/>
    <cellStyle name="20% - Dekorfärg2 2 2 3 8 2" xfId="37786" xr:uid="{00000000-0005-0000-0000-0000D5140000}"/>
    <cellStyle name="20% - Dekorfärg2 2 2 3 8 2 2" xfId="37787" xr:uid="{00000000-0005-0000-0000-0000D6140000}"/>
    <cellStyle name="20% - Dekorfärg2 2 2 3 8 3" xfId="37788" xr:uid="{00000000-0005-0000-0000-0000D7140000}"/>
    <cellStyle name="20% - Dekorfärg2 2 2 3 9" xfId="26726" xr:uid="{00000000-0005-0000-0000-0000D8140000}"/>
    <cellStyle name="20% - Dekorfärg2 2 2 3 9 2" xfId="37789" xr:uid="{00000000-0005-0000-0000-0000D9140000}"/>
    <cellStyle name="20% - Dekorfärg2 2 2 3_Tabell 6a K" xfId="21332" xr:uid="{00000000-0005-0000-0000-0000DA140000}"/>
    <cellStyle name="20% - Dekorfärg2 2 2 4" xfId="202" xr:uid="{00000000-0005-0000-0000-0000DB140000}"/>
    <cellStyle name="20% - Dekorfärg2 2 2 4 10" xfId="37790" xr:uid="{00000000-0005-0000-0000-0000DC140000}"/>
    <cellStyle name="20% - Dekorfärg2 2 2 4 11" xfId="37791" xr:uid="{00000000-0005-0000-0000-0000DD140000}"/>
    <cellStyle name="20% - Dekorfärg2 2 2 4 12" xfId="37792" xr:uid="{00000000-0005-0000-0000-0000DE140000}"/>
    <cellStyle name="20% - Dekorfärg2 2 2 4 2" xfId="414" xr:uid="{00000000-0005-0000-0000-0000DF140000}"/>
    <cellStyle name="20% - Dekorfärg2 2 2 4 2 2" xfId="838" xr:uid="{00000000-0005-0000-0000-0000E0140000}"/>
    <cellStyle name="20% - Dekorfärg2 2 2 4 2 2 2" xfId="1321" xr:uid="{00000000-0005-0000-0000-0000E1140000}"/>
    <cellStyle name="20% - Dekorfärg2 2 2 4 2 2 2 2" xfId="3513" xr:uid="{00000000-0005-0000-0000-0000E2140000}"/>
    <cellStyle name="20% - Dekorfärg2 2 2 4 2 2 2 2 2" xfId="7899" xr:uid="{00000000-0005-0000-0000-0000E3140000}"/>
    <cellStyle name="20% - Dekorfärg2 2 2 4 2 2 2 2 2 2" xfId="16784" xr:uid="{00000000-0005-0000-0000-0000E4140000}"/>
    <cellStyle name="20% - Dekorfärg2 2 2 4 2 2 2 2 2 2 2" xfId="37793" xr:uid="{00000000-0005-0000-0000-0000E5140000}"/>
    <cellStyle name="20% - Dekorfärg2 2 2 4 2 2 2 2 2 3" xfId="34281" xr:uid="{00000000-0005-0000-0000-0000E6140000}"/>
    <cellStyle name="20% - Dekorfärg2 2 2 4 2 2 2 2 2_Tabell 6a K" xfId="22071" xr:uid="{00000000-0005-0000-0000-0000E7140000}"/>
    <cellStyle name="20% - Dekorfärg2 2 2 4 2 2 2 2 3" xfId="12398" xr:uid="{00000000-0005-0000-0000-0000E8140000}"/>
    <cellStyle name="20% - Dekorfärg2 2 2 4 2 2 2 2 3 2" xfId="37794" xr:uid="{00000000-0005-0000-0000-0000E9140000}"/>
    <cellStyle name="20% - Dekorfärg2 2 2 4 2 2 2 2 4" xfId="29895" xr:uid="{00000000-0005-0000-0000-0000EA140000}"/>
    <cellStyle name="20% - Dekorfärg2 2 2 4 2 2 2 2 5" xfId="37795" xr:uid="{00000000-0005-0000-0000-0000EB140000}"/>
    <cellStyle name="20% - Dekorfärg2 2 2 4 2 2 2 2_Tabell 6a K" xfId="8949" xr:uid="{00000000-0005-0000-0000-0000EC140000}"/>
    <cellStyle name="20% - Dekorfärg2 2 2 4 2 2 2 3" xfId="5706" xr:uid="{00000000-0005-0000-0000-0000ED140000}"/>
    <cellStyle name="20% - Dekorfärg2 2 2 4 2 2 2 3 2" xfId="14591" xr:uid="{00000000-0005-0000-0000-0000EE140000}"/>
    <cellStyle name="20% - Dekorfärg2 2 2 4 2 2 2 3 2 2" xfId="37796" xr:uid="{00000000-0005-0000-0000-0000EF140000}"/>
    <cellStyle name="20% - Dekorfärg2 2 2 4 2 2 2 3 3" xfId="32088" xr:uid="{00000000-0005-0000-0000-0000F0140000}"/>
    <cellStyle name="20% - Dekorfärg2 2 2 4 2 2 2 3 4" xfId="37797" xr:uid="{00000000-0005-0000-0000-0000F1140000}"/>
    <cellStyle name="20% - Dekorfärg2 2 2 4 2 2 2 3_Tabell 6a K" xfId="26449" xr:uid="{00000000-0005-0000-0000-0000F2140000}"/>
    <cellStyle name="20% - Dekorfärg2 2 2 4 2 2 2 4" xfId="10206" xr:uid="{00000000-0005-0000-0000-0000F3140000}"/>
    <cellStyle name="20% - Dekorfärg2 2 2 4 2 2 2 4 2" xfId="37798" xr:uid="{00000000-0005-0000-0000-0000F4140000}"/>
    <cellStyle name="20% - Dekorfärg2 2 2 4 2 2 2 4 2 2" xfId="37799" xr:uid="{00000000-0005-0000-0000-0000F5140000}"/>
    <cellStyle name="20% - Dekorfärg2 2 2 4 2 2 2 4 3" xfId="37800" xr:uid="{00000000-0005-0000-0000-0000F6140000}"/>
    <cellStyle name="20% - Dekorfärg2 2 2 4 2 2 2 5" xfId="27703" xr:uid="{00000000-0005-0000-0000-0000F7140000}"/>
    <cellStyle name="20% - Dekorfärg2 2 2 4 2 2 2 5 2" xfId="37801" xr:uid="{00000000-0005-0000-0000-0000F8140000}"/>
    <cellStyle name="20% - Dekorfärg2 2 2 4 2 2 2 6" xfId="37802" xr:uid="{00000000-0005-0000-0000-0000F9140000}"/>
    <cellStyle name="20% - Dekorfärg2 2 2 4 2 2 2 7" xfId="37803" xr:uid="{00000000-0005-0000-0000-0000FA140000}"/>
    <cellStyle name="20% - Dekorfärg2 2 2 4 2 2 2_Tabell 6a K" xfId="23119" xr:uid="{00000000-0005-0000-0000-0000FB140000}"/>
    <cellStyle name="20% - Dekorfärg2 2 2 4 2 2 3" xfId="3030" xr:uid="{00000000-0005-0000-0000-0000FC140000}"/>
    <cellStyle name="20% - Dekorfärg2 2 2 4 2 2 3 2" xfId="7416" xr:uid="{00000000-0005-0000-0000-0000FD140000}"/>
    <cellStyle name="20% - Dekorfärg2 2 2 4 2 2 3 2 2" xfId="16301" xr:uid="{00000000-0005-0000-0000-0000FE140000}"/>
    <cellStyle name="20% - Dekorfärg2 2 2 4 2 2 3 2 2 2" xfId="37804" xr:uid="{00000000-0005-0000-0000-0000FF140000}"/>
    <cellStyle name="20% - Dekorfärg2 2 2 4 2 2 3 2 3" xfId="33798" xr:uid="{00000000-0005-0000-0000-000000150000}"/>
    <cellStyle name="20% - Dekorfärg2 2 2 4 2 2 3 2 4" xfId="37805" xr:uid="{00000000-0005-0000-0000-000001150000}"/>
    <cellStyle name="20% - Dekorfärg2 2 2 4 2 2 3 2_Tabell 6a K" xfId="18654" xr:uid="{00000000-0005-0000-0000-000002150000}"/>
    <cellStyle name="20% - Dekorfärg2 2 2 4 2 2 3 3" xfId="11915" xr:uid="{00000000-0005-0000-0000-000003150000}"/>
    <cellStyle name="20% - Dekorfärg2 2 2 4 2 2 3 3 2" xfId="37806" xr:uid="{00000000-0005-0000-0000-000004150000}"/>
    <cellStyle name="20% - Dekorfärg2 2 2 4 2 2 3 3 2 2" xfId="37807" xr:uid="{00000000-0005-0000-0000-000005150000}"/>
    <cellStyle name="20% - Dekorfärg2 2 2 4 2 2 3 3 3" xfId="37808" xr:uid="{00000000-0005-0000-0000-000006150000}"/>
    <cellStyle name="20% - Dekorfärg2 2 2 4 2 2 3 4" xfId="29412" xr:uid="{00000000-0005-0000-0000-000007150000}"/>
    <cellStyle name="20% - Dekorfärg2 2 2 4 2 2 3 4 2" xfId="37809" xr:uid="{00000000-0005-0000-0000-000008150000}"/>
    <cellStyle name="20% - Dekorfärg2 2 2 4 2 2 3 5" xfId="37810" xr:uid="{00000000-0005-0000-0000-000009150000}"/>
    <cellStyle name="20% - Dekorfärg2 2 2 4 2 2 3 6" xfId="37811" xr:uid="{00000000-0005-0000-0000-00000A150000}"/>
    <cellStyle name="20% - Dekorfärg2 2 2 4 2 2 3_Tabell 6a K" xfId="21039" xr:uid="{00000000-0005-0000-0000-00000B150000}"/>
    <cellStyle name="20% - Dekorfärg2 2 2 4 2 2 4" xfId="5223" xr:uid="{00000000-0005-0000-0000-00000C150000}"/>
    <cellStyle name="20% - Dekorfärg2 2 2 4 2 2 4 2" xfId="14108" xr:uid="{00000000-0005-0000-0000-00000D150000}"/>
    <cellStyle name="20% - Dekorfärg2 2 2 4 2 2 4 2 2" xfId="37812" xr:uid="{00000000-0005-0000-0000-00000E150000}"/>
    <cellStyle name="20% - Dekorfärg2 2 2 4 2 2 4 3" xfId="31605" xr:uid="{00000000-0005-0000-0000-00000F150000}"/>
    <cellStyle name="20% - Dekorfärg2 2 2 4 2 2 4 4" xfId="37813" xr:uid="{00000000-0005-0000-0000-000010150000}"/>
    <cellStyle name="20% - Dekorfärg2 2 2 4 2 2 4_Tabell 6a K" xfId="8941" xr:uid="{00000000-0005-0000-0000-000011150000}"/>
    <cellStyle name="20% - Dekorfärg2 2 2 4 2 2 5" xfId="9723" xr:uid="{00000000-0005-0000-0000-000012150000}"/>
    <cellStyle name="20% - Dekorfärg2 2 2 4 2 2 5 2" xfId="37814" xr:uid="{00000000-0005-0000-0000-000013150000}"/>
    <cellStyle name="20% - Dekorfärg2 2 2 4 2 2 5 2 2" xfId="37815" xr:uid="{00000000-0005-0000-0000-000014150000}"/>
    <cellStyle name="20% - Dekorfärg2 2 2 4 2 2 5 3" xfId="37816" xr:uid="{00000000-0005-0000-0000-000015150000}"/>
    <cellStyle name="20% - Dekorfärg2 2 2 4 2 2 6" xfId="27220" xr:uid="{00000000-0005-0000-0000-000016150000}"/>
    <cellStyle name="20% - Dekorfärg2 2 2 4 2 2 6 2" xfId="37817" xr:uid="{00000000-0005-0000-0000-000017150000}"/>
    <cellStyle name="20% - Dekorfärg2 2 2 4 2 2 7" xfId="37818" xr:uid="{00000000-0005-0000-0000-000018150000}"/>
    <cellStyle name="20% - Dekorfärg2 2 2 4 2 2 8" xfId="37819" xr:uid="{00000000-0005-0000-0000-000019150000}"/>
    <cellStyle name="20% - Dekorfärg2 2 2 4 2 2_Tabell 6a K" xfId="18662" xr:uid="{00000000-0005-0000-0000-00001A150000}"/>
    <cellStyle name="20% - Dekorfärg2 2 2 4 2 3" xfId="1320" xr:uid="{00000000-0005-0000-0000-00001B150000}"/>
    <cellStyle name="20% - Dekorfärg2 2 2 4 2 3 2" xfId="3512" xr:uid="{00000000-0005-0000-0000-00001C150000}"/>
    <cellStyle name="20% - Dekorfärg2 2 2 4 2 3 2 2" xfId="7898" xr:uid="{00000000-0005-0000-0000-00001D150000}"/>
    <cellStyle name="20% - Dekorfärg2 2 2 4 2 3 2 2 2" xfId="16783" xr:uid="{00000000-0005-0000-0000-00001E150000}"/>
    <cellStyle name="20% - Dekorfärg2 2 2 4 2 3 2 2 2 2" xfId="37820" xr:uid="{00000000-0005-0000-0000-00001F150000}"/>
    <cellStyle name="20% - Dekorfärg2 2 2 4 2 3 2 2 3" xfId="34280" xr:uid="{00000000-0005-0000-0000-000020150000}"/>
    <cellStyle name="20% - Dekorfärg2 2 2 4 2 3 2 2_Tabell 6a K" xfId="19941" xr:uid="{00000000-0005-0000-0000-000021150000}"/>
    <cellStyle name="20% - Dekorfärg2 2 2 4 2 3 2 3" xfId="12397" xr:uid="{00000000-0005-0000-0000-000022150000}"/>
    <cellStyle name="20% - Dekorfärg2 2 2 4 2 3 2 3 2" xfId="37821" xr:uid="{00000000-0005-0000-0000-000023150000}"/>
    <cellStyle name="20% - Dekorfärg2 2 2 4 2 3 2 4" xfId="29894" xr:uid="{00000000-0005-0000-0000-000024150000}"/>
    <cellStyle name="20% - Dekorfärg2 2 2 4 2 3 2 5" xfId="37822" xr:uid="{00000000-0005-0000-0000-000025150000}"/>
    <cellStyle name="20% - Dekorfärg2 2 2 4 2 3 2_Tabell 6a K" xfId="8936" xr:uid="{00000000-0005-0000-0000-000026150000}"/>
    <cellStyle name="20% - Dekorfärg2 2 2 4 2 3 3" xfId="5705" xr:uid="{00000000-0005-0000-0000-000027150000}"/>
    <cellStyle name="20% - Dekorfärg2 2 2 4 2 3 3 2" xfId="14590" xr:uid="{00000000-0005-0000-0000-000028150000}"/>
    <cellStyle name="20% - Dekorfärg2 2 2 4 2 3 3 2 2" xfId="37823" xr:uid="{00000000-0005-0000-0000-000029150000}"/>
    <cellStyle name="20% - Dekorfärg2 2 2 4 2 3 3 3" xfId="32087" xr:uid="{00000000-0005-0000-0000-00002A150000}"/>
    <cellStyle name="20% - Dekorfärg2 2 2 4 2 3 3 4" xfId="37824" xr:uid="{00000000-0005-0000-0000-00002B150000}"/>
    <cellStyle name="20% - Dekorfärg2 2 2 4 2 3 3_Tabell 6a K" xfId="17807" xr:uid="{00000000-0005-0000-0000-00002C150000}"/>
    <cellStyle name="20% - Dekorfärg2 2 2 4 2 3 4" xfId="10205" xr:uid="{00000000-0005-0000-0000-00002D150000}"/>
    <cellStyle name="20% - Dekorfärg2 2 2 4 2 3 4 2" xfId="37825" xr:uid="{00000000-0005-0000-0000-00002E150000}"/>
    <cellStyle name="20% - Dekorfärg2 2 2 4 2 3 4 2 2" xfId="37826" xr:uid="{00000000-0005-0000-0000-00002F150000}"/>
    <cellStyle name="20% - Dekorfärg2 2 2 4 2 3 4 3" xfId="37827" xr:uid="{00000000-0005-0000-0000-000030150000}"/>
    <cellStyle name="20% - Dekorfärg2 2 2 4 2 3 5" xfId="27702" xr:uid="{00000000-0005-0000-0000-000031150000}"/>
    <cellStyle name="20% - Dekorfärg2 2 2 4 2 3 5 2" xfId="37828" xr:uid="{00000000-0005-0000-0000-000032150000}"/>
    <cellStyle name="20% - Dekorfärg2 2 2 4 2 3 6" xfId="37829" xr:uid="{00000000-0005-0000-0000-000033150000}"/>
    <cellStyle name="20% - Dekorfärg2 2 2 4 2 3 7" xfId="37830" xr:uid="{00000000-0005-0000-0000-000034150000}"/>
    <cellStyle name="20% - Dekorfärg2 2 2 4 2 3_Tabell 6a K" xfId="24244" xr:uid="{00000000-0005-0000-0000-000035150000}"/>
    <cellStyle name="20% - Dekorfärg2 2 2 4 2 4" xfId="2606" xr:uid="{00000000-0005-0000-0000-000036150000}"/>
    <cellStyle name="20% - Dekorfärg2 2 2 4 2 4 2" xfId="6992" xr:uid="{00000000-0005-0000-0000-000037150000}"/>
    <cellStyle name="20% - Dekorfärg2 2 2 4 2 4 2 2" xfId="15877" xr:uid="{00000000-0005-0000-0000-000038150000}"/>
    <cellStyle name="20% - Dekorfärg2 2 2 4 2 4 2 2 2" xfId="37831" xr:uid="{00000000-0005-0000-0000-000039150000}"/>
    <cellStyle name="20% - Dekorfärg2 2 2 4 2 4 2 3" xfId="33374" xr:uid="{00000000-0005-0000-0000-00003A150000}"/>
    <cellStyle name="20% - Dekorfärg2 2 2 4 2 4 2 4" xfId="37832" xr:uid="{00000000-0005-0000-0000-00003B150000}"/>
    <cellStyle name="20% - Dekorfärg2 2 2 4 2 4 2_Tabell 6a K" xfId="17798" xr:uid="{00000000-0005-0000-0000-00003C150000}"/>
    <cellStyle name="20% - Dekorfärg2 2 2 4 2 4 3" xfId="11491" xr:uid="{00000000-0005-0000-0000-00003D150000}"/>
    <cellStyle name="20% - Dekorfärg2 2 2 4 2 4 3 2" xfId="37833" xr:uid="{00000000-0005-0000-0000-00003E150000}"/>
    <cellStyle name="20% - Dekorfärg2 2 2 4 2 4 3 2 2" xfId="37834" xr:uid="{00000000-0005-0000-0000-00003F150000}"/>
    <cellStyle name="20% - Dekorfärg2 2 2 4 2 4 3 3" xfId="37835" xr:uid="{00000000-0005-0000-0000-000040150000}"/>
    <cellStyle name="20% - Dekorfärg2 2 2 4 2 4 4" xfId="28988" xr:uid="{00000000-0005-0000-0000-000041150000}"/>
    <cellStyle name="20% - Dekorfärg2 2 2 4 2 4 4 2" xfId="37836" xr:uid="{00000000-0005-0000-0000-000042150000}"/>
    <cellStyle name="20% - Dekorfärg2 2 2 4 2 4 5" xfId="37837" xr:uid="{00000000-0005-0000-0000-000043150000}"/>
    <cellStyle name="20% - Dekorfärg2 2 2 4 2 4 6" xfId="37838" xr:uid="{00000000-0005-0000-0000-000044150000}"/>
    <cellStyle name="20% - Dekorfärg2 2 2 4 2 4_Tabell 6a K" xfId="8956" xr:uid="{00000000-0005-0000-0000-000045150000}"/>
    <cellStyle name="20% - Dekorfärg2 2 2 4 2 5" xfId="4799" xr:uid="{00000000-0005-0000-0000-000046150000}"/>
    <cellStyle name="20% - Dekorfärg2 2 2 4 2 5 2" xfId="13684" xr:uid="{00000000-0005-0000-0000-000047150000}"/>
    <cellStyle name="20% - Dekorfärg2 2 2 4 2 5 2 2" xfId="37839" xr:uid="{00000000-0005-0000-0000-000048150000}"/>
    <cellStyle name="20% - Dekorfärg2 2 2 4 2 5 3" xfId="31181" xr:uid="{00000000-0005-0000-0000-000049150000}"/>
    <cellStyle name="20% - Dekorfärg2 2 2 4 2 5 4" xfId="37840" xr:uid="{00000000-0005-0000-0000-00004A150000}"/>
    <cellStyle name="20% - Dekorfärg2 2 2 4 2 5_Tabell 6a K" xfId="8962" xr:uid="{00000000-0005-0000-0000-00004B150000}"/>
    <cellStyle name="20% - Dekorfärg2 2 2 4 2 6" xfId="9299" xr:uid="{00000000-0005-0000-0000-00004C150000}"/>
    <cellStyle name="20% - Dekorfärg2 2 2 4 2 6 2" xfId="37841" xr:uid="{00000000-0005-0000-0000-00004D150000}"/>
    <cellStyle name="20% - Dekorfärg2 2 2 4 2 6 2 2" xfId="37842" xr:uid="{00000000-0005-0000-0000-00004E150000}"/>
    <cellStyle name="20% - Dekorfärg2 2 2 4 2 6 3" xfId="37843" xr:uid="{00000000-0005-0000-0000-00004F150000}"/>
    <cellStyle name="20% - Dekorfärg2 2 2 4 2 7" xfId="26796" xr:uid="{00000000-0005-0000-0000-000050150000}"/>
    <cellStyle name="20% - Dekorfärg2 2 2 4 2 7 2" xfId="37844" xr:uid="{00000000-0005-0000-0000-000051150000}"/>
    <cellStyle name="20% - Dekorfärg2 2 2 4 2 8" xfId="37845" xr:uid="{00000000-0005-0000-0000-000052150000}"/>
    <cellStyle name="20% - Dekorfärg2 2 2 4 2 9" xfId="37846" xr:uid="{00000000-0005-0000-0000-000053150000}"/>
    <cellStyle name="20% - Dekorfärg2 2 2 4 2_Tabell 6a K" xfId="24670" xr:uid="{00000000-0005-0000-0000-000054150000}"/>
    <cellStyle name="20% - Dekorfärg2 2 2 4 3" xfId="626" xr:uid="{00000000-0005-0000-0000-000055150000}"/>
    <cellStyle name="20% - Dekorfärg2 2 2 4 3 2" xfId="1322" xr:uid="{00000000-0005-0000-0000-000056150000}"/>
    <cellStyle name="20% - Dekorfärg2 2 2 4 3 2 2" xfId="3514" xr:uid="{00000000-0005-0000-0000-000057150000}"/>
    <cellStyle name="20% - Dekorfärg2 2 2 4 3 2 2 2" xfId="7900" xr:uid="{00000000-0005-0000-0000-000058150000}"/>
    <cellStyle name="20% - Dekorfärg2 2 2 4 3 2 2 2 2" xfId="16785" xr:uid="{00000000-0005-0000-0000-000059150000}"/>
    <cellStyle name="20% - Dekorfärg2 2 2 4 3 2 2 2 2 2" xfId="37847" xr:uid="{00000000-0005-0000-0000-00005A150000}"/>
    <cellStyle name="20% - Dekorfärg2 2 2 4 3 2 2 2 3" xfId="34282" xr:uid="{00000000-0005-0000-0000-00005B150000}"/>
    <cellStyle name="20% - Dekorfärg2 2 2 4 3 2 2 2_Tabell 6a K" xfId="22110" xr:uid="{00000000-0005-0000-0000-00005C150000}"/>
    <cellStyle name="20% - Dekorfärg2 2 2 4 3 2 2 3" xfId="12399" xr:uid="{00000000-0005-0000-0000-00005D150000}"/>
    <cellStyle name="20% - Dekorfärg2 2 2 4 3 2 2 3 2" xfId="37848" xr:uid="{00000000-0005-0000-0000-00005E150000}"/>
    <cellStyle name="20% - Dekorfärg2 2 2 4 3 2 2 4" xfId="29896" xr:uid="{00000000-0005-0000-0000-00005F150000}"/>
    <cellStyle name="20% - Dekorfärg2 2 2 4 3 2 2 5" xfId="37849" xr:uid="{00000000-0005-0000-0000-000060150000}"/>
    <cellStyle name="20% - Dekorfärg2 2 2 4 3 2 2_Tabell 6a K" xfId="8922" xr:uid="{00000000-0005-0000-0000-000061150000}"/>
    <cellStyle name="20% - Dekorfärg2 2 2 4 3 2 3" xfId="5707" xr:uid="{00000000-0005-0000-0000-000062150000}"/>
    <cellStyle name="20% - Dekorfärg2 2 2 4 3 2 3 2" xfId="14592" xr:uid="{00000000-0005-0000-0000-000063150000}"/>
    <cellStyle name="20% - Dekorfärg2 2 2 4 3 2 3 2 2" xfId="37850" xr:uid="{00000000-0005-0000-0000-000064150000}"/>
    <cellStyle name="20% - Dekorfärg2 2 2 4 3 2 3 3" xfId="32089" xr:uid="{00000000-0005-0000-0000-000065150000}"/>
    <cellStyle name="20% - Dekorfärg2 2 2 4 3 2 3 4" xfId="37851" xr:uid="{00000000-0005-0000-0000-000066150000}"/>
    <cellStyle name="20% - Dekorfärg2 2 2 4 3 2 3_Tabell 6a K" xfId="19945" xr:uid="{00000000-0005-0000-0000-000067150000}"/>
    <cellStyle name="20% - Dekorfärg2 2 2 4 3 2 4" xfId="10207" xr:uid="{00000000-0005-0000-0000-000068150000}"/>
    <cellStyle name="20% - Dekorfärg2 2 2 4 3 2 4 2" xfId="37852" xr:uid="{00000000-0005-0000-0000-000069150000}"/>
    <cellStyle name="20% - Dekorfärg2 2 2 4 3 2 4 2 2" xfId="37853" xr:uid="{00000000-0005-0000-0000-00006A150000}"/>
    <cellStyle name="20% - Dekorfärg2 2 2 4 3 2 4 3" xfId="37854" xr:uid="{00000000-0005-0000-0000-00006B150000}"/>
    <cellStyle name="20% - Dekorfärg2 2 2 4 3 2 5" xfId="27704" xr:uid="{00000000-0005-0000-0000-00006C150000}"/>
    <cellStyle name="20% - Dekorfärg2 2 2 4 3 2 5 2" xfId="37855" xr:uid="{00000000-0005-0000-0000-00006D150000}"/>
    <cellStyle name="20% - Dekorfärg2 2 2 4 3 2 6" xfId="37856" xr:uid="{00000000-0005-0000-0000-00006E150000}"/>
    <cellStyle name="20% - Dekorfärg2 2 2 4 3 2 7" xfId="37857" xr:uid="{00000000-0005-0000-0000-00006F150000}"/>
    <cellStyle name="20% - Dekorfärg2 2 2 4 3 2_Tabell 6a K" xfId="22114" xr:uid="{00000000-0005-0000-0000-000070150000}"/>
    <cellStyle name="20% - Dekorfärg2 2 2 4 3 3" xfId="2818" xr:uid="{00000000-0005-0000-0000-000071150000}"/>
    <cellStyle name="20% - Dekorfärg2 2 2 4 3 3 2" xfId="7204" xr:uid="{00000000-0005-0000-0000-000072150000}"/>
    <cellStyle name="20% - Dekorfärg2 2 2 4 3 3 2 2" xfId="16089" xr:uid="{00000000-0005-0000-0000-000073150000}"/>
    <cellStyle name="20% - Dekorfärg2 2 2 4 3 3 2 2 2" xfId="37858" xr:uid="{00000000-0005-0000-0000-000074150000}"/>
    <cellStyle name="20% - Dekorfärg2 2 2 4 3 3 2 3" xfId="33586" xr:uid="{00000000-0005-0000-0000-000075150000}"/>
    <cellStyle name="20% - Dekorfärg2 2 2 4 3 3 2 4" xfId="37859" xr:uid="{00000000-0005-0000-0000-000076150000}"/>
    <cellStyle name="20% - Dekorfärg2 2 2 4 3 3 2_Tabell 6a K" xfId="24283" xr:uid="{00000000-0005-0000-0000-000077150000}"/>
    <cellStyle name="20% - Dekorfärg2 2 2 4 3 3 3" xfId="11703" xr:uid="{00000000-0005-0000-0000-000078150000}"/>
    <cellStyle name="20% - Dekorfärg2 2 2 4 3 3 3 2" xfId="37860" xr:uid="{00000000-0005-0000-0000-000079150000}"/>
    <cellStyle name="20% - Dekorfärg2 2 2 4 3 3 3 2 2" xfId="37861" xr:uid="{00000000-0005-0000-0000-00007A150000}"/>
    <cellStyle name="20% - Dekorfärg2 2 2 4 3 3 3 3" xfId="37862" xr:uid="{00000000-0005-0000-0000-00007B150000}"/>
    <cellStyle name="20% - Dekorfärg2 2 2 4 3 3 4" xfId="29200" xr:uid="{00000000-0005-0000-0000-00007C150000}"/>
    <cellStyle name="20% - Dekorfärg2 2 2 4 3 3 4 2" xfId="37863" xr:uid="{00000000-0005-0000-0000-00007D150000}"/>
    <cellStyle name="20% - Dekorfärg2 2 2 4 3 3 5" xfId="37864" xr:uid="{00000000-0005-0000-0000-00007E150000}"/>
    <cellStyle name="20% - Dekorfärg2 2 2 4 3 3 6" xfId="37865" xr:uid="{00000000-0005-0000-0000-00007F150000}"/>
    <cellStyle name="20% - Dekorfärg2 2 2 4 3 3_Tabell 6a K" xfId="24285" xr:uid="{00000000-0005-0000-0000-000080150000}"/>
    <cellStyle name="20% - Dekorfärg2 2 2 4 3 4" xfId="5011" xr:uid="{00000000-0005-0000-0000-000081150000}"/>
    <cellStyle name="20% - Dekorfärg2 2 2 4 3 4 2" xfId="13896" xr:uid="{00000000-0005-0000-0000-000082150000}"/>
    <cellStyle name="20% - Dekorfärg2 2 2 4 3 4 2 2" xfId="37866" xr:uid="{00000000-0005-0000-0000-000083150000}"/>
    <cellStyle name="20% - Dekorfärg2 2 2 4 3 4 3" xfId="31393" xr:uid="{00000000-0005-0000-0000-000084150000}"/>
    <cellStyle name="20% - Dekorfärg2 2 2 4 3 4 4" xfId="37867" xr:uid="{00000000-0005-0000-0000-000085150000}"/>
    <cellStyle name="20% - Dekorfärg2 2 2 4 3 4_Tabell 6a K" xfId="21023" xr:uid="{00000000-0005-0000-0000-000086150000}"/>
    <cellStyle name="20% - Dekorfärg2 2 2 4 3 5" xfId="9511" xr:uid="{00000000-0005-0000-0000-000087150000}"/>
    <cellStyle name="20% - Dekorfärg2 2 2 4 3 5 2" xfId="37868" xr:uid="{00000000-0005-0000-0000-000088150000}"/>
    <cellStyle name="20% - Dekorfärg2 2 2 4 3 5 2 2" xfId="37869" xr:uid="{00000000-0005-0000-0000-000089150000}"/>
    <cellStyle name="20% - Dekorfärg2 2 2 4 3 5 3" xfId="37870" xr:uid="{00000000-0005-0000-0000-00008A150000}"/>
    <cellStyle name="20% - Dekorfärg2 2 2 4 3 6" xfId="27008" xr:uid="{00000000-0005-0000-0000-00008B150000}"/>
    <cellStyle name="20% - Dekorfärg2 2 2 4 3 6 2" xfId="37871" xr:uid="{00000000-0005-0000-0000-00008C150000}"/>
    <cellStyle name="20% - Dekorfärg2 2 2 4 3 7" xfId="37872" xr:uid="{00000000-0005-0000-0000-00008D150000}"/>
    <cellStyle name="20% - Dekorfärg2 2 2 4 3 8" xfId="37873" xr:uid="{00000000-0005-0000-0000-00008E150000}"/>
    <cellStyle name="20% - Dekorfärg2 2 2 4 3_Tabell 6a K" xfId="26486" xr:uid="{00000000-0005-0000-0000-00008F150000}"/>
    <cellStyle name="20% - Dekorfärg2 2 2 4 4" xfId="1050" xr:uid="{00000000-0005-0000-0000-000090150000}"/>
    <cellStyle name="20% - Dekorfärg2 2 2 4 4 2" xfId="1323" xr:uid="{00000000-0005-0000-0000-000091150000}"/>
    <cellStyle name="20% - Dekorfärg2 2 2 4 4 2 2" xfId="3515" xr:uid="{00000000-0005-0000-0000-000092150000}"/>
    <cellStyle name="20% - Dekorfärg2 2 2 4 4 2 2 2" xfId="7901" xr:uid="{00000000-0005-0000-0000-000093150000}"/>
    <cellStyle name="20% - Dekorfärg2 2 2 4 4 2 2 2 2" xfId="16786" xr:uid="{00000000-0005-0000-0000-000094150000}"/>
    <cellStyle name="20% - Dekorfärg2 2 2 4 4 2 2 2 2 2" xfId="37874" xr:uid="{00000000-0005-0000-0000-000095150000}"/>
    <cellStyle name="20% - Dekorfärg2 2 2 4 4 2 2 2 3" xfId="34283" xr:uid="{00000000-0005-0000-0000-000096150000}"/>
    <cellStyle name="20% - Dekorfärg2 2 2 4 4 2 2 2_Tabell 6a K" xfId="26454" xr:uid="{00000000-0005-0000-0000-000097150000}"/>
    <cellStyle name="20% - Dekorfärg2 2 2 4 4 2 2 3" xfId="12400" xr:uid="{00000000-0005-0000-0000-000098150000}"/>
    <cellStyle name="20% - Dekorfärg2 2 2 4 4 2 2 3 2" xfId="37875" xr:uid="{00000000-0005-0000-0000-000099150000}"/>
    <cellStyle name="20% - Dekorfärg2 2 2 4 4 2 2 4" xfId="29897" xr:uid="{00000000-0005-0000-0000-00009A150000}"/>
    <cellStyle name="20% - Dekorfärg2 2 2 4 4 2 2 5" xfId="37876" xr:uid="{00000000-0005-0000-0000-00009B150000}"/>
    <cellStyle name="20% - Dekorfärg2 2 2 4 4 2 2_Tabell 6a K" xfId="23208" xr:uid="{00000000-0005-0000-0000-00009C150000}"/>
    <cellStyle name="20% - Dekorfärg2 2 2 4 4 2 3" xfId="5708" xr:uid="{00000000-0005-0000-0000-00009D150000}"/>
    <cellStyle name="20% - Dekorfärg2 2 2 4 4 2 3 2" xfId="14593" xr:uid="{00000000-0005-0000-0000-00009E150000}"/>
    <cellStyle name="20% - Dekorfärg2 2 2 4 4 2 3 2 2" xfId="37877" xr:uid="{00000000-0005-0000-0000-00009F150000}"/>
    <cellStyle name="20% - Dekorfärg2 2 2 4 4 2 3 3" xfId="32090" xr:uid="{00000000-0005-0000-0000-0000A0150000}"/>
    <cellStyle name="20% - Dekorfärg2 2 2 4 4 2 3 4" xfId="37878" xr:uid="{00000000-0005-0000-0000-0000A1150000}"/>
    <cellStyle name="20% - Dekorfärg2 2 2 4 4 2 3_Tabell 6a K" xfId="18880" xr:uid="{00000000-0005-0000-0000-0000A2150000}"/>
    <cellStyle name="20% - Dekorfärg2 2 2 4 4 2 4" xfId="10208" xr:uid="{00000000-0005-0000-0000-0000A3150000}"/>
    <cellStyle name="20% - Dekorfärg2 2 2 4 4 2 4 2" xfId="37879" xr:uid="{00000000-0005-0000-0000-0000A4150000}"/>
    <cellStyle name="20% - Dekorfärg2 2 2 4 4 2 4 2 2" xfId="37880" xr:uid="{00000000-0005-0000-0000-0000A5150000}"/>
    <cellStyle name="20% - Dekorfärg2 2 2 4 4 2 4 3" xfId="37881" xr:uid="{00000000-0005-0000-0000-0000A6150000}"/>
    <cellStyle name="20% - Dekorfärg2 2 2 4 4 2 5" xfId="27705" xr:uid="{00000000-0005-0000-0000-0000A7150000}"/>
    <cellStyle name="20% - Dekorfärg2 2 2 4 4 2 5 2" xfId="37882" xr:uid="{00000000-0005-0000-0000-0000A8150000}"/>
    <cellStyle name="20% - Dekorfärg2 2 2 4 4 2 6" xfId="37883" xr:uid="{00000000-0005-0000-0000-0000A9150000}"/>
    <cellStyle name="20% - Dekorfärg2 2 2 4 4 2 7" xfId="37884" xr:uid="{00000000-0005-0000-0000-0000AA150000}"/>
    <cellStyle name="20% - Dekorfärg2 2 2 4 4 2_Tabell 6a K" xfId="24284" xr:uid="{00000000-0005-0000-0000-0000AB150000}"/>
    <cellStyle name="20% - Dekorfärg2 2 2 4 4 3" xfId="3242" xr:uid="{00000000-0005-0000-0000-0000AC150000}"/>
    <cellStyle name="20% - Dekorfärg2 2 2 4 4 3 2" xfId="7628" xr:uid="{00000000-0005-0000-0000-0000AD150000}"/>
    <cellStyle name="20% - Dekorfärg2 2 2 4 4 3 2 2" xfId="16513" xr:uid="{00000000-0005-0000-0000-0000AE150000}"/>
    <cellStyle name="20% - Dekorfärg2 2 2 4 4 3 2 2 2" xfId="37885" xr:uid="{00000000-0005-0000-0000-0000AF150000}"/>
    <cellStyle name="20% - Dekorfärg2 2 2 4 4 3 2 3" xfId="34010" xr:uid="{00000000-0005-0000-0000-0000B0150000}"/>
    <cellStyle name="20% - Dekorfärg2 2 2 4 4 3 2 4" xfId="37886" xr:uid="{00000000-0005-0000-0000-0000B1150000}"/>
    <cellStyle name="20% - Dekorfärg2 2 2 4 4 3 2_Tabell 6a K" xfId="8980" xr:uid="{00000000-0005-0000-0000-0000B2150000}"/>
    <cellStyle name="20% - Dekorfärg2 2 2 4 4 3 3" xfId="12127" xr:uid="{00000000-0005-0000-0000-0000B3150000}"/>
    <cellStyle name="20% - Dekorfärg2 2 2 4 4 3 3 2" xfId="37887" xr:uid="{00000000-0005-0000-0000-0000B4150000}"/>
    <cellStyle name="20% - Dekorfärg2 2 2 4 4 3 3 2 2" xfId="37888" xr:uid="{00000000-0005-0000-0000-0000B5150000}"/>
    <cellStyle name="20% - Dekorfärg2 2 2 4 4 3 3 3" xfId="37889" xr:uid="{00000000-0005-0000-0000-0000B6150000}"/>
    <cellStyle name="20% - Dekorfärg2 2 2 4 4 3 4" xfId="29624" xr:uid="{00000000-0005-0000-0000-0000B7150000}"/>
    <cellStyle name="20% - Dekorfärg2 2 2 4 4 3 4 2" xfId="37890" xr:uid="{00000000-0005-0000-0000-0000B8150000}"/>
    <cellStyle name="20% - Dekorfärg2 2 2 4 4 3 5" xfId="37891" xr:uid="{00000000-0005-0000-0000-0000B9150000}"/>
    <cellStyle name="20% - Dekorfärg2 2 2 4 4 3 6" xfId="37892" xr:uid="{00000000-0005-0000-0000-0000BA150000}"/>
    <cellStyle name="20% - Dekorfärg2 2 2 4 4 3_Tabell 6a K" xfId="9025" xr:uid="{00000000-0005-0000-0000-0000BB150000}"/>
    <cellStyle name="20% - Dekorfärg2 2 2 4 4 4" xfId="5435" xr:uid="{00000000-0005-0000-0000-0000BC150000}"/>
    <cellStyle name="20% - Dekorfärg2 2 2 4 4 4 2" xfId="14320" xr:uid="{00000000-0005-0000-0000-0000BD150000}"/>
    <cellStyle name="20% - Dekorfärg2 2 2 4 4 4 2 2" xfId="37893" xr:uid="{00000000-0005-0000-0000-0000BE150000}"/>
    <cellStyle name="20% - Dekorfärg2 2 2 4 4 4 3" xfId="31817" xr:uid="{00000000-0005-0000-0000-0000BF150000}"/>
    <cellStyle name="20% - Dekorfärg2 2 2 4 4 4 4" xfId="37894" xr:uid="{00000000-0005-0000-0000-0000C0150000}"/>
    <cellStyle name="20% - Dekorfärg2 2 2 4 4 4_Tabell 6a K" xfId="8963" xr:uid="{00000000-0005-0000-0000-0000C1150000}"/>
    <cellStyle name="20% - Dekorfärg2 2 2 4 4 5" xfId="9935" xr:uid="{00000000-0005-0000-0000-0000C2150000}"/>
    <cellStyle name="20% - Dekorfärg2 2 2 4 4 5 2" xfId="37895" xr:uid="{00000000-0005-0000-0000-0000C3150000}"/>
    <cellStyle name="20% - Dekorfärg2 2 2 4 4 5 2 2" xfId="37896" xr:uid="{00000000-0005-0000-0000-0000C4150000}"/>
    <cellStyle name="20% - Dekorfärg2 2 2 4 4 5 3" xfId="37897" xr:uid="{00000000-0005-0000-0000-0000C5150000}"/>
    <cellStyle name="20% - Dekorfärg2 2 2 4 4 6" xfId="27432" xr:uid="{00000000-0005-0000-0000-0000C6150000}"/>
    <cellStyle name="20% - Dekorfärg2 2 2 4 4 6 2" xfId="37898" xr:uid="{00000000-0005-0000-0000-0000C7150000}"/>
    <cellStyle name="20% - Dekorfärg2 2 2 4 4 7" xfId="37899" xr:uid="{00000000-0005-0000-0000-0000C8150000}"/>
    <cellStyle name="20% - Dekorfärg2 2 2 4 4 8" xfId="37900" xr:uid="{00000000-0005-0000-0000-0000C9150000}"/>
    <cellStyle name="20% - Dekorfärg2 2 2 4 4_Tabell 6a K" xfId="8975" xr:uid="{00000000-0005-0000-0000-0000CA150000}"/>
    <cellStyle name="20% - Dekorfärg2 2 2 4 5" xfId="1319" xr:uid="{00000000-0005-0000-0000-0000CB150000}"/>
    <cellStyle name="20% - Dekorfärg2 2 2 4 5 2" xfId="3511" xr:uid="{00000000-0005-0000-0000-0000CC150000}"/>
    <cellStyle name="20% - Dekorfärg2 2 2 4 5 2 2" xfId="7897" xr:uid="{00000000-0005-0000-0000-0000CD150000}"/>
    <cellStyle name="20% - Dekorfärg2 2 2 4 5 2 2 2" xfId="16782" xr:uid="{00000000-0005-0000-0000-0000CE150000}"/>
    <cellStyle name="20% - Dekorfärg2 2 2 4 5 2 2 2 2" xfId="37901" xr:uid="{00000000-0005-0000-0000-0000CF150000}"/>
    <cellStyle name="20% - Dekorfärg2 2 2 4 5 2 2 3" xfId="34279" xr:uid="{00000000-0005-0000-0000-0000D0150000}"/>
    <cellStyle name="20% - Dekorfärg2 2 2 4 5 2 2_Tabell 6a K" xfId="24282" xr:uid="{00000000-0005-0000-0000-0000D1150000}"/>
    <cellStyle name="20% - Dekorfärg2 2 2 4 5 2 3" xfId="12396" xr:uid="{00000000-0005-0000-0000-0000D2150000}"/>
    <cellStyle name="20% - Dekorfärg2 2 2 4 5 2 3 2" xfId="37902" xr:uid="{00000000-0005-0000-0000-0000D3150000}"/>
    <cellStyle name="20% - Dekorfärg2 2 2 4 5 2 4" xfId="29893" xr:uid="{00000000-0005-0000-0000-0000D4150000}"/>
    <cellStyle name="20% - Dekorfärg2 2 2 4 5 2 5" xfId="37903" xr:uid="{00000000-0005-0000-0000-0000D5150000}"/>
    <cellStyle name="20% - Dekorfärg2 2 2 4 5 2_Tabell 6a K" xfId="17805" xr:uid="{00000000-0005-0000-0000-0000D6150000}"/>
    <cellStyle name="20% - Dekorfärg2 2 2 4 5 3" xfId="5704" xr:uid="{00000000-0005-0000-0000-0000D7150000}"/>
    <cellStyle name="20% - Dekorfärg2 2 2 4 5 3 2" xfId="14589" xr:uid="{00000000-0005-0000-0000-0000D8150000}"/>
    <cellStyle name="20% - Dekorfärg2 2 2 4 5 3 2 2" xfId="37904" xr:uid="{00000000-0005-0000-0000-0000D9150000}"/>
    <cellStyle name="20% - Dekorfärg2 2 2 4 5 3 3" xfId="32086" xr:uid="{00000000-0005-0000-0000-0000DA150000}"/>
    <cellStyle name="20% - Dekorfärg2 2 2 4 5 3 4" xfId="37905" xr:uid="{00000000-0005-0000-0000-0000DB150000}"/>
    <cellStyle name="20% - Dekorfärg2 2 2 4 5 3_Tabell 6a K" xfId="22115" xr:uid="{00000000-0005-0000-0000-0000DC150000}"/>
    <cellStyle name="20% - Dekorfärg2 2 2 4 5 4" xfId="10204" xr:uid="{00000000-0005-0000-0000-0000DD150000}"/>
    <cellStyle name="20% - Dekorfärg2 2 2 4 5 4 2" xfId="37906" xr:uid="{00000000-0005-0000-0000-0000DE150000}"/>
    <cellStyle name="20% - Dekorfärg2 2 2 4 5 4 2 2" xfId="37907" xr:uid="{00000000-0005-0000-0000-0000DF150000}"/>
    <cellStyle name="20% - Dekorfärg2 2 2 4 5 4 3" xfId="37908" xr:uid="{00000000-0005-0000-0000-0000E0150000}"/>
    <cellStyle name="20% - Dekorfärg2 2 2 4 5 5" xfId="27701" xr:uid="{00000000-0005-0000-0000-0000E1150000}"/>
    <cellStyle name="20% - Dekorfärg2 2 2 4 5 5 2" xfId="37909" xr:uid="{00000000-0005-0000-0000-0000E2150000}"/>
    <cellStyle name="20% - Dekorfärg2 2 2 4 5 6" xfId="37910" xr:uid="{00000000-0005-0000-0000-0000E3150000}"/>
    <cellStyle name="20% - Dekorfärg2 2 2 4 5 7" xfId="37911" xr:uid="{00000000-0005-0000-0000-0000E4150000}"/>
    <cellStyle name="20% - Dekorfärg2 2 2 4 5_Tabell 6a K" xfId="26451" xr:uid="{00000000-0005-0000-0000-0000E5150000}"/>
    <cellStyle name="20% - Dekorfärg2 2 2 4 6" xfId="2394" xr:uid="{00000000-0005-0000-0000-0000E6150000}"/>
    <cellStyle name="20% - Dekorfärg2 2 2 4 6 2" xfId="6780" xr:uid="{00000000-0005-0000-0000-0000E7150000}"/>
    <cellStyle name="20% - Dekorfärg2 2 2 4 6 2 2" xfId="15665" xr:uid="{00000000-0005-0000-0000-0000E8150000}"/>
    <cellStyle name="20% - Dekorfärg2 2 2 4 6 2 2 2" xfId="37912" xr:uid="{00000000-0005-0000-0000-0000E9150000}"/>
    <cellStyle name="20% - Dekorfärg2 2 2 4 6 2 3" xfId="33162" xr:uid="{00000000-0005-0000-0000-0000EA150000}"/>
    <cellStyle name="20% - Dekorfärg2 2 2 4 6 2 4" xfId="37913" xr:uid="{00000000-0005-0000-0000-0000EB150000}"/>
    <cellStyle name="20% - Dekorfärg2 2 2 4 6 2_Tabell 6a K" xfId="25167" xr:uid="{00000000-0005-0000-0000-0000EC150000}"/>
    <cellStyle name="20% - Dekorfärg2 2 2 4 6 3" xfId="11279" xr:uid="{00000000-0005-0000-0000-0000ED150000}"/>
    <cellStyle name="20% - Dekorfärg2 2 2 4 6 3 2" xfId="37914" xr:uid="{00000000-0005-0000-0000-0000EE150000}"/>
    <cellStyle name="20% - Dekorfärg2 2 2 4 6 3 2 2" xfId="37915" xr:uid="{00000000-0005-0000-0000-0000EF150000}"/>
    <cellStyle name="20% - Dekorfärg2 2 2 4 6 3 3" xfId="37916" xr:uid="{00000000-0005-0000-0000-0000F0150000}"/>
    <cellStyle name="20% - Dekorfärg2 2 2 4 6 4" xfId="28776" xr:uid="{00000000-0005-0000-0000-0000F1150000}"/>
    <cellStyle name="20% - Dekorfärg2 2 2 4 6 4 2" xfId="37917" xr:uid="{00000000-0005-0000-0000-0000F2150000}"/>
    <cellStyle name="20% - Dekorfärg2 2 2 4 6 5" xfId="37918" xr:uid="{00000000-0005-0000-0000-0000F3150000}"/>
    <cellStyle name="20% - Dekorfärg2 2 2 4 6 6" xfId="37919" xr:uid="{00000000-0005-0000-0000-0000F4150000}"/>
    <cellStyle name="20% - Dekorfärg2 2 2 4 6_Tabell 6a K" xfId="20826" xr:uid="{00000000-0005-0000-0000-0000F5150000}"/>
    <cellStyle name="20% - Dekorfärg2 2 2 4 7" xfId="4587" xr:uid="{00000000-0005-0000-0000-0000F6150000}"/>
    <cellStyle name="20% - Dekorfärg2 2 2 4 7 2" xfId="13472" xr:uid="{00000000-0005-0000-0000-0000F7150000}"/>
    <cellStyle name="20% - Dekorfärg2 2 2 4 7 2 2" xfId="37920" xr:uid="{00000000-0005-0000-0000-0000F8150000}"/>
    <cellStyle name="20% - Dekorfärg2 2 2 4 7 3" xfId="30969" xr:uid="{00000000-0005-0000-0000-0000F9150000}"/>
    <cellStyle name="20% - Dekorfärg2 2 2 4 7 4" xfId="37921" xr:uid="{00000000-0005-0000-0000-0000FA150000}"/>
    <cellStyle name="20% - Dekorfärg2 2 2 4 7_Tabell 6a K" xfId="9016" xr:uid="{00000000-0005-0000-0000-0000FB150000}"/>
    <cellStyle name="20% - Dekorfärg2 2 2 4 8" xfId="9087" xr:uid="{00000000-0005-0000-0000-0000FC150000}"/>
    <cellStyle name="20% - Dekorfärg2 2 2 4 8 2" xfId="37922" xr:uid="{00000000-0005-0000-0000-0000FD150000}"/>
    <cellStyle name="20% - Dekorfärg2 2 2 4 8 2 2" xfId="37923" xr:uid="{00000000-0005-0000-0000-0000FE150000}"/>
    <cellStyle name="20% - Dekorfärg2 2 2 4 8 3" xfId="37924" xr:uid="{00000000-0005-0000-0000-0000FF150000}"/>
    <cellStyle name="20% - Dekorfärg2 2 2 4 9" xfId="26584" xr:uid="{00000000-0005-0000-0000-000000160000}"/>
    <cellStyle name="20% - Dekorfärg2 2 2 4 9 2" xfId="37925" xr:uid="{00000000-0005-0000-0000-000001160000}"/>
    <cellStyle name="20% - Dekorfärg2 2 2 4_Tabell 6a K" xfId="22239" xr:uid="{00000000-0005-0000-0000-000002160000}"/>
    <cellStyle name="20% - Dekorfärg2 2 2 5" xfId="400" xr:uid="{00000000-0005-0000-0000-000003160000}"/>
    <cellStyle name="20% - Dekorfärg2 2 2 5 2" xfId="824" xr:uid="{00000000-0005-0000-0000-000004160000}"/>
    <cellStyle name="20% - Dekorfärg2 2 2 5 2 2" xfId="1325" xr:uid="{00000000-0005-0000-0000-000005160000}"/>
    <cellStyle name="20% - Dekorfärg2 2 2 5 2 2 2" xfId="3517" xr:uid="{00000000-0005-0000-0000-000006160000}"/>
    <cellStyle name="20% - Dekorfärg2 2 2 5 2 2 2 2" xfId="7903" xr:uid="{00000000-0005-0000-0000-000007160000}"/>
    <cellStyle name="20% - Dekorfärg2 2 2 5 2 2 2 2 2" xfId="16788" xr:uid="{00000000-0005-0000-0000-000008160000}"/>
    <cellStyle name="20% - Dekorfärg2 2 2 5 2 2 2 2 2 2" xfId="37926" xr:uid="{00000000-0005-0000-0000-000009160000}"/>
    <cellStyle name="20% - Dekorfärg2 2 2 5 2 2 2 2 3" xfId="34285" xr:uid="{00000000-0005-0000-0000-00000A160000}"/>
    <cellStyle name="20% - Dekorfärg2 2 2 5 2 2 2 2_Tabell 6a K" xfId="8939" xr:uid="{00000000-0005-0000-0000-00000B160000}"/>
    <cellStyle name="20% - Dekorfärg2 2 2 5 2 2 2 3" xfId="12402" xr:uid="{00000000-0005-0000-0000-00000C160000}"/>
    <cellStyle name="20% - Dekorfärg2 2 2 5 2 2 2 3 2" xfId="37927" xr:uid="{00000000-0005-0000-0000-00000D160000}"/>
    <cellStyle name="20% - Dekorfärg2 2 2 5 2 2 2 4" xfId="29899" xr:uid="{00000000-0005-0000-0000-00000E160000}"/>
    <cellStyle name="20% - Dekorfärg2 2 2 5 2 2 2 5" xfId="37928" xr:uid="{00000000-0005-0000-0000-00000F160000}"/>
    <cellStyle name="20% - Dekorfärg2 2 2 5 2 2 2_Tabell 6a K" xfId="8955" xr:uid="{00000000-0005-0000-0000-000010160000}"/>
    <cellStyle name="20% - Dekorfärg2 2 2 5 2 2 3" xfId="5710" xr:uid="{00000000-0005-0000-0000-000011160000}"/>
    <cellStyle name="20% - Dekorfärg2 2 2 5 2 2 3 2" xfId="14595" xr:uid="{00000000-0005-0000-0000-000012160000}"/>
    <cellStyle name="20% - Dekorfärg2 2 2 5 2 2 3 2 2" xfId="37929" xr:uid="{00000000-0005-0000-0000-000013160000}"/>
    <cellStyle name="20% - Dekorfärg2 2 2 5 2 2 3 3" xfId="32092" xr:uid="{00000000-0005-0000-0000-000014160000}"/>
    <cellStyle name="20% - Dekorfärg2 2 2 5 2 2 3 4" xfId="37930" xr:uid="{00000000-0005-0000-0000-000015160000}"/>
    <cellStyle name="20% - Dekorfärg2 2 2 5 2 2 3_Tabell 6a K" xfId="8938" xr:uid="{00000000-0005-0000-0000-000016160000}"/>
    <cellStyle name="20% - Dekorfärg2 2 2 5 2 2 4" xfId="10210" xr:uid="{00000000-0005-0000-0000-000017160000}"/>
    <cellStyle name="20% - Dekorfärg2 2 2 5 2 2 4 2" xfId="37931" xr:uid="{00000000-0005-0000-0000-000018160000}"/>
    <cellStyle name="20% - Dekorfärg2 2 2 5 2 2 4 2 2" xfId="37932" xr:uid="{00000000-0005-0000-0000-000019160000}"/>
    <cellStyle name="20% - Dekorfärg2 2 2 5 2 2 4 3" xfId="37933" xr:uid="{00000000-0005-0000-0000-00001A160000}"/>
    <cellStyle name="20% - Dekorfärg2 2 2 5 2 2 5" xfId="27707" xr:uid="{00000000-0005-0000-0000-00001B160000}"/>
    <cellStyle name="20% - Dekorfärg2 2 2 5 2 2 5 2" xfId="37934" xr:uid="{00000000-0005-0000-0000-00001C160000}"/>
    <cellStyle name="20% - Dekorfärg2 2 2 5 2 2 6" xfId="37935" xr:uid="{00000000-0005-0000-0000-00001D160000}"/>
    <cellStyle name="20% - Dekorfärg2 2 2 5 2 2 7" xfId="37936" xr:uid="{00000000-0005-0000-0000-00001E160000}"/>
    <cellStyle name="20% - Dekorfärg2 2 2 5 2 2_Tabell 6a K" xfId="20617" xr:uid="{00000000-0005-0000-0000-00001F160000}"/>
    <cellStyle name="20% - Dekorfärg2 2 2 5 2 3" xfId="3016" xr:uid="{00000000-0005-0000-0000-000020160000}"/>
    <cellStyle name="20% - Dekorfärg2 2 2 5 2 3 2" xfId="7402" xr:uid="{00000000-0005-0000-0000-000021160000}"/>
    <cellStyle name="20% - Dekorfärg2 2 2 5 2 3 2 2" xfId="16287" xr:uid="{00000000-0005-0000-0000-000022160000}"/>
    <cellStyle name="20% - Dekorfärg2 2 2 5 2 3 2 2 2" xfId="37937" xr:uid="{00000000-0005-0000-0000-000023160000}"/>
    <cellStyle name="20% - Dekorfärg2 2 2 5 2 3 2 3" xfId="33784" xr:uid="{00000000-0005-0000-0000-000024160000}"/>
    <cellStyle name="20% - Dekorfärg2 2 2 5 2 3 2 4" xfId="37938" xr:uid="{00000000-0005-0000-0000-000025160000}"/>
    <cellStyle name="20% - Dekorfärg2 2 2 5 2 3 2_Tabell 6a K" xfId="26456" xr:uid="{00000000-0005-0000-0000-000026160000}"/>
    <cellStyle name="20% - Dekorfärg2 2 2 5 2 3 3" xfId="11901" xr:uid="{00000000-0005-0000-0000-000027160000}"/>
    <cellStyle name="20% - Dekorfärg2 2 2 5 2 3 3 2" xfId="37939" xr:uid="{00000000-0005-0000-0000-000028160000}"/>
    <cellStyle name="20% - Dekorfärg2 2 2 5 2 3 3 2 2" xfId="37940" xr:uid="{00000000-0005-0000-0000-000029160000}"/>
    <cellStyle name="20% - Dekorfärg2 2 2 5 2 3 3 3" xfId="37941" xr:uid="{00000000-0005-0000-0000-00002A160000}"/>
    <cellStyle name="20% - Dekorfärg2 2 2 5 2 3 4" xfId="29398" xr:uid="{00000000-0005-0000-0000-00002B160000}"/>
    <cellStyle name="20% - Dekorfärg2 2 2 5 2 3 4 2" xfId="37942" xr:uid="{00000000-0005-0000-0000-00002C160000}"/>
    <cellStyle name="20% - Dekorfärg2 2 2 5 2 3 5" xfId="37943" xr:uid="{00000000-0005-0000-0000-00002D160000}"/>
    <cellStyle name="20% - Dekorfärg2 2 2 5 2 3 6" xfId="37944" xr:uid="{00000000-0005-0000-0000-00002E160000}"/>
    <cellStyle name="20% - Dekorfärg2 2 2 5 2 3_Tabell 6a K" xfId="22997" xr:uid="{00000000-0005-0000-0000-00002F160000}"/>
    <cellStyle name="20% - Dekorfärg2 2 2 5 2 4" xfId="5209" xr:uid="{00000000-0005-0000-0000-000030160000}"/>
    <cellStyle name="20% - Dekorfärg2 2 2 5 2 4 2" xfId="14094" xr:uid="{00000000-0005-0000-0000-000031160000}"/>
    <cellStyle name="20% - Dekorfärg2 2 2 5 2 4 2 2" xfId="37945" xr:uid="{00000000-0005-0000-0000-000032160000}"/>
    <cellStyle name="20% - Dekorfärg2 2 2 5 2 4 3" xfId="31591" xr:uid="{00000000-0005-0000-0000-000033160000}"/>
    <cellStyle name="20% - Dekorfärg2 2 2 5 2 4 4" xfId="37946" xr:uid="{00000000-0005-0000-0000-000034160000}"/>
    <cellStyle name="20% - Dekorfärg2 2 2 5 2 4_Tabell 6a K" xfId="26455" xr:uid="{00000000-0005-0000-0000-000035160000}"/>
    <cellStyle name="20% - Dekorfärg2 2 2 5 2 5" xfId="9709" xr:uid="{00000000-0005-0000-0000-000036160000}"/>
    <cellStyle name="20% - Dekorfärg2 2 2 5 2 5 2" xfId="37947" xr:uid="{00000000-0005-0000-0000-000037160000}"/>
    <cellStyle name="20% - Dekorfärg2 2 2 5 2 5 2 2" xfId="37948" xr:uid="{00000000-0005-0000-0000-000038160000}"/>
    <cellStyle name="20% - Dekorfärg2 2 2 5 2 5 3" xfId="37949" xr:uid="{00000000-0005-0000-0000-000039160000}"/>
    <cellStyle name="20% - Dekorfärg2 2 2 5 2 6" xfId="27206" xr:uid="{00000000-0005-0000-0000-00003A160000}"/>
    <cellStyle name="20% - Dekorfärg2 2 2 5 2 6 2" xfId="37950" xr:uid="{00000000-0005-0000-0000-00003B160000}"/>
    <cellStyle name="20% - Dekorfärg2 2 2 5 2 7" xfId="37951" xr:uid="{00000000-0005-0000-0000-00003C160000}"/>
    <cellStyle name="20% - Dekorfärg2 2 2 5 2 8" xfId="37952" xr:uid="{00000000-0005-0000-0000-00003D160000}"/>
    <cellStyle name="20% - Dekorfärg2 2 2 5 2_Tabell 6a K" xfId="19939" xr:uid="{00000000-0005-0000-0000-00003E160000}"/>
    <cellStyle name="20% - Dekorfärg2 2 2 5 3" xfId="1324" xr:uid="{00000000-0005-0000-0000-00003F160000}"/>
    <cellStyle name="20% - Dekorfärg2 2 2 5 3 2" xfId="3516" xr:uid="{00000000-0005-0000-0000-000040160000}"/>
    <cellStyle name="20% - Dekorfärg2 2 2 5 3 2 2" xfId="7902" xr:uid="{00000000-0005-0000-0000-000041160000}"/>
    <cellStyle name="20% - Dekorfärg2 2 2 5 3 2 2 2" xfId="16787" xr:uid="{00000000-0005-0000-0000-000042160000}"/>
    <cellStyle name="20% - Dekorfärg2 2 2 5 3 2 2 2 2" xfId="37953" xr:uid="{00000000-0005-0000-0000-000043160000}"/>
    <cellStyle name="20% - Dekorfärg2 2 2 5 3 2 2 3" xfId="34284" xr:uid="{00000000-0005-0000-0000-000044160000}"/>
    <cellStyle name="20% - Dekorfärg2 2 2 5 3 2 2_Tabell 6a K" xfId="23210" xr:uid="{00000000-0005-0000-0000-000045160000}"/>
    <cellStyle name="20% - Dekorfärg2 2 2 5 3 2 3" xfId="12401" xr:uid="{00000000-0005-0000-0000-000046160000}"/>
    <cellStyle name="20% - Dekorfärg2 2 2 5 3 2 3 2" xfId="37954" xr:uid="{00000000-0005-0000-0000-000047160000}"/>
    <cellStyle name="20% - Dekorfärg2 2 2 5 3 2 4" xfId="29898" xr:uid="{00000000-0005-0000-0000-000048160000}"/>
    <cellStyle name="20% - Dekorfärg2 2 2 5 3 2 5" xfId="37955" xr:uid="{00000000-0005-0000-0000-000049160000}"/>
    <cellStyle name="20% - Dekorfärg2 2 2 5 3 2_Tabell 6a K" xfId="22175" xr:uid="{00000000-0005-0000-0000-00004A160000}"/>
    <cellStyle name="20% - Dekorfärg2 2 2 5 3 3" xfId="5709" xr:uid="{00000000-0005-0000-0000-00004B160000}"/>
    <cellStyle name="20% - Dekorfärg2 2 2 5 3 3 2" xfId="14594" xr:uid="{00000000-0005-0000-0000-00004C160000}"/>
    <cellStyle name="20% - Dekorfärg2 2 2 5 3 3 2 2" xfId="37956" xr:uid="{00000000-0005-0000-0000-00004D160000}"/>
    <cellStyle name="20% - Dekorfärg2 2 2 5 3 3 3" xfId="32091" xr:uid="{00000000-0005-0000-0000-00004E160000}"/>
    <cellStyle name="20% - Dekorfärg2 2 2 5 3 3 4" xfId="37957" xr:uid="{00000000-0005-0000-0000-00004F160000}"/>
    <cellStyle name="20% - Dekorfärg2 2 2 5 3 3_Tabell 6a K" xfId="25924" xr:uid="{00000000-0005-0000-0000-000050160000}"/>
    <cellStyle name="20% - Dekorfärg2 2 2 5 3 4" xfId="10209" xr:uid="{00000000-0005-0000-0000-000051160000}"/>
    <cellStyle name="20% - Dekorfärg2 2 2 5 3 4 2" xfId="37958" xr:uid="{00000000-0005-0000-0000-000052160000}"/>
    <cellStyle name="20% - Dekorfärg2 2 2 5 3 4 2 2" xfId="37959" xr:uid="{00000000-0005-0000-0000-000053160000}"/>
    <cellStyle name="20% - Dekorfärg2 2 2 5 3 4 3" xfId="37960" xr:uid="{00000000-0005-0000-0000-000054160000}"/>
    <cellStyle name="20% - Dekorfärg2 2 2 5 3 5" xfId="27706" xr:uid="{00000000-0005-0000-0000-000055160000}"/>
    <cellStyle name="20% - Dekorfärg2 2 2 5 3 5 2" xfId="37961" xr:uid="{00000000-0005-0000-0000-000056160000}"/>
    <cellStyle name="20% - Dekorfärg2 2 2 5 3 6" xfId="37962" xr:uid="{00000000-0005-0000-0000-000057160000}"/>
    <cellStyle name="20% - Dekorfärg2 2 2 5 3 7" xfId="37963" xr:uid="{00000000-0005-0000-0000-000058160000}"/>
    <cellStyle name="20% - Dekorfärg2 2 2 5 3_Tabell 6a K" xfId="8937" xr:uid="{00000000-0005-0000-0000-000059160000}"/>
    <cellStyle name="20% - Dekorfärg2 2 2 5 4" xfId="2592" xr:uid="{00000000-0005-0000-0000-00005A160000}"/>
    <cellStyle name="20% - Dekorfärg2 2 2 5 4 2" xfId="6978" xr:uid="{00000000-0005-0000-0000-00005B160000}"/>
    <cellStyle name="20% - Dekorfärg2 2 2 5 4 2 2" xfId="15863" xr:uid="{00000000-0005-0000-0000-00005C160000}"/>
    <cellStyle name="20% - Dekorfärg2 2 2 5 4 2 2 2" xfId="37964" xr:uid="{00000000-0005-0000-0000-00005D160000}"/>
    <cellStyle name="20% - Dekorfärg2 2 2 5 4 2 3" xfId="33360" xr:uid="{00000000-0005-0000-0000-00005E160000}"/>
    <cellStyle name="20% - Dekorfärg2 2 2 5 4 2 4" xfId="37965" xr:uid="{00000000-0005-0000-0000-00005F160000}"/>
    <cellStyle name="20% - Dekorfärg2 2 2 5 4 2_Tabell 6a K" xfId="17933" xr:uid="{00000000-0005-0000-0000-000060160000}"/>
    <cellStyle name="20% - Dekorfärg2 2 2 5 4 3" xfId="11477" xr:uid="{00000000-0005-0000-0000-000061160000}"/>
    <cellStyle name="20% - Dekorfärg2 2 2 5 4 3 2" xfId="37966" xr:uid="{00000000-0005-0000-0000-000062160000}"/>
    <cellStyle name="20% - Dekorfärg2 2 2 5 4 3 2 2" xfId="37967" xr:uid="{00000000-0005-0000-0000-000063160000}"/>
    <cellStyle name="20% - Dekorfärg2 2 2 5 4 3 3" xfId="37968" xr:uid="{00000000-0005-0000-0000-000064160000}"/>
    <cellStyle name="20% - Dekorfärg2 2 2 5 4 4" xfId="28974" xr:uid="{00000000-0005-0000-0000-000065160000}"/>
    <cellStyle name="20% - Dekorfärg2 2 2 5 4 4 2" xfId="37969" xr:uid="{00000000-0005-0000-0000-000066160000}"/>
    <cellStyle name="20% - Dekorfärg2 2 2 5 4 5" xfId="37970" xr:uid="{00000000-0005-0000-0000-000067160000}"/>
    <cellStyle name="20% - Dekorfärg2 2 2 5 4 6" xfId="37971" xr:uid="{00000000-0005-0000-0000-000068160000}"/>
    <cellStyle name="20% - Dekorfärg2 2 2 5 4_Tabell 6a K" xfId="26192" xr:uid="{00000000-0005-0000-0000-000069160000}"/>
    <cellStyle name="20% - Dekorfärg2 2 2 5 5" xfId="4785" xr:uid="{00000000-0005-0000-0000-00006A160000}"/>
    <cellStyle name="20% - Dekorfärg2 2 2 5 5 2" xfId="13670" xr:uid="{00000000-0005-0000-0000-00006B160000}"/>
    <cellStyle name="20% - Dekorfärg2 2 2 5 5 2 2" xfId="37972" xr:uid="{00000000-0005-0000-0000-00006C160000}"/>
    <cellStyle name="20% - Dekorfärg2 2 2 5 5 3" xfId="31167" xr:uid="{00000000-0005-0000-0000-00006D160000}"/>
    <cellStyle name="20% - Dekorfärg2 2 2 5 5 4" xfId="37973" xr:uid="{00000000-0005-0000-0000-00006E160000}"/>
    <cellStyle name="20% - Dekorfärg2 2 2 5 5_Tabell 6a K" xfId="19946" xr:uid="{00000000-0005-0000-0000-00006F160000}"/>
    <cellStyle name="20% - Dekorfärg2 2 2 5 6" xfId="9285" xr:uid="{00000000-0005-0000-0000-000070160000}"/>
    <cellStyle name="20% - Dekorfärg2 2 2 5 6 2" xfId="37974" xr:uid="{00000000-0005-0000-0000-000071160000}"/>
    <cellStyle name="20% - Dekorfärg2 2 2 5 6 2 2" xfId="37975" xr:uid="{00000000-0005-0000-0000-000072160000}"/>
    <cellStyle name="20% - Dekorfärg2 2 2 5 6 3" xfId="37976" xr:uid="{00000000-0005-0000-0000-000073160000}"/>
    <cellStyle name="20% - Dekorfärg2 2 2 5 7" xfId="26782" xr:uid="{00000000-0005-0000-0000-000074160000}"/>
    <cellStyle name="20% - Dekorfärg2 2 2 5 7 2" xfId="37977" xr:uid="{00000000-0005-0000-0000-000075160000}"/>
    <cellStyle name="20% - Dekorfärg2 2 2 5 8" xfId="37978" xr:uid="{00000000-0005-0000-0000-000076160000}"/>
    <cellStyle name="20% - Dekorfärg2 2 2 5 9" xfId="37979" xr:uid="{00000000-0005-0000-0000-000077160000}"/>
    <cellStyle name="20% - Dekorfärg2 2 2 5_Tabell 6a K" xfId="22786" xr:uid="{00000000-0005-0000-0000-000078160000}"/>
    <cellStyle name="20% - Dekorfärg2 2 2 6" xfId="612" xr:uid="{00000000-0005-0000-0000-000079160000}"/>
    <cellStyle name="20% - Dekorfärg2 2 2 6 2" xfId="1326" xr:uid="{00000000-0005-0000-0000-00007A160000}"/>
    <cellStyle name="20% - Dekorfärg2 2 2 6 2 2" xfId="3518" xr:uid="{00000000-0005-0000-0000-00007B160000}"/>
    <cellStyle name="20% - Dekorfärg2 2 2 6 2 2 2" xfId="7904" xr:uid="{00000000-0005-0000-0000-00007C160000}"/>
    <cellStyle name="20% - Dekorfärg2 2 2 6 2 2 2 2" xfId="16789" xr:uid="{00000000-0005-0000-0000-00007D160000}"/>
    <cellStyle name="20% - Dekorfärg2 2 2 6 2 2 2 2 2" xfId="37980" xr:uid="{00000000-0005-0000-0000-00007E160000}"/>
    <cellStyle name="20% - Dekorfärg2 2 2 6 2 2 2 3" xfId="34286" xr:uid="{00000000-0005-0000-0000-00007F160000}"/>
    <cellStyle name="20% - Dekorfärg2 2 2 6 2 2 2_Tabell 6a K" xfId="25528" xr:uid="{00000000-0005-0000-0000-000080160000}"/>
    <cellStyle name="20% - Dekorfärg2 2 2 6 2 2 3" xfId="12403" xr:uid="{00000000-0005-0000-0000-000081160000}"/>
    <cellStyle name="20% - Dekorfärg2 2 2 6 2 2 3 2" xfId="37981" xr:uid="{00000000-0005-0000-0000-000082160000}"/>
    <cellStyle name="20% - Dekorfärg2 2 2 6 2 2 4" xfId="29900" xr:uid="{00000000-0005-0000-0000-000083160000}"/>
    <cellStyle name="20% - Dekorfärg2 2 2 6 2 2 5" xfId="37982" xr:uid="{00000000-0005-0000-0000-000084160000}"/>
    <cellStyle name="20% - Dekorfärg2 2 2 6 2 2_Tabell 6a K" xfId="21449" xr:uid="{00000000-0005-0000-0000-000085160000}"/>
    <cellStyle name="20% - Dekorfärg2 2 2 6 2 3" xfId="5711" xr:uid="{00000000-0005-0000-0000-000086160000}"/>
    <cellStyle name="20% - Dekorfärg2 2 2 6 2 3 2" xfId="14596" xr:uid="{00000000-0005-0000-0000-000087160000}"/>
    <cellStyle name="20% - Dekorfärg2 2 2 6 2 3 2 2" xfId="37983" xr:uid="{00000000-0005-0000-0000-000088160000}"/>
    <cellStyle name="20% - Dekorfärg2 2 2 6 2 3 3" xfId="32093" xr:uid="{00000000-0005-0000-0000-000089160000}"/>
    <cellStyle name="20% - Dekorfärg2 2 2 6 2 3 4" xfId="37984" xr:uid="{00000000-0005-0000-0000-00008A160000}"/>
    <cellStyle name="20% - Dekorfärg2 2 2 6 2 3_Tabell 6a K" xfId="21717" xr:uid="{00000000-0005-0000-0000-00008B160000}"/>
    <cellStyle name="20% - Dekorfärg2 2 2 6 2 4" xfId="10211" xr:uid="{00000000-0005-0000-0000-00008C160000}"/>
    <cellStyle name="20% - Dekorfärg2 2 2 6 2 4 2" xfId="37985" xr:uid="{00000000-0005-0000-0000-00008D160000}"/>
    <cellStyle name="20% - Dekorfärg2 2 2 6 2 4 2 2" xfId="37986" xr:uid="{00000000-0005-0000-0000-00008E160000}"/>
    <cellStyle name="20% - Dekorfärg2 2 2 6 2 4 3" xfId="37987" xr:uid="{00000000-0005-0000-0000-00008F160000}"/>
    <cellStyle name="20% - Dekorfärg2 2 2 6 2 5" xfId="27708" xr:uid="{00000000-0005-0000-0000-000090160000}"/>
    <cellStyle name="20% - Dekorfärg2 2 2 6 2 5 2" xfId="37988" xr:uid="{00000000-0005-0000-0000-000091160000}"/>
    <cellStyle name="20% - Dekorfärg2 2 2 6 2 6" xfId="37989" xr:uid="{00000000-0005-0000-0000-000092160000}"/>
    <cellStyle name="20% - Dekorfärg2 2 2 6 2 7" xfId="37990" xr:uid="{00000000-0005-0000-0000-000093160000}"/>
    <cellStyle name="20% - Dekorfärg2 2 2 6 2_Tabell 6a K" xfId="24022" xr:uid="{00000000-0005-0000-0000-000094160000}"/>
    <cellStyle name="20% - Dekorfärg2 2 2 6 3" xfId="2804" xr:uid="{00000000-0005-0000-0000-000095160000}"/>
    <cellStyle name="20% - Dekorfärg2 2 2 6 3 2" xfId="7190" xr:uid="{00000000-0005-0000-0000-000096160000}"/>
    <cellStyle name="20% - Dekorfärg2 2 2 6 3 2 2" xfId="16075" xr:uid="{00000000-0005-0000-0000-000097160000}"/>
    <cellStyle name="20% - Dekorfärg2 2 2 6 3 2 2 2" xfId="37991" xr:uid="{00000000-0005-0000-0000-000098160000}"/>
    <cellStyle name="20% - Dekorfärg2 2 2 6 3 2 3" xfId="33572" xr:uid="{00000000-0005-0000-0000-000099160000}"/>
    <cellStyle name="20% - Dekorfärg2 2 2 6 3 2 4" xfId="37992" xr:uid="{00000000-0005-0000-0000-00009A160000}"/>
    <cellStyle name="20% - Dekorfärg2 2 2 6 3 2_Tabell 6a K" xfId="23234" xr:uid="{00000000-0005-0000-0000-00009B160000}"/>
    <cellStyle name="20% - Dekorfärg2 2 2 6 3 3" xfId="11689" xr:uid="{00000000-0005-0000-0000-00009C160000}"/>
    <cellStyle name="20% - Dekorfärg2 2 2 6 3 3 2" xfId="37993" xr:uid="{00000000-0005-0000-0000-00009D160000}"/>
    <cellStyle name="20% - Dekorfärg2 2 2 6 3 3 2 2" xfId="37994" xr:uid="{00000000-0005-0000-0000-00009E160000}"/>
    <cellStyle name="20% - Dekorfärg2 2 2 6 3 3 3" xfId="37995" xr:uid="{00000000-0005-0000-0000-00009F160000}"/>
    <cellStyle name="20% - Dekorfärg2 2 2 6 3 4" xfId="29186" xr:uid="{00000000-0005-0000-0000-0000A0160000}"/>
    <cellStyle name="20% - Dekorfärg2 2 2 6 3 4 2" xfId="37996" xr:uid="{00000000-0005-0000-0000-0000A1160000}"/>
    <cellStyle name="20% - Dekorfärg2 2 2 6 3 5" xfId="37997" xr:uid="{00000000-0005-0000-0000-0000A2160000}"/>
    <cellStyle name="20% - Dekorfärg2 2 2 6 3 6" xfId="37998" xr:uid="{00000000-0005-0000-0000-0000A3160000}"/>
    <cellStyle name="20% - Dekorfärg2 2 2 6 3_Tabell 6a K" xfId="20879" xr:uid="{00000000-0005-0000-0000-0000A4160000}"/>
    <cellStyle name="20% - Dekorfärg2 2 2 6 4" xfId="4997" xr:uid="{00000000-0005-0000-0000-0000A5160000}"/>
    <cellStyle name="20% - Dekorfärg2 2 2 6 4 2" xfId="13882" xr:uid="{00000000-0005-0000-0000-0000A6160000}"/>
    <cellStyle name="20% - Dekorfärg2 2 2 6 4 2 2" xfId="37999" xr:uid="{00000000-0005-0000-0000-0000A7160000}"/>
    <cellStyle name="20% - Dekorfärg2 2 2 6 4 3" xfId="31379" xr:uid="{00000000-0005-0000-0000-0000A8160000}"/>
    <cellStyle name="20% - Dekorfärg2 2 2 6 4 4" xfId="38000" xr:uid="{00000000-0005-0000-0000-0000A9160000}"/>
    <cellStyle name="20% - Dekorfärg2 2 2 6 4_Tabell 6a K" xfId="25937" xr:uid="{00000000-0005-0000-0000-0000AA160000}"/>
    <cellStyle name="20% - Dekorfärg2 2 2 6 5" xfId="9497" xr:uid="{00000000-0005-0000-0000-0000AB160000}"/>
    <cellStyle name="20% - Dekorfärg2 2 2 6 5 2" xfId="38001" xr:uid="{00000000-0005-0000-0000-0000AC160000}"/>
    <cellStyle name="20% - Dekorfärg2 2 2 6 5 2 2" xfId="38002" xr:uid="{00000000-0005-0000-0000-0000AD160000}"/>
    <cellStyle name="20% - Dekorfärg2 2 2 6 5 3" xfId="38003" xr:uid="{00000000-0005-0000-0000-0000AE160000}"/>
    <cellStyle name="20% - Dekorfärg2 2 2 6 6" xfId="26994" xr:uid="{00000000-0005-0000-0000-0000AF160000}"/>
    <cellStyle name="20% - Dekorfärg2 2 2 6 6 2" xfId="38004" xr:uid="{00000000-0005-0000-0000-0000B0160000}"/>
    <cellStyle name="20% - Dekorfärg2 2 2 6 7" xfId="38005" xr:uid="{00000000-0005-0000-0000-0000B1160000}"/>
    <cellStyle name="20% - Dekorfärg2 2 2 6 8" xfId="38006" xr:uid="{00000000-0005-0000-0000-0000B2160000}"/>
    <cellStyle name="20% - Dekorfärg2 2 2 6_Tabell 6a K" xfId="23755" xr:uid="{00000000-0005-0000-0000-0000B3160000}"/>
    <cellStyle name="20% - Dekorfärg2 2 2 7" xfId="1036" xr:uid="{00000000-0005-0000-0000-0000B4160000}"/>
    <cellStyle name="20% - Dekorfärg2 2 2 7 2" xfId="1327" xr:uid="{00000000-0005-0000-0000-0000B5160000}"/>
    <cellStyle name="20% - Dekorfärg2 2 2 7 2 2" xfId="3519" xr:uid="{00000000-0005-0000-0000-0000B6160000}"/>
    <cellStyle name="20% - Dekorfärg2 2 2 7 2 2 2" xfId="7905" xr:uid="{00000000-0005-0000-0000-0000B7160000}"/>
    <cellStyle name="20% - Dekorfärg2 2 2 7 2 2 2 2" xfId="16790" xr:uid="{00000000-0005-0000-0000-0000B8160000}"/>
    <cellStyle name="20% - Dekorfärg2 2 2 7 2 2 2 2 2" xfId="38007" xr:uid="{00000000-0005-0000-0000-0000B9160000}"/>
    <cellStyle name="20% - Dekorfärg2 2 2 7 2 2 2 3" xfId="34287" xr:uid="{00000000-0005-0000-0000-0000BA160000}"/>
    <cellStyle name="20% - Dekorfärg2 2 2 7 2 2 2_Tabell 6a K" xfId="21188" xr:uid="{00000000-0005-0000-0000-0000BB160000}"/>
    <cellStyle name="20% - Dekorfärg2 2 2 7 2 2 3" xfId="12404" xr:uid="{00000000-0005-0000-0000-0000BC160000}"/>
    <cellStyle name="20% - Dekorfärg2 2 2 7 2 2 3 2" xfId="38008" xr:uid="{00000000-0005-0000-0000-0000BD160000}"/>
    <cellStyle name="20% - Dekorfärg2 2 2 7 2 2 4" xfId="29901" xr:uid="{00000000-0005-0000-0000-0000BE160000}"/>
    <cellStyle name="20% - Dekorfärg2 2 2 7 2 2 5" xfId="38009" xr:uid="{00000000-0005-0000-0000-0000BF160000}"/>
    <cellStyle name="20% - Dekorfärg2 2 2 7 2 2_Tabell 6a K" xfId="25123" xr:uid="{00000000-0005-0000-0000-0000C0160000}"/>
    <cellStyle name="20% - Dekorfärg2 2 2 7 2 3" xfId="5712" xr:uid="{00000000-0005-0000-0000-0000C1160000}"/>
    <cellStyle name="20% - Dekorfärg2 2 2 7 2 3 2" xfId="14597" xr:uid="{00000000-0005-0000-0000-0000C2160000}"/>
    <cellStyle name="20% - Dekorfärg2 2 2 7 2 3 2 2" xfId="38010" xr:uid="{00000000-0005-0000-0000-0000C3160000}"/>
    <cellStyle name="20% - Dekorfärg2 2 2 7 2 3 3" xfId="32094" xr:uid="{00000000-0005-0000-0000-0000C4160000}"/>
    <cellStyle name="20% - Dekorfärg2 2 2 7 2 3 4" xfId="38011" xr:uid="{00000000-0005-0000-0000-0000C5160000}"/>
    <cellStyle name="20% - Dekorfärg2 2 2 7 2 3_Tabell 6a K" xfId="18745" xr:uid="{00000000-0005-0000-0000-0000C6160000}"/>
    <cellStyle name="20% - Dekorfärg2 2 2 7 2 4" xfId="10212" xr:uid="{00000000-0005-0000-0000-0000C7160000}"/>
    <cellStyle name="20% - Dekorfärg2 2 2 7 2 4 2" xfId="38012" xr:uid="{00000000-0005-0000-0000-0000C8160000}"/>
    <cellStyle name="20% - Dekorfärg2 2 2 7 2 4 2 2" xfId="38013" xr:uid="{00000000-0005-0000-0000-0000C9160000}"/>
    <cellStyle name="20% - Dekorfärg2 2 2 7 2 4 3" xfId="38014" xr:uid="{00000000-0005-0000-0000-0000CA160000}"/>
    <cellStyle name="20% - Dekorfärg2 2 2 7 2 5" xfId="27709" xr:uid="{00000000-0005-0000-0000-0000CB160000}"/>
    <cellStyle name="20% - Dekorfärg2 2 2 7 2 5 2" xfId="38015" xr:uid="{00000000-0005-0000-0000-0000CC160000}"/>
    <cellStyle name="20% - Dekorfärg2 2 2 7 2 6" xfId="38016" xr:uid="{00000000-0005-0000-0000-0000CD160000}"/>
    <cellStyle name="20% - Dekorfärg2 2 2 7 2 7" xfId="38017" xr:uid="{00000000-0005-0000-0000-0000CE160000}"/>
    <cellStyle name="20% - Dekorfärg2 2 2 7 2_Tabell 6a K" xfId="24154" xr:uid="{00000000-0005-0000-0000-0000CF160000}"/>
    <cellStyle name="20% - Dekorfärg2 2 2 7 3" xfId="3228" xr:uid="{00000000-0005-0000-0000-0000D0160000}"/>
    <cellStyle name="20% - Dekorfärg2 2 2 7 3 2" xfId="7614" xr:uid="{00000000-0005-0000-0000-0000D1160000}"/>
    <cellStyle name="20% - Dekorfärg2 2 2 7 3 2 2" xfId="16499" xr:uid="{00000000-0005-0000-0000-0000D2160000}"/>
    <cellStyle name="20% - Dekorfärg2 2 2 7 3 2 2 2" xfId="38018" xr:uid="{00000000-0005-0000-0000-0000D3160000}"/>
    <cellStyle name="20% - Dekorfärg2 2 2 7 3 2 3" xfId="33996" xr:uid="{00000000-0005-0000-0000-0000D4160000}"/>
    <cellStyle name="20% - Dekorfärg2 2 2 7 3 2 4" xfId="38019" xr:uid="{00000000-0005-0000-0000-0000D5160000}"/>
    <cellStyle name="20% - Dekorfärg2 2 2 7 3 2_Tabell 6a K" xfId="20239" xr:uid="{00000000-0005-0000-0000-0000D6160000}"/>
    <cellStyle name="20% - Dekorfärg2 2 2 7 3 3" xfId="12113" xr:uid="{00000000-0005-0000-0000-0000D7160000}"/>
    <cellStyle name="20% - Dekorfärg2 2 2 7 3 3 2" xfId="38020" xr:uid="{00000000-0005-0000-0000-0000D8160000}"/>
    <cellStyle name="20% - Dekorfärg2 2 2 7 3 3 2 2" xfId="38021" xr:uid="{00000000-0005-0000-0000-0000D9160000}"/>
    <cellStyle name="20% - Dekorfärg2 2 2 7 3 3 3" xfId="38022" xr:uid="{00000000-0005-0000-0000-0000DA160000}"/>
    <cellStyle name="20% - Dekorfärg2 2 2 7 3 4" xfId="29610" xr:uid="{00000000-0005-0000-0000-0000DB160000}"/>
    <cellStyle name="20% - Dekorfärg2 2 2 7 3 4 2" xfId="38023" xr:uid="{00000000-0005-0000-0000-0000DC160000}"/>
    <cellStyle name="20% - Dekorfärg2 2 2 7 3 5" xfId="38024" xr:uid="{00000000-0005-0000-0000-0000DD160000}"/>
    <cellStyle name="20% - Dekorfärg2 2 2 7 3 6" xfId="38025" xr:uid="{00000000-0005-0000-0000-0000DE160000}"/>
    <cellStyle name="20% - Dekorfärg2 2 2 7 3_Tabell 6a K" xfId="25219" xr:uid="{00000000-0005-0000-0000-0000DF160000}"/>
    <cellStyle name="20% - Dekorfärg2 2 2 7 4" xfId="5421" xr:uid="{00000000-0005-0000-0000-0000E0160000}"/>
    <cellStyle name="20% - Dekorfärg2 2 2 7 4 2" xfId="14306" xr:uid="{00000000-0005-0000-0000-0000E1160000}"/>
    <cellStyle name="20% - Dekorfärg2 2 2 7 4 2 2" xfId="38026" xr:uid="{00000000-0005-0000-0000-0000E2160000}"/>
    <cellStyle name="20% - Dekorfärg2 2 2 7 4 3" xfId="31803" xr:uid="{00000000-0005-0000-0000-0000E3160000}"/>
    <cellStyle name="20% - Dekorfärg2 2 2 7 4 4" xfId="38027" xr:uid="{00000000-0005-0000-0000-0000E4160000}"/>
    <cellStyle name="20% - Dekorfärg2 2 2 7 4_Tabell 6a K" xfId="23767" xr:uid="{00000000-0005-0000-0000-0000E5160000}"/>
    <cellStyle name="20% - Dekorfärg2 2 2 7 5" xfId="9921" xr:uid="{00000000-0005-0000-0000-0000E6160000}"/>
    <cellStyle name="20% - Dekorfärg2 2 2 7 5 2" xfId="38028" xr:uid="{00000000-0005-0000-0000-0000E7160000}"/>
    <cellStyle name="20% - Dekorfärg2 2 2 7 5 2 2" xfId="38029" xr:uid="{00000000-0005-0000-0000-0000E8160000}"/>
    <cellStyle name="20% - Dekorfärg2 2 2 7 5 3" xfId="38030" xr:uid="{00000000-0005-0000-0000-0000E9160000}"/>
    <cellStyle name="20% - Dekorfärg2 2 2 7 6" xfId="27418" xr:uid="{00000000-0005-0000-0000-0000EA160000}"/>
    <cellStyle name="20% - Dekorfärg2 2 2 7 6 2" xfId="38031" xr:uid="{00000000-0005-0000-0000-0000EB160000}"/>
    <cellStyle name="20% - Dekorfärg2 2 2 7 7" xfId="38032" xr:uid="{00000000-0005-0000-0000-0000EC160000}"/>
    <cellStyle name="20% - Dekorfärg2 2 2 7 8" xfId="38033" xr:uid="{00000000-0005-0000-0000-0000ED160000}"/>
    <cellStyle name="20% - Dekorfärg2 2 2 7_Tabell 6a K" xfId="24014" xr:uid="{00000000-0005-0000-0000-0000EE160000}"/>
    <cellStyle name="20% - Dekorfärg2 2 2 8" xfId="1308" xr:uid="{00000000-0005-0000-0000-0000EF160000}"/>
    <cellStyle name="20% - Dekorfärg2 2 2 8 2" xfId="3500" xr:uid="{00000000-0005-0000-0000-0000F0160000}"/>
    <cellStyle name="20% - Dekorfärg2 2 2 8 2 2" xfId="7886" xr:uid="{00000000-0005-0000-0000-0000F1160000}"/>
    <cellStyle name="20% - Dekorfärg2 2 2 8 2 2 2" xfId="16771" xr:uid="{00000000-0005-0000-0000-0000F2160000}"/>
    <cellStyle name="20% - Dekorfärg2 2 2 8 2 2 2 2" xfId="38034" xr:uid="{00000000-0005-0000-0000-0000F3160000}"/>
    <cellStyle name="20% - Dekorfärg2 2 2 8 2 2 3" xfId="34268" xr:uid="{00000000-0005-0000-0000-0000F4160000}"/>
    <cellStyle name="20% - Dekorfärg2 2 2 8 2 2_Tabell 6a K" xfId="23017" xr:uid="{00000000-0005-0000-0000-0000F5160000}"/>
    <cellStyle name="20% - Dekorfärg2 2 2 8 2 3" xfId="12385" xr:uid="{00000000-0005-0000-0000-0000F6160000}"/>
    <cellStyle name="20% - Dekorfärg2 2 2 8 2 3 2" xfId="38035" xr:uid="{00000000-0005-0000-0000-0000F7160000}"/>
    <cellStyle name="20% - Dekorfärg2 2 2 8 2 4" xfId="29882" xr:uid="{00000000-0005-0000-0000-0000F8160000}"/>
    <cellStyle name="20% - Dekorfärg2 2 2 8 2 5" xfId="38036" xr:uid="{00000000-0005-0000-0000-0000F9160000}"/>
    <cellStyle name="20% - Dekorfärg2 2 2 8 2_Tabell 6a K" xfId="21985" xr:uid="{00000000-0005-0000-0000-0000FA160000}"/>
    <cellStyle name="20% - Dekorfärg2 2 2 8 3" xfId="5693" xr:uid="{00000000-0005-0000-0000-0000FB160000}"/>
    <cellStyle name="20% - Dekorfärg2 2 2 8 3 2" xfId="14578" xr:uid="{00000000-0005-0000-0000-0000FC160000}"/>
    <cellStyle name="20% - Dekorfärg2 2 2 8 3 2 2" xfId="38037" xr:uid="{00000000-0005-0000-0000-0000FD160000}"/>
    <cellStyle name="20% - Dekorfärg2 2 2 8 3 3" xfId="32075" xr:uid="{00000000-0005-0000-0000-0000FE160000}"/>
    <cellStyle name="20% - Dekorfärg2 2 2 8 3 4" xfId="38038" xr:uid="{00000000-0005-0000-0000-0000FF160000}"/>
    <cellStyle name="20% - Dekorfärg2 2 2 8 3_Tabell 6a K" xfId="24567" xr:uid="{00000000-0005-0000-0000-000000170000}"/>
    <cellStyle name="20% - Dekorfärg2 2 2 8 4" xfId="10193" xr:uid="{00000000-0005-0000-0000-000001170000}"/>
    <cellStyle name="20% - Dekorfärg2 2 2 8 4 2" xfId="38039" xr:uid="{00000000-0005-0000-0000-000002170000}"/>
    <cellStyle name="20% - Dekorfärg2 2 2 8 4 2 2" xfId="38040" xr:uid="{00000000-0005-0000-0000-000003170000}"/>
    <cellStyle name="20% - Dekorfärg2 2 2 8 4 3" xfId="38041" xr:uid="{00000000-0005-0000-0000-000004170000}"/>
    <cellStyle name="20% - Dekorfärg2 2 2 8 5" xfId="27690" xr:uid="{00000000-0005-0000-0000-000005170000}"/>
    <cellStyle name="20% - Dekorfärg2 2 2 8 5 2" xfId="38042" xr:uid="{00000000-0005-0000-0000-000006170000}"/>
    <cellStyle name="20% - Dekorfärg2 2 2 8 6" xfId="38043" xr:uid="{00000000-0005-0000-0000-000007170000}"/>
    <cellStyle name="20% - Dekorfärg2 2 2 8 7" xfId="38044" xr:uid="{00000000-0005-0000-0000-000008170000}"/>
    <cellStyle name="20% - Dekorfärg2 2 2 8_Tabell 6a K" xfId="20008" xr:uid="{00000000-0005-0000-0000-000009170000}"/>
    <cellStyle name="20% - Dekorfärg2 2 2 9" xfId="2380" xr:uid="{00000000-0005-0000-0000-00000A170000}"/>
    <cellStyle name="20% - Dekorfärg2 2 2 9 2" xfId="6766" xr:uid="{00000000-0005-0000-0000-00000B170000}"/>
    <cellStyle name="20% - Dekorfärg2 2 2 9 2 2" xfId="15651" xr:uid="{00000000-0005-0000-0000-00000C170000}"/>
    <cellStyle name="20% - Dekorfärg2 2 2 9 2 2 2" xfId="38045" xr:uid="{00000000-0005-0000-0000-00000D170000}"/>
    <cellStyle name="20% - Dekorfärg2 2 2 9 2 3" xfId="33148" xr:uid="{00000000-0005-0000-0000-00000E170000}"/>
    <cellStyle name="20% - Dekorfärg2 2 2 9 2 4" xfId="38046" xr:uid="{00000000-0005-0000-0000-00000F170000}"/>
    <cellStyle name="20% - Dekorfärg2 2 2 9 2_Tabell 6a K" xfId="24478" xr:uid="{00000000-0005-0000-0000-000010170000}"/>
    <cellStyle name="20% - Dekorfärg2 2 2 9 3" xfId="11265" xr:uid="{00000000-0005-0000-0000-000011170000}"/>
    <cellStyle name="20% - Dekorfärg2 2 2 9 3 2" xfId="38047" xr:uid="{00000000-0005-0000-0000-000012170000}"/>
    <cellStyle name="20% - Dekorfärg2 2 2 9 3 2 2" xfId="38048" xr:uid="{00000000-0005-0000-0000-000013170000}"/>
    <cellStyle name="20% - Dekorfärg2 2 2 9 3 3" xfId="38049" xr:uid="{00000000-0005-0000-0000-000014170000}"/>
    <cellStyle name="20% - Dekorfärg2 2 2 9 4" xfId="28762" xr:uid="{00000000-0005-0000-0000-000015170000}"/>
    <cellStyle name="20% - Dekorfärg2 2 2 9 4 2" xfId="38050" xr:uid="{00000000-0005-0000-0000-000016170000}"/>
    <cellStyle name="20% - Dekorfärg2 2 2 9 5" xfId="38051" xr:uid="{00000000-0005-0000-0000-000017170000}"/>
    <cellStyle name="20% - Dekorfärg2 2 2 9 6" xfId="38052" xr:uid="{00000000-0005-0000-0000-000018170000}"/>
    <cellStyle name="20% - Dekorfärg2 2 2 9_Tabell 6a K" xfId="20511" xr:uid="{00000000-0005-0000-0000-000019170000}"/>
    <cellStyle name="20% - Dekorfärg2 2 2_Tabell 6a K" xfId="24380" xr:uid="{00000000-0005-0000-0000-00001A170000}"/>
    <cellStyle name="20% - Dekorfärg2 2 3" xfId="260" xr:uid="{00000000-0005-0000-0000-00001B170000}"/>
    <cellStyle name="20% - Dekorfärg2 2 3 10" xfId="38053" xr:uid="{00000000-0005-0000-0000-00001C170000}"/>
    <cellStyle name="20% - Dekorfärg2 2 3 11" xfId="38054" xr:uid="{00000000-0005-0000-0000-00001D170000}"/>
    <cellStyle name="20% - Dekorfärg2 2 3 12" xfId="38055" xr:uid="{00000000-0005-0000-0000-00001E170000}"/>
    <cellStyle name="20% - Dekorfärg2 2 3 2" xfId="472" xr:uid="{00000000-0005-0000-0000-00001F170000}"/>
    <cellStyle name="20% - Dekorfärg2 2 3 2 2" xfId="896" xr:uid="{00000000-0005-0000-0000-000020170000}"/>
    <cellStyle name="20% - Dekorfärg2 2 3 2 2 2" xfId="1330" xr:uid="{00000000-0005-0000-0000-000021170000}"/>
    <cellStyle name="20% - Dekorfärg2 2 3 2 2 2 2" xfId="3522" xr:uid="{00000000-0005-0000-0000-000022170000}"/>
    <cellStyle name="20% - Dekorfärg2 2 3 2 2 2 2 2" xfId="7908" xr:uid="{00000000-0005-0000-0000-000023170000}"/>
    <cellStyle name="20% - Dekorfärg2 2 3 2 2 2 2 2 2" xfId="16793" xr:uid="{00000000-0005-0000-0000-000024170000}"/>
    <cellStyle name="20% - Dekorfärg2 2 3 2 2 2 2 2 2 2" xfId="38056" xr:uid="{00000000-0005-0000-0000-000025170000}"/>
    <cellStyle name="20% - Dekorfärg2 2 3 2 2 2 2 2 3" xfId="34290" xr:uid="{00000000-0005-0000-0000-000026170000}"/>
    <cellStyle name="20% - Dekorfärg2 2 3 2 2 2 2 2_Tabell 6a K" xfId="20439" xr:uid="{00000000-0005-0000-0000-000027170000}"/>
    <cellStyle name="20% - Dekorfärg2 2 3 2 2 2 2 3" xfId="12407" xr:uid="{00000000-0005-0000-0000-000028170000}"/>
    <cellStyle name="20% - Dekorfärg2 2 3 2 2 2 2 3 2" xfId="38057" xr:uid="{00000000-0005-0000-0000-000029170000}"/>
    <cellStyle name="20% - Dekorfärg2 2 3 2 2 2 2 4" xfId="29904" xr:uid="{00000000-0005-0000-0000-00002A170000}"/>
    <cellStyle name="20% - Dekorfärg2 2 3 2 2 2 2 5" xfId="38058" xr:uid="{00000000-0005-0000-0000-00002B170000}"/>
    <cellStyle name="20% - Dekorfärg2 2 3 2 2 2 2_Tabell 6a K" xfId="24580" xr:uid="{00000000-0005-0000-0000-00002C170000}"/>
    <cellStyle name="20% - Dekorfärg2 2 3 2 2 2 3" xfId="5715" xr:uid="{00000000-0005-0000-0000-00002D170000}"/>
    <cellStyle name="20% - Dekorfärg2 2 3 2 2 2 3 2" xfId="14600" xr:uid="{00000000-0005-0000-0000-00002E170000}"/>
    <cellStyle name="20% - Dekorfärg2 2 3 2 2 2 3 2 2" xfId="38059" xr:uid="{00000000-0005-0000-0000-00002F170000}"/>
    <cellStyle name="20% - Dekorfärg2 2 3 2 2 2 3 3" xfId="32097" xr:uid="{00000000-0005-0000-0000-000030170000}"/>
    <cellStyle name="20% - Dekorfärg2 2 3 2 2 2 3 4" xfId="38060" xr:uid="{00000000-0005-0000-0000-000031170000}"/>
    <cellStyle name="20% - Dekorfärg2 2 3 2 2 2 3_Tabell 6a K" xfId="24351" xr:uid="{00000000-0005-0000-0000-000032170000}"/>
    <cellStyle name="20% - Dekorfärg2 2 3 2 2 2 4" xfId="10215" xr:uid="{00000000-0005-0000-0000-000033170000}"/>
    <cellStyle name="20% - Dekorfärg2 2 3 2 2 2 4 2" xfId="38061" xr:uid="{00000000-0005-0000-0000-000034170000}"/>
    <cellStyle name="20% - Dekorfärg2 2 3 2 2 2 4 2 2" xfId="38062" xr:uid="{00000000-0005-0000-0000-000035170000}"/>
    <cellStyle name="20% - Dekorfärg2 2 3 2 2 2 4 3" xfId="38063" xr:uid="{00000000-0005-0000-0000-000036170000}"/>
    <cellStyle name="20% - Dekorfärg2 2 3 2 2 2 5" xfId="27712" xr:uid="{00000000-0005-0000-0000-000037170000}"/>
    <cellStyle name="20% - Dekorfärg2 2 3 2 2 2 5 2" xfId="38064" xr:uid="{00000000-0005-0000-0000-000038170000}"/>
    <cellStyle name="20% - Dekorfärg2 2 3 2 2 2 6" xfId="38065" xr:uid="{00000000-0005-0000-0000-000039170000}"/>
    <cellStyle name="20% - Dekorfärg2 2 3 2 2 2 7" xfId="38066" xr:uid="{00000000-0005-0000-0000-00003A170000}"/>
    <cellStyle name="20% - Dekorfärg2 2 3 2 2 2_Tabell 6a K" xfId="23050" xr:uid="{00000000-0005-0000-0000-00003B170000}"/>
    <cellStyle name="20% - Dekorfärg2 2 3 2 2 3" xfId="3088" xr:uid="{00000000-0005-0000-0000-00003C170000}"/>
    <cellStyle name="20% - Dekorfärg2 2 3 2 2 3 2" xfId="7474" xr:uid="{00000000-0005-0000-0000-00003D170000}"/>
    <cellStyle name="20% - Dekorfärg2 2 3 2 2 3 2 2" xfId="16359" xr:uid="{00000000-0005-0000-0000-00003E170000}"/>
    <cellStyle name="20% - Dekorfärg2 2 3 2 2 3 2 2 2" xfId="38067" xr:uid="{00000000-0005-0000-0000-00003F170000}"/>
    <cellStyle name="20% - Dekorfärg2 2 3 2 2 3 2 3" xfId="33856" xr:uid="{00000000-0005-0000-0000-000040170000}"/>
    <cellStyle name="20% - Dekorfärg2 2 3 2 2 3 2 4" xfId="38068" xr:uid="{00000000-0005-0000-0000-000041170000}"/>
    <cellStyle name="20% - Dekorfärg2 2 3 2 2 3 2_Tabell 6a K" xfId="19358" xr:uid="{00000000-0005-0000-0000-000042170000}"/>
    <cellStyle name="20% - Dekorfärg2 2 3 2 2 3 3" xfId="11973" xr:uid="{00000000-0005-0000-0000-000043170000}"/>
    <cellStyle name="20% - Dekorfärg2 2 3 2 2 3 3 2" xfId="38069" xr:uid="{00000000-0005-0000-0000-000044170000}"/>
    <cellStyle name="20% - Dekorfärg2 2 3 2 2 3 3 2 2" xfId="38070" xr:uid="{00000000-0005-0000-0000-000045170000}"/>
    <cellStyle name="20% - Dekorfärg2 2 3 2 2 3 3 3" xfId="38071" xr:uid="{00000000-0005-0000-0000-000046170000}"/>
    <cellStyle name="20% - Dekorfärg2 2 3 2 2 3 4" xfId="29470" xr:uid="{00000000-0005-0000-0000-000047170000}"/>
    <cellStyle name="20% - Dekorfärg2 2 3 2 2 3 4 2" xfId="38072" xr:uid="{00000000-0005-0000-0000-000048170000}"/>
    <cellStyle name="20% - Dekorfärg2 2 3 2 2 3 5" xfId="38073" xr:uid="{00000000-0005-0000-0000-000049170000}"/>
    <cellStyle name="20% - Dekorfärg2 2 3 2 2 3 6" xfId="38074" xr:uid="{00000000-0005-0000-0000-00004A170000}"/>
    <cellStyle name="20% - Dekorfärg2 2 3 2 2 3_Tabell 6a K" xfId="22605" xr:uid="{00000000-0005-0000-0000-00004B170000}"/>
    <cellStyle name="20% - Dekorfärg2 2 3 2 2 4" xfId="5281" xr:uid="{00000000-0005-0000-0000-00004C170000}"/>
    <cellStyle name="20% - Dekorfärg2 2 3 2 2 4 2" xfId="14166" xr:uid="{00000000-0005-0000-0000-00004D170000}"/>
    <cellStyle name="20% - Dekorfärg2 2 3 2 2 4 2 2" xfId="38075" xr:uid="{00000000-0005-0000-0000-00004E170000}"/>
    <cellStyle name="20% - Dekorfärg2 2 3 2 2 4 3" xfId="31663" xr:uid="{00000000-0005-0000-0000-00004F170000}"/>
    <cellStyle name="20% - Dekorfärg2 2 3 2 2 4 4" xfId="38076" xr:uid="{00000000-0005-0000-0000-000050170000}"/>
    <cellStyle name="20% - Dekorfärg2 2 3 2 2 4_Tabell 6a K" xfId="23435" xr:uid="{00000000-0005-0000-0000-000051170000}"/>
    <cellStyle name="20% - Dekorfärg2 2 3 2 2 5" xfId="9781" xr:uid="{00000000-0005-0000-0000-000052170000}"/>
    <cellStyle name="20% - Dekorfärg2 2 3 2 2 5 2" xfId="38077" xr:uid="{00000000-0005-0000-0000-000053170000}"/>
    <cellStyle name="20% - Dekorfärg2 2 3 2 2 5 2 2" xfId="38078" xr:uid="{00000000-0005-0000-0000-000054170000}"/>
    <cellStyle name="20% - Dekorfärg2 2 3 2 2 5 3" xfId="38079" xr:uid="{00000000-0005-0000-0000-000055170000}"/>
    <cellStyle name="20% - Dekorfärg2 2 3 2 2 6" xfId="27278" xr:uid="{00000000-0005-0000-0000-000056170000}"/>
    <cellStyle name="20% - Dekorfärg2 2 3 2 2 6 2" xfId="38080" xr:uid="{00000000-0005-0000-0000-000057170000}"/>
    <cellStyle name="20% - Dekorfärg2 2 3 2 2 7" xfId="38081" xr:uid="{00000000-0005-0000-0000-000058170000}"/>
    <cellStyle name="20% - Dekorfärg2 2 3 2 2 8" xfId="38082" xr:uid="{00000000-0005-0000-0000-000059170000}"/>
    <cellStyle name="20% - Dekorfärg2 2 3 2 2_Tabell 6a K" xfId="20055" xr:uid="{00000000-0005-0000-0000-00005A170000}"/>
    <cellStyle name="20% - Dekorfärg2 2 3 2 3" xfId="1329" xr:uid="{00000000-0005-0000-0000-00005B170000}"/>
    <cellStyle name="20% - Dekorfärg2 2 3 2 3 2" xfId="3521" xr:uid="{00000000-0005-0000-0000-00005C170000}"/>
    <cellStyle name="20% - Dekorfärg2 2 3 2 3 2 2" xfId="7907" xr:uid="{00000000-0005-0000-0000-00005D170000}"/>
    <cellStyle name="20% - Dekorfärg2 2 3 2 3 2 2 2" xfId="16792" xr:uid="{00000000-0005-0000-0000-00005E170000}"/>
    <cellStyle name="20% - Dekorfärg2 2 3 2 3 2 2 2 2" xfId="38083" xr:uid="{00000000-0005-0000-0000-00005F170000}"/>
    <cellStyle name="20% - Dekorfärg2 2 3 2 3 2 2 3" xfId="34289" xr:uid="{00000000-0005-0000-0000-000060170000}"/>
    <cellStyle name="20% - Dekorfärg2 2 3 2 3 2 2_Tabell 6a K" xfId="22410" xr:uid="{00000000-0005-0000-0000-000061170000}"/>
    <cellStyle name="20% - Dekorfärg2 2 3 2 3 2 3" xfId="12406" xr:uid="{00000000-0005-0000-0000-000062170000}"/>
    <cellStyle name="20% - Dekorfärg2 2 3 2 3 2 3 2" xfId="38084" xr:uid="{00000000-0005-0000-0000-000063170000}"/>
    <cellStyle name="20% - Dekorfärg2 2 3 2 3 2 4" xfId="29903" xr:uid="{00000000-0005-0000-0000-000064170000}"/>
    <cellStyle name="20% - Dekorfärg2 2 3 2 3 2 5" xfId="38085" xr:uid="{00000000-0005-0000-0000-000065170000}"/>
    <cellStyle name="20% - Dekorfärg2 2 3 2 3 2_Tabell 6a K" xfId="19158" xr:uid="{00000000-0005-0000-0000-000066170000}"/>
    <cellStyle name="20% - Dekorfärg2 2 3 2 3 3" xfId="5714" xr:uid="{00000000-0005-0000-0000-000067170000}"/>
    <cellStyle name="20% - Dekorfärg2 2 3 2 3 3 2" xfId="14599" xr:uid="{00000000-0005-0000-0000-000068170000}"/>
    <cellStyle name="20% - Dekorfärg2 2 3 2 3 3 2 2" xfId="38086" xr:uid="{00000000-0005-0000-0000-000069170000}"/>
    <cellStyle name="20% - Dekorfärg2 2 3 2 3 3 3" xfId="32096" xr:uid="{00000000-0005-0000-0000-00006A170000}"/>
    <cellStyle name="20% - Dekorfärg2 2 3 2 3 3 4" xfId="38087" xr:uid="{00000000-0005-0000-0000-00006B170000}"/>
    <cellStyle name="20% - Dekorfärg2 2 3 2 3 3_Tabell 6a K" xfId="24780" xr:uid="{00000000-0005-0000-0000-00006C170000}"/>
    <cellStyle name="20% - Dekorfärg2 2 3 2 3 4" xfId="10214" xr:uid="{00000000-0005-0000-0000-00006D170000}"/>
    <cellStyle name="20% - Dekorfärg2 2 3 2 3 4 2" xfId="38088" xr:uid="{00000000-0005-0000-0000-00006E170000}"/>
    <cellStyle name="20% - Dekorfärg2 2 3 2 3 4 2 2" xfId="38089" xr:uid="{00000000-0005-0000-0000-00006F170000}"/>
    <cellStyle name="20% - Dekorfärg2 2 3 2 3 4 3" xfId="38090" xr:uid="{00000000-0005-0000-0000-000070170000}"/>
    <cellStyle name="20% - Dekorfärg2 2 3 2 3 5" xfId="27711" xr:uid="{00000000-0005-0000-0000-000071170000}"/>
    <cellStyle name="20% - Dekorfärg2 2 3 2 3 5 2" xfId="38091" xr:uid="{00000000-0005-0000-0000-000072170000}"/>
    <cellStyle name="20% - Dekorfärg2 2 3 2 3 6" xfId="38092" xr:uid="{00000000-0005-0000-0000-000073170000}"/>
    <cellStyle name="20% - Dekorfärg2 2 3 2 3 7" xfId="38093" xr:uid="{00000000-0005-0000-0000-000074170000}"/>
    <cellStyle name="20% - Dekorfärg2 2 3 2 3_Tabell 6a K" xfId="21796" xr:uid="{00000000-0005-0000-0000-000075170000}"/>
    <cellStyle name="20% - Dekorfärg2 2 3 2 4" xfId="2664" xr:uid="{00000000-0005-0000-0000-000076170000}"/>
    <cellStyle name="20% - Dekorfärg2 2 3 2 4 2" xfId="7050" xr:uid="{00000000-0005-0000-0000-000077170000}"/>
    <cellStyle name="20% - Dekorfärg2 2 3 2 4 2 2" xfId="15935" xr:uid="{00000000-0005-0000-0000-000078170000}"/>
    <cellStyle name="20% - Dekorfärg2 2 3 2 4 2 2 2" xfId="38094" xr:uid="{00000000-0005-0000-0000-000079170000}"/>
    <cellStyle name="20% - Dekorfärg2 2 3 2 4 2 3" xfId="33432" xr:uid="{00000000-0005-0000-0000-00007A170000}"/>
    <cellStyle name="20% - Dekorfärg2 2 3 2 4 2 4" xfId="38095" xr:uid="{00000000-0005-0000-0000-00007B170000}"/>
    <cellStyle name="20% - Dekorfärg2 2 3 2 4 2_Tabell 6a K" xfId="19886" xr:uid="{00000000-0005-0000-0000-00007C170000}"/>
    <cellStyle name="20% - Dekorfärg2 2 3 2 4 3" xfId="11549" xr:uid="{00000000-0005-0000-0000-00007D170000}"/>
    <cellStyle name="20% - Dekorfärg2 2 3 2 4 3 2" xfId="38096" xr:uid="{00000000-0005-0000-0000-00007E170000}"/>
    <cellStyle name="20% - Dekorfärg2 2 3 2 4 3 2 2" xfId="38097" xr:uid="{00000000-0005-0000-0000-00007F170000}"/>
    <cellStyle name="20% - Dekorfärg2 2 3 2 4 3 3" xfId="38098" xr:uid="{00000000-0005-0000-0000-000080170000}"/>
    <cellStyle name="20% - Dekorfärg2 2 3 2 4 4" xfId="29046" xr:uid="{00000000-0005-0000-0000-000081170000}"/>
    <cellStyle name="20% - Dekorfärg2 2 3 2 4 4 2" xfId="38099" xr:uid="{00000000-0005-0000-0000-000082170000}"/>
    <cellStyle name="20% - Dekorfärg2 2 3 2 4 5" xfId="38100" xr:uid="{00000000-0005-0000-0000-000083170000}"/>
    <cellStyle name="20% - Dekorfärg2 2 3 2 4 6" xfId="38101" xr:uid="{00000000-0005-0000-0000-000084170000}"/>
    <cellStyle name="20% - Dekorfärg2 2 3 2 4_Tabell 6a K" xfId="17964" xr:uid="{00000000-0005-0000-0000-000085170000}"/>
    <cellStyle name="20% - Dekorfärg2 2 3 2 5" xfId="4857" xr:uid="{00000000-0005-0000-0000-000086170000}"/>
    <cellStyle name="20% - Dekorfärg2 2 3 2 5 2" xfId="13742" xr:uid="{00000000-0005-0000-0000-000087170000}"/>
    <cellStyle name="20% - Dekorfärg2 2 3 2 5 2 2" xfId="38102" xr:uid="{00000000-0005-0000-0000-000088170000}"/>
    <cellStyle name="20% - Dekorfärg2 2 3 2 5 3" xfId="31239" xr:uid="{00000000-0005-0000-0000-000089170000}"/>
    <cellStyle name="20% - Dekorfärg2 2 3 2 5 4" xfId="38103" xr:uid="{00000000-0005-0000-0000-00008A170000}"/>
    <cellStyle name="20% - Dekorfärg2 2 3 2 5_Tabell 6a K" xfId="22638" xr:uid="{00000000-0005-0000-0000-00008B170000}"/>
    <cellStyle name="20% - Dekorfärg2 2 3 2 6" xfId="9357" xr:uid="{00000000-0005-0000-0000-00008C170000}"/>
    <cellStyle name="20% - Dekorfärg2 2 3 2 6 2" xfId="38104" xr:uid="{00000000-0005-0000-0000-00008D170000}"/>
    <cellStyle name="20% - Dekorfärg2 2 3 2 6 2 2" xfId="38105" xr:uid="{00000000-0005-0000-0000-00008E170000}"/>
    <cellStyle name="20% - Dekorfärg2 2 3 2 6 3" xfId="38106" xr:uid="{00000000-0005-0000-0000-00008F170000}"/>
    <cellStyle name="20% - Dekorfärg2 2 3 2 7" xfId="26854" xr:uid="{00000000-0005-0000-0000-000090170000}"/>
    <cellStyle name="20% - Dekorfärg2 2 3 2 7 2" xfId="38107" xr:uid="{00000000-0005-0000-0000-000091170000}"/>
    <cellStyle name="20% - Dekorfärg2 2 3 2 8" xfId="38108" xr:uid="{00000000-0005-0000-0000-000092170000}"/>
    <cellStyle name="20% - Dekorfärg2 2 3 2 9" xfId="38109" xr:uid="{00000000-0005-0000-0000-000093170000}"/>
    <cellStyle name="20% - Dekorfärg2 2 3 2_Tabell 6a K" xfId="25355" xr:uid="{00000000-0005-0000-0000-000094170000}"/>
    <cellStyle name="20% - Dekorfärg2 2 3 3" xfId="684" xr:uid="{00000000-0005-0000-0000-000095170000}"/>
    <cellStyle name="20% - Dekorfärg2 2 3 3 2" xfId="1331" xr:uid="{00000000-0005-0000-0000-000096170000}"/>
    <cellStyle name="20% - Dekorfärg2 2 3 3 2 2" xfId="3523" xr:uid="{00000000-0005-0000-0000-000097170000}"/>
    <cellStyle name="20% - Dekorfärg2 2 3 3 2 2 2" xfId="7909" xr:uid="{00000000-0005-0000-0000-000098170000}"/>
    <cellStyle name="20% - Dekorfärg2 2 3 3 2 2 2 2" xfId="16794" xr:uid="{00000000-0005-0000-0000-000099170000}"/>
    <cellStyle name="20% - Dekorfärg2 2 3 3 2 2 2 2 2" xfId="38110" xr:uid="{00000000-0005-0000-0000-00009A170000}"/>
    <cellStyle name="20% - Dekorfärg2 2 3 3 2 2 2 3" xfId="34291" xr:uid="{00000000-0005-0000-0000-00009B170000}"/>
    <cellStyle name="20% - Dekorfärg2 2 3 3 2 2 2_Tabell 6a K" xfId="18896" xr:uid="{00000000-0005-0000-0000-00009C170000}"/>
    <cellStyle name="20% - Dekorfärg2 2 3 3 2 2 3" xfId="12408" xr:uid="{00000000-0005-0000-0000-00009D170000}"/>
    <cellStyle name="20% - Dekorfärg2 2 3 3 2 2 3 2" xfId="38111" xr:uid="{00000000-0005-0000-0000-00009E170000}"/>
    <cellStyle name="20% - Dekorfärg2 2 3 3 2 2 4" xfId="29905" xr:uid="{00000000-0005-0000-0000-00009F170000}"/>
    <cellStyle name="20% - Dekorfärg2 2 3 3 2 2 5" xfId="38112" xr:uid="{00000000-0005-0000-0000-0000A0170000}"/>
    <cellStyle name="20% - Dekorfärg2 2 3 3 2 2_Tabell 6a K" xfId="25668" xr:uid="{00000000-0005-0000-0000-0000A1170000}"/>
    <cellStyle name="20% - Dekorfärg2 2 3 3 2 3" xfId="5716" xr:uid="{00000000-0005-0000-0000-0000A2170000}"/>
    <cellStyle name="20% - Dekorfärg2 2 3 3 2 3 2" xfId="14601" xr:uid="{00000000-0005-0000-0000-0000A3170000}"/>
    <cellStyle name="20% - Dekorfärg2 2 3 3 2 3 2 2" xfId="38113" xr:uid="{00000000-0005-0000-0000-0000A4170000}"/>
    <cellStyle name="20% - Dekorfärg2 2 3 3 2 3 3" xfId="32098" xr:uid="{00000000-0005-0000-0000-0000A5170000}"/>
    <cellStyle name="20% - Dekorfärg2 2 3 3 2 3 4" xfId="38114" xr:uid="{00000000-0005-0000-0000-0000A6170000}"/>
    <cellStyle name="20% - Dekorfärg2 2 3 3 2 3_Tabell 6a K" xfId="18687" xr:uid="{00000000-0005-0000-0000-0000A7170000}"/>
    <cellStyle name="20% - Dekorfärg2 2 3 3 2 4" xfId="10216" xr:uid="{00000000-0005-0000-0000-0000A8170000}"/>
    <cellStyle name="20% - Dekorfärg2 2 3 3 2 4 2" xfId="38115" xr:uid="{00000000-0005-0000-0000-0000A9170000}"/>
    <cellStyle name="20% - Dekorfärg2 2 3 3 2 4 2 2" xfId="38116" xr:uid="{00000000-0005-0000-0000-0000AA170000}"/>
    <cellStyle name="20% - Dekorfärg2 2 3 3 2 4 3" xfId="38117" xr:uid="{00000000-0005-0000-0000-0000AB170000}"/>
    <cellStyle name="20% - Dekorfärg2 2 3 3 2 5" xfId="27713" xr:uid="{00000000-0005-0000-0000-0000AC170000}"/>
    <cellStyle name="20% - Dekorfärg2 2 3 3 2 5 2" xfId="38118" xr:uid="{00000000-0005-0000-0000-0000AD170000}"/>
    <cellStyle name="20% - Dekorfärg2 2 3 3 2 6" xfId="38119" xr:uid="{00000000-0005-0000-0000-0000AE170000}"/>
    <cellStyle name="20% - Dekorfärg2 2 3 3 2 7" xfId="38120" xr:uid="{00000000-0005-0000-0000-0000AF170000}"/>
    <cellStyle name="20% - Dekorfärg2 2 3 3 2_Tabell 6a K" xfId="20235" xr:uid="{00000000-0005-0000-0000-0000B0170000}"/>
    <cellStyle name="20% - Dekorfärg2 2 3 3 3" xfId="2876" xr:uid="{00000000-0005-0000-0000-0000B1170000}"/>
    <cellStyle name="20% - Dekorfärg2 2 3 3 3 2" xfId="7262" xr:uid="{00000000-0005-0000-0000-0000B2170000}"/>
    <cellStyle name="20% - Dekorfärg2 2 3 3 3 2 2" xfId="16147" xr:uid="{00000000-0005-0000-0000-0000B3170000}"/>
    <cellStyle name="20% - Dekorfärg2 2 3 3 3 2 2 2" xfId="38121" xr:uid="{00000000-0005-0000-0000-0000B4170000}"/>
    <cellStyle name="20% - Dekorfärg2 2 3 3 3 2 3" xfId="33644" xr:uid="{00000000-0005-0000-0000-0000B5170000}"/>
    <cellStyle name="20% - Dekorfärg2 2 3 3 3 2 4" xfId="38122" xr:uid="{00000000-0005-0000-0000-0000B6170000}"/>
    <cellStyle name="20% - Dekorfärg2 2 3 3 3 2_Tabell 6a K" xfId="24331" xr:uid="{00000000-0005-0000-0000-0000B7170000}"/>
    <cellStyle name="20% - Dekorfärg2 2 3 3 3 3" xfId="11761" xr:uid="{00000000-0005-0000-0000-0000B8170000}"/>
    <cellStyle name="20% - Dekorfärg2 2 3 3 3 3 2" xfId="38123" xr:uid="{00000000-0005-0000-0000-0000B9170000}"/>
    <cellStyle name="20% - Dekorfärg2 2 3 3 3 3 2 2" xfId="38124" xr:uid="{00000000-0005-0000-0000-0000BA170000}"/>
    <cellStyle name="20% - Dekorfärg2 2 3 3 3 3 3" xfId="38125" xr:uid="{00000000-0005-0000-0000-0000BB170000}"/>
    <cellStyle name="20% - Dekorfärg2 2 3 3 3 4" xfId="29258" xr:uid="{00000000-0005-0000-0000-0000BC170000}"/>
    <cellStyle name="20% - Dekorfärg2 2 3 3 3 4 2" xfId="38126" xr:uid="{00000000-0005-0000-0000-0000BD170000}"/>
    <cellStyle name="20% - Dekorfärg2 2 3 3 3 5" xfId="38127" xr:uid="{00000000-0005-0000-0000-0000BE170000}"/>
    <cellStyle name="20% - Dekorfärg2 2 3 3 3 6" xfId="38128" xr:uid="{00000000-0005-0000-0000-0000BF170000}"/>
    <cellStyle name="20% - Dekorfärg2 2 3 3 3_Tabell 6a K" xfId="18596" xr:uid="{00000000-0005-0000-0000-0000C0170000}"/>
    <cellStyle name="20% - Dekorfärg2 2 3 3 4" xfId="5069" xr:uid="{00000000-0005-0000-0000-0000C1170000}"/>
    <cellStyle name="20% - Dekorfärg2 2 3 3 4 2" xfId="13954" xr:uid="{00000000-0005-0000-0000-0000C2170000}"/>
    <cellStyle name="20% - Dekorfärg2 2 3 3 4 2 2" xfId="38129" xr:uid="{00000000-0005-0000-0000-0000C3170000}"/>
    <cellStyle name="20% - Dekorfärg2 2 3 3 4 3" xfId="31451" xr:uid="{00000000-0005-0000-0000-0000C4170000}"/>
    <cellStyle name="20% - Dekorfärg2 2 3 3 4 4" xfId="38130" xr:uid="{00000000-0005-0000-0000-0000C5170000}"/>
    <cellStyle name="20% - Dekorfärg2 2 3 3 4_Tabell 6a K" xfId="23409" xr:uid="{00000000-0005-0000-0000-0000C6170000}"/>
    <cellStyle name="20% - Dekorfärg2 2 3 3 5" xfId="9569" xr:uid="{00000000-0005-0000-0000-0000C7170000}"/>
    <cellStyle name="20% - Dekorfärg2 2 3 3 5 2" xfId="38131" xr:uid="{00000000-0005-0000-0000-0000C8170000}"/>
    <cellStyle name="20% - Dekorfärg2 2 3 3 5 2 2" xfId="38132" xr:uid="{00000000-0005-0000-0000-0000C9170000}"/>
    <cellStyle name="20% - Dekorfärg2 2 3 3 5 3" xfId="38133" xr:uid="{00000000-0005-0000-0000-0000CA170000}"/>
    <cellStyle name="20% - Dekorfärg2 2 3 3 6" xfId="27066" xr:uid="{00000000-0005-0000-0000-0000CB170000}"/>
    <cellStyle name="20% - Dekorfärg2 2 3 3 6 2" xfId="38134" xr:uid="{00000000-0005-0000-0000-0000CC170000}"/>
    <cellStyle name="20% - Dekorfärg2 2 3 3 7" xfId="38135" xr:uid="{00000000-0005-0000-0000-0000CD170000}"/>
    <cellStyle name="20% - Dekorfärg2 2 3 3 8" xfId="38136" xr:uid="{00000000-0005-0000-0000-0000CE170000}"/>
    <cellStyle name="20% - Dekorfärg2 2 3 3_Tabell 6a K" xfId="20668" xr:uid="{00000000-0005-0000-0000-0000CF170000}"/>
    <cellStyle name="20% - Dekorfärg2 2 3 4" xfId="1108" xr:uid="{00000000-0005-0000-0000-0000D0170000}"/>
    <cellStyle name="20% - Dekorfärg2 2 3 4 2" xfId="1332" xr:uid="{00000000-0005-0000-0000-0000D1170000}"/>
    <cellStyle name="20% - Dekorfärg2 2 3 4 2 2" xfId="3524" xr:uid="{00000000-0005-0000-0000-0000D2170000}"/>
    <cellStyle name="20% - Dekorfärg2 2 3 4 2 2 2" xfId="7910" xr:uid="{00000000-0005-0000-0000-0000D3170000}"/>
    <cellStyle name="20% - Dekorfärg2 2 3 4 2 2 2 2" xfId="16795" xr:uid="{00000000-0005-0000-0000-0000D4170000}"/>
    <cellStyle name="20% - Dekorfärg2 2 3 4 2 2 2 2 2" xfId="38137" xr:uid="{00000000-0005-0000-0000-0000D5170000}"/>
    <cellStyle name="20% - Dekorfärg2 2 3 4 2 2 2 3" xfId="34292" xr:uid="{00000000-0005-0000-0000-0000D6170000}"/>
    <cellStyle name="20% - Dekorfärg2 2 3 4 2 2 2_Tabell 6a K" xfId="22609" xr:uid="{00000000-0005-0000-0000-0000D7170000}"/>
    <cellStyle name="20% - Dekorfärg2 2 3 4 2 2 3" xfId="12409" xr:uid="{00000000-0005-0000-0000-0000D8170000}"/>
    <cellStyle name="20% - Dekorfärg2 2 3 4 2 2 3 2" xfId="38138" xr:uid="{00000000-0005-0000-0000-0000D9170000}"/>
    <cellStyle name="20% - Dekorfärg2 2 3 4 2 2 4" xfId="29906" xr:uid="{00000000-0005-0000-0000-0000DA170000}"/>
    <cellStyle name="20% - Dekorfärg2 2 3 4 2 2 5" xfId="38139" xr:uid="{00000000-0005-0000-0000-0000DB170000}"/>
    <cellStyle name="20% - Dekorfärg2 2 3 4 2 2_Tabell 6a K" xfId="18280" xr:uid="{00000000-0005-0000-0000-0000DC170000}"/>
    <cellStyle name="20% - Dekorfärg2 2 3 4 2 3" xfId="5717" xr:uid="{00000000-0005-0000-0000-0000DD170000}"/>
    <cellStyle name="20% - Dekorfärg2 2 3 4 2 3 2" xfId="14602" xr:uid="{00000000-0005-0000-0000-0000DE170000}"/>
    <cellStyle name="20% - Dekorfärg2 2 3 4 2 3 2 2" xfId="38140" xr:uid="{00000000-0005-0000-0000-0000DF170000}"/>
    <cellStyle name="20% - Dekorfärg2 2 3 4 2 3 3" xfId="32099" xr:uid="{00000000-0005-0000-0000-0000E0170000}"/>
    <cellStyle name="20% - Dekorfärg2 2 3 4 2 3 4" xfId="38141" xr:uid="{00000000-0005-0000-0000-0000E1170000}"/>
    <cellStyle name="20% - Dekorfärg2 2 3 4 2 3_Tabell 6a K" xfId="18176" xr:uid="{00000000-0005-0000-0000-0000E2170000}"/>
    <cellStyle name="20% - Dekorfärg2 2 3 4 2 4" xfId="10217" xr:uid="{00000000-0005-0000-0000-0000E3170000}"/>
    <cellStyle name="20% - Dekorfärg2 2 3 4 2 4 2" xfId="38142" xr:uid="{00000000-0005-0000-0000-0000E4170000}"/>
    <cellStyle name="20% - Dekorfärg2 2 3 4 2 4 2 2" xfId="38143" xr:uid="{00000000-0005-0000-0000-0000E5170000}"/>
    <cellStyle name="20% - Dekorfärg2 2 3 4 2 4 3" xfId="38144" xr:uid="{00000000-0005-0000-0000-0000E6170000}"/>
    <cellStyle name="20% - Dekorfärg2 2 3 4 2 5" xfId="27714" xr:uid="{00000000-0005-0000-0000-0000E7170000}"/>
    <cellStyle name="20% - Dekorfärg2 2 3 4 2 5 2" xfId="38145" xr:uid="{00000000-0005-0000-0000-0000E8170000}"/>
    <cellStyle name="20% - Dekorfärg2 2 3 4 2 6" xfId="38146" xr:uid="{00000000-0005-0000-0000-0000E9170000}"/>
    <cellStyle name="20% - Dekorfärg2 2 3 4 2 7" xfId="38147" xr:uid="{00000000-0005-0000-0000-0000EA170000}"/>
    <cellStyle name="20% - Dekorfärg2 2 3 4 2_Tabell 6a K" xfId="21328" xr:uid="{00000000-0005-0000-0000-0000EB170000}"/>
    <cellStyle name="20% - Dekorfärg2 2 3 4 3" xfId="3300" xr:uid="{00000000-0005-0000-0000-0000EC170000}"/>
    <cellStyle name="20% - Dekorfärg2 2 3 4 3 2" xfId="7686" xr:uid="{00000000-0005-0000-0000-0000ED170000}"/>
    <cellStyle name="20% - Dekorfärg2 2 3 4 3 2 2" xfId="16571" xr:uid="{00000000-0005-0000-0000-0000EE170000}"/>
    <cellStyle name="20% - Dekorfärg2 2 3 4 3 2 2 2" xfId="38148" xr:uid="{00000000-0005-0000-0000-0000EF170000}"/>
    <cellStyle name="20% - Dekorfärg2 2 3 4 3 2 3" xfId="34068" xr:uid="{00000000-0005-0000-0000-0000F0170000}"/>
    <cellStyle name="20% - Dekorfärg2 2 3 4 3 2 4" xfId="38149" xr:uid="{00000000-0005-0000-0000-0000F1170000}"/>
    <cellStyle name="20% - Dekorfärg2 2 3 4 3 2_Tabell 6a K" xfId="22758" xr:uid="{00000000-0005-0000-0000-0000F2170000}"/>
    <cellStyle name="20% - Dekorfärg2 2 3 4 3 3" xfId="12185" xr:uid="{00000000-0005-0000-0000-0000F3170000}"/>
    <cellStyle name="20% - Dekorfärg2 2 3 4 3 3 2" xfId="38150" xr:uid="{00000000-0005-0000-0000-0000F4170000}"/>
    <cellStyle name="20% - Dekorfärg2 2 3 4 3 3 2 2" xfId="38151" xr:uid="{00000000-0005-0000-0000-0000F5170000}"/>
    <cellStyle name="20% - Dekorfärg2 2 3 4 3 3 3" xfId="38152" xr:uid="{00000000-0005-0000-0000-0000F6170000}"/>
    <cellStyle name="20% - Dekorfärg2 2 3 4 3 4" xfId="29682" xr:uid="{00000000-0005-0000-0000-0000F7170000}"/>
    <cellStyle name="20% - Dekorfärg2 2 3 4 3 4 2" xfId="38153" xr:uid="{00000000-0005-0000-0000-0000F8170000}"/>
    <cellStyle name="20% - Dekorfärg2 2 3 4 3 5" xfId="38154" xr:uid="{00000000-0005-0000-0000-0000F9170000}"/>
    <cellStyle name="20% - Dekorfärg2 2 3 4 3 6" xfId="38155" xr:uid="{00000000-0005-0000-0000-0000FA170000}"/>
    <cellStyle name="20% - Dekorfärg2 2 3 4 3_Tabell 6a K" xfId="8947" xr:uid="{00000000-0005-0000-0000-0000FB170000}"/>
    <cellStyle name="20% - Dekorfärg2 2 3 4 4" xfId="5493" xr:uid="{00000000-0005-0000-0000-0000FC170000}"/>
    <cellStyle name="20% - Dekorfärg2 2 3 4 4 2" xfId="14378" xr:uid="{00000000-0005-0000-0000-0000FD170000}"/>
    <cellStyle name="20% - Dekorfärg2 2 3 4 4 2 2" xfId="38156" xr:uid="{00000000-0005-0000-0000-0000FE170000}"/>
    <cellStyle name="20% - Dekorfärg2 2 3 4 4 3" xfId="31875" xr:uid="{00000000-0005-0000-0000-0000FF170000}"/>
    <cellStyle name="20% - Dekorfärg2 2 3 4 4 4" xfId="38157" xr:uid="{00000000-0005-0000-0000-000000180000}"/>
    <cellStyle name="20% - Dekorfärg2 2 3 4 4_Tabell 6a K" xfId="22242" xr:uid="{00000000-0005-0000-0000-000001180000}"/>
    <cellStyle name="20% - Dekorfärg2 2 3 4 5" xfId="9993" xr:uid="{00000000-0005-0000-0000-000002180000}"/>
    <cellStyle name="20% - Dekorfärg2 2 3 4 5 2" xfId="38158" xr:uid="{00000000-0005-0000-0000-000003180000}"/>
    <cellStyle name="20% - Dekorfärg2 2 3 4 5 2 2" xfId="38159" xr:uid="{00000000-0005-0000-0000-000004180000}"/>
    <cellStyle name="20% - Dekorfärg2 2 3 4 5 3" xfId="38160" xr:uid="{00000000-0005-0000-0000-000005180000}"/>
    <cellStyle name="20% - Dekorfärg2 2 3 4 6" xfId="27490" xr:uid="{00000000-0005-0000-0000-000006180000}"/>
    <cellStyle name="20% - Dekorfärg2 2 3 4 6 2" xfId="38161" xr:uid="{00000000-0005-0000-0000-000007180000}"/>
    <cellStyle name="20% - Dekorfärg2 2 3 4 7" xfId="38162" xr:uid="{00000000-0005-0000-0000-000008180000}"/>
    <cellStyle name="20% - Dekorfärg2 2 3 4 8" xfId="38163" xr:uid="{00000000-0005-0000-0000-000009180000}"/>
    <cellStyle name="20% - Dekorfärg2 2 3 4_Tabell 6a K" xfId="23940" xr:uid="{00000000-0005-0000-0000-00000A180000}"/>
    <cellStyle name="20% - Dekorfärg2 2 3 5" xfId="1328" xr:uid="{00000000-0005-0000-0000-00000B180000}"/>
    <cellStyle name="20% - Dekorfärg2 2 3 5 2" xfId="3520" xr:uid="{00000000-0005-0000-0000-00000C180000}"/>
    <cellStyle name="20% - Dekorfärg2 2 3 5 2 2" xfId="7906" xr:uid="{00000000-0005-0000-0000-00000D180000}"/>
    <cellStyle name="20% - Dekorfärg2 2 3 5 2 2 2" xfId="16791" xr:uid="{00000000-0005-0000-0000-00000E180000}"/>
    <cellStyle name="20% - Dekorfärg2 2 3 5 2 2 2 2" xfId="38164" xr:uid="{00000000-0005-0000-0000-00000F180000}"/>
    <cellStyle name="20% - Dekorfärg2 2 3 5 2 2 3" xfId="34288" xr:uid="{00000000-0005-0000-0000-000010180000}"/>
    <cellStyle name="20% - Dekorfärg2 2 3 5 2 2_Tabell 6a K" xfId="18045" xr:uid="{00000000-0005-0000-0000-000011180000}"/>
    <cellStyle name="20% - Dekorfärg2 2 3 5 2 3" xfId="12405" xr:uid="{00000000-0005-0000-0000-000012180000}"/>
    <cellStyle name="20% - Dekorfärg2 2 3 5 2 3 2" xfId="38165" xr:uid="{00000000-0005-0000-0000-000013180000}"/>
    <cellStyle name="20% - Dekorfärg2 2 3 5 2 4" xfId="29902" xr:uid="{00000000-0005-0000-0000-000014180000}"/>
    <cellStyle name="20% - Dekorfärg2 2 3 5 2 5" xfId="38166" xr:uid="{00000000-0005-0000-0000-000015180000}"/>
    <cellStyle name="20% - Dekorfärg2 2 3 5 2_Tabell 6a K" xfId="26180" xr:uid="{00000000-0005-0000-0000-000016180000}"/>
    <cellStyle name="20% - Dekorfärg2 2 3 5 3" xfId="5713" xr:uid="{00000000-0005-0000-0000-000017180000}"/>
    <cellStyle name="20% - Dekorfärg2 2 3 5 3 2" xfId="14598" xr:uid="{00000000-0005-0000-0000-000018180000}"/>
    <cellStyle name="20% - Dekorfärg2 2 3 5 3 2 2" xfId="38167" xr:uid="{00000000-0005-0000-0000-000019180000}"/>
    <cellStyle name="20% - Dekorfärg2 2 3 5 3 3" xfId="32095" xr:uid="{00000000-0005-0000-0000-00001A180000}"/>
    <cellStyle name="20% - Dekorfärg2 2 3 5 3 4" xfId="38168" xr:uid="{00000000-0005-0000-0000-00001B180000}"/>
    <cellStyle name="20% - Dekorfärg2 2 3 5 3_Tabell 6a K" xfId="24790" xr:uid="{00000000-0005-0000-0000-00001C180000}"/>
    <cellStyle name="20% - Dekorfärg2 2 3 5 4" xfId="10213" xr:uid="{00000000-0005-0000-0000-00001D180000}"/>
    <cellStyle name="20% - Dekorfärg2 2 3 5 4 2" xfId="38169" xr:uid="{00000000-0005-0000-0000-00001E180000}"/>
    <cellStyle name="20% - Dekorfärg2 2 3 5 4 2 2" xfId="38170" xr:uid="{00000000-0005-0000-0000-00001F180000}"/>
    <cellStyle name="20% - Dekorfärg2 2 3 5 4 3" xfId="38171" xr:uid="{00000000-0005-0000-0000-000020180000}"/>
    <cellStyle name="20% - Dekorfärg2 2 3 5 5" xfId="27710" xr:uid="{00000000-0005-0000-0000-000021180000}"/>
    <cellStyle name="20% - Dekorfärg2 2 3 5 5 2" xfId="38172" xr:uid="{00000000-0005-0000-0000-000022180000}"/>
    <cellStyle name="20% - Dekorfärg2 2 3 5 6" xfId="38173" xr:uid="{00000000-0005-0000-0000-000023180000}"/>
    <cellStyle name="20% - Dekorfärg2 2 3 5 7" xfId="38174" xr:uid="{00000000-0005-0000-0000-000024180000}"/>
    <cellStyle name="20% - Dekorfärg2 2 3 5_Tabell 6a K" xfId="20569" xr:uid="{00000000-0005-0000-0000-000025180000}"/>
    <cellStyle name="20% - Dekorfärg2 2 3 6" xfId="2452" xr:uid="{00000000-0005-0000-0000-000026180000}"/>
    <cellStyle name="20% - Dekorfärg2 2 3 6 2" xfId="6838" xr:uid="{00000000-0005-0000-0000-000027180000}"/>
    <cellStyle name="20% - Dekorfärg2 2 3 6 2 2" xfId="15723" xr:uid="{00000000-0005-0000-0000-000028180000}"/>
    <cellStyle name="20% - Dekorfärg2 2 3 6 2 2 2" xfId="38175" xr:uid="{00000000-0005-0000-0000-000029180000}"/>
    <cellStyle name="20% - Dekorfärg2 2 3 6 2 3" xfId="33220" xr:uid="{00000000-0005-0000-0000-00002A180000}"/>
    <cellStyle name="20% - Dekorfärg2 2 3 6 2 4" xfId="38176" xr:uid="{00000000-0005-0000-0000-00002B180000}"/>
    <cellStyle name="20% - Dekorfärg2 2 3 6 2_Tabell 6a K" xfId="20765" xr:uid="{00000000-0005-0000-0000-00002C180000}"/>
    <cellStyle name="20% - Dekorfärg2 2 3 6 3" xfId="11337" xr:uid="{00000000-0005-0000-0000-00002D180000}"/>
    <cellStyle name="20% - Dekorfärg2 2 3 6 3 2" xfId="38177" xr:uid="{00000000-0005-0000-0000-00002E180000}"/>
    <cellStyle name="20% - Dekorfärg2 2 3 6 3 2 2" xfId="38178" xr:uid="{00000000-0005-0000-0000-00002F180000}"/>
    <cellStyle name="20% - Dekorfärg2 2 3 6 3 3" xfId="38179" xr:uid="{00000000-0005-0000-0000-000030180000}"/>
    <cellStyle name="20% - Dekorfärg2 2 3 6 4" xfId="28834" xr:uid="{00000000-0005-0000-0000-000031180000}"/>
    <cellStyle name="20% - Dekorfärg2 2 3 6 4 2" xfId="38180" xr:uid="{00000000-0005-0000-0000-000032180000}"/>
    <cellStyle name="20% - Dekorfärg2 2 3 6 5" xfId="38181" xr:uid="{00000000-0005-0000-0000-000033180000}"/>
    <cellStyle name="20% - Dekorfärg2 2 3 6 6" xfId="38182" xr:uid="{00000000-0005-0000-0000-000034180000}"/>
    <cellStyle name="20% - Dekorfärg2 2 3 6_Tabell 6a K" xfId="20859" xr:uid="{00000000-0005-0000-0000-000035180000}"/>
    <cellStyle name="20% - Dekorfärg2 2 3 7" xfId="4645" xr:uid="{00000000-0005-0000-0000-000036180000}"/>
    <cellStyle name="20% - Dekorfärg2 2 3 7 2" xfId="13530" xr:uid="{00000000-0005-0000-0000-000037180000}"/>
    <cellStyle name="20% - Dekorfärg2 2 3 7 2 2" xfId="38183" xr:uid="{00000000-0005-0000-0000-000038180000}"/>
    <cellStyle name="20% - Dekorfärg2 2 3 7 3" xfId="31027" xr:uid="{00000000-0005-0000-0000-000039180000}"/>
    <cellStyle name="20% - Dekorfärg2 2 3 7 4" xfId="38184" xr:uid="{00000000-0005-0000-0000-00003A180000}"/>
    <cellStyle name="20% - Dekorfärg2 2 3 7_Tabell 6a K" xfId="22909" xr:uid="{00000000-0005-0000-0000-00003B180000}"/>
    <cellStyle name="20% - Dekorfärg2 2 3 8" xfId="9145" xr:uid="{00000000-0005-0000-0000-00003C180000}"/>
    <cellStyle name="20% - Dekorfärg2 2 3 8 2" xfId="38185" xr:uid="{00000000-0005-0000-0000-00003D180000}"/>
    <cellStyle name="20% - Dekorfärg2 2 3 8 2 2" xfId="38186" xr:uid="{00000000-0005-0000-0000-00003E180000}"/>
    <cellStyle name="20% - Dekorfärg2 2 3 8 3" xfId="38187" xr:uid="{00000000-0005-0000-0000-00003F180000}"/>
    <cellStyle name="20% - Dekorfärg2 2 3 9" xfId="26642" xr:uid="{00000000-0005-0000-0000-000040180000}"/>
    <cellStyle name="20% - Dekorfärg2 2 3 9 2" xfId="38188" xr:uid="{00000000-0005-0000-0000-000041180000}"/>
    <cellStyle name="20% - Dekorfärg2 2 3_Tabell 6a K" xfId="25016" xr:uid="{00000000-0005-0000-0000-000042180000}"/>
    <cellStyle name="20% - Dekorfärg2 2 4" xfId="316" xr:uid="{00000000-0005-0000-0000-000043180000}"/>
    <cellStyle name="20% - Dekorfärg2 2 4 10" xfId="38189" xr:uid="{00000000-0005-0000-0000-000044180000}"/>
    <cellStyle name="20% - Dekorfärg2 2 4 11" xfId="38190" xr:uid="{00000000-0005-0000-0000-000045180000}"/>
    <cellStyle name="20% - Dekorfärg2 2 4 12" xfId="38191" xr:uid="{00000000-0005-0000-0000-000046180000}"/>
    <cellStyle name="20% - Dekorfärg2 2 4 2" xfId="528" xr:uid="{00000000-0005-0000-0000-000047180000}"/>
    <cellStyle name="20% - Dekorfärg2 2 4 2 2" xfId="952" xr:uid="{00000000-0005-0000-0000-000048180000}"/>
    <cellStyle name="20% - Dekorfärg2 2 4 2 2 2" xfId="1335" xr:uid="{00000000-0005-0000-0000-000049180000}"/>
    <cellStyle name="20% - Dekorfärg2 2 4 2 2 2 2" xfId="3527" xr:uid="{00000000-0005-0000-0000-00004A180000}"/>
    <cellStyle name="20% - Dekorfärg2 2 4 2 2 2 2 2" xfId="7913" xr:uid="{00000000-0005-0000-0000-00004B180000}"/>
    <cellStyle name="20% - Dekorfärg2 2 4 2 2 2 2 2 2" xfId="16798" xr:uid="{00000000-0005-0000-0000-00004C180000}"/>
    <cellStyle name="20% - Dekorfärg2 2 4 2 2 2 2 2 2 2" xfId="38192" xr:uid="{00000000-0005-0000-0000-00004D180000}"/>
    <cellStyle name="20% - Dekorfärg2 2 4 2 2 2 2 2 3" xfId="34295" xr:uid="{00000000-0005-0000-0000-00004E180000}"/>
    <cellStyle name="20% - Dekorfärg2 2 4 2 2 2 2 2_Tabell 6a K" xfId="19693" xr:uid="{00000000-0005-0000-0000-00004F180000}"/>
    <cellStyle name="20% - Dekorfärg2 2 4 2 2 2 2 3" xfId="12412" xr:uid="{00000000-0005-0000-0000-000050180000}"/>
    <cellStyle name="20% - Dekorfärg2 2 4 2 2 2 2 3 2" xfId="38193" xr:uid="{00000000-0005-0000-0000-000051180000}"/>
    <cellStyle name="20% - Dekorfärg2 2 4 2 2 2 2 4" xfId="29909" xr:uid="{00000000-0005-0000-0000-000052180000}"/>
    <cellStyle name="20% - Dekorfärg2 2 4 2 2 2 2 5" xfId="38194" xr:uid="{00000000-0005-0000-0000-000053180000}"/>
    <cellStyle name="20% - Dekorfärg2 2 4 2 2 2 2_Tabell 6a K" xfId="19426" xr:uid="{00000000-0005-0000-0000-000054180000}"/>
    <cellStyle name="20% - Dekorfärg2 2 4 2 2 2 3" xfId="5720" xr:uid="{00000000-0005-0000-0000-000055180000}"/>
    <cellStyle name="20% - Dekorfärg2 2 4 2 2 2 3 2" xfId="14605" xr:uid="{00000000-0005-0000-0000-000056180000}"/>
    <cellStyle name="20% - Dekorfärg2 2 4 2 2 2 3 2 2" xfId="38195" xr:uid="{00000000-0005-0000-0000-000057180000}"/>
    <cellStyle name="20% - Dekorfärg2 2 4 2 2 2 3 3" xfId="32102" xr:uid="{00000000-0005-0000-0000-000058180000}"/>
    <cellStyle name="20% - Dekorfärg2 2 4 2 2 2 3 4" xfId="38196" xr:uid="{00000000-0005-0000-0000-000059180000}"/>
    <cellStyle name="20% - Dekorfärg2 2 4 2 2 2 3_Tabell 6a K" xfId="22759" xr:uid="{00000000-0005-0000-0000-00005A180000}"/>
    <cellStyle name="20% - Dekorfärg2 2 4 2 2 2 4" xfId="10220" xr:uid="{00000000-0005-0000-0000-00005B180000}"/>
    <cellStyle name="20% - Dekorfärg2 2 4 2 2 2 4 2" xfId="38197" xr:uid="{00000000-0005-0000-0000-00005C180000}"/>
    <cellStyle name="20% - Dekorfärg2 2 4 2 2 2 4 2 2" xfId="38198" xr:uid="{00000000-0005-0000-0000-00005D180000}"/>
    <cellStyle name="20% - Dekorfärg2 2 4 2 2 2 4 3" xfId="38199" xr:uid="{00000000-0005-0000-0000-00005E180000}"/>
    <cellStyle name="20% - Dekorfärg2 2 4 2 2 2 5" xfId="27717" xr:uid="{00000000-0005-0000-0000-00005F180000}"/>
    <cellStyle name="20% - Dekorfärg2 2 4 2 2 2 5 2" xfId="38200" xr:uid="{00000000-0005-0000-0000-000060180000}"/>
    <cellStyle name="20% - Dekorfärg2 2 4 2 2 2 6" xfId="38201" xr:uid="{00000000-0005-0000-0000-000061180000}"/>
    <cellStyle name="20% - Dekorfärg2 2 4 2 2 2 7" xfId="38202" xr:uid="{00000000-0005-0000-0000-000062180000}"/>
    <cellStyle name="20% - Dekorfärg2 2 4 2 2 2_Tabell 6a K" xfId="21066" xr:uid="{00000000-0005-0000-0000-000063180000}"/>
    <cellStyle name="20% - Dekorfärg2 2 4 2 2 3" xfId="3144" xr:uid="{00000000-0005-0000-0000-000064180000}"/>
    <cellStyle name="20% - Dekorfärg2 2 4 2 2 3 2" xfId="7530" xr:uid="{00000000-0005-0000-0000-000065180000}"/>
    <cellStyle name="20% - Dekorfärg2 2 4 2 2 3 2 2" xfId="16415" xr:uid="{00000000-0005-0000-0000-000066180000}"/>
    <cellStyle name="20% - Dekorfärg2 2 4 2 2 3 2 2 2" xfId="38203" xr:uid="{00000000-0005-0000-0000-000067180000}"/>
    <cellStyle name="20% - Dekorfärg2 2 4 2 2 3 2 3" xfId="33912" xr:uid="{00000000-0005-0000-0000-000068180000}"/>
    <cellStyle name="20% - Dekorfärg2 2 4 2 2 3 2 4" xfId="38204" xr:uid="{00000000-0005-0000-0000-000069180000}"/>
    <cellStyle name="20% - Dekorfärg2 2 4 2 2 3 2_Tabell 6a K" xfId="25595" xr:uid="{00000000-0005-0000-0000-00006A180000}"/>
    <cellStyle name="20% - Dekorfärg2 2 4 2 2 3 3" xfId="12029" xr:uid="{00000000-0005-0000-0000-00006B180000}"/>
    <cellStyle name="20% - Dekorfärg2 2 4 2 2 3 3 2" xfId="38205" xr:uid="{00000000-0005-0000-0000-00006C180000}"/>
    <cellStyle name="20% - Dekorfärg2 2 4 2 2 3 3 2 2" xfId="38206" xr:uid="{00000000-0005-0000-0000-00006D180000}"/>
    <cellStyle name="20% - Dekorfärg2 2 4 2 2 3 3 3" xfId="38207" xr:uid="{00000000-0005-0000-0000-00006E180000}"/>
    <cellStyle name="20% - Dekorfärg2 2 4 2 2 3 4" xfId="29526" xr:uid="{00000000-0005-0000-0000-00006F180000}"/>
    <cellStyle name="20% - Dekorfärg2 2 4 2 2 3 4 2" xfId="38208" xr:uid="{00000000-0005-0000-0000-000070180000}"/>
    <cellStyle name="20% - Dekorfärg2 2 4 2 2 3 5" xfId="38209" xr:uid="{00000000-0005-0000-0000-000071180000}"/>
    <cellStyle name="20% - Dekorfärg2 2 4 2 2 3 6" xfId="38210" xr:uid="{00000000-0005-0000-0000-000072180000}"/>
    <cellStyle name="20% - Dekorfärg2 2 4 2 2 3_Tabell 6a K" xfId="19348" xr:uid="{00000000-0005-0000-0000-000073180000}"/>
    <cellStyle name="20% - Dekorfärg2 2 4 2 2 4" xfId="5337" xr:uid="{00000000-0005-0000-0000-000074180000}"/>
    <cellStyle name="20% - Dekorfärg2 2 4 2 2 4 2" xfId="14222" xr:uid="{00000000-0005-0000-0000-000075180000}"/>
    <cellStyle name="20% - Dekorfärg2 2 4 2 2 4 2 2" xfId="38211" xr:uid="{00000000-0005-0000-0000-000076180000}"/>
    <cellStyle name="20% - Dekorfärg2 2 4 2 2 4 3" xfId="31719" xr:uid="{00000000-0005-0000-0000-000077180000}"/>
    <cellStyle name="20% - Dekorfärg2 2 4 2 2 4 4" xfId="38212" xr:uid="{00000000-0005-0000-0000-000078180000}"/>
    <cellStyle name="20% - Dekorfärg2 2 4 2 2 4_Tabell 6a K" xfId="21786" xr:uid="{00000000-0005-0000-0000-000079180000}"/>
    <cellStyle name="20% - Dekorfärg2 2 4 2 2 5" xfId="9837" xr:uid="{00000000-0005-0000-0000-00007A180000}"/>
    <cellStyle name="20% - Dekorfärg2 2 4 2 2 5 2" xfId="38213" xr:uid="{00000000-0005-0000-0000-00007B180000}"/>
    <cellStyle name="20% - Dekorfärg2 2 4 2 2 5 2 2" xfId="38214" xr:uid="{00000000-0005-0000-0000-00007C180000}"/>
    <cellStyle name="20% - Dekorfärg2 2 4 2 2 5 3" xfId="38215" xr:uid="{00000000-0005-0000-0000-00007D180000}"/>
    <cellStyle name="20% - Dekorfärg2 2 4 2 2 6" xfId="27334" xr:uid="{00000000-0005-0000-0000-00007E180000}"/>
    <cellStyle name="20% - Dekorfärg2 2 4 2 2 6 2" xfId="38216" xr:uid="{00000000-0005-0000-0000-00007F180000}"/>
    <cellStyle name="20% - Dekorfärg2 2 4 2 2 7" xfId="38217" xr:uid="{00000000-0005-0000-0000-000080180000}"/>
    <cellStyle name="20% - Dekorfärg2 2 4 2 2 8" xfId="38218" xr:uid="{00000000-0005-0000-0000-000081180000}"/>
    <cellStyle name="20% - Dekorfärg2 2 4 2 2_Tabell 6a K" xfId="23498" xr:uid="{00000000-0005-0000-0000-000082180000}"/>
    <cellStyle name="20% - Dekorfärg2 2 4 2 3" xfId="1334" xr:uid="{00000000-0005-0000-0000-000083180000}"/>
    <cellStyle name="20% - Dekorfärg2 2 4 2 3 2" xfId="3526" xr:uid="{00000000-0005-0000-0000-000084180000}"/>
    <cellStyle name="20% - Dekorfärg2 2 4 2 3 2 2" xfId="7912" xr:uid="{00000000-0005-0000-0000-000085180000}"/>
    <cellStyle name="20% - Dekorfärg2 2 4 2 3 2 2 2" xfId="16797" xr:uid="{00000000-0005-0000-0000-000086180000}"/>
    <cellStyle name="20% - Dekorfärg2 2 4 2 3 2 2 2 2" xfId="38219" xr:uid="{00000000-0005-0000-0000-000087180000}"/>
    <cellStyle name="20% - Dekorfärg2 2 4 2 3 2 2 3" xfId="34294" xr:uid="{00000000-0005-0000-0000-000088180000}"/>
    <cellStyle name="20% - Dekorfärg2 2 4 2 3 2 2_Tabell 6a K" xfId="21597" xr:uid="{00000000-0005-0000-0000-000089180000}"/>
    <cellStyle name="20% - Dekorfärg2 2 4 2 3 2 3" xfId="12411" xr:uid="{00000000-0005-0000-0000-00008A180000}"/>
    <cellStyle name="20% - Dekorfärg2 2 4 2 3 2 3 2" xfId="38220" xr:uid="{00000000-0005-0000-0000-00008B180000}"/>
    <cellStyle name="20% - Dekorfärg2 2 4 2 3 2 4" xfId="29908" xr:uid="{00000000-0005-0000-0000-00008C180000}"/>
    <cellStyle name="20% - Dekorfärg2 2 4 2 3 2 5" xfId="38221" xr:uid="{00000000-0005-0000-0000-00008D180000}"/>
    <cellStyle name="20% - Dekorfärg2 2 4 2 3 2_Tabell 6a K" xfId="25407" xr:uid="{00000000-0005-0000-0000-00008E180000}"/>
    <cellStyle name="20% - Dekorfärg2 2 4 2 3 3" xfId="5719" xr:uid="{00000000-0005-0000-0000-00008F180000}"/>
    <cellStyle name="20% - Dekorfärg2 2 4 2 3 3 2" xfId="14604" xr:uid="{00000000-0005-0000-0000-000090180000}"/>
    <cellStyle name="20% - Dekorfärg2 2 4 2 3 3 2 2" xfId="38222" xr:uid="{00000000-0005-0000-0000-000091180000}"/>
    <cellStyle name="20% - Dekorfärg2 2 4 2 3 3 3" xfId="32101" xr:uid="{00000000-0005-0000-0000-000092180000}"/>
    <cellStyle name="20% - Dekorfärg2 2 4 2 3 3 4" xfId="38223" xr:uid="{00000000-0005-0000-0000-000093180000}"/>
    <cellStyle name="20% - Dekorfärg2 2 4 2 3 3_Tabell 6a K" xfId="21863" xr:uid="{00000000-0005-0000-0000-000094180000}"/>
    <cellStyle name="20% - Dekorfärg2 2 4 2 3 4" xfId="10219" xr:uid="{00000000-0005-0000-0000-000095180000}"/>
    <cellStyle name="20% - Dekorfärg2 2 4 2 3 4 2" xfId="38224" xr:uid="{00000000-0005-0000-0000-000096180000}"/>
    <cellStyle name="20% - Dekorfärg2 2 4 2 3 4 2 2" xfId="38225" xr:uid="{00000000-0005-0000-0000-000097180000}"/>
    <cellStyle name="20% - Dekorfärg2 2 4 2 3 4 3" xfId="38226" xr:uid="{00000000-0005-0000-0000-000098180000}"/>
    <cellStyle name="20% - Dekorfärg2 2 4 2 3 5" xfId="27716" xr:uid="{00000000-0005-0000-0000-000099180000}"/>
    <cellStyle name="20% - Dekorfärg2 2 4 2 3 5 2" xfId="38227" xr:uid="{00000000-0005-0000-0000-00009A180000}"/>
    <cellStyle name="20% - Dekorfärg2 2 4 2 3 6" xfId="38228" xr:uid="{00000000-0005-0000-0000-00009B180000}"/>
    <cellStyle name="20% - Dekorfärg2 2 4 2 3 7" xfId="38229" xr:uid="{00000000-0005-0000-0000-00009C180000}"/>
    <cellStyle name="20% - Dekorfärg2 2 4 2 3_Tabell 6a K" xfId="20038" xr:uid="{00000000-0005-0000-0000-00009D180000}"/>
    <cellStyle name="20% - Dekorfärg2 2 4 2 4" xfId="2720" xr:uid="{00000000-0005-0000-0000-00009E180000}"/>
    <cellStyle name="20% - Dekorfärg2 2 4 2 4 2" xfId="7106" xr:uid="{00000000-0005-0000-0000-00009F180000}"/>
    <cellStyle name="20% - Dekorfärg2 2 4 2 4 2 2" xfId="15991" xr:uid="{00000000-0005-0000-0000-0000A0180000}"/>
    <cellStyle name="20% - Dekorfärg2 2 4 2 4 2 2 2" xfId="38230" xr:uid="{00000000-0005-0000-0000-0000A1180000}"/>
    <cellStyle name="20% - Dekorfärg2 2 4 2 4 2 3" xfId="33488" xr:uid="{00000000-0005-0000-0000-0000A2180000}"/>
    <cellStyle name="20% - Dekorfärg2 2 4 2 4 2 4" xfId="38231" xr:uid="{00000000-0005-0000-0000-0000A3180000}"/>
    <cellStyle name="20% - Dekorfärg2 2 4 2 4 2_Tabell 6a K" xfId="18769" xr:uid="{00000000-0005-0000-0000-0000A4180000}"/>
    <cellStyle name="20% - Dekorfärg2 2 4 2 4 3" xfId="11605" xr:uid="{00000000-0005-0000-0000-0000A5180000}"/>
    <cellStyle name="20% - Dekorfärg2 2 4 2 4 3 2" xfId="38232" xr:uid="{00000000-0005-0000-0000-0000A6180000}"/>
    <cellStyle name="20% - Dekorfärg2 2 4 2 4 3 2 2" xfId="38233" xr:uid="{00000000-0005-0000-0000-0000A7180000}"/>
    <cellStyle name="20% - Dekorfärg2 2 4 2 4 3 3" xfId="38234" xr:uid="{00000000-0005-0000-0000-0000A8180000}"/>
    <cellStyle name="20% - Dekorfärg2 2 4 2 4 4" xfId="29102" xr:uid="{00000000-0005-0000-0000-0000A9180000}"/>
    <cellStyle name="20% - Dekorfärg2 2 4 2 4 4 2" xfId="38235" xr:uid="{00000000-0005-0000-0000-0000AA180000}"/>
    <cellStyle name="20% - Dekorfärg2 2 4 2 4 5" xfId="38236" xr:uid="{00000000-0005-0000-0000-0000AB180000}"/>
    <cellStyle name="20% - Dekorfärg2 2 4 2 4 6" xfId="38237" xr:uid="{00000000-0005-0000-0000-0000AC180000}"/>
    <cellStyle name="20% - Dekorfärg2 2 4 2 4_Tabell 6a K" xfId="18320" xr:uid="{00000000-0005-0000-0000-0000AD180000}"/>
    <cellStyle name="20% - Dekorfärg2 2 4 2 5" xfId="4913" xr:uid="{00000000-0005-0000-0000-0000AE180000}"/>
    <cellStyle name="20% - Dekorfärg2 2 4 2 5 2" xfId="13798" xr:uid="{00000000-0005-0000-0000-0000AF180000}"/>
    <cellStyle name="20% - Dekorfärg2 2 4 2 5 2 2" xfId="38238" xr:uid="{00000000-0005-0000-0000-0000B0180000}"/>
    <cellStyle name="20% - Dekorfärg2 2 4 2 5 3" xfId="31295" xr:uid="{00000000-0005-0000-0000-0000B1180000}"/>
    <cellStyle name="20% - Dekorfärg2 2 4 2 5 4" xfId="38239" xr:uid="{00000000-0005-0000-0000-0000B2180000}"/>
    <cellStyle name="20% - Dekorfärg2 2 4 2 5_Tabell 6a K" xfId="25091" xr:uid="{00000000-0005-0000-0000-0000B3180000}"/>
    <cellStyle name="20% - Dekorfärg2 2 4 2 6" xfId="9413" xr:uid="{00000000-0005-0000-0000-0000B4180000}"/>
    <cellStyle name="20% - Dekorfärg2 2 4 2 6 2" xfId="38240" xr:uid="{00000000-0005-0000-0000-0000B5180000}"/>
    <cellStyle name="20% - Dekorfärg2 2 4 2 6 2 2" xfId="38241" xr:uid="{00000000-0005-0000-0000-0000B6180000}"/>
    <cellStyle name="20% - Dekorfärg2 2 4 2 6 3" xfId="38242" xr:uid="{00000000-0005-0000-0000-0000B7180000}"/>
    <cellStyle name="20% - Dekorfärg2 2 4 2 7" xfId="26910" xr:uid="{00000000-0005-0000-0000-0000B8180000}"/>
    <cellStyle name="20% - Dekorfärg2 2 4 2 7 2" xfId="38243" xr:uid="{00000000-0005-0000-0000-0000B9180000}"/>
    <cellStyle name="20% - Dekorfärg2 2 4 2 8" xfId="38244" xr:uid="{00000000-0005-0000-0000-0000BA180000}"/>
    <cellStyle name="20% - Dekorfärg2 2 4 2 9" xfId="38245" xr:uid="{00000000-0005-0000-0000-0000BB180000}"/>
    <cellStyle name="20% - Dekorfärg2 2 4 2_Tabell 6a K" xfId="24465" xr:uid="{00000000-0005-0000-0000-0000BC180000}"/>
    <cellStyle name="20% - Dekorfärg2 2 4 3" xfId="740" xr:uid="{00000000-0005-0000-0000-0000BD180000}"/>
    <cellStyle name="20% - Dekorfärg2 2 4 3 2" xfId="1336" xr:uid="{00000000-0005-0000-0000-0000BE180000}"/>
    <cellStyle name="20% - Dekorfärg2 2 4 3 2 2" xfId="3528" xr:uid="{00000000-0005-0000-0000-0000BF180000}"/>
    <cellStyle name="20% - Dekorfärg2 2 4 3 2 2 2" xfId="7914" xr:uid="{00000000-0005-0000-0000-0000C0180000}"/>
    <cellStyle name="20% - Dekorfärg2 2 4 3 2 2 2 2" xfId="16799" xr:uid="{00000000-0005-0000-0000-0000C1180000}"/>
    <cellStyle name="20% - Dekorfärg2 2 4 3 2 2 2 2 2" xfId="38246" xr:uid="{00000000-0005-0000-0000-0000C2180000}"/>
    <cellStyle name="20% - Dekorfärg2 2 4 3 2 2 2 3" xfId="34296" xr:uid="{00000000-0005-0000-0000-0000C3180000}"/>
    <cellStyle name="20% - Dekorfärg2 2 4 3 2 2 2_Tabell 6a K" xfId="23768" xr:uid="{00000000-0005-0000-0000-0000C4180000}"/>
    <cellStyle name="20% - Dekorfärg2 2 4 3 2 2 3" xfId="12413" xr:uid="{00000000-0005-0000-0000-0000C5180000}"/>
    <cellStyle name="20% - Dekorfärg2 2 4 3 2 2 3 2" xfId="38247" xr:uid="{00000000-0005-0000-0000-0000C6180000}"/>
    <cellStyle name="20% - Dekorfärg2 2 4 3 2 2 4" xfId="29910" xr:uid="{00000000-0005-0000-0000-0000C7180000}"/>
    <cellStyle name="20% - Dekorfärg2 2 4 3 2 2 5" xfId="38248" xr:uid="{00000000-0005-0000-0000-0000C8180000}"/>
    <cellStyle name="20% - Dekorfärg2 2 4 3 2 2_Tabell 6a K" xfId="20449" xr:uid="{00000000-0005-0000-0000-0000C9180000}"/>
    <cellStyle name="20% - Dekorfärg2 2 4 3 2 3" xfId="5721" xr:uid="{00000000-0005-0000-0000-0000CA180000}"/>
    <cellStyle name="20% - Dekorfärg2 2 4 3 2 3 2" xfId="14606" xr:uid="{00000000-0005-0000-0000-0000CB180000}"/>
    <cellStyle name="20% - Dekorfärg2 2 4 3 2 3 2 2" xfId="38249" xr:uid="{00000000-0005-0000-0000-0000CC180000}"/>
    <cellStyle name="20% - Dekorfärg2 2 4 3 2 3 3" xfId="32103" xr:uid="{00000000-0005-0000-0000-0000CD180000}"/>
    <cellStyle name="20% - Dekorfärg2 2 4 3 2 3 4" xfId="38250" xr:uid="{00000000-0005-0000-0000-0000CE180000}"/>
    <cellStyle name="20% - Dekorfärg2 2 4 3 2 3_Tabell 6a K" xfId="24036" xr:uid="{00000000-0005-0000-0000-0000CF180000}"/>
    <cellStyle name="20% - Dekorfärg2 2 4 3 2 4" xfId="10221" xr:uid="{00000000-0005-0000-0000-0000D0180000}"/>
    <cellStyle name="20% - Dekorfärg2 2 4 3 2 4 2" xfId="38251" xr:uid="{00000000-0005-0000-0000-0000D1180000}"/>
    <cellStyle name="20% - Dekorfärg2 2 4 3 2 4 2 2" xfId="38252" xr:uid="{00000000-0005-0000-0000-0000D2180000}"/>
    <cellStyle name="20% - Dekorfärg2 2 4 3 2 4 3" xfId="38253" xr:uid="{00000000-0005-0000-0000-0000D3180000}"/>
    <cellStyle name="20% - Dekorfärg2 2 4 3 2 5" xfId="27718" xr:uid="{00000000-0005-0000-0000-0000D4180000}"/>
    <cellStyle name="20% - Dekorfärg2 2 4 3 2 5 2" xfId="38254" xr:uid="{00000000-0005-0000-0000-0000D5180000}"/>
    <cellStyle name="20% - Dekorfärg2 2 4 3 2 6" xfId="38255" xr:uid="{00000000-0005-0000-0000-0000D6180000}"/>
    <cellStyle name="20% - Dekorfärg2 2 4 3 2 7" xfId="38256" xr:uid="{00000000-0005-0000-0000-0000D7180000}"/>
    <cellStyle name="20% - Dekorfärg2 2 4 3 2_Tabell 6a K" xfId="22208" xr:uid="{00000000-0005-0000-0000-0000D8180000}"/>
    <cellStyle name="20% - Dekorfärg2 2 4 3 3" xfId="2932" xr:uid="{00000000-0005-0000-0000-0000D9180000}"/>
    <cellStyle name="20% - Dekorfärg2 2 4 3 3 2" xfId="7318" xr:uid="{00000000-0005-0000-0000-0000DA180000}"/>
    <cellStyle name="20% - Dekorfärg2 2 4 3 3 2 2" xfId="16203" xr:uid="{00000000-0005-0000-0000-0000DB180000}"/>
    <cellStyle name="20% - Dekorfärg2 2 4 3 3 2 2 2" xfId="38257" xr:uid="{00000000-0005-0000-0000-0000DC180000}"/>
    <cellStyle name="20% - Dekorfärg2 2 4 3 3 2 3" xfId="33700" xr:uid="{00000000-0005-0000-0000-0000DD180000}"/>
    <cellStyle name="20% - Dekorfärg2 2 4 3 3 2 4" xfId="38258" xr:uid="{00000000-0005-0000-0000-0000DE180000}"/>
    <cellStyle name="20% - Dekorfärg2 2 4 3 3 2_Tabell 6a K" xfId="23400" xr:uid="{00000000-0005-0000-0000-0000DF180000}"/>
    <cellStyle name="20% - Dekorfärg2 2 4 3 3 3" xfId="11817" xr:uid="{00000000-0005-0000-0000-0000E0180000}"/>
    <cellStyle name="20% - Dekorfärg2 2 4 3 3 3 2" xfId="38259" xr:uid="{00000000-0005-0000-0000-0000E1180000}"/>
    <cellStyle name="20% - Dekorfärg2 2 4 3 3 3 2 2" xfId="38260" xr:uid="{00000000-0005-0000-0000-0000E2180000}"/>
    <cellStyle name="20% - Dekorfärg2 2 4 3 3 3 3" xfId="38261" xr:uid="{00000000-0005-0000-0000-0000E3180000}"/>
    <cellStyle name="20% - Dekorfärg2 2 4 3 3 4" xfId="29314" xr:uid="{00000000-0005-0000-0000-0000E4180000}"/>
    <cellStyle name="20% - Dekorfärg2 2 4 3 3 4 2" xfId="38262" xr:uid="{00000000-0005-0000-0000-0000E5180000}"/>
    <cellStyle name="20% - Dekorfärg2 2 4 3 3 5" xfId="38263" xr:uid="{00000000-0005-0000-0000-0000E6180000}"/>
    <cellStyle name="20% - Dekorfärg2 2 4 3 3 6" xfId="38264" xr:uid="{00000000-0005-0000-0000-0000E7180000}"/>
    <cellStyle name="20% - Dekorfärg2 2 4 3 3_Tabell 6a K" xfId="24842" xr:uid="{00000000-0005-0000-0000-0000E8180000}"/>
    <cellStyle name="20% - Dekorfärg2 2 4 3 4" xfId="5125" xr:uid="{00000000-0005-0000-0000-0000E9180000}"/>
    <cellStyle name="20% - Dekorfärg2 2 4 3 4 2" xfId="14010" xr:uid="{00000000-0005-0000-0000-0000EA180000}"/>
    <cellStyle name="20% - Dekorfärg2 2 4 3 4 2 2" xfId="38265" xr:uid="{00000000-0005-0000-0000-0000EB180000}"/>
    <cellStyle name="20% - Dekorfärg2 2 4 3 4 3" xfId="31507" xr:uid="{00000000-0005-0000-0000-0000EC180000}"/>
    <cellStyle name="20% - Dekorfärg2 2 4 3 4 4" xfId="38266" xr:uid="{00000000-0005-0000-0000-0000ED180000}"/>
    <cellStyle name="20% - Dekorfärg2 2 4 3 4_Tabell 6a K" xfId="26101" xr:uid="{00000000-0005-0000-0000-0000EE180000}"/>
    <cellStyle name="20% - Dekorfärg2 2 4 3 5" xfId="9625" xr:uid="{00000000-0005-0000-0000-0000EF180000}"/>
    <cellStyle name="20% - Dekorfärg2 2 4 3 5 2" xfId="38267" xr:uid="{00000000-0005-0000-0000-0000F0180000}"/>
    <cellStyle name="20% - Dekorfärg2 2 4 3 5 2 2" xfId="38268" xr:uid="{00000000-0005-0000-0000-0000F1180000}"/>
    <cellStyle name="20% - Dekorfärg2 2 4 3 5 3" xfId="38269" xr:uid="{00000000-0005-0000-0000-0000F2180000}"/>
    <cellStyle name="20% - Dekorfärg2 2 4 3 6" xfId="27122" xr:uid="{00000000-0005-0000-0000-0000F3180000}"/>
    <cellStyle name="20% - Dekorfärg2 2 4 3 6 2" xfId="38270" xr:uid="{00000000-0005-0000-0000-0000F4180000}"/>
    <cellStyle name="20% - Dekorfärg2 2 4 3 7" xfId="38271" xr:uid="{00000000-0005-0000-0000-0000F5180000}"/>
    <cellStyle name="20% - Dekorfärg2 2 4 3 8" xfId="38272" xr:uid="{00000000-0005-0000-0000-0000F6180000}"/>
    <cellStyle name="20% - Dekorfärg2 2 4 3_Tabell 6a K" xfId="20389" xr:uid="{00000000-0005-0000-0000-0000F7180000}"/>
    <cellStyle name="20% - Dekorfärg2 2 4 4" xfId="1164" xr:uid="{00000000-0005-0000-0000-0000F8180000}"/>
    <cellStyle name="20% - Dekorfärg2 2 4 4 2" xfId="1337" xr:uid="{00000000-0005-0000-0000-0000F9180000}"/>
    <cellStyle name="20% - Dekorfärg2 2 4 4 2 2" xfId="3529" xr:uid="{00000000-0005-0000-0000-0000FA180000}"/>
    <cellStyle name="20% - Dekorfärg2 2 4 4 2 2 2" xfId="7915" xr:uid="{00000000-0005-0000-0000-0000FB180000}"/>
    <cellStyle name="20% - Dekorfärg2 2 4 4 2 2 2 2" xfId="16800" xr:uid="{00000000-0005-0000-0000-0000FC180000}"/>
    <cellStyle name="20% - Dekorfärg2 2 4 4 2 2 2 2 2" xfId="38273" xr:uid="{00000000-0005-0000-0000-0000FD180000}"/>
    <cellStyle name="20% - Dekorfärg2 2 4 4 2 2 2 3" xfId="34297" xr:uid="{00000000-0005-0000-0000-0000FE180000}"/>
    <cellStyle name="20% - Dekorfärg2 2 4 4 2 2 2_Tabell 6a K" xfId="26206" xr:uid="{00000000-0005-0000-0000-0000FF180000}"/>
    <cellStyle name="20% - Dekorfärg2 2 4 4 2 2 3" xfId="12414" xr:uid="{00000000-0005-0000-0000-000000190000}"/>
    <cellStyle name="20% - Dekorfärg2 2 4 4 2 2 3 2" xfId="38274" xr:uid="{00000000-0005-0000-0000-000001190000}"/>
    <cellStyle name="20% - Dekorfärg2 2 4 4 2 2 4" xfId="29911" xr:uid="{00000000-0005-0000-0000-000002190000}"/>
    <cellStyle name="20% - Dekorfärg2 2 4 4 2 2 5" xfId="38275" xr:uid="{00000000-0005-0000-0000-000003190000}"/>
    <cellStyle name="20% - Dekorfärg2 2 4 4 2 2_Tabell 6a K" xfId="25938" xr:uid="{00000000-0005-0000-0000-000004190000}"/>
    <cellStyle name="20% - Dekorfärg2 2 4 4 2 3" xfId="5722" xr:uid="{00000000-0005-0000-0000-000005190000}"/>
    <cellStyle name="20% - Dekorfärg2 2 4 4 2 3 2" xfId="14607" xr:uid="{00000000-0005-0000-0000-000006190000}"/>
    <cellStyle name="20% - Dekorfärg2 2 4 4 2 3 2 2" xfId="38276" xr:uid="{00000000-0005-0000-0000-000007190000}"/>
    <cellStyle name="20% - Dekorfärg2 2 4 4 2 3 3" xfId="32104" xr:uid="{00000000-0005-0000-0000-000008190000}"/>
    <cellStyle name="20% - Dekorfärg2 2 4 4 2 3 4" xfId="38277" xr:uid="{00000000-0005-0000-0000-000009190000}"/>
    <cellStyle name="20% - Dekorfärg2 2 4 4 2 3_Tabell 6a K" xfId="24408" xr:uid="{00000000-0005-0000-0000-00000A190000}"/>
    <cellStyle name="20% - Dekorfärg2 2 4 4 2 4" xfId="10222" xr:uid="{00000000-0005-0000-0000-00000B190000}"/>
    <cellStyle name="20% - Dekorfärg2 2 4 4 2 4 2" xfId="38278" xr:uid="{00000000-0005-0000-0000-00000C190000}"/>
    <cellStyle name="20% - Dekorfärg2 2 4 4 2 4 2 2" xfId="38279" xr:uid="{00000000-0005-0000-0000-00000D190000}"/>
    <cellStyle name="20% - Dekorfärg2 2 4 4 2 4 3" xfId="38280" xr:uid="{00000000-0005-0000-0000-00000E190000}"/>
    <cellStyle name="20% - Dekorfärg2 2 4 4 2 5" xfId="27719" xr:uid="{00000000-0005-0000-0000-00000F190000}"/>
    <cellStyle name="20% - Dekorfärg2 2 4 4 2 5 2" xfId="38281" xr:uid="{00000000-0005-0000-0000-000010190000}"/>
    <cellStyle name="20% - Dekorfärg2 2 4 4 2 6" xfId="38282" xr:uid="{00000000-0005-0000-0000-000011190000}"/>
    <cellStyle name="20% - Dekorfärg2 2 4 4 2 7" xfId="38283" xr:uid="{00000000-0005-0000-0000-000012190000}"/>
    <cellStyle name="20% - Dekorfärg2 2 4 4 2_Tabell 6a K" xfId="23236" xr:uid="{00000000-0005-0000-0000-000013190000}"/>
    <cellStyle name="20% - Dekorfärg2 2 4 4 3" xfId="3356" xr:uid="{00000000-0005-0000-0000-000014190000}"/>
    <cellStyle name="20% - Dekorfärg2 2 4 4 3 2" xfId="7742" xr:uid="{00000000-0005-0000-0000-000015190000}"/>
    <cellStyle name="20% - Dekorfärg2 2 4 4 3 2 2" xfId="16627" xr:uid="{00000000-0005-0000-0000-000016190000}"/>
    <cellStyle name="20% - Dekorfärg2 2 4 4 3 2 2 2" xfId="38284" xr:uid="{00000000-0005-0000-0000-000017190000}"/>
    <cellStyle name="20% - Dekorfärg2 2 4 4 3 2 3" xfId="34124" xr:uid="{00000000-0005-0000-0000-000018190000}"/>
    <cellStyle name="20% - Dekorfärg2 2 4 4 3 2 4" xfId="38285" xr:uid="{00000000-0005-0000-0000-000019190000}"/>
    <cellStyle name="20% - Dekorfärg2 2 4 4 3 2_Tabell 6a K" xfId="22255" xr:uid="{00000000-0005-0000-0000-00001A190000}"/>
    <cellStyle name="20% - Dekorfärg2 2 4 4 3 3" xfId="12241" xr:uid="{00000000-0005-0000-0000-00001B190000}"/>
    <cellStyle name="20% - Dekorfärg2 2 4 4 3 3 2" xfId="38286" xr:uid="{00000000-0005-0000-0000-00001C190000}"/>
    <cellStyle name="20% - Dekorfärg2 2 4 4 3 3 2 2" xfId="38287" xr:uid="{00000000-0005-0000-0000-00001D190000}"/>
    <cellStyle name="20% - Dekorfärg2 2 4 4 3 3 3" xfId="38288" xr:uid="{00000000-0005-0000-0000-00001E190000}"/>
    <cellStyle name="20% - Dekorfärg2 2 4 4 3 4" xfId="29738" xr:uid="{00000000-0005-0000-0000-00001F190000}"/>
    <cellStyle name="20% - Dekorfärg2 2 4 4 3 4 2" xfId="38289" xr:uid="{00000000-0005-0000-0000-000020190000}"/>
    <cellStyle name="20% - Dekorfärg2 2 4 4 3 5" xfId="38290" xr:uid="{00000000-0005-0000-0000-000021190000}"/>
    <cellStyle name="20% - Dekorfärg2 2 4 4 3 6" xfId="38291" xr:uid="{00000000-0005-0000-0000-000022190000}"/>
    <cellStyle name="20% - Dekorfärg2 2 4 4 3_Tabell 6a K" xfId="20824" xr:uid="{00000000-0005-0000-0000-000023190000}"/>
    <cellStyle name="20% - Dekorfärg2 2 4 4 4" xfId="5549" xr:uid="{00000000-0005-0000-0000-000024190000}"/>
    <cellStyle name="20% - Dekorfärg2 2 4 4 4 2" xfId="14434" xr:uid="{00000000-0005-0000-0000-000025190000}"/>
    <cellStyle name="20% - Dekorfärg2 2 4 4 4 2 2" xfId="38292" xr:uid="{00000000-0005-0000-0000-000026190000}"/>
    <cellStyle name="20% - Dekorfärg2 2 4 4 4 3" xfId="31931" xr:uid="{00000000-0005-0000-0000-000027190000}"/>
    <cellStyle name="20% - Dekorfärg2 2 4 4 4 4" xfId="38293" xr:uid="{00000000-0005-0000-0000-000028190000}"/>
    <cellStyle name="20% - Dekorfärg2 2 4 4 4_Tabell 6a K" xfId="18588" xr:uid="{00000000-0005-0000-0000-000029190000}"/>
    <cellStyle name="20% - Dekorfärg2 2 4 4 5" xfId="10049" xr:uid="{00000000-0005-0000-0000-00002A190000}"/>
    <cellStyle name="20% - Dekorfärg2 2 4 4 5 2" xfId="38294" xr:uid="{00000000-0005-0000-0000-00002B190000}"/>
    <cellStyle name="20% - Dekorfärg2 2 4 4 5 2 2" xfId="38295" xr:uid="{00000000-0005-0000-0000-00002C190000}"/>
    <cellStyle name="20% - Dekorfärg2 2 4 4 5 3" xfId="38296" xr:uid="{00000000-0005-0000-0000-00002D190000}"/>
    <cellStyle name="20% - Dekorfärg2 2 4 4 6" xfId="27546" xr:uid="{00000000-0005-0000-0000-00002E190000}"/>
    <cellStyle name="20% - Dekorfärg2 2 4 4 6 2" xfId="38297" xr:uid="{00000000-0005-0000-0000-00002F190000}"/>
    <cellStyle name="20% - Dekorfärg2 2 4 4 7" xfId="38298" xr:uid="{00000000-0005-0000-0000-000030190000}"/>
    <cellStyle name="20% - Dekorfärg2 2 4 4 8" xfId="38299" xr:uid="{00000000-0005-0000-0000-000031190000}"/>
    <cellStyle name="20% - Dekorfärg2 2 4 4_Tabell 6a K" xfId="24381" xr:uid="{00000000-0005-0000-0000-000032190000}"/>
    <cellStyle name="20% - Dekorfärg2 2 4 5" xfId="1333" xr:uid="{00000000-0005-0000-0000-000033190000}"/>
    <cellStyle name="20% - Dekorfärg2 2 4 5 2" xfId="3525" xr:uid="{00000000-0005-0000-0000-000034190000}"/>
    <cellStyle name="20% - Dekorfärg2 2 4 5 2 2" xfId="7911" xr:uid="{00000000-0005-0000-0000-000035190000}"/>
    <cellStyle name="20% - Dekorfärg2 2 4 5 2 2 2" xfId="16796" xr:uid="{00000000-0005-0000-0000-000036190000}"/>
    <cellStyle name="20% - Dekorfärg2 2 4 5 2 2 2 2" xfId="38300" xr:uid="{00000000-0005-0000-0000-000037190000}"/>
    <cellStyle name="20% - Dekorfärg2 2 4 5 2 2 3" xfId="34293" xr:uid="{00000000-0005-0000-0000-000038190000}"/>
    <cellStyle name="20% - Dekorfärg2 2 4 5 2 2_Tabell 6a K" xfId="23504" xr:uid="{00000000-0005-0000-0000-000039190000}"/>
    <cellStyle name="20% - Dekorfärg2 2 4 5 2 3" xfId="12410" xr:uid="{00000000-0005-0000-0000-00003A190000}"/>
    <cellStyle name="20% - Dekorfärg2 2 4 5 2 3 2" xfId="38301" xr:uid="{00000000-0005-0000-0000-00003B190000}"/>
    <cellStyle name="20% - Dekorfärg2 2 4 5 2 4" xfId="29907" xr:uid="{00000000-0005-0000-0000-00003C190000}"/>
    <cellStyle name="20% - Dekorfärg2 2 4 5 2 5" xfId="38302" xr:uid="{00000000-0005-0000-0000-00003D190000}"/>
    <cellStyle name="20% - Dekorfärg2 2 4 5 2_Tabell 6a K" xfId="25277" xr:uid="{00000000-0005-0000-0000-00003E190000}"/>
    <cellStyle name="20% - Dekorfärg2 2 4 5 3" xfId="5718" xr:uid="{00000000-0005-0000-0000-00003F190000}"/>
    <cellStyle name="20% - Dekorfärg2 2 4 5 3 2" xfId="14603" xr:uid="{00000000-0005-0000-0000-000040190000}"/>
    <cellStyle name="20% - Dekorfärg2 2 4 5 3 2 2" xfId="38303" xr:uid="{00000000-0005-0000-0000-000041190000}"/>
    <cellStyle name="20% - Dekorfärg2 2 4 5 3 3" xfId="32100" xr:uid="{00000000-0005-0000-0000-000042190000}"/>
    <cellStyle name="20% - Dekorfärg2 2 4 5 3 4" xfId="38304" xr:uid="{00000000-0005-0000-0000-000043190000}"/>
    <cellStyle name="20% - Dekorfärg2 2 4 5 3_Tabell 6a K" xfId="25408" xr:uid="{00000000-0005-0000-0000-000044190000}"/>
    <cellStyle name="20% - Dekorfärg2 2 4 5 4" xfId="10218" xr:uid="{00000000-0005-0000-0000-000045190000}"/>
    <cellStyle name="20% - Dekorfärg2 2 4 5 4 2" xfId="38305" xr:uid="{00000000-0005-0000-0000-000046190000}"/>
    <cellStyle name="20% - Dekorfärg2 2 4 5 4 2 2" xfId="38306" xr:uid="{00000000-0005-0000-0000-000047190000}"/>
    <cellStyle name="20% - Dekorfärg2 2 4 5 4 3" xfId="38307" xr:uid="{00000000-0005-0000-0000-000048190000}"/>
    <cellStyle name="20% - Dekorfärg2 2 4 5 5" xfId="27715" xr:uid="{00000000-0005-0000-0000-000049190000}"/>
    <cellStyle name="20% - Dekorfärg2 2 4 5 5 2" xfId="38308" xr:uid="{00000000-0005-0000-0000-00004A190000}"/>
    <cellStyle name="20% - Dekorfärg2 2 4 5 6" xfId="38309" xr:uid="{00000000-0005-0000-0000-00004B190000}"/>
    <cellStyle name="20% - Dekorfärg2 2 4 5 7" xfId="38310" xr:uid="{00000000-0005-0000-0000-00004C190000}"/>
    <cellStyle name="20% - Dekorfärg2 2 4 5_Tabell 6a K" xfId="22612" xr:uid="{00000000-0005-0000-0000-00004D190000}"/>
    <cellStyle name="20% - Dekorfärg2 2 4 6" xfId="2508" xr:uid="{00000000-0005-0000-0000-00004E190000}"/>
    <cellStyle name="20% - Dekorfärg2 2 4 6 2" xfId="6894" xr:uid="{00000000-0005-0000-0000-00004F190000}"/>
    <cellStyle name="20% - Dekorfärg2 2 4 6 2 2" xfId="15779" xr:uid="{00000000-0005-0000-0000-000050190000}"/>
    <cellStyle name="20% - Dekorfärg2 2 4 6 2 2 2" xfId="38311" xr:uid="{00000000-0005-0000-0000-000051190000}"/>
    <cellStyle name="20% - Dekorfärg2 2 4 6 2 3" xfId="33276" xr:uid="{00000000-0005-0000-0000-000052190000}"/>
    <cellStyle name="20% - Dekorfärg2 2 4 6 2 4" xfId="38312" xr:uid="{00000000-0005-0000-0000-000053190000}"/>
    <cellStyle name="20% - Dekorfärg2 2 4 6 2_Tabell 6a K" xfId="26205" xr:uid="{00000000-0005-0000-0000-000054190000}"/>
    <cellStyle name="20% - Dekorfärg2 2 4 6 3" xfId="11393" xr:uid="{00000000-0005-0000-0000-000055190000}"/>
    <cellStyle name="20% - Dekorfärg2 2 4 6 3 2" xfId="38313" xr:uid="{00000000-0005-0000-0000-000056190000}"/>
    <cellStyle name="20% - Dekorfärg2 2 4 6 3 2 2" xfId="38314" xr:uid="{00000000-0005-0000-0000-000057190000}"/>
    <cellStyle name="20% - Dekorfärg2 2 4 6 3 3" xfId="38315" xr:uid="{00000000-0005-0000-0000-000058190000}"/>
    <cellStyle name="20% - Dekorfärg2 2 4 6 4" xfId="28890" xr:uid="{00000000-0005-0000-0000-000059190000}"/>
    <cellStyle name="20% - Dekorfärg2 2 4 6 4 2" xfId="38316" xr:uid="{00000000-0005-0000-0000-00005A190000}"/>
    <cellStyle name="20% - Dekorfärg2 2 4 6 5" xfId="38317" xr:uid="{00000000-0005-0000-0000-00005B190000}"/>
    <cellStyle name="20% - Dekorfärg2 2 4 6 6" xfId="38318" xr:uid="{00000000-0005-0000-0000-00005C190000}"/>
    <cellStyle name="20% - Dekorfärg2 2 4 6_Tabell 6a K" xfId="25919" xr:uid="{00000000-0005-0000-0000-00005D190000}"/>
    <cellStyle name="20% - Dekorfärg2 2 4 7" xfId="4701" xr:uid="{00000000-0005-0000-0000-00005E190000}"/>
    <cellStyle name="20% - Dekorfärg2 2 4 7 2" xfId="13586" xr:uid="{00000000-0005-0000-0000-00005F190000}"/>
    <cellStyle name="20% - Dekorfärg2 2 4 7 2 2" xfId="38319" xr:uid="{00000000-0005-0000-0000-000060190000}"/>
    <cellStyle name="20% - Dekorfärg2 2 4 7 3" xfId="31083" xr:uid="{00000000-0005-0000-0000-000061190000}"/>
    <cellStyle name="20% - Dekorfärg2 2 4 7 4" xfId="38320" xr:uid="{00000000-0005-0000-0000-000062190000}"/>
    <cellStyle name="20% - Dekorfärg2 2 4 7_Tabell 6a K" xfId="19289" xr:uid="{00000000-0005-0000-0000-000063190000}"/>
    <cellStyle name="20% - Dekorfärg2 2 4 8" xfId="9201" xr:uid="{00000000-0005-0000-0000-000064190000}"/>
    <cellStyle name="20% - Dekorfärg2 2 4 8 2" xfId="38321" xr:uid="{00000000-0005-0000-0000-000065190000}"/>
    <cellStyle name="20% - Dekorfärg2 2 4 8 2 2" xfId="38322" xr:uid="{00000000-0005-0000-0000-000066190000}"/>
    <cellStyle name="20% - Dekorfärg2 2 4 8 3" xfId="38323" xr:uid="{00000000-0005-0000-0000-000067190000}"/>
    <cellStyle name="20% - Dekorfärg2 2 4 9" xfId="26698" xr:uid="{00000000-0005-0000-0000-000068190000}"/>
    <cellStyle name="20% - Dekorfärg2 2 4 9 2" xfId="38324" xr:uid="{00000000-0005-0000-0000-000069190000}"/>
    <cellStyle name="20% - Dekorfärg2 2 4_Tabell 6a K" xfId="24318" xr:uid="{00000000-0005-0000-0000-00006A190000}"/>
    <cellStyle name="20% - Dekorfärg2 2 5" xfId="201" xr:uid="{00000000-0005-0000-0000-00006B190000}"/>
    <cellStyle name="20% - Dekorfärg2 2 5 10" xfId="38325" xr:uid="{00000000-0005-0000-0000-00006C190000}"/>
    <cellStyle name="20% - Dekorfärg2 2 5 11" xfId="38326" xr:uid="{00000000-0005-0000-0000-00006D190000}"/>
    <cellStyle name="20% - Dekorfärg2 2 5 12" xfId="38327" xr:uid="{00000000-0005-0000-0000-00006E190000}"/>
    <cellStyle name="20% - Dekorfärg2 2 5 2" xfId="413" xr:uid="{00000000-0005-0000-0000-00006F190000}"/>
    <cellStyle name="20% - Dekorfärg2 2 5 2 2" xfId="837" xr:uid="{00000000-0005-0000-0000-000070190000}"/>
    <cellStyle name="20% - Dekorfärg2 2 5 2 2 2" xfId="1340" xr:uid="{00000000-0005-0000-0000-000071190000}"/>
    <cellStyle name="20% - Dekorfärg2 2 5 2 2 2 2" xfId="3532" xr:uid="{00000000-0005-0000-0000-000072190000}"/>
    <cellStyle name="20% - Dekorfärg2 2 5 2 2 2 2 2" xfId="7918" xr:uid="{00000000-0005-0000-0000-000073190000}"/>
    <cellStyle name="20% - Dekorfärg2 2 5 2 2 2 2 2 2" xfId="16803" xr:uid="{00000000-0005-0000-0000-000074190000}"/>
    <cellStyle name="20% - Dekorfärg2 2 5 2 2 2 2 2 2 2" xfId="38328" xr:uid="{00000000-0005-0000-0000-000075190000}"/>
    <cellStyle name="20% - Dekorfärg2 2 5 2 2 2 2 2 3" xfId="34300" xr:uid="{00000000-0005-0000-0000-000076190000}"/>
    <cellStyle name="20% - Dekorfärg2 2 5 2 2 2 2 2_Tabell 6a K" xfId="25106" xr:uid="{00000000-0005-0000-0000-000077190000}"/>
    <cellStyle name="20% - Dekorfärg2 2 5 2 2 2 2 3" xfId="12417" xr:uid="{00000000-0005-0000-0000-000078190000}"/>
    <cellStyle name="20% - Dekorfärg2 2 5 2 2 2 2 3 2" xfId="38329" xr:uid="{00000000-0005-0000-0000-000079190000}"/>
    <cellStyle name="20% - Dekorfärg2 2 5 2 2 2 2 4" xfId="29914" xr:uid="{00000000-0005-0000-0000-00007A190000}"/>
    <cellStyle name="20% - Dekorfärg2 2 5 2 2 2 2 5" xfId="38330" xr:uid="{00000000-0005-0000-0000-00007B190000}"/>
    <cellStyle name="20% - Dekorfärg2 2 5 2 2 2 2_Tabell 6a K" xfId="25199" xr:uid="{00000000-0005-0000-0000-00007C190000}"/>
    <cellStyle name="20% - Dekorfärg2 2 5 2 2 2 3" xfId="5725" xr:uid="{00000000-0005-0000-0000-00007D190000}"/>
    <cellStyle name="20% - Dekorfärg2 2 5 2 2 2 3 2" xfId="14610" xr:uid="{00000000-0005-0000-0000-00007E190000}"/>
    <cellStyle name="20% - Dekorfärg2 2 5 2 2 2 3 2 2" xfId="38331" xr:uid="{00000000-0005-0000-0000-00007F190000}"/>
    <cellStyle name="20% - Dekorfärg2 2 5 2 2 2 3 3" xfId="32107" xr:uid="{00000000-0005-0000-0000-000080190000}"/>
    <cellStyle name="20% - Dekorfärg2 2 5 2 2 2 3 4" xfId="38332" xr:uid="{00000000-0005-0000-0000-000081190000}"/>
    <cellStyle name="20% - Dekorfärg2 2 5 2 2 2 3_Tabell 6a K" xfId="20825" xr:uid="{00000000-0005-0000-0000-000082190000}"/>
    <cellStyle name="20% - Dekorfärg2 2 5 2 2 2 4" xfId="10225" xr:uid="{00000000-0005-0000-0000-000083190000}"/>
    <cellStyle name="20% - Dekorfärg2 2 5 2 2 2 4 2" xfId="38333" xr:uid="{00000000-0005-0000-0000-000084190000}"/>
    <cellStyle name="20% - Dekorfärg2 2 5 2 2 2 4 2 2" xfId="38334" xr:uid="{00000000-0005-0000-0000-000085190000}"/>
    <cellStyle name="20% - Dekorfärg2 2 5 2 2 2 4 3" xfId="38335" xr:uid="{00000000-0005-0000-0000-000086190000}"/>
    <cellStyle name="20% - Dekorfärg2 2 5 2 2 2 5" xfId="27722" xr:uid="{00000000-0005-0000-0000-000087190000}"/>
    <cellStyle name="20% - Dekorfärg2 2 5 2 2 2 5 2" xfId="38336" xr:uid="{00000000-0005-0000-0000-000088190000}"/>
    <cellStyle name="20% - Dekorfärg2 2 5 2 2 2 6" xfId="38337" xr:uid="{00000000-0005-0000-0000-000089190000}"/>
    <cellStyle name="20% - Dekorfärg2 2 5 2 2 2 7" xfId="38338" xr:uid="{00000000-0005-0000-0000-00008A190000}"/>
    <cellStyle name="20% - Dekorfärg2 2 5 2 2 2_Tabell 6a K" xfId="22619" xr:uid="{00000000-0005-0000-0000-00008B190000}"/>
    <cellStyle name="20% - Dekorfärg2 2 5 2 2 3" xfId="3029" xr:uid="{00000000-0005-0000-0000-00008C190000}"/>
    <cellStyle name="20% - Dekorfärg2 2 5 2 2 3 2" xfId="7415" xr:uid="{00000000-0005-0000-0000-00008D190000}"/>
    <cellStyle name="20% - Dekorfärg2 2 5 2 2 3 2 2" xfId="16300" xr:uid="{00000000-0005-0000-0000-00008E190000}"/>
    <cellStyle name="20% - Dekorfärg2 2 5 2 2 3 2 2 2" xfId="38339" xr:uid="{00000000-0005-0000-0000-00008F190000}"/>
    <cellStyle name="20% - Dekorfärg2 2 5 2 2 3 2 3" xfId="33797" xr:uid="{00000000-0005-0000-0000-000090190000}"/>
    <cellStyle name="20% - Dekorfärg2 2 5 2 2 3 2 4" xfId="38340" xr:uid="{00000000-0005-0000-0000-000091190000}"/>
    <cellStyle name="20% - Dekorfärg2 2 5 2 2 3 2_Tabell 6a K" xfId="24864" xr:uid="{00000000-0005-0000-0000-000092190000}"/>
    <cellStyle name="20% - Dekorfärg2 2 5 2 2 3 3" xfId="11914" xr:uid="{00000000-0005-0000-0000-000093190000}"/>
    <cellStyle name="20% - Dekorfärg2 2 5 2 2 3 3 2" xfId="38341" xr:uid="{00000000-0005-0000-0000-000094190000}"/>
    <cellStyle name="20% - Dekorfärg2 2 5 2 2 3 3 2 2" xfId="38342" xr:uid="{00000000-0005-0000-0000-000095190000}"/>
    <cellStyle name="20% - Dekorfärg2 2 5 2 2 3 3 3" xfId="38343" xr:uid="{00000000-0005-0000-0000-000096190000}"/>
    <cellStyle name="20% - Dekorfärg2 2 5 2 2 3 4" xfId="29411" xr:uid="{00000000-0005-0000-0000-000097190000}"/>
    <cellStyle name="20% - Dekorfärg2 2 5 2 2 3 4 2" xfId="38344" xr:uid="{00000000-0005-0000-0000-000098190000}"/>
    <cellStyle name="20% - Dekorfärg2 2 5 2 2 3 5" xfId="38345" xr:uid="{00000000-0005-0000-0000-000099190000}"/>
    <cellStyle name="20% - Dekorfärg2 2 5 2 2 3 6" xfId="38346" xr:uid="{00000000-0005-0000-0000-00009A190000}"/>
    <cellStyle name="20% - Dekorfärg2 2 5 2 2 3_Tabell 6a K" xfId="25851" xr:uid="{00000000-0005-0000-0000-00009B190000}"/>
    <cellStyle name="20% - Dekorfärg2 2 5 2 2 4" xfId="5222" xr:uid="{00000000-0005-0000-0000-00009C190000}"/>
    <cellStyle name="20% - Dekorfärg2 2 5 2 2 4 2" xfId="14107" xr:uid="{00000000-0005-0000-0000-00009D190000}"/>
    <cellStyle name="20% - Dekorfärg2 2 5 2 2 4 2 2" xfId="38347" xr:uid="{00000000-0005-0000-0000-00009E190000}"/>
    <cellStyle name="20% - Dekorfärg2 2 5 2 2 4 3" xfId="31604" xr:uid="{00000000-0005-0000-0000-00009F190000}"/>
    <cellStyle name="20% - Dekorfärg2 2 5 2 2 4 4" xfId="38348" xr:uid="{00000000-0005-0000-0000-0000A0190000}"/>
    <cellStyle name="20% - Dekorfärg2 2 5 2 2 4_Tabell 6a K" xfId="23948" xr:uid="{00000000-0005-0000-0000-0000A1190000}"/>
    <cellStyle name="20% - Dekorfärg2 2 5 2 2 5" xfId="9722" xr:uid="{00000000-0005-0000-0000-0000A2190000}"/>
    <cellStyle name="20% - Dekorfärg2 2 5 2 2 5 2" xfId="38349" xr:uid="{00000000-0005-0000-0000-0000A3190000}"/>
    <cellStyle name="20% - Dekorfärg2 2 5 2 2 5 2 2" xfId="38350" xr:uid="{00000000-0005-0000-0000-0000A4190000}"/>
    <cellStyle name="20% - Dekorfärg2 2 5 2 2 5 3" xfId="38351" xr:uid="{00000000-0005-0000-0000-0000A5190000}"/>
    <cellStyle name="20% - Dekorfärg2 2 5 2 2 6" xfId="27219" xr:uid="{00000000-0005-0000-0000-0000A6190000}"/>
    <cellStyle name="20% - Dekorfärg2 2 5 2 2 6 2" xfId="38352" xr:uid="{00000000-0005-0000-0000-0000A7190000}"/>
    <cellStyle name="20% - Dekorfärg2 2 5 2 2 7" xfId="38353" xr:uid="{00000000-0005-0000-0000-0000A8190000}"/>
    <cellStyle name="20% - Dekorfärg2 2 5 2 2 8" xfId="38354" xr:uid="{00000000-0005-0000-0000-0000A9190000}"/>
    <cellStyle name="20% - Dekorfärg2 2 5 2 2_Tabell 6a K" xfId="18467" xr:uid="{00000000-0005-0000-0000-0000AA190000}"/>
    <cellStyle name="20% - Dekorfärg2 2 5 2 3" xfId="1339" xr:uid="{00000000-0005-0000-0000-0000AB190000}"/>
    <cellStyle name="20% - Dekorfärg2 2 5 2 3 2" xfId="3531" xr:uid="{00000000-0005-0000-0000-0000AC190000}"/>
    <cellStyle name="20% - Dekorfärg2 2 5 2 3 2 2" xfId="7917" xr:uid="{00000000-0005-0000-0000-0000AD190000}"/>
    <cellStyle name="20% - Dekorfärg2 2 5 2 3 2 2 2" xfId="16802" xr:uid="{00000000-0005-0000-0000-0000AE190000}"/>
    <cellStyle name="20% - Dekorfärg2 2 5 2 3 2 2 2 2" xfId="38355" xr:uid="{00000000-0005-0000-0000-0000AF190000}"/>
    <cellStyle name="20% - Dekorfärg2 2 5 2 3 2 2 3" xfId="34299" xr:uid="{00000000-0005-0000-0000-0000B0190000}"/>
    <cellStyle name="20% - Dekorfärg2 2 5 2 3 2 2_Tabell 6a K" xfId="23030" xr:uid="{00000000-0005-0000-0000-0000B1190000}"/>
    <cellStyle name="20% - Dekorfärg2 2 5 2 3 2 3" xfId="12416" xr:uid="{00000000-0005-0000-0000-0000B2190000}"/>
    <cellStyle name="20% - Dekorfärg2 2 5 2 3 2 3 2" xfId="38356" xr:uid="{00000000-0005-0000-0000-0000B3190000}"/>
    <cellStyle name="20% - Dekorfärg2 2 5 2 3 2 4" xfId="29913" xr:uid="{00000000-0005-0000-0000-0000B4190000}"/>
    <cellStyle name="20% - Dekorfärg2 2 5 2 3 2 5" xfId="38357" xr:uid="{00000000-0005-0000-0000-0000B5190000}"/>
    <cellStyle name="20% - Dekorfärg2 2 5 2 3 2_Tabell 6a K" xfId="18697" xr:uid="{00000000-0005-0000-0000-0000B6190000}"/>
    <cellStyle name="20% - Dekorfärg2 2 5 2 3 3" xfId="5724" xr:uid="{00000000-0005-0000-0000-0000B7190000}"/>
    <cellStyle name="20% - Dekorfärg2 2 5 2 3 3 2" xfId="14609" xr:uid="{00000000-0005-0000-0000-0000B8190000}"/>
    <cellStyle name="20% - Dekorfärg2 2 5 2 3 3 2 2" xfId="38358" xr:uid="{00000000-0005-0000-0000-0000B9190000}"/>
    <cellStyle name="20% - Dekorfärg2 2 5 2 3 3 3" xfId="32106" xr:uid="{00000000-0005-0000-0000-0000BA190000}"/>
    <cellStyle name="20% - Dekorfärg2 2 5 2 3 3 4" xfId="38359" xr:uid="{00000000-0005-0000-0000-0000BB190000}"/>
    <cellStyle name="20% - Dekorfärg2 2 5 2 3 3_Tabell 6a K" xfId="22936" xr:uid="{00000000-0005-0000-0000-0000BC190000}"/>
    <cellStyle name="20% - Dekorfärg2 2 5 2 3 4" xfId="10224" xr:uid="{00000000-0005-0000-0000-0000BD190000}"/>
    <cellStyle name="20% - Dekorfärg2 2 5 2 3 4 2" xfId="38360" xr:uid="{00000000-0005-0000-0000-0000BE190000}"/>
    <cellStyle name="20% - Dekorfärg2 2 5 2 3 4 2 2" xfId="38361" xr:uid="{00000000-0005-0000-0000-0000BF190000}"/>
    <cellStyle name="20% - Dekorfärg2 2 5 2 3 4 3" xfId="38362" xr:uid="{00000000-0005-0000-0000-0000C0190000}"/>
    <cellStyle name="20% - Dekorfärg2 2 5 2 3 5" xfId="27721" xr:uid="{00000000-0005-0000-0000-0000C1190000}"/>
    <cellStyle name="20% - Dekorfärg2 2 5 2 3 5 2" xfId="38363" xr:uid="{00000000-0005-0000-0000-0000C2190000}"/>
    <cellStyle name="20% - Dekorfärg2 2 5 2 3 6" xfId="38364" xr:uid="{00000000-0005-0000-0000-0000C3190000}"/>
    <cellStyle name="20% - Dekorfärg2 2 5 2 3 7" xfId="38365" xr:uid="{00000000-0005-0000-0000-0000C4190000}"/>
    <cellStyle name="20% - Dekorfärg2 2 5 2 3_Tabell 6a K" xfId="19164" xr:uid="{00000000-0005-0000-0000-0000C5190000}"/>
    <cellStyle name="20% - Dekorfärg2 2 5 2 4" xfId="2605" xr:uid="{00000000-0005-0000-0000-0000C6190000}"/>
    <cellStyle name="20% - Dekorfärg2 2 5 2 4 2" xfId="6991" xr:uid="{00000000-0005-0000-0000-0000C7190000}"/>
    <cellStyle name="20% - Dekorfärg2 2 5 2 4 2 2" xfId="15876" xr:uid="{00000000-0005-0000-0000-0000C8190000}"/>
    <cellStyle name="20% - Dekorfärg2 2 5 2 4 2 2 2" xfId="38366" xr:uid="{00000000-0005-0000-0000-0000C9190000}"/>
    <cellStyle name="20% - Dekorfärg2 2 5 2 4 2 3" xfId="33373" xr:uid="{00000000-0005-0000-0000-0000CA190000}"/>
    <cellStyle name="20% - Dekorfärg2 2 5 2 4 2 4" xfId="38367" xr:uid="{00000000-0005-0000-0000-0000CB190000}"/>
    <cellStyle name="20% - Dekorfärg2 2 5 2 4 2_Tabell 6a K" xfId="19366" xr:uid="{00000000-0005-0000-0000-0000CC190000}"/>
    <cellStyle name="20% - Dekorfärg2 2 5 2 4 3" xfId="11490" xr:uid="{00000000-0005-0000-0000-0000CD190000}"/>
    <cellStyle name="20% - Dekorfärg2 2 5 2 4 3 2" xfId="38368" xr:uid="{00000000-0005-0000-0000-0000CE190000}"/>
    <cellStyle name="20% - Dekorfärg2 2 5 2 4 3 2 2" xfId="38369" xr:uid="{00000000-0005-0000-0000-0000CF190000}"/>
    <cellStyle name="20% - Dekorfärg2 2 5 2 4 3 3" xfId="38370" xr:uid="{00000000-0005-0000-0000-0000D0190000}"/>
    <cellStyle name="20% - Dekorfärg2 2 5 2 4 4" xfId="28987" xr:uid="{00000000-0005-0000-0000-0000D1190000}"/>
    <cellStyle name="20% - Dekorfärg2 2 5 2 4 4 2" xfId="38371" xr:uid="{00000000-0005-0000-0000-0000D2190000}"/>
    <cellStyle name="20% - Dekorfärg2 2 5 2 4 5" xfId="38372" xr:uid="{00000000-0005-0000-0000-0000D3190000}"/>
    <cellStyle name="20% - Dekorfärg2 2 5 2 4 6" xfId="38373" xr:uid="{00000000-0005-0000-0000-0000D4190000}"/>
    <cellStyle name="20% - Dekorfärg2 2 5 2 4_Tabell 6a K" xfId="26379" xr:uid="{00000000-0005-0000-0000-0000D5190000}"/>
    <cellStyle name="20% - Dekorfärg2 2 5 2 5" xfId="4798" xr:uid="{00000000-0005-0000-0000-0000D6190000}"/>
    <cellStyle name="20% - Dekorfärg2 2 5 2 5 2" xfId="13683" xr:uid="{00000000-0005-0000-0000-0000D7190000}"/>
    <cellStyle name="20% - Dekorfärg2 2 5 2 5 2 2" xfId="38374" xr:uid="{00000000-0005-0000-0000-0000D8190000}"/>
    <cellStyle name="20% - Dekorfärg2 2 5 2 5 3" xfId="31180" xr:uid="{00000000-0005-0000-0000-0000D9190000}"/>
    <cellStyle name="20% - Dekorfärg2 2 5 2 5 4" xfId="38375" xr:uid="{00000000-0005-0000-0000-0000DA190000}"/>
    <cellStyle name="20% - Dekorfärg2 2 5 2 5_Tabell 6a K" xfId="20075" xr:uid="{00000000-0005-0000-0000-0000DB190000}"/>
    <cellStyle name="20% - Dekorfärg2 2 5 2 6" xfId="9298" xr:uid="{00000000-0005-0000-0000-0000DC190000}"/>
    <cellStyle name="20% - Dekorfärg2 2 5 2 6 2" xfId="38376" xr:uid="{00000000-0005-0000-0000-0000DD190000}"/>
    <cellStyle name="20% - Dekorfärg2 2 5 2 6 2 2" xfId="38377" xr:uid="{00000000-0005-0000-0000-0000DE190000}"/>
    <cellStyle name="20% - Dekorfärg2 2 5 2 6 3" xfId="38378" xr:uid="{00000000-0005-0000-0000-0000DF190000}"/>
    <cellStyle name="20% - Dekorfärg2 2 5 2 7" xfId="26795" xr:uid="{00000000-0005-0000-0000-0000E0190000}"/>
    <cellStyle name="20% - Dekorfärg2 2 5 2 7 2" xfId="38379" xr:uid="{00000000-0005-0000-0000-0000E1190000}"/>
    <cellStyle name="20% - Dekorfärg2 2 5 2 8" xfId="38380" xr:uid="{00000000-0005-0000-0000-0000E2190000}"/>
    <cellStyle name="20% - Dekorfärg2 2 5 2 9" xfId="38381" xr:uid="{00000000-0005-0000-0000-0000E3190000}"/>
    <cellStyle name="20% - Dekorfärg2 2 5 2_Tabell 6a K" xfId="26066" xr:uid="{00000000-0005-0000-0000-0000E4190000}"/>
    <cellStyle name="20% - Dekorfärg2 2 5 3" xfId="625" xr:uid="{00000000-0005-0000-0000-0000E5190000}"/>
    <cellStyle name="20% - Dekorfärg2 2 5 3 2" xfId="1341" xr:uid="{00000000-0005-0000-0000-0000E6190000}"/>
    <cellStyle name="20% - Dekorfärg2 2 5 3 2 2" xfId="3533" xr:uid="{00000000-0005-0000-0000-0000E7190000}"/>
    <cellStyle name="20% - Dekorfärg2 2 5 3 2 2 2" xfId="7919" xr:uid="{00000000-0005-0000-0000-0000E8190000}"/>
    <cellStyle name="20% - Dekorfärg2 2 5 3 2 2 2 2" xfId="16804" xr:uid="{00000000-0005-0000-0000-0000E9190000}"/>
    <cellStyle name="20% - Dekorfärg2 2 5 3 2 2 2 2 2" xfId="38382" xr:uid="{00000000-0005-0000-0000-0000EA190000}"/>
    <cellStyle name="20% - Dekorfärg2 2 5 3 2 2 2 3" xfId="34301" xr:uid="{00000000-0005-0000-0000-0000EB190000}"/>
    <cellStyle name="20% - Dekorfärg2 2 5 3 2 2 2_Tabell 6a K" xfId="21580" xr:uid="{00000000-0005-0000-0000-0000EC190000}"/>
    <cellStyle name="20% - Dekorfärg2 2 5 3 2 2 3" xfId="12418" xr:uid="{00000000-0005-0000-0000-0000ED190000}"/>
    <cellStyle name="20% - Dekorfärg2 2 5 3 2 2 3 2" xfId="38383" xr:uid="{00000000-0005-0000-0000-0000EE190000}"/>
    <cellStyle name="20% - Dekorfärg2 2 5 3 2 2 4" xfId="29915" xr:uid="{00000000-0005-0000-0000-0000EF190000}"/>
    <cellStyle name="20% - Dekorfärg2 2 5 3 2 2 5" xfId="38384" xr:uid="{00000000-0005-0000-0000-0000F0190000}"/>
    <cellStyle name="20% - Dekorfärg2 2 5 3 2 2_Tabell 6a K" xfId="21067" xr:uid="{00000000-0005-0000-0000-0000F1190000}"/>
    <cellStyle name="20% - Dekorfärg2 2 5 3 2 3" xfId="5726" xr:uid="{00000000-0005-0000-0000-0000F2190000}"/>
    <cellStyle name="20% - Dekorfärg2 2 5 3 2 3 2" xfId="14611" xr:uid="{00000000-0005-0000-0000-0000F3190000}"/>
    <cellStyle name="20% - Dekorfärg2 2 5 3 2 3 2 2" xfId="38385" xr:uid="{00000000-0005-0000-0000-0000F4190000}"/>
    <cellStyle name="20% - Dekorfärg2 2 5 3 2 3 3" xfId="32108" xr:uid="{00000000-0005-0000-0000-0000F5190000}"/>
    <cellStyle name="20% - Dekorfärg2 2 5 3 2 3 4" xfId="38386" xr:uid="{00000000-0005-0000-0000-0000F6190000}"/>
    <cellStyle name="20% - Dekorfärg2 2 5 3 2 3_Tabell 6a K" xfId="21862" xr:uid="{00000000-0005-0000-0000-0000F7190000}"/>
    <cellStyle name="20% - Dekorfärg2 2 5 3 2 4" xfId="10226" xr:uid="{00000000-0005-0000-0000-0000F8190000}"/>
    <cellStyle name="20% - Dekorfärg2 2 5 3 2 4 2" xfId="38387" xr:uid="{00000000-0005-0000-0000-0000F9190000}"/>
    <cellStyle name="20% - Dekorfärg2 2 5 3 2 4 2 2" xfId="38388" xr:uid="{00000000-0005-0000-0000-0000FA190000}"/>
    <cellStyle name="20% - Dekorfärg2 2 5 3 2 4 3" xfId="38389" xr:uid="{00000000-0005-0000-0000-0000FB190000}"/>
    <cellStyle name="20% - Dekorfärg2 2 5 3 2 5" xfId="27723" xr:uid="{00000000-0005-0000-0000-0000FC190000}"/>
    <cellStyle name="20% - Dekorfärg2 2 5 3 2 5 2" xfId="38390" xr:uid="{00000000-0005-0000-0000-0000FD190000}"/>
    <cellStyle name="20% - Dekorfärg2 2 5 3 2 6" xfId="38391" xr:uid="{00000000-0005-0000-0000-0000FE190000}"/>
    <cellStyle name="20% - Dekorfärg2 2 5 3 2 7" xfId="38392" xr:uid="{00000000-0005-0000-0000-0000FF190000}"/>
    <cellStyle name="20% - Dekorfärg2 2 5 3 2_Tabell 6a K" xfId="25674" xr:uid="{00000000-0005-0000-0000-0000001A0000}"/>
    <cellStyle name="20% - Dekorfärg2 2 5 3 3" xfId="2817" xr:uid="{00000000-0005-0000-0000-0000011A0000}"/>
    <cellStyle name="20% - Dekorfärg2 2 5 3 3 2" xfId="7203" xr:uid="{00000000-0005-0000-0000-0000021A0000}"/>
    <cellStyle name="20% - Dekorfärg2 2 5 3 3 2 2" xfId="16088" xr:uid="{00000000-0005-0000-0000-0000031A0000}"/>
    <cellStyle name="20% - Dekorfärg2 2 5 3 3 2 2 2" xfId="38393" xr:uid="{00000000-0005-0000-0000-0000041A0000}"/>
    <cellStyle name="20% - Dekorfärg2 2 5 3 3 2 3" xfId="33585" xr:uid="{00000000-0005-0000-0000-0000051A0000}"/>
    <cellStyle name="20% - Dekorfärg2 2 5 3 3 2 4" xfId="38394" xr:uid="{00000000-0005-0000-0000-0000061A0000}"/>
    <cellStyle name="20% - Dekorfärg2 2 5 3 3 2_Tabell 6a K" xfId="24991" xr:uid="{00000000-0005-0000-0000-0000071A0000}"/>
    <cellStyle name="20% - Dekorfärg2 2 5 3 3 3" xfId="11702" xr:uid="{00000000-0005-0000-0000-0000081A0000}"/>
    <cellStyle name="20% - Dekorfärg2 2 5 3 3 3 2" xfId="38395" xr:uid="{00000000-0005-0000-0000-0000091A0000}"/>
    <cellStyle name="20% - Dekorfärg2 2 5 3 3 3 2 2" xfId="38396" xr:uid="{00000000-0005-0000-0000-00000A1A0000}"/>
    <cellStyle name="20% - Dekorfärg2 2 5 3 3 3 3" xfId="38397" xr:uid="{00000000-0005-0000-0000-00000B1A0000}"/>
    <cellStyle name="20% - Dekorfärg2 2 5 3 3 4" xfId="29199" xr:uid="{00000000-0005-0000-0000-00000C1A0000}"/>
    <cellStyle name="20% - Dekorfärg2 2 5 3 3 4 2" xfId="38398" xr:uid="{00000000-0005-0000-0000-00000D1A0000}"/>
    <cellStyle name="20% - Dekorfärg2 2 5 3 3 5" xfId="38399" xr:uid="{00000000-0005-0000-0000-00000E1A0000}"/>
    <cellStyle name="20% - Dekorfärg2 2 5 3 3 6" xfId="38400" xr:uid="{00000000-0005-0000-0000-00000F1A0000}"/>
    <cellStyle name="20% - Dekorfärg2 2 5 3 3_Tabell 6a K" xfId="18678" xr:uid="{00000000-0005-0000-0000-0000101A0000}"/>
    <cellStyle name="20% - Dekorfärg2 2 5 3 4" xfId="5010" xr:uid="{00000000-0005-0000-0000-0000111A0000}"/>
    <cellStyle name="20% - Dekorfärg2 2 5 3 4 2" xfId="13895" xr:uid="{00000000-0005-0000-0000-0000121A0000}"/>
    <cellStyle name="20% - Dekorfärg2 2 5 3 4 2 2" xfId="38401" xr:uid="{00000000-0005-0000-0000-0000131A0000}"/>
    <cellStyle name="20% - Dekorfärg2 2 5 3 4 3" xfId="31392" xr:uid="{00000000-0005-0000-0000-0000141A0000}"/>
    <cellStyle name="20% - Dekorfärg2 2 5 3 4 4" xfId="38402" xr:uid="{00000000-0005-0000-0000-0000151A0000}"/>
    <cellStyle name="20% - Dekorfärg2 2 5 3 4_Tabell 6a K" xfId="24646" xr:uid="{00000000-0005-0000-0000-0000161A0000}"/>
    <cellStyle name="20% - Dekorfärg2 2 5 3 5" xfId="9510" xr:uid="{00000000-0005-0000-0000-0000171A0000}"/>
    <cellStyle name="20% - Dekorfärg2 2 5 3 5 2" xfId="38403" xr:uid="{00000000-0005-0000-0000-0000181A0000}"/>
    <cellStyle name="20% - Dekorfärg2 2 5 3 5 2 2" xfId="38404" xr:uid="{00000000-0005-0000-0000-0000191A0000}"/>
    <cellStyle name="20% - Dekorfärg2 2 5 3 5 3" xfId="38405" xr:uid="{00000000-0005-0000-0000-00001A1A0000}"/>
    <cellStyle name="20% - Dekorfärg2 2 5 3 6" xfId="27007" xr:uid="{00000000-0005-0000-0000-00001B1A0000}"/>
    <cellStyle name="20% - Dekorfärg2 2 5 3 6 2" xfId="38406" xr:uid="{00000000-0005-0000-0000-00001C1A0000}"/>
    <cellStyle name="20% - Dekorfärg2 2 5 3 7" xfId="38407" xr:uid="{00000000-0005-0000-0000-00001D1A0000}"/>
    <cellStyle name="20% - Dekorfärg2 2 5 3 8" xfId="38408" xr:uid="{00000000-0005-0000-0000-00001E1A0000}"/>
    <cellStyle name="20% - Dekorfärg2 2 5 3_Tabell 6a K" xfId="21802" xr:uid="{00000000-0005-0000-0000-00001F1A0000}"/>
    <cellStyle name="20% - Dekorfärg2 2 5 4" xfId="1049" xr:uid="{00000000-0005-0000-0000-0000201A0000}"/>
    <cellStyle name="20% - Dekorfärg2 2 5 4 2" xfId="1342" xr:uid="{00000000-0005-0000-0000-0000211A0000}"/>
    <cellStyle name="20% - Dekorfärg2 2 5 4 2 2" xfId="3534" xr:uid="{00000000-0005-0000-0000-0000221A0000}"/>
    <cellStyle name="20% - Dekorfärg2 2 5 4 2 2 2" xfId="7920" xr:uid="{00000000-0005-0000-0000-0000231A0000}"/>
    <cellStyle name="20% - Dekorfärg2 2 5 4 2 2 2 2" xfId="16805" xr:uid="{00000000-0005-0000-0000-0000241A0000}"/>
    <cellStyle name="20% - Dekorfärg2 2 5 4 2 2 2 2 2" xfId="38409" xr:uid="{00000000-0005-0000-0000-0000251A0000}"/>
    <cellStyle name="20% - Dekorfärg2 2 5 4 2 2 2 3" xfId="34302" xr:uid="{00000000-0005-0000-0000-0000261A0000}"/>
    <cellStyle name="20% - Dekorfärg2 2 5 4 2 2 2_Tabell 6a K" xfId="19692" xr:uid="{00000000-0005-0000-0000-0000271A0000}"/>
    <cellStyle name="20% - Dekorfärg2 2 5 4 2 2 3" xfId="12419" xr:uid="{00000000-0005-0000-0000-0000281A0000}"/>
    <cellStyle name="20% - Dekorfärg2 2 5 4 2 2 3 2" xfId="38410" xr:uid="{00000000-0005-0000-0000-0000291A0000}"/>
    <cellStyle name="20% - Dekorfärg2 2 5 4 2 2 4" xfId="29916" xr:uid="{00000000-0005-0000-0000-00002A1A0000}"/>
    <cellStyle name="20% - Dekorfärg2 2 5 4 2 2 5" xfId="38411" xr:uid="{00000000-0005-0000-0000-00002B1A0000}"/>
    <cellStyle name="20% - Dekorfärg2 2 5 4 2 2_Tabell 6a K" xfId="19407" xr:uid="{00000000-0005-0000-0000-00002C1A0000}"/>
    <cellStyle name="20% - Dekorfärg2 2 5 4 2 3" xfId="5727" xr:uid="{00000000-0005-0000-0000-00002D1A0000}"/>
    <cellStyle name="20% - Dekorfärg2 2 5 4 2 3 2" xfId="14612" xr:uid="{00000000-0005-0000-0000-00002E1A0000}"/>
    <cellStyle name="20% - Dekorfärg2 2 5 4 2 3 2 2" xfId="38412" xr:uid="{00000000-0005-0000-0000-00002F1A0000}"/>
    <cellStyle name="20% - Dekorfärg2 2 5 4 2 3 3" xfId="32109" xr:uid="{00000000-0005-0000-0000-0000301A0000}"/>
    <cellStyle name="20% - Dekorfärg2 2 5 4 2 3 4" xfId="38413" xr:uid="{00000000-0005-0000-0000-0000311A0000}"/>
    <cellStyle name="20% - Dekorfärg2 2 5 4 2 3_Tabell 6a K" xfId="18182" xr:uid="{00000000-0005-0000-0000-0000321A0000}"/>
    <cellStyle name="20% - Dekorfärg2 2 5 4 2 4" xfId="10227" xr:uid="{00000000-0005-0000-0000-0000331A0000}"/>
    <cellStyle name="20% - Dekorfärg2 2 5 4 2 4 2" xfId="38414" xr:uid="{00000000-0005-0000-0000-0000341A0000}"/>
    <cellStyle name="20% - Dekorfärg2 2 5 4 2 4 2 2" xfId="38415" xr:uid="{00000000-0005-0000-0000-0000351A0000}"/>
    <cellStyle name="20% - Dekorfärg2 2 5 4 2 4 3" xfId="38416" xr:uid="{00000000-0005-0000-0000-0000361A0000}"/>
    <cellStyle name="20% - Dekorfärg2 2 5 4 2 5" xfId="27724" xr:uid="{00000000-0005-0000-0000-0000371A0000}"/>
    <cellStyle name="20% - Dekorfärg2 2 5 4 2 5 2" xfId="38417" xr:uid="{00000000-0005-0000-0000-0000381A0000}"/>
    <cellStyle name="20% - Dekorfärg2 2 5 4 2 6" xfId="38418" xr:uid="{00000000-0005-0000-0000-0000391A0000}"/>
    <cellStyle name="20% - Dekorfärg2 2 5 4 2 7" xfId="38419" xr:uid="{00000000-0005-0000-0000-00003A1A0000}"/>
    <cellStyle name="20% - Dekorfärg2 2 5 4 2_Tabell 6a K" xfId="18897" xr:uid="{00000000-0005-0000-0000-00003B1A0000}"/>
    <cellStyle name="20% - Dekorfärg2 2 5 4 3" xfId="3241" xr:uid="{00000000-0005-0000-0000-00003C1A0000}"/>
    <cellStyle name="20% - Dekorfärg2 2 5 4 3 2" xfId="7627" xr:uid="{00000000-0005-0000-0000-00003D1A0000}"/>
    <cellStyle name="20% - Dekorfärg2 2 5 4 3 2 2" xfId="16512" xr:uid="{00000000-0005-0000-0000-00003E1A0000}"/>
    <cellStyle name="20% - Dekorfärg2 2 5 4 3 2 2 2" xfId="38420" xr:uid="{00000000-0005-0000-0000-00003F1A0000}"/>
    <cellStyle name="20% - Dekorfärg2 2 5 4 3 2 3" xfId="34009" xr:uid="{00000000-0005-0000-0000-0000401A0000}"/>
    <cellStyle name="20% - Dekorfärg2 2 5 4 3 2 4" xfId="38421" xr:uid="{00000000-0005-0000-0000-0000411A0000}"/>
    <cellStyle name="20% - Dekorfärg2 2 5 4 3 2_Tabell 6a K" xfId="18053" xr:uid="{00000000-0005-0000-0000-0000421A0000}"/>
    <cellStyle name="20% - Dekorfärg2 2 5 4 3 3" xfId="12126" xr:uid="{00000000-0005-0000-0000-0000431A0000}"/>
    <cellStyle name="20% - Dekorfärg2 2 5 4 3 3 2" xfId="38422" xr:uid="{00000000-0005-0000-0000-0000441A0000}"/>
    <cellStyle name="20% - Dekorfärg2 2 5 4 3 3 2 2" xfId="38423" xr:uid="{00000000-0005-0000-0000-0000451A0000}"/>
    <cellStyle name="20% - Dekorfärg2 2 5 4 3 3 3" xfId="38424" xr:uid="{00000000-0005-0000-0000-0000461A0000}"/>
    <cellStyle name="20% - Dekorfärg2 2 5 4 3 4" xfId="29623" xr:uid="{00000000-0005-0000-0000-0000471A0000}"/>
    <cellStyle name="20% - Dekorfärg2 2 5 4 3 4 2" xfId="38425" xr:uid="{00000000-0005-0000-0000-0000481A0000}"/>
    <cellStyle name="20% - Dekorfärg2 2 5 4 3 5" xfId="38426" xr:uid="{00000000-0005-0000-0000-0000491A0000}"/>
    <cellStyle name="20% - Dekorfärg2 2 5 4 3 6" xfId="38427" xr:uid="{00000000-0005-0000-0000-00004A1A0000}"/>
    <cellStyle name="20% - Dekorfärg2 2 5 4 3_Tabell 6a K" xfId="19888" xr:uid="{00000000-0005-0000-0000-00004B1A0000}"/>
    <cellStyle name="20% - Dekorfärg2 2 5 4 4" xfId="5434" xr:uid="{00000000-0005-0000-0000-00004C1A0000}"/>
    <cellStyle name="20% - Dekorfärg2 2 5 4 4 2" xfId="14319" xr:uid="{00000000-0005-0000-0000-00004D1A0000}"/>
    <cellStyle name="20% - Dekorfärg2 2 5 4 4 2 2" xfId="38428" xr:uid="{00000000-0005-0000-0000-00004E1A0000}"/>
    <cellStyle name="20% - Dekorfärg2 2 5 4 4 3" xfId="31816" xr:uid="{00000000-0005-0000-0000-00004F1A0000}"/>
    <cellStyle name="20% - Dekorfärg2 2 5 4 4 4" xfId="38429" xr:uid="{00000000-0005-0000-0000-0000501A0000}"/>
    <cellStyle name="20% - Dekorfärg2 2 5 4 4_Tabell 6a K" xfId="19399" xr:uid="{00000000-0005-0000-0000-0000511A0000}"/>
    <cellStyle name="20% - Dekorfärg2 2 5 4 5" xfId="9934" xr:uid="{00000000-0005-0000-0000-0000521A0000}"/>
    <cellStyle name="20% - Dekorfärg2 2 5 4 5 2" xfId="38430" xr:uid="{00000000-0005-0000-0000-0000531A0000}"/>
    <cellStyle name="20% - Dekorfärg2 2 5 4 5 2 2" xfId="38431" xr:uid="{00000000-0005-0000-0000-0000541A0000}"/>
    <cellStyle name="20% - Dekorfärg2 2 5 4 5 3" xfId="38432" xr:uid="{00000000-0005-0000-0000-0000551A0000}"/>
    <cellStyle name="20% - Dekorfärg2 2 5 4 6" xfId="27431" xr:uid="{00000000-0005-0000-0000-0000561A0000}"/>
    <cellStyle name="20% - Dekorfärg2 2 5 4 6 2" xfId="38433" xr:uid="{00000000-0005-0000-0000-0000571A0000}"/>
    <cellStyle name="20% - Dekorfärg2 2 5 4 7" xfId="38434" xr:uid="{00000000-0005-0000-0000-0000581A0000}"/>
    <cellStyle name="20% - Dekorfärg2 2 5 4 8" xfId="38435" xr:uid="{00000000-0005-0000-0000-0000591A0000}"/>
    <cellStyle name="20% - Dekorfärg2 2 5 4_Tabell 6a K" xfId="21334" xr:uid="{00000000-0005-0000-0000-00005A1A0000}"/>
    <cellStyle name="20% - Dekorfärg2 2 5 5" xfId="1338" xr:uid="{00000000-0005-0000-0000-00005B1A0000}"/>
    <cellStyle name="20% - Dekorfärg2 2 5 5 2" xfId="3530" xr:uid="{00000000-0005-0000-0000-00005C1A0000}"/>
    <cellStyle name="20% - Dekorfärg2 2 5 5 2 2" xfId="7916" xr:uid="{00000000-0005-0000-0000-00005D1A0000}"/>
    <cellStyle name="20% - Dekorfärg2 2 5 5 2 2 2" xfId="16801" xr:uid="{00000000-0005-0000-0000-00005E1A0000}"/>
    <cellStyle name="20% - Dekorfärg2 2 5 5 2 2 2 2" xfId="38436" xr:uid="{00000000-0005-0000-0000-00005F1A0000}"/>
    <cellStyle name="20% - Dekorfärg2 2 5 5 2 2 3" xfId="34298" xr:uid="{00000000-0005-0000-0000-0000601A0000}"/>
    <cellStyle name="20% - Dekorfärg2 2 5 5 2 2_Tabell 6a K" xfId="21333" xr:uid="{00000000-0005-0000-0000-0000611A0000}"/>
    <cellStyle name="20% - Dekorfärg2 2 5 5 2 3" xfId="12415" xr:uid="{00000000-0005-0000-0000-0000621A0000}"/>
    <cellStyle name="20% - Dekorfärg2 2 5 5 2 3 2" xfId="38437" xr:uid="{00000000-0005-0000-0000-0000631A0000}"/>
    <cellStyle name="20% - Dekorfärg2 2 5 5 2 4" xfId="29912" xr:uid="{00000000-0005-0000-0000-0000641A0000}"/>
    <cellStyle name="20% - Dekorfärg2 2 5 5 2 5" xfId="38438" xr:uid="{00000000-0005-0000-0000-0000651A0000}"/>
    <cellStyle name="20% - Dekorfärg2 2 5 5 2_Tabell 6a K" xfId="20687" xr:uid="{00000000-0005-0000-0000-0000661A0000}"/>
    <cellStyle name="20% - Dekorfärg2 2 5 5 3" xfId="5723" xr:uid="{00000000-0005-0000-0000-0000671A0000}"/>
    <cellStyle name="20% - Dekorfärg2 2 5 5 3 2" xfId="14608" xr:uid="{00000000-0005-0000-0000-0000681A0000}"/>
    <cellStyle name="20% - Dekorfärg2 2 5 5 3 2 2" xfId="38439" xr:uid="{00000000-0005-0000-0000-0000691A0000}"/>
    <cellStyle name="20% - Dekorfärg2 2 5 5 3 3" xfId="32105" xr:uid="{00000000-0005-0000-0000-00006A1A0000}"/>
    <cellStyle name="20% - Dekorfärg2 2 5 5 3 4" xfId="38440" xr:uid="{00000000-0005-0000-0000-00006B1A0000}"/>
    <cellStyle name="20% - Dekorfärg2 2 5 5 3_Tabell 6a K" xfId="18893" xr:uid="{00000000-0005-0000-0000-00006C1A0000}"/>
    <cellStyle name="20% - Dekorfärg2 2 5 5 4" xfId="10223" xr:uid="{00000000-0005-0000-0000-00006D1A0000}"/>
    <cellStyle name="20% - Dekorfärg2 2 5 5 4 2" xfId="38441" xr:uid="{00000000-0005-0000-0000-00006E1A0000}"/>
    <cellStyle name="20% - Dekorfärg2 2 5 5 4 2 2" xfId="38442" xr:uid="{00000000-0005-0000-0000-00006F1A0000}"/>
    <cellStyle name="20% - Dekorfärg2 2 5 5 4 3" xfId="38443" xr:uid="{00000000-0005-0000-0000-0000701A0000}"/>
    <cellStyle name="20% - Dekorfärg2 2 5 5 5" xfId="27720" xr:uid="{00000000-0005-0000-0000-0000711A0000}"/>
    <cellStyle name="20% - Dekorfärg2 2 5 5 5 2" xfId="38444" xr:uid="{00000000-0005-0000-0000-0000721A0000}"/>
    <cellStyle name="20% - Dekorfärg2 2 5 5 6" xfId="38445" xr:uid="{00000000-0005-0000-0000-0000731A0000}"/>
    <cellStyle name="20% - Dekorfärg2 2 5 5 7" xfId="38446" xr:uid="{00000000-0005-0000-0000-0000741A0000}"/>
    <cellStyle name="20% - Dekorfärg2 2 5 5_Tabell 6a K" xfId="18189" xr:uid="{00000000-0005-0000-0000-0000751A0000}"/>
    <cellStyle name="20% - Dekorfärg2 2 5 6" xfId="2393" xr:uid="{00000000-0005-0000-0000-0000761A0000}"/>
    <cellStyle name="20% - Dekorfärg2 2 5 6 2" xfId="6779" xr:uid="{00000000-0005-0000-0000-0000771A0000}"/>
    <cellStyle name="20% - Dekorfärg2 2 5 6 2 2" xfId="15664" xr:uid="{00000000-0005-0000-0000-0000781A0000}"/>
    <cellStyle name="20% - Dekorfärg2 2 5 6 2 2 2" xfId="38447" xr:uid="{00000000-0005-0000-0000-0000791A0000}"/>
    <cellStyle name="20% - Dekorfärg2 2 5 6 2 3" xfId="33161" xr:uid="{00000000-0005-0000-0000-00007A1A0000}"/>
    <cellStyle name="20% - Dekorfärg2 2 5 6 2 4" xfId="38448" xr:uid="{00000000-0005-0000-0000-00007B1A0000}"/>
    <cellStyle name="20% - Dekorfärg2 2 5 6 2_Tabell 6a K" xfId="18387" xr:uid="{00000000-0005-0000-0000-00007C1A0000}"/>
    <cellStyle name="20% - Dekorfärg2 2 5 6 3" xfId="11278" xr:uid="{00000000-0005-0000-0000-00007D1A0000}"/>
    <cellStyle name="20% - Dekorfärg2 2 5 6 3 2" xfId="38449" xr:uid="{00000000-0005-0000-0000-00007E1A0000}"/>
    <cellStyle name="20% - Dekorfärg2 2 5 6 3 2 2" xfId="38450" xr:uid="{00000000-0005-0000-0000-00007F1A0000}"/>
    <cellStyle name="20% - Dekorfärg2 2 5 6 3 3" xfId="38451" xr:uid="{00000000-0005-0000-0000-0000801A0000}"/>
    <cellStyle name="20% - Dekorfärg2 2 5 6 4" xfId="28775" xr:uid="{00000000-0005-0000-0000-0000811A0000}"/>
    <cellStyle name="20% - Dekorfärg2 2 5 6 4 2" xfId="38452" xr:uid="{00000000-0005-0000-0000-0000821A0000}"/>
    <cellStyle name="20% - Dekorfärg2 2 5 6 5" xfId="38453" xr:uid="{00000000-0005-0000-0000-0000831A0000}"/>
    <cellStyle name="20% - Dekorfärg2 2 5 6 6" xfId="38454" xr:uid="{00000000-0005-0000-0000-0000841A0000}"/>
    <cellStyle name="20% - Dekorfärg2 2 5 6_Tabell 6a K" xfId="18130" xr:uid="{00000000-0005-0000-0000-0000851A0000}"/>
    <cellStyle name="20% - Dekorfärg2 2 5 7" xfId="4586" xr:uid="{00000000-0005-0000-0000-0000861A0000}"/>
    <cellStyle name="20% - Dekorfärg2 2 5 7 2" xfId="13471" xr:uid="{00000000-0005-0000-0000-0000871A0000}"/>
    <cellStyle name="20% - Dekorfärg2 2 5 7 2 2" xfId="38455" xr:uid="{00000000-0005-0000-0000-0000881A0000}"/>
    <cellStyle name="20% - Dekorfärg2 2 5 7 3" xfId="30968" xr:uid="{00000000-0005-0000-0000-0000891A0000}"/>
    <cellStyle name="20% - Dekorfärg2 2 5 7 4" xfId="38456" xr:uid="{00000000-0005-0000-0000-00008A1A0000}"/>
    <cellStyle name="20% - Dekorfärg2 2 5 7_Tabell 6a K" xfId="21467" xr:uid="{00000000-0005-0000-0000-00008B1A0000}"/>
    <cellStyle name="20% - Dekorfärg2 2 5 8" xfId="9086" xr:uid="{00000000-0005-0000-0000-00008C1A0000}"/>
    <cellStyle name="20% - Dekorfärg2 2 5 8 2" xfId="38457" xr:uid="{00000000-0005-0000-0000-00008D1A0000}"/>
    <cellStyle name="20% - Dekorfärg2 2 5 8 2 2" xfId="38458" xr:uid="{00000000-0005-0000-0000-00008E1A0000}"/>
    <cellStyle name="20% - Dekorfärg2 2 5 8 3" xfId="38459" xr:uid="{00000000-0005-0000-0000-00008F1A0000}"/>
    <cellStyle name="20% - Dekorfärg2 2 5 9" xfId="26583" xr:uid="{00000000-0005-0000-0000-0000901A0000}"/>
    <cellStyle name="20% - Dekorfärg2 2 5 9 2" xfId="38460" xr:uid="{00000000-0005-0000-0000-0000911A0000}"/>
    <cellStyle name="20% - Dekorfärg2 2 5_Tabell 6a K" xfId="23364" xr:uid="{00000000-0005-0000-0000-0000921A0000}"/>
    <cellStyle name="20% - Dekorfärg2 2 6" xfId="372" xr:uid="{00000000-0005-0000-0000-0000931A0000}"/>
    <cellStyle name="20% - Dekorfärg2 2 6 2" xfId="796" xr:uid="{00000000-0005-0000-0000-0000941A0000}"/>
    <cellStyle name="20% - Dekorfärg2 2 6 2 2" xfId="1344" xr:uid="{00000000-0005-0000-0000-0000951A0000}"/>
    <cellStyle name="20% - Dekorfärg2 2 6 2 2 2" xfId="3536" xr:uid="{00000000-0005-0000-0000-0000961A0000}"/>
    <cellStyle name="20% - Dekorfärg2 2 6 2 2 2 2" xfId="7922" xr:uid="{00000000-0005-0000-0000-0000971A0000}"/>
    <cellStyle name="20% - Dekorfärg2 2 6 2 2 2 2 2" xfId="16807" xr:uid="{00000000-0005-0000-0000-0000981A0000}"/>
    <cellStyle name="20% - Dekorfärg2 2 6 2 2 2 2 2 2" xfId="38461" xr:uid="{00000000-0005-0000-0000-0000991A0000}"/>
    <cellStyle name="20% - Dekorfärg2 2 6 2 2 2 2 3" xfId="34304" xr:uid="{00000000-0005-0000-0000-00009A1A0000}"/>
    <cellStyle name="20% - Dekorfärg2 2 6 2 2 2 2_Tabell 6a K" xfId="23750" xr:uid="{00000000-0005-0000-0000-00009B1A0000}"/>
    <cellStyle name="20% - Dekorfärg2 2 6 2 2 2 3" xfId="12421" xr:uid="{00000000-0005-0000-0000-00009C1A0000}"/>
    <cellStyle name="20% - Dekorfärg2 2 6 2 2 2 3 2" xfId="38462" xr:uid="{00000000-0005-0000-0000-00009D1A0000}"/>
    <cellStyle name="20% - Dekorfärg2 2 6 2 2 2 4" xfId="29918" xr:uid="{00000000-0005-0000-0000-00009E1A0000}"/>
    <cellStyle name="20% - Dekorfärg2 2 6 2 2 2 5" xfId="38463" xr:uid="{00000000-0005-0000-0000-00009F1A0000}"/>
    <cellStyle name="20% - Dekorfärg2 2 6 2 2 2_Tabell 6a K" xfId="23237" xr:uid="{00000000-0005-0000-0000-0000A01A0000}"/>
    <cellStyle name="20% - Dekorfärg2 2 6 2 2 3" xfId="5729" xr:uid="{00000000-0005-0000-0000-0000A11A0000}"/>
    <cellStyle name="20% - Dekorfärg2 2 6 2 2 3 2" xfId="14614" xr:uid="{00000000-0005-0000-0000-0000A21A0000}"/>
    <cellStyle name="20% - Dekorfärg2 2 6 2 2 3 2 2" xfId="38464" xr:uid="{00000000-0005-0000-0000-0000A31A0000}"/>
    <cellStyle name="20% - Dekorfärg2 2 6 2 2 3 3" xfId="32111" xr:uid="{00000000-0005-0000-0000-0000A41A0000}"/>
    <cellStyle name="20% - Dekorfärg2 2 6 2 2 3 4" xfId="38465" xr:uid="{00000000-0005-0000-0000-0000A51A0000}"/>
    <cellStyle name="20% - Dekorfärg2 2 6 2 2 3_Tabell 6a K" xfId="24035" xr:uid="{00000000-0005-0000-0000-0000A61A0000}"/>
    <cellStyle name="20% - Dekorfärg2 2 6 2 2 4" xfId="10229" xr:uid="{00000000-0005-0000-0000-0000A71A0000}"/>
    <cellStyle name="20% - Dekorfärg2 2 6 2 2 4 2" xfId="38466" xr:uid="{00000000-0005-0000-0000-0000A81A0000}"/>
    <cellStyle name="20% - Dekorfärg2 2 6 2 2 4 2 2" xfId="38467" xr:uid="{00000000-0005-0000-0000-0000A91A0000}"/>
    <cellStyle name="20% - Dekorfärg2 2 6 2 2 4 3" xfId="38468" xr:uid="{00000000-0005-0000-0000-0000AA1A0000}"/>
    <cellStyle name="20% - Dekorfärg2 2 6 2 2 5" xfId="27726" xr:uid="{00000000-0005-0000-0000-0000AB1A0000}"/>
    <cellStyle name="20% - Dekorfärg2 2 6 2 2 5 2" xfId="38469" xr:uid="{00000000-0005-0000-0000-0000AC1A0000}"/>
    <cellStyle name="20% - Dekorfärg2 2 6 2 2 6" xfId="38470" xr:uid="{00000000-0005-0000-0000-0000AD1A0000}"/>
    <cellStyle name="20% - Dekorfärg2 2 6 2 2 7" xfId="38471" xr:uid="{00000000-0005-0000-0000-0000AE1A0000}"/>
    <cellStyle name="20% - Dekorfärg2 2 6 2 2_Tabell 6a K" xfId="20636" xr:uid="{00000000-0005-0000-0000-0000AF1A0000}"/>
    <cellStyle name="20% - Dekorfärg2 2 6 2 3" xfId="2988" xr:uid="{00000000-0005-0000-0000-0000B01A0000}"/>
    <cellStyle name="20% - Dekorfärg2 2 6 2 3 2" xfId="7374" xr:uid="{00000000-0005-0000-0000-0000B11A0000}"/>
    <cellStyle name="20% - Dekorfärg2 2 6 2 3 2 2" xfId="16259" xr:uid="{00000000-0005-0000-0000-0000B21A0000}"/>
    <cellStyle name="20% - Dekorfärg2 2 6 2 3 2 2 2" xfId="38472" xr:uid="{00000000-0005-0000-0000-0000B31A0000}"/>
    <cellStyle name="20% - Dekorfärg2 2 6 2 3 2 3" xfId="33756" xr:uid="{00000000-0005-0000-0000-0000B41A0000}"/>
    <cellStyle name="20% - Dekorfärg2 2 6 2 3 2 4" xfId="38473" xr:uid="{00000000-0005-0000-0000-0000B51A0000}"/>
    <cellStyle name="20% - Dekorfärg2 2 6 2 3 2_Tabell 6a K" xfId="25859" xr:uid="{00000000-0005-0000-0000-0000B61A0000}"/>
    <cellStyle name="20% - Dekorfärg2 2 6 2 3 3" xfId="11873" xr:uid="{00000000-0005-0000-0000-0000B71A0000}"/>
    <cellStyle name="20% - Dekorfärg2 2 6 2 3 3 2" xfId="38474" xr:uid="{00000000-0005-0000-0000-0000B81A0000}"/>
    <cellStyle name="20% - Dekorfärg2 2 6 2 3 3 2 2" xfId="38475" xr:uid="{00000000-0005-0000-0000-0000B91A0000}"/>
    <cellStyle name="20% - Dekorfärg2 2 6 2 3 3 3" xfId="38476" xr:uid="{00000000-0005-0000-0000-0000BA1A0000}"/>
    <cellStyle name="20% - Dekorfärg2 2 6 2 3 4" xfId="29370" xr:uid="{00000000-0005-0000-0000-0000BB1A0000}"/>
    <cellStyle name="20% - Dekorfärg2 2 6 2 3 4 2" xfId="38477" xr:uid="{00000000-0005-0000-0000-0000BC1A0000}"/>
    <cellStyle name="20% - Dekorfärg2 2 6 2 3 5" xfId="38478" xr:uid="{00000000-0005-0000-0000-0000BD1A0000}"/>
    <cellStyle name="20% - Dekorfärg2 2 6 2 3 6" xfId="38479" xr:uid="{00000000-0005-0000-0000-0000BE1A0000}"/>
    <cellStyle name="20% - Dekorfärg2 2 6 2 3_Tabell 6a K" xfId="19830" xr:uid="{00000000-0005-0000-0000-0000BF1A0000}"/>
    <cellStyle name="20% - Dekorfärg2 2 6 2 4" xfId="5181" xr:uid="{00000000-0005-0000-0000-0000C01A0000}"/>
    <cellStyle name="20% - Dekorfärg2 2 6 2 4 2" xfId="14066" xr:uid="{00000000-0005-0000-0000-0000C11A0000}"/>
    <cellStyle name="20% - Dekorfärg2 2 6 2 4 2 2" xfId="38480" xr:uid="{00000000-0005-0000-0000-0000C21A0000}"/>
    <cellStyle name="20% - Dekorfärg2 2 6 2 4 3" xfId="31563" xr:uid="{00000000-0005-0000-0000-0000C31A0000}"/>
    <cellStyle name="20% - Dekorfärg2 2 6 2 4 4" xfId="38481" xr:uid="{00000000-0005-0000-0000-0000C41A0000}"/>
    <cellStyle name="20% - Dekorfärg2 2 6 2 4_Tabell 6a K" xfId="22329" xr:uid="{00000000-0005-0000-0000-0000C51A0000}"/>
    <cellStyle name="20% - Dekorfärg2 2 6 2 5" xfId="9681" xr:uid="{00000000-0005-0000-0000-0000C61A0000}"/>
    <cellStyle name="20% - Dekorfärg2 2 6 2 5 2" xfId="38482" xr:uid="{00000000-0005-0000-0000-0000C71A0000}"/>
    <cellStyle name="20% - Dekorfärg2 2 6 2 5 2 2" xfId="38483" xr:uid="{00000000-0005-0000-0000-0000C81A0000}"/>
    <cellStyle name="20% - Dekorfärg2 2 6 2 5 3" xfId="38484" xr:uid="{00000000-0005-0000-0000-0000C91A0000}"/>
    <cellStyle name="20% - Dekorfärg2 2 6 2 6" xfId="27178" xr:uid="{00000000-0005-0000-0000-0000CA1A0000}"/>
    <cellStyle name="20% - Dekorfärg2 2 6 2 6 2" xfId="38485" xr:uid="{00000000-0005-0000-0000-0000CB1A0000}"/>
    <cellStyle name="20% - Dekorfärg2 2 6 2 7" xfId="38486" xr:uid="{00000000-0005-0000-0000-0000CC1A0000}"/>
    <cellStyle name="20% - Dekorfärg2 2 6 2 8" xfId="38487" xr:uid="{00000000-0005-0000-0000-0000CD1A0000}"/>
    <cellStyle name="20% - Dekorfärg2 2 6 2_Tabell 6a K" xfId="18373" xr:uid="{00000000-0005-0000-0000-0000CE1A0000}"/>
    <cellStyle name="20% - Dekorfärg2 2 6 3" xfId="1343" xr:uid="{00000000-0005-0000-0000-0000CF1A0000}"/>
    <cellStyle name="20% - Dekorfärg2 2 6 3 2" xfId="3535" xr:uid="{00000000-0005-0000-0000-0000D01A0000}"/>
    <cellStyle name="20% - Dekorfärg2 2 6 3 2 2" xfId="7921" xr:uid="{00000000-0005-0000-0000-0000D11A0000}"/>
    <cellStyle name="20% - Dekorfärg2 2 6 3 2 2 2" xfId="16806" xr:uid="{00000000-0005-0000-0000-0000D21A0000}"/>
    <cellStyle name="20% - Dekorfärg2 2 6 3 2 2 2 2" xfId="38488" xr:uid="{00000000-0005-0000-0000-0000D31A0000}"/>
    <cellStyle name="20% - Dekorfärg2 2 6 3 2 2 3" xfId="34303" xr:uid="{00000000-0005-0000-0000-0000D41A0000}"/>
    <cellStyle name="20% - Dekorfärg2 2 6 3 2 2_Tabell 6a K" xfId="20869" xr:uid="{00000000-0005-0000-0000-0000D51A0000}"/>
    <cellStyle name="20% - Dekorfärg2 2 6 3 2 3" xfId="12420" xr:uid="{00000000-0005-0000-0000-0000D61A0000}"/>
    <cellStyle name="20% - Dekorfärg2 2 6 3 2 3 2" xfId="38489" xr:uid="{00000000-0005-0000-0000-0000D71A0000}"/>
    <cellStyle name="20% - Dekorfärg2 2 6 3 2 4" xfId="29917" xr:uid="{00000000-0005-0000-0000-0000D81A0000}"/>
    <cellStyle name="20% - Dekorfärg2 2 6 3 2 5" xfId="38490" xr:uid="{00000000-0005-0000-0000-0000D91A0000}"/>
    <cellStyle name="20% - Dekorfärg2 2 6 3 2_Tabell 6a K" xfId="24977" xr:uid="{00000000-0005-0000-0000-0000DA1A0000}"/>
    <cellStyle name="20% - Dekorfärg2 2 6 3 3" xfId="5728" xr:uid="{00000000-0005-0000-0000-0000DB1A0000}"/>
    <cellStyle name="20% - Dekorfärg2 2 6 3 3 2" xfId="14613" xr:uid="{00000000-0005-0000-0000-0000DC1A0000}"/>
    <cellStyle name="20% - Dekorfärg2 2 6 3 3 2 2" xfId="38491" xr:uid="{00000000-0005-0000-0000-0000DD1A0000}"/>
    <cellStyle name="20% - Dekorfärg2 2 6 3 3 3" xfId="32110" xr:uid="{00000000-0005-0000-0000-0000DE1A0000}"/>
    <cellStyle name="20% - Dekorfärg2 2 6 3 3 4" xfId="38492" xr:uid="{00000000-0005-0000-0000-0000DF1A0000}"/>
    <cellStyle name="20% - Dekorfärg2 2 6 3 3_Tabell 6a K" xfId="20018" xr:uid="{00000000-0005-0000-0000-0000E01A0000}"/>
    <cellStyle name="20% - Dekorfärg2 2 6 3 4" xfId="10228" xr:uid="{00000000-0005-0000-0000-0000E11A0000}"/>
    <cellStyle name="20% - Dekorfärg2 2 6 3 4 2" xfId="38493" xr:uid="{00000000-0005-0000-0000-0000E21A0000}"/>
    <cellStyle name="20% - Dekorfärg2 2 6 3 4 2 2" xfId="38494" xr:uid="{00000000-0005-0000-0000-0000E31A0000}"/>
    <cellStyle name="20% - Dekorfärg2 2 6 3 4 3" xfId="38495" xr:uid="{00000000-0005-0000-0000-0000E41A0000}"/>
    <cellStyle name="20% - Dekorfärg2 2 6 3 5" xfId="27725" xr:uid="{00000000-0005-0000-0000-0000E51A0000}"/>
    <cellStyle name="20% - Dekorfärg2 2 6 3 5 2" xfId="38496" xr:uid="{00000000-0005-0000-0000-0000E61A0000}"/>
    <cellStyle name="20% - Dekorfärg2 2 6 3 6" xfId="38497" xr:uid="{00000000-0005-0000-0000-0000E71A0000}"/>
    <cellStyle name="20% - Dekorfärg2 2 6 3 7" xfId="38498" xr:uid="{00000000-0005-0000-0000-0000E81A0000}"/>
    <cellStyle name="20% - Dekorfärg2 2 6 3_Tabell 6a K" xfId="23955" xr:uid="{00000000-0005-0000-0000-0000E91A0000}"/>
    <cellStyle name="20% - Dekorfärg2 2 6 4" xfId="2564" xr:uid="{00000000-0005-0000-0000-0000EA1A0000}"/>
    <cellStyle name="20% - Dekorfärg2 2 6 4 2" xfId="6950" xr:uid="{00000000-0005-0000-0000-0000EB1A0000}"/>
    <cellStyle name="20% - Dekorfärg2 2 6 4 2 2" xfId="15835" xr:uid="{00000000-0005-0000-0000-0000EC1A0000}"/>
    <cellStyle name="20% - Dekorfärg2 2 6 4 2 2 2" xfId="38499" xr:uid="{00000000-0005-0000-0000-0000ED1A0000}"/>
    <cellStyle name="20% - Dekorfärg2 2 6 4 2 3" xfId="33332" xr:uid="{00000000-0005-0000-0000-0000EE1A0000}"/>
    <cellStyle name="20% - Dekorfärg2 2 6 4 2 4" xfId="38500" xr:uid="{00000000-0005-0000-0000-0000EF1A0000}"/>
    <cellStyle name="20% - Dekorfärg2 2 6 4 2_Tabell 6a K" xfId="24211" xr:uid="{00000000-0005-0000-0000-0000F01A0000}"/>
    <cellStyle name="20% - Dekorfärg2 2 6 4 3" xfId="11449" xr:uid="{00000000-0005-0000-0000-0000F11A0000}"/>
    <cellStyle name="20% - Dekorfärg2 2 6 4 3 2" xfId="38501" xr:uid="{00000000-0005-0000-0000-0000F21A0000}"/>
    <cellStyle name="20% - Dekorfärg2 2 6 4 3 2 2" xfId="38502" xr:uid="{00000000-0005-0000-0000-0000F31A0000}"/>
    <cellStyle name="20% - Dekorfärg2 2 6 4 3 3" xfId="38503" xr:uid="{00000000-0005-0000-0000-0000F41A0000}"/>
    <cellStyle name="20% - Dekorfärg2 2 6 4 4" xfId="28946" xr:uid="{00000000-0005-0000-0000-0000F51A0000}"/>
    <cellStyle name="20% - Dekorfärg2 2 6 4 4 2" xfId="38504" xr:uid="{00000000-0005-0000-0000-0000F61A0000}"/>
    <cellStyle name="20% - Dekorfärg2 2 6 4 5" xfId="38505" xr:uid="{00000000-0005-0000-0000-0000F71A0000}"/>
    <cellStyle name="20% - Dekorfärg2 2 6 4 6" xfId="38506" xr:uid="{00000000-0005-0000-0000-0000F81A0000}"/>
    <cellStyle name="20% - Dekorfärg2 2 6 4_Tabell 6a K" xfId="20345" xr:uid="{00000000-0005-0000-0000-0000F91A0000}"/>
    <cellStyle name="20% - Dekorfärg2 2 6 5" xfId="4757" xr:uid="{00000000-0005-0000-0000-0000FA1A0000}"/>
    <cellStyle name="20% - Dekorfärg2 2 6 5 2" xfId="13642" xr:uid="{00000000-0005-0000-0000-0000FB1A0000}"/>
    <cellStyle name="20% - Dekorfärg2 2 6 5 2 2" xfId="38507" xr:uid="{00000000-0005-0000-0000-0000FC1A0000}"/>
    <cellStyle name="20% - Dekorfärg2 2 6 5 3" xfId="31139" xr:uid="{00000000-0005-0000-0000-0000FD1A0000}"/>
    <cellStyle name="20% - Dekorfärg2 2 6 5 4" xfId="38508" xr:uid="{00000000-0005-0000-0000-0000FE1A0000}"/>
    <cellStyle name="20% - Dekorfärg2 2 6 5_Tabell 6a K" xfId="21547" xr:uid="{00000000-0005-0000-0000-0000FF1A0000}"/>
    <cellStyle name="20% - Dekorfärg2 2 6 6" xfId="9257" xr:uid="{00000000-0005-0000-0000-0000001B0000}"/>
    <cellStyle name="20% - Dekorfärg2 2 6 6 2" xfId="38509" xr:uid="{00000000-0005-0000-0000-0000011B0000}"/>
    <cellStyle name="20% - Dekorfärg2 2 6 6 2 2" xfId="38510" xr:uid="{00000000-0005-0000-0000-0000021B0000}"/>
    <cellStyle name="20% - Dekorfärg2 2 6 6 3" xfId="38511" xr:uid="{00000000-0005-0000-0000-0000031B0000}"/>
    <cellStyle name="20% - Dekorfärg2 2 6 7" xfId="26754" xr:uid="{00000000-0005-0000-0000-0000041B0000}"/>
    <cellStyle name="20% - Dekorfärg2 2 6 7 2" xfId="38512" xr:uid="{00000000-0005-0000-0000-0000051B0000}"/>
    <cellStyle name="20% - Dekorfärg2 2 6 8" xfId="38513" xr:uid="{00000000-0005-0000-0000-0000061B0000}"/>
    <cellStyle name="20% - Dekorfärg2 2 6 9" xfId="38514" xr:uid="{00000000-0005-0000-0000-0000071B0000}"/>
    <cellStyle name="20% - Dekorfärg2 2 6_Tabell 6a K" xfId="21027" xr:uid="{00000000-0005-0000-0000-0000081B0000}"/>
    <cellStyle name="20% - Dekorfärg2 2 7" xfId="584" xr:uid="{00000000-0005-0000-0000-0000091B0000}"/>
    <cellStyle name="20% - Dekorfärg2 2 7 2" xfId="1345" xr:uid="{00000000-0005-0000-0000-00000A1B0000}"/>
    <cellStyle name="20% - Dekorfärg2 2 7 2 2" xfId="3537" xr:uid="{00000000-0005-0000-0000-00000B1B0000}"/>
    <cellStyle name="20% - Dekorfärg2 2 7 2 2 2" xfId="7923" xr:uid="{00000000-0005-0000-0000-00000C1B0000}"/>
    <cellStyle name="20% - Dekorfärg2 2 7 2 2 2 2" xfId="16808" xr:uid="{00000000-0005-0000-0000-00000D1B0000}"/>
    <cellStyle name="20% - Dekorfärg2 2 7 2 2 2 2 2" xfId="38515" xr:uid="{00000000-0005-0000-0000-00000E1B0000}"/>
    <cellStyle name="20% - Dekorfärg2 2 7 2 2 2 3" xfId="34305" xr:uid="{00000000-0005-0000-0000-00000F1B0000}"/>
    <cellStyle name="20% - Dekorfärg2 2 7 2 2 2_Tabell 6a K" xfId="23040" xr:uid="{00000000-0005-0000-0000-0000101B0000}"/>
    <cellStyle name="20% - Dekorfärg2 2 7 2 2 3" xfId="12422" xr:uid="{00000000-0005-0000-0000-0000111B0000}"/>
    <cellStyle name="20% - Dekorfärg2 2 7 2 2 3 2" xfId="38516" xr:uid="{00000000-0005-0000-0000-0000121B0000}"/>
    <cellStyle name="20% - Dekorfärg2 2 7 2 2 4" xfId="29919" xr:uid="{00000000-0005-0000-0000-0000131B0000}"/>
    <cellStyle name="20% - Dekorfärg2 2 7 2 2 5" xfId="38517" xr:uid="{00000000-0005-0000-0000-0000141B0000}"/>
    <cellStyle name="20% - Dekorfärg2 2 7 2 2_Tabell 6a K" xfId="19163" xr:uid="{00000000-0005-0000-0000-0000151B0000}"/>
    <cellStyle name="20% - Dekorfärg2 2 7 2 3" xfId="5730" xr:uid="{00000000-0005-0000-0000-0000161B0000}"/>
    <cellStyle name="20% - Dekorfärg2 2 7 2 3 2" xfId="14615" xr:uid="{00000000-0005-0000-0000-0000171B0000}"/>
    <cellStyle name="20% - Dekorfärg2 2 7 2 3 2 2" xfId="38518" xr:uid="{00000000-0005-0000-0000-0000181B0000}"/>
    <cellStyle name="20% - Dekorfärg2 2 7 2 3 3" xfId="32112" xr:uid="{00000000-0005-0000-0000-0000191B0000}"/>
    <cellStyle name="20% - Dekorfärg2 2 7 2 3 4" xfId="38519" xr:uid="{00000000-0005-0000-0000-00001A1B0000}"/>
    <cellStyle name="20% - Dekorfärg2 2 7 2 3_Tabell 6a K" xfId="17918" xr:uid="{00000000-0005-0000-0000-00001B1B0000}"/>
    <cellStyle name="20% - Dekorfärg2 2 7 2 4" xfId="10230" xr:uid="{00000000-0005-0000-0000-00001C1B0000}"/>
    <cellStyle name="20% - Dekorfärg2 2 7 2 4 2" xfId="38520" xr:uid="{00000000-0005-0000-0000-00001D1B0000}"/>
    <cellStyle name="20% - Dekorfärg2 2 7 2 4 2 2" xfId="38521" xr:uid="{00000000-0005-0000-0000-00001E1B0000}"/>
    <cellStyle name="20% - Dekorfärg2 2 7 2 4 3" xfId="38522" xr:uid="{00000000-0005-0000-0000-00001F1B0000}"/>
    <cellStyle name="20% - Dekorfärg2 2 7 2 5" xfId="27727" xr:uid="{00000000-0005-0000-0000-0000201B0000}"/>
    <cellStyle name="20% - Dekorfärg2 2 7 2 5 2" xfId="38523" xr:uid="{00000000-0005-0000-0000-0000211B0000}"/>
    <cellStyle name="20% - Dekorfärg2 2 7 2 6" xfId="38524" xr:uid="{00000000-0005-0000-0000-0000221B0000}"/>
    <cellStyle name="20% - Dekorfärg2 2 7 2 7" xfId="38525" xr:uid="{00000000-0005-0000-0000-0000231B0000}"/>
    <cellStyle name="20% - Dekorfärg2 2 7 2_Tabell 6a K" xfId="19633" xr:uid="{00000000-0005-0000-0000-0000241B0000}"/>
    <cellStyle name="20% - Dekorfärg2 2 7 3" xfId="2776" xr:uid="{00000000-0005-0000-0000-0000251B0000}"/>
    <cellStyle name="20% - Dekorfärg2 2 7 3 2" xfId="7162" xr:uid="{00000000-0005-0000-0000-0000261B0000}"/>
    <cellStyle name="20% - Dekorfärg2 2 7 3 2 2" xfId="16047" xr:uid="{00000000-0005-0000-0000-0000271B0000}"/>
    <cellStyle name="20% - Dekorfärg2 2 7 3 2 2 2" xfId="38526" xr:uid="{00000000-0005-0000-0000-0000281B0000}"/>
    <cellStyle name="20% - Dekorfärg2 2 7 3 2 3" xfId="33544" xr:uid="{00000000-0005-0000-0000-0000291B0000}"/>
    <cellStyle name="20% - Dekorfärg2 2 7 3 2 4" xfId="38527" xr:uid="{00000000-0005-0000-0000-00002A1B0000}"/>
    <cellStyle name="20% - Dekorfärg2 2 7 3 2_Tabell 6a K" xfId="18543" xr:uid="{00000000-0005-0000-0000-00002B1B0000}"/>
    <cellStyle name="20% - Dekorfärg2 2 7 3 3" xfId="11661" xr:uid="{00000000-0005-0000-0000-00002C1B0000}"/>
    <cellStyle name="20% - Dekorfärg2 2 7 3 3 2" xfId="38528" xr:uid="{00000000-0005-0000-0000-00002D1B0000}"/>
    <cellStyle name="20% - Dekorfärg2 2 7 3 3 2 2" xfId="38529" xr:uid="{00000000-0005-0000-0000-00002E1B0000}"/>
    <cellStyle name="20% - Dekorfärg2 2 7 3 3 3" xfId="38530" xr:uid="{00000000-0005-0000-0000-00002F1B0000}"/>
    <cellStyle name="20% - Dekorfärg2 2 7 3 4" xfId="29158" xr:uid="{00000000-0005-0000-0000-0000301B0000}"/>
    <cellStyle name="20% - Dekorfärg2 2 7 3 4 2" xfId="38531" xr:uid="{00000000-0005-0000-0000-0000311B0000}"/>
    <cellStyle name="20% - Dekorfärg2 2 7 3 5" xfId="38532" xr:uid="{00000000-0005-0000-0000-0000321B0000}"/>
    <cellStyle name="20% - Dekorfärg2 2 7 3 6" xfId="38533" xr:uid="{00000000-0005-0000-0000-0000331B0000}"/>
    <cellStyle name="20% - Dekorfärg2 2 7 3_Tabell 6a K" xfId="22517" xr:uid="{00000000-0005-0000-0000-0000341B0000}"/>
    <cellStyle name="20% - Dekorfärg2 2 7 4" xfId="4969" xr:uid="{00000000-0005-0000-0000-0000351B0000}"/>
    <cellStyle name="20% - Dekorfärg2 2 7 4 2" xfId="13854" xr:uid="{00000000-0005-0000-0000-0000361B0000}"/>
    <cellStyle name="20% - Dekorfärg2 2 7 4 2 2" xfId="38534" xr:uid="{00000000-0005-0000-0000-0000371B0000}"/>
    <cellStyle name="20% - Dekorfärg2 2 7 4 3" xfId="31351" xr:uid="{00000000-0005-0000-0000-0000381B0000}"/>
    <cellStyle name="20% - Dekorfärg2 2 7 4 4" xfId="38535" xr:uid="{00000000-0005-0000-0000-0000391B0000}"/>
    <cellStyle name="20% - Dekorfärg2 2 7 4_Tabell 6a K" xfId="18760" xr:uid="{00000000-0005-0000-0000-00003A1B0000}"/>
    <cellStyle name="20% - Dekorfärg2 2 7 5" xfId="9469" xr:uid="{00000000-0005-0000-0000-00003B1B0000}"/>
    <cellStyle name="20% - Dekorfärg2 2 7 5 2" xfId="38536" xr:uid="{00000000-0005-0000-0000-00003C1B0000}"/>
    <cellStyle name="20% - Dekorfärg2 2 7 5 2 2" xfId="38537" xr:uid="{00000000-0005-0000-0000-00003D1B0000}"/>
    <cellStyle name="20% - Dekorfärg2 2 7 5 3" xfId="38538" xr:uid="{00000000-0005-0000-0000-00003E1B0000}"/>
    <cellStyle name="20% - Dekorfärg2 2 7 6" xfId="26966" xr:uid="{00000000-0005-0000-0000-00003F1B0000}"/>
    <cellStyle name="20% - Dekorfärg2 2 7 6 2" xfId="38539" xr:uid="{00000000-0005-0000-0000-0000401B0000}"/>
    <cellStyle name="20% - Dekorfärg2 2 7 7" xfId="38540" xr:uid="{00000000-0005-0000-0000-0000411B0000}"/>
    <cellStyle name="20% - Dekorfärg2 2 7 8" xfId="38541" xr:uid="{00000000-0005-0000-0000-0000421B0000}"/>
    <cellStyle name="20% - Dekorfärg2 2 7_Tabell 6a K" xfId="19953" xr:uid="{00000000-0005-0000-0000-0000431B0000}"/>
    <cellStyle name="20% - Dekorfärg2 2 8" xfId="1008" xr:uid="{00000000-0005-0000-0000-0000441B0000}"/>
    <cellStyle name="20% - Dekorfärg2 2 8 2" xfId="1346" xr:uid="{00000000-0005-0000-0000-0000451B0000}"/>
    <cellStyle name="20% - Dekorfärg2 2 8 2 2" xfId="3538" xr:uid="{00000000-0005-0000-0000-0000461B0000}"/>
    <cellStyle name="20% - Dekorfärg2 2 8 2 2 2" xfId="7924" xr:uid="{00000000-0005-0000-0000-0000471B0000}"/>
    <cellStyle name="20% - Dekorfärg2 2 8 2 2 2 2" xfId="16809" xr:uid="{00000000-0005-0000-0000-0000481B0000}"/>
    <cellStyle name="20% - Dekorfärg2 2 8 2 2 2 2 2" xfId="38542" xr:uid="{00000000-0005-0000-0000-0000491B0000}"/>
    <cellStyle name="20% - Dekorfärg2 2 8 2 2 2 3" xfId="34306" xr:uid="{00000000-0005-0000-0000-00004A1B0000}"/>
    <cellStyle name="20% - Dekorfärg2 2 8 2 2 2_Tabell 6a K" xfId="24361" xr:uid="{00000000-0005-0000-0000-00004B1B0000}"/>
    <cellStyle name="20% - Dekorfärg2 2 8 2 2 3" xfId="12423" xr:uid="{00000000-0005-0000-0000-00004C1B0000}"/>
    <cellStyle name="20% - Dekorfärg2 2 8 2 2 3 2" xfId="38543" xr:uid="{00000000-0005-0000-0000-00004D1B0000}"/>
    <cellStyle name="20% - Dekorfärg2 2 8 2 2 4" xfId="29920" xr:uid="{00000000-0005-0000-0000-00004E1B0000}"/>
    <cellStyle name="20% - Dekorfärg2 2 8 2 2 5" xfId="38544" xr:uid="{00000000-0005-0000-0000-00004F1B0000}"/>
    <cellStyle name="20% - Dekorfärg2 2 8 2 2_Tabell 6a K" xfId="25209" xr:uid="{00000000-0005-0000-0000-0000501B0000}"/>
    <cellStyle name="20% - Dekorfärg2 2 8 2 3" xfId="5731" xr:uid="{00000000-0005-0000-0000-0000511B0000}"/>
    <cellStyle name="20% - Dekorfärg2 2 8 2 3 2" xfId="14616" xr:uid="{00000000-0005-0000-0000-0000521B0000}"/>
    <cellStyle name="20% - Dekorfärg2 2 8 2 3 2 2" xfId="38545" xr:uid="{00000000-0005-0000-0000-0000531B0000}"/>
    <cellStyle name="20% - Dekorfärg2 2 8 2 3 3" xfId="32113" xr:uid="{00000000-0005-0000-0000-0000541B0000}"/>
    <cellStyle name="20% - Dekorfärg2 2 8 2 3 4" xfId="38546" xr:uid="{00000000-0005-0000-0000-0000551B0000}"/>
    <cellStyle name="20% - Dekorfärg2 2 8 2 3_Tabell 6a K" xfId="24688" xr:uid="{00000000-0005-0000-0000-0000561B0000}"/>
    <cellStyle name="20% - Dekorfärg2 2 8 2 4" xfId="10231" xr:uid="{00000000-0005-0000-0000-0000571B0000}"/>
    <cellStyle name="20% - Dekorfärg2 2 8 2 4 2" xfId="38547" xr:uid="{00000000-0005-0000-0000-0000581B0000}"/>
    <cellStyle name="20% - Dekorfärg2 2 8 2 4 2 2" xfId="38548" xr:uid="{00000000-0005-0000-0000-0000591B0000}"/>
    <cellStyle name="20% - Dekorfärg2 2 8 2 4 3" xfId="38549" xr:uid="{00000000-0005-0000-0000-00005A1B0000}"/>
    <cellStyle name="20% - Dekorfärg2 2 8 2 5" xfId="27728" xr:uid="{00000000-0005-0000-0000-00005B1B0000}"/>
    <cellStyle name="20% - Dekorfärg2 2 8 2 5 2" xfId="38550" xr:uid="{00000000-0005-0000-0000-00005C1B0000}"/>
    <cellStyle name="20% - Dekorfärg2 2 8 2 6" xfId="38551" xr:uid="{00000000-0005-0000-0000-00005D1B0000}"/>
    <cellStyle name="20% - Dekorfärg2 2 8 2 7" xfId="38552" xr:uid="{00000000-0005-0000-0000-00005E1B0000}"/>
    <cellStyle name="20% - Dekorfärg2 2 8 2_Tabell 6a K" xfId="22806" xr:uid="{00000000-0005-0000-0000-00005F1B0000}"/>
    <cellStyle name="20% - Dekorfärg2 2 8 3" xfId="3200" xr:uid="{00000000-0005-0000-0000-0000601B0000}"/>
    <cellStyle name="20% - Dekorfärg2 2 8 3 2" xfId="7586" xr:uid="{00000000-0005-0000-0000-0000611B0000}"/>
    <cellStyle name="20% - Dekorfärg2 2 8 3 2 2" xfId="16471" xr:uid="{00000000-0005-0000-0000-0000621B0000}"/>
    <cellStyle name="20% - Dekorfärg2 2 8 3 2 2 2" xfId="38553" xr:uid="{00000000-0005-0000-0000-0000631B0000}"/>
    <cellStyle name="20% - Dekorfärg2 2 8 3 2 3" xfId="33968" xr:uid="{00000000-0005-0000-0000-0000641B0000}"/>
    <cellStyle name="20% - Dekorfärg2 2 8 3 2 4" xfId="38554" xr:uid="{00000000-0005-0000-0000-0000651B0000}"/>
    <cellStyle name="20% - Dekorfärg2 2 8 3 2_Tabell 6a K" xfId="22784" xr:uid="{00000000-0005-0000-0000-0000661B0000}"/>
    <cellStyle name="20% - Dekorfärg2 2 8 3 3" xfId="12085" xr:uid="{00000000-0005-0000-0000-0000671B0000}"/>
    <cellStyle name="20% - Dekorfärg2 2 8 3 3 2" xfId="38555" xr:uid="{00000000-0005-0000-0000-0000681B0000}"/>
    <cellStyle name="20% - Dekorfärg2 2 8 3 3 2 2" xfId="38556" xr:uid="{00000000-0005-0000-0000-0000691B0000}"/>
    <cellStyle name="20% - Dekorfärg2 2 8 3 3 3" xfId="38557" xr:uid="{00000000-0005-0000-0000-00006A1B0000}"/>
    <cellStyle name="20% - Dekorfärg2 2 8 3 4" xfId="29582" xr:uid="{00000000-0005-0000-0000-00006B1B0000}"/>
    <cellStyle name="20% - Dekorfärg2 2 8 3 4 2" xfId="38558" xr:uid="{00000000-0005-0000-0000-00006C1B0000}"/>
    <cellStyle name="20% - Dekorfärg2 2 8 3 5" xfId="38559" xr:uid="{00000000-0005-0000-0000-00006D1B0000}"/>
    <cellStyle name="20% - Dekorfärg2 2 8 3 6" xfId="38560" xr:uid="{00000000-0005-0000-0000-00006E1B0000}"/>
    <cellStyle name="20% - Dekorfärg2 2 8 3_Tabell 6a K" xfId="18317" xr:uid="{00000000-0005-0000-0000-00006F1B0000}"/>
    <cellStyle name="20% - Dekorfärg2 2 8 4" xfId="5393" xr:uid="{00000000-0005-0000-0000-0000701B0000}"/>
    <cellStyle name="20% - Dekorfärg2 2 8 4 2" xfId="14278" xr:uid="{00000000-0005-0000-0000-0000711B0000}"/>
    <cellStyle name="20% - Dekorfärg2 2 8 4 2 2" xfId="38561" xr:uid="{00000000-0005-0000-0000-0000721B0000}"/>
    <cellStyle name="20% - Dekorfärg2 2 8 4 3" xfId="31775" xr:uid="{00000000-0005-0000-0000-0000731B0000}"/>
    <cellStyle name="20% - Dekorfärg2 2 8 4 4" xfId="38562" xr:uid="{00000000-0005-0000-0000-0000741B0000}"/>
    <cellStyle name="20% - Dekorfärg2 2 8 4_Tabell 6a K" xfId="19926" xr:uid="{00000000-0005-0000-0000-0000751B0000}"/>
    <cellStyle name="20% - Dekorfärg2 2 8 5" xfId="9893" xr:uid="{00000000-0005-0000-0000-0000761B0000}"/>
    <cellStyle name="20% - Dekorfärg2 2 8 5 2" xfId="38563" xr:uid="{00000000-0005-0000-0000-0000771B0000}"/>
    <cellStyle name="20% - Dekorfärg2 2 8 5 2 2" xfId="38564" xr:uid="{00000000-0005-0000-0000-0000781B0000}"/>
    <cellStyle name="20% - Dekorfärg2 2 8 5 3" xfId="38565" xr:uid="{00000000-0005-0000-0000-0000791B0000}"/>
    <cellStyle name="20% - Dekorfärg2 2 8 6" xfId="27390" xr:uid="{00000000-0005-0000-0000-00007A1B0000}"/>
    <cellStyle name="20% - Dekorfärg2 2 8 6 2" xfId="38566" xr:uid="{00000000-0005-0000-0000-00007B1B0000}"/>
    <cellStyle name="20% - Dekorfärg2 2 8 7" xfId="38567" xr:uid="{00000000-0005-0000-0000-00007C1B0000}"/>
    <cellStyle name="20% - Dekorfärg2 2 8 8" xfId="38568" xr:uid="{00000000-0005-0000-0000-00007D1B0000}"/>
    <cellStyle name="20% - Dekorfärg2 2 8_Tabell 6a K" xfId="25331" xr:uid="{00000000-0005-0000-0000-00007E1B0000}"/>
    <cellStyle name="20% - Dekorfärg2 2 9" xfId="1307" xr:uid="{00000000-0005-0000-0000-00007F1B0000}"/>
    <cellStyle name="20% - Dekorfärg2 2 9 2" xfId="3499" xr:uid="{00000000-0005-0000-0000-0000801B0000}"/>
    <cellStyle name="20% - Dekorfärg2 2 9 2 2" xfId="7885" xr:uid="{00000000-0005-0000-0000-0000811B0000}"/>
    <cellStyle name="20% - Dekorfärg2 2 9 2 2 2" xfId="16770" xr:uid="{00000000-0005-0000-0000-0000821B0000}"/>
    <cellStyle name="20% - Dekorfärg2 2 9 2 2 2 2" xfId="38569" xr:uid="{00000000-0005-0000-0000-0000831B0000}"/>
    <cellStyle name="20% - Dekorfärg2 2 9 2 2 3" xfId="34267" xr:uid="{00000000-0005-0000-0000-0000841B0000}"/>
    <cellStyle name="20% - Dekorfärg2 2 9 2 2_Tabell 6a K" xfId="25186" xr:uid="{00000000-0005-0000-0000-0000851B0000}"/>
    <cellStyle name="20% - Dekorfärg2 2 9 2 3" xfId="12384" xr:uid="{00000000-0005-0000-0000-0000861B0000}"/>
    <cellStyle name="20% - Dekorfärg2 2 9 2 3 2" xfId="38570" xr:uid="{00000000-0005-0000-0000-0000871B0000}"/>
    <cellStyle name="20% - Dekorfärg2 2 9 2 4" xfId="29881" xr:uid="{00000000-0005-0000-0000-0000881B0000}"/>
    <cellStyle name="20% - Dekorfärg2 2 9 2 5" xfId="38571" xr:uid="{00000000-0005-0000-0000-0000891B0000}"/>
    <cellStyle name="20% - Dekorfärg2 2 9 2_Tabell 6a K" xfId="18148" xr:uid="{00000000-0005-0000-0000-00008A1B0000}"/>
    <cellStyle name="20% - Dekorfärg2 2 9 3" xfId="5692" xr:uid="{00000000-0005-0000-0000-00008B1B0000}"/>
    <cellStyle name="20% - Dekorfärg2 2 9 3 2" xfId="14577" xr:uid="{00000000-0005-0000-0000-00008C1B0000}"/>
    <cellStyle name="20% - Dekorfärg2 2 9 3 2 2" xfId="38572" xr:uid="{00000000-0005-0000-0000-00008D1B0000}"/>
    <cellStyle name="20% - Dekorfärg2 2 9 3 3" xfId="32074" xr:uid="{00000000-0005-0000-0000-00008E1B0000}"/>
    <cellStyle name="20% - Dekorfärg2 2 9 3 4" xfId="38573" xr:uid="{00000000-0005-0000-0000-00008F1B0000}"/>
    <cellStyle name="20% - Dekorfärg2 2 9 3_Tabell 6a K" xfId="20226" xr:uid="{00000000-0005-0000-0000-0000901B0000}"/>
    <cellStyle name="20% - Dekorfärg2 2 9 4" xfId="10192" xr:uid="{00000000-0005-0000-0000-0000911B0000}"/>
    <cellStyle name="20% - Dekorfärg2 2 9 4 2" xfId="38574" xr:uid="{00000000-0005-0000-0000-0000921B0000}"/>
    <cellStyle name="20% - Dekorfärg2 2 9 4 2 2" xfId="38575" xr:uid="{00000000-0005-0000-0000-0000931B0000}"/>
    <cellStyle name="20% - Dekorfärg2 2 9 4 3" xfId="38576" xr:uid="{00000000-0005-0000-0000-0000941B0000}"/>
    <cellStyle name="20% - Dekorfärg2 2 9 5" xfId="27689" xr:uid="{00000000-0005-0000-0000-0000951B0000}"/>
    <cellStyle name="20% - Dekorfärg2 2 9 5 2" xfId="38577" xr:uid="{00000000-0005-0000-0000-0000961B0000}"/>
    <cellStyle name="20% - Dekorfärg2 2 9 6" xfId="38578" xr:uid="{00000000-0005-0000-0000-0000971B0000}"/>
    <cellStyle name="20% - Dekorfärg2 2 9 7" xfId="38579" xr:uid="{00000000-0005-0000-0000-0000981B0000}"/>
    <cellStyle name="20% - Dekorfärg2 2 9_Tabell 6a K" xfId="19138" xr:uid="{00000000-0005-0000-0000-0000991B0000}"/>
    <cellStyle name="20% - Dekorfärg2 2_Tabell 6a K" xfId="26363" xr:uid="{00000000-0005-0000-0000-00009A1B0000}"/>
    <cellStyle name="20% - Dekorfärg2 3" xfId="172" xr:uid="{00000000-0005-0000-0000-00009B1B0000}"/>
    <cellStyle name="20% - Dekorfärg2 3 10" xfId="4557" xr:uid="{00000000-0005-0000-0000-00009C1B0000}"/>
    <cellStyle name="20% - Dekorfärg2 3 10 2" xfId="13442" xr:uid="{00000000-0005-0000-0000-00009D1B0000}"/>
    <cellStyle name="20% - Dekorfärg2 3 10 2 2" xfId="38580" xr:uid="{00000000-0005-0000-0000-00009E1B0000}"/>
    <cellStyle name="20% - Dekorfärg2 3 10 3" xfId="30939" xr:uid="{00000000-0005-0000-0000-00009F1B0000}"/>
    <cellStyle name="20% - Dekorfärg2 3 10 4" xfId="38581" xr:uid="{00000000-0005-0000-0000-0000A01B0000}"/>
    <cellStyle name="20% - Dekorfärg2 3 10_Tabell 6a K" xfId="20136" xr:uid="{00000000-0005-0000-0000-0000A11B0000}"/>
    <cellStyle name="20% - Dekorfärg2 3 11" xfId="9057" xr:uid="{00000000-0005-0000-0000-0000A21B0000}"/>
    <cellStyle name="20% - Dekorfärg2 3 11 2" xfId="38582" xr:uid="{00000000-0005-0000-0000-0000A31B0000}"/>
    <cellStyle name="20% - Dekorfärg2 3 11 2 2" xfId="38583" xr:uid="{00000000-0005-0000-0000-0000A41B0000}"/>
    <cellStyle name="20% - Dekorfärg2 3 11 3" xfId="38584" xr:uid="{00000000-0005-0000-0000-0000A51B0000}"/>
    <cellStyle name="20% - Dekorfärg2 3 12" xfId="26554" xr:uid="{00000000-0005-0000-0000-0000A61B0000}"/>
    <cellStyle name="20% - Dekorfärg2 3 12 2" xfId="38585" xr:uid="{00000000-0005-0000-0000-0000A71B0000}"/>
    <cellStyle name="20% - Dekorfärg2 3 13" xfId="38586" xr:uid="{00000000-0005-0000-0000-0000A81B0000}"/>
    <cellStyle name="20% - Dekorfärg2 3 14" xfId="38587" xr:uid="{00000000-0005-0000-0000-0000A91B0000}"/>
    <cellStyle name="20% - Dekorfärg2 3 15" xfId="38588" xr:uid="{00000000-0005-0000-0000-0000AA1B0000}"/>
    <cellStyle name="20% - Dekorfärg2 3 2" xfId="272" xr:uid="{00000000-0005-0000-0000-0000AB1B0000}"/>
    <cellStyle name="20% - Dekorfärg2 3 2 10" xfId="38589" xr:uid="{00000000-0005-0000-0000-0000AC1B0000}"/>
    <cellStyle name="20% - Dekorfärg2 3 2 11" xfId="38590" xr:uid="{00000000-0005-0000-0000-0000AD1B0000}"/>
    <cellStyle name="20% - Dekorfärg2 3 2 12" xfId="38591" xr:uid="{00000000-0005-0000-0000-0000AE1B0000}"/>
    <cellStyle name="20% - Dekorfärg2 3 2 2" xfId="484" xr:uid="{00000000-0005-0000-0000-0000AF1B0000}"/>
    <cellStyle name="20% - Dekorfärg2 3 2 2 2" xfId="908" xr:uid="{00000000-0005-0000-0000-0000B01B0000}"/>
    <cellStyle name="20% - Dekorfärg2 3 2 2 2 2" xfId="1350" xr:uid="{00000000-0005-0000-0000-0000B11B0000}"/>
    <cellStyle name="20% - Dekorfärg2 3 2 2 2 2 2" xfId="3542" xr:uid="{00000000-0005-0000-0000-0000B21B0000}"/>
    <cellStyle name="20% - Dekorfärg2 3 2 2 2 2 2 2" xfId="7928" xr:uid="{00000000-0005-0000-0000-0000B31B0000}"/>
    <cellStyle name="20% - Dekorfärg2 3 2 2 2 2 2 2 2" xfId="16813" xr:uid="{00000000-0005-0000-0000-0000B41B0000}"/>
    <cellStyle name="20% - Dekorfärg2 3 2 2 2 2 2 2 2 2" xfId="38592" xr:uid="{00000000-0005-0000-0000-0000B51B0000}"/>
    <cellStyle name="20% - Dekorfärg2 3 2 2 2 2 2 2 3" xfId="34310" xr:uid="{00000000-0005-0000-0000-0000B61B0000}"/>
    <cellStyle name="20% - Dekorfärg2 3 2 2 2 2 2 2_Tabell 6a K" xfId="18552" xr:uid="{00000000-0005-0000-0000-0000B71B0000}"/>
    <cellStyle name="20% - Dekorfärg2 3 2 2 2 2 2 3" xfId="12427" xr:uid="{00000000-0005-0000-0000-0000B81B0000}"/>
    <cellStyle name="20% - Dekorfärg2 3 2 2 2 2 2 3 2" xfId="38593" xr:uid="{00000000-0005-0000-0000-0000B91B0000}"/>
    <cellStyle name="20% - Dekorfärg2 3 2 2 2 2 2 4" xfId="29924" xr:uid="{00000000-0005-0000-0000-0000BA1B0000}"/>
    <cellStyle name="20% - Dekorfärg2 3 2 2 2 2 2 5" xfId="38594" xr:uid="{00000000-0005-0000-0000-0000BB1B0000}"/>
    <cellStyle name="20% - Dekorfärg2 3 2 2 2 2 2_Tabell 6a K" xfId="21063" xr:uid="{00000000-0005-0000-0000-0000BC1B0000}"/>
    <cellStyle name="20% - Dekorfärg2 3 2 2 2 2 3" xfId="5735" xr:uid="{00000000-0005-0000-0000-0000BD1B0000}"/>
    <cellStyle name="20% - Dekorfärg2 3 2 2 2 2 3 2" xfId="14620" xr:uid="{00000000-0005-0000-0000-0000BE1B0000}"/>
    <cellStyle name="20% - Dekorfärg2 3 2 2 2 2 3 2 2" xfId="38595" xr:uid="{00000000-0005-0000-0000-0000BF1B0000}"/>
    <cellStyle name="20% - Dekorfärg2 3 2 2 2 2 3 3" xfId="32117" xr:uid="{00000000-0005-0000-0000-0000C01B0000}"/>
    <cellStyle name="20% - Dekorfärg2 3 2 2 2 2 3 4" xfId="38596" xr:uid="{00000000-0005-0000-0000-0000C11B0000}"/>
    <cellStyle name="20% - Dekorfärg2 3 2 2 2 2 3_Tabell 6a K" xfId="19694" xr:uid="{00000000-0005-0000-0000-0000C21B0000}"/>
    <cellStyle name="20% - Dekorfärg2 3 2 2 2 2 4" xfId="10235" xr:uid="{00000000-0005-0000-0000-0000C31B0000}"/>
    <cellStyle name="20% - Dekorfärg2 3 2 2 2 2 4 2" xfId="38597" xr:uid="{00000000-0005-0000-0000-0000C41B0000}"/>
    <cellStyle name="20% - Dekorfärg2 3 2 2 2 2 4 2 2" xfId="38598" xr:uid="{00000000-0005-0000-0000-0000C51B0000}"/>
    <cellStyle name="20% - Dekorfärg2 3 2 2 2 2 4 3" xfId="38599" xr:uid="{00000000-0005-0000-0000-0000C61B0000}"/>
    <cellStyle name="20% - Dekorfärg2 3 2 2 2 2 5" xfId="27732" xr:uid="{00000000-0005-0000-0000-0000C71B0000}"/>
    <cellStyle name="20% - Dekorfärg2 3 2 2 2 2 5 2" xfId="38600" xr:uid="{00000000-0005-0000-0000-0000C81B0000}"/>
    <cellStyle name="20% - Dekorfärg2 3 2 2 2 2 6" xfId="38601" xr:uid="{00000000-0005-0000-0000-0000C91B0000}"/>
    <cellStyle name="20% - Dekorfärg2 3 2 2 2 2 7" xfId="38602" xr:uid="{00000000-0005-0000-0000-0000CA1B0000}"/>
    <cellStyle name="20% - Dekorfärg2 3 2 2 2 2_Tabell 6a K" xfId="25673" xr:uid="{00000000-0005-0000-0000-0000CB1B0000}"/>
    <cellStyle name="20% - Dekorfärg2 3 2 2 2 3" xfId="3100" xr:uid="{00000000-0005-0000-0000-0000CC1B0000}"/>
    <cellStyle name="20% - Dekorfärg2 3 2 2 2 3 2" xfId="7486" xr:uid="{00000000-0005-0000-0000-0000CD1B0000}"/>
    <cellStyle name="20% - Dekorfärg2 3 2 2 2 3 2 2" xfId="16371" xr:uid="{00000000-0005-0000-0000-0000CE1B0000}"/>
    <cellStyle name="20% - Dekorfärg2 3 2 2 2 3 2 2 2" xfId="38603" xr:uid="{00000000-0005-0000-0000-0000CF1B0000}"/>
    <cellStyle name="20% - Dekorfärg2 3 2 2 2 3 2 3" xfId="33868" xr:uid="{00000000-0005-0000-0000-0000D01B0000}"/>
    <cellStyle name="20% - Dekorfärg2 3 2 2 2 3 2 4" xfId="38604" xr:uid="{00000000-0005-0000-0000-0000D11B0000}"/>
    <cellStyle name="20% - Dekorfärg2 3 2 2 2 3 2_Tabell 6a K" xfId="20509" xr:uid="{00000000-0005-0000-0000-0000D21B0000}"/>
    <cellStyle name="20% - Dekorfärg2 3 2 2 2 3 3" xfId="11985" xr:uid="{00000000-0005-0000-0000-0000D31B0000}"/>
    <cellStyle name="20% - Dekorfärg2 3 2 2 2 3 3 2" xfId="38605" xr:uid="{00000000-0005-0000-0000-0000D41B0000}"/>
    <cellStyle name="20% - Dekorfärg2 3 2 2 2 3 3 2 2" xfId="38606" xr:uid="{00000000-0005-0000-0000-0000D51B0000}"/>
    <cellStyle name="20% - Dekorfärg2 3 2 2 2 3 3 3" xfId="38607" xr:uid="{00000000-0005-0000-0000-0000D61B0000}"/>
    <cellStyle name="20% - Dekorfärg2 3 2 2 2 3 4" xfId="29482" xr:uid="{00000000-0005-0000-0000-0000D71B0000}"/>
    <cellStyle name="20% - Dekorfärg2 3 2 2 2 3 4 2" xfId="38608" xr:uid="{00000000-0005-0000-0000-0000D81B0000}"/>
    <cellStyle name="20% - Dekorfärg2 3 2 2 2 3 5" xfId="38609" xr:uid="{00000000-0005-0000-0000-0000D91B0000}"/>
    <cellStyle name="20% - Dekorfärg2 3 2 2 2 3 6" xfId="38610" xr:uid="{00000000-0005-0000-0000-0000DA1B0000}"/>
    <cellStyle name="20% - Dekorfärg2 3 2 2 2 3_Tabell 6a K" xfId="26344" xr:uid="{00000000-0005-0000-0000-0000DB1B0000}"/>
    <cellStyle name="20% - Dekorfärg2 3 2 2 2 4" xfId="5293" xr:uid="{00000000-0005-0000-0000-0000DC1B0000}"/>
    <cellStyle name="20% - Dekorfärg2 3 2 2 2 4 2" xfId="14178" xr:uid="{00000000-0005-0000-0000-0000DD1B0000}"/>
    <cellStyle name="20% - Dekorfärg2 3 2 2 2 4 2 2" xfId="38611" xr:uid="{00000000-0005-0000-0000-0000DE1B0000}"/>
    <cellStyle name="20% - Dekorfärg2 3 2 2 2 4 3" xfId="31675" xr:uid="{00000000-0005-0000-0000-0000DF1B0000}"/>
    <cellStyle name="20% - Dekorfärg2 3 2 2 2 4 4" xfId="38612" xr:uid="{00000000-0005-0000-0000-0000E01B0000}"/>
    <cellStyle name="20% - Dekorfärg2 3 2 2 2 4_Tabell 6a K" xfId="23015" xr:uid="{00000000-0005-0000-0000-0000E11B0000}"/>
    <cellStyle name="20% - Dekorfärg2 3 2 2 2 5" xfId="9793" xr:uid="{00000000-0005-0000-0000-0000E21B0000}"/>
    <cellStyle name="20% - Dekorfärg2 3 2 2 2 5 2" xfId="38613" xr:uid="{00000000-0005-0000-0000-0000E31B0000}"/>
    <cellStyle name="20% - Dekorfärg2 3 2 2 2 5 2 2" xfId="38614" xr:uid="{00000000-0005-0000-0000-0000E41B0000}"/>
    <cellStyle name="20% - Dekorfärg2 3 2 2 2 5 3" xfId="38615" xr:uid="{00000000-0005-0000-0000-0000E51B0000}"/>
    <cellStyle name="20% - Dekorfärg2 3 2 2 2 6" xfId="27290" xr:uid="{00000000-0005-0000-0000-0000E61B0000}"/>
    <cellStyle name="20% - Dekorfärg2 3 2 2 2 6 2" xfId="38616" xr:uid="{00000000-0005-0000-0000-0000E71B0000}"/>
    <cellStyle name="20% - Dekorfärg2 3 2 2 2 7" xfId="38617" xr:uid="{00000000-0005-0000-0000-0000E81B0000}"/>
    <cellStyle name="20% - Dekorfärg2 3 2 2 2 8" xfId="38618" xr:uid="{00000000-0005-0000-0000-0000E91B0000}"/>
    <cellStyle name="20% - Dekorfärg2 3 2 2 2_Tabell 6a K" xfId="22855" xr:uid="{00000000-0005-0000-0000-0000EA1B0000}"/>
    <cellStyle name="20% - Dekorfärg2 3 2 2 3" xfId="1349" xr:uid="{00000000-0005-0000-0000-0000EB1B0000}"/>
    <cellStyle name="20% - Dekorfärg2 3 2 2 3 2" xfId="3541" xr:uid="{00000000-0005-0000-0000-0000EC1B0000}"/>
    <cellStyle name="20% - Dekorfärg2 3 2 2 3 2 2" xfId="7927" xr:uid="{00000000-0005-0000-0000-0000ED1B0000}"/>
    <cellStyle name="20% - Dekorfärg2 3 2 2 3 2 2 2" xfId="16812" xr:uid="{00000000-0005-0000-0000-0000EE1B0000}"/>
    <cellStyle name="20% - Dekorfärg2 3 2 2 3 2 2 2 2" xfId="38619" xr:uid="{00000000-0005-0000-0000-0000EF1B0000}"/>
    <cellStyle name="20% - Dekorfärg2 3 2 2 3 2 2 3" xfId="34309" xr:uid="{00000000-0005-0000-0000-0000F01B0000}"/>
    <cellStyle name="20% - Dekorfärg2 3 2 2 3 2 2_Tabell 6a K" xfId="25404" xr:uid="{00000000-0005-0000-0000-0000F11B0000}"/>
    <cellStyle name="20% - Dekorfärg2 3 2 2 3 2 3" xfId="12426" xr:uid="{00000000-0005-0000-0000-0000F21B0000}"/>
    <cellStyle name="20% - Dekorfärg2 3 2 2 3 2 3 2" xfId="38620" xr:uid="{00000000-0005-0000-0000-0000F31B0000}"/>
    <cellStyle name="20% - Dekorfärg2 3 2 2 3 2 4" xfId="29923" xr:uid="{00000000-0005-0000-0000-0000F41B0000}"/>
    <cellStyle name="20% - Dekorfärg2 3 2 2 3 2 5" xfId="38621" xr:uid="{00000000-0005-0000-0000-0000F51B0000}"/>
    <cellStyle name="20% - Dekorfärg2 3 2 2 3 2_Tabell 6a K" xfId="23503" xr:uid="{00000000-0005-0000-0000-0000F61B0000}"/>
    <cellStyle name="20% - Dekorfärg2 3 2 2 3 3" xfId="5734" xr:uid="{00000000-0005-0000-0000-0000F71B0000}"/>
    <cellStyle name="20% - Dekorfärg2 3 2 2 3 3 2" xfId="14619" xr:uid="{00000000-0005-0000-0000-0000F81B0000}"/>
    <cellStyle name="20% - Dekorfärg2 3 2 2 3 3 2 2" xfId="38622" xr:uid="{00000000-0005-0000-0000-0000F91B0000}"/>
    <cellStyle name="20% - Dekorfärg2 3 2 2 3 3 3" xfId="32116" xr:uid="{00000000-0005-0000-0000-0000FA1B0000}"/>
    <cellStyle name="20% - Dekorfärg2 3 2 2 3 3 4" xfId="38623" xr:uid="{00000000-0005-0000-0000-0000FB1B0000}"/>
    <cellStyle name="20% - Dekorfärg2 3 2 2 3 3_Tabell 6a K" xfId="19429" xr:uid="{00000000-0005-0000-0000-0000FC1B0000}"/>
    <cellStyle name="20% - Dekorfärg2 3 2 2 3 4" xfId="10234" xr:uid="{00000000-0005-0000-0000-0000FD1B0000}"/>
    <cellStyle name="20% - Dekorfärg2 3 2 2 3 4 2" xfId="38624" xr:uid="{00000000-0005-0000-0000-0000FE1B0000}"/>
    <cellStyle name="20% - Dekorfärg2 3 2 2 3 4 2 2" xfId="38625" xr:uid="{00000000-0005-0000-0000-0000FF1B0000}"/>
    <cellStyle name="20% - Dekorfärg2 3 2 2 3 4 3" xfId="38626" xr:uid="{00000000-0005-0000-0000-0000001C0000}"/>
    <cellStyle name="20% - Dekorfärg2 3 2 2 3 5" xfId="27731" xr:uid="{00000000-0005-0000-0000-0000011C0000}"/>
    <cellStyle name="20% - Dekorfärg2 3 2 2 3 5 2" xfId="38627" xr:uid="{00000000-0005-0000-0000-0000021C0000}"/>
    <cellStyle name="20% - Dekorfärg2 3 2 2 3 6" xfId="38628" xr:uid="{00000000-0005-0000-0000-0000031C0000}"/>
    <cellStyle name="20% - Dekorfärg2 3 2 2 3 7" xfId="38629" xr:uid="{00000000-0005-0000-0000-0000041C0000}"/>
    <cellStyle name="20% - Dekorfärg2 3 2 2 3_Tabell 6a K" xfId="22304" xr:uid="{00000000-0005-0000-0000-0000051C0000}"/>
    <cellStyle name="20% - Dekorfärg2 3 2 2 4" xfId="2676" xr:uid="{00000000-0005-0000-0000-0000061C0000}"/>
    <cellStyle name="20% - Dekorfärg2 3 2 2 4 2" xfId="7062" xr:uid="{00000000-0005-0000-0000-0000071C0000}"/>
    <cellStyle name="20% - Dekorfärg2 3 2 2 4 2 2" xfId="15947" xr:uid="{00000000-0005-0000-0000-0000081C0000}"/>
    <cellStyle name="20% - Dekorfärg2 3 2 2 4 2 2 2" xfId="38630" xr:uid="{00000000-0005-0000-0000-0000091C0000}"/>
    <cellStyle name="20% - Dekorfärg2 3 2 2 4 2 3" xfId="33444" xr:uid="{00000000-0005-0000-0000-00000A1C0000}"/>
    <cellStyle name="20% - Dekorfärg2 3 2 2 4 2 4" xfId="38631" xr:uid="{00000000-0005-0000-0000-00000B1C0000}"/>
    <cellStyle name="20% - Dekorfärg2 3 2 2 4 2_Tabell 6a K" xfId="24224" xr:uid="{00000000-0005-0000-0000-00000C1C0000}"/>
    <cellStyle name="20% - Dekorfärg2 3 2 2 4 3" xfId="11561" xr:uid="{00000000-0005-0000-0000-00000D1C0000}"/>
    <cellStyle name="20% - Dekorfärg2 3 2 2 4 3 2" xfId="38632" xr:uid="{00000000-0005-0000-0000-00000E1C0000}"/>
    <cellStyle name="20% - Dekorfärg2 3 2 2 4 3 2 2" xfId="38633" xr:uid="{00000000-0005-0000-0000-00000F1C0000}"/>
    <cellStyle name="20% - Dekorfärg2 3 2 2 4 3 3" xfId="38634" xr:uid="{00000000-0005-0000-0000-0000101C0000}"/>
    <cellStyle name="20% - Dekorfärg2 3 2 2 4 4" xfId="29058" xr:uid="{00000000-0005-0000-0000-0000111C0000}"/>
    <cellStyle name="20% - Dekorfärg2 3 2 2 4 4 2" xfId="38635" xr:uid="{00000000-0005-0000-0000-0000121C0000}"/>
    <cellStyle name="20% - Dekorfärg2 3 2 2 4 5" xfId="38636" xr:uid="{00000000-0005-0000-0000-0000131C0000}"/>
    <cellStyle name="20% - Dekorfärg2 3 2 2 4 6" xfId="38637" xr:uid="{00000000-0005-0000-0000-0000141C0000}"/>
    <cellStyle name="20% - Dekorfärg2 3 2 2 4_Tabell 6a K" xfId="21864" xr:uid="{00000000-0005-0000-0000-0000151C0000}"/>
    <cellStyle name="20% - Dekorfärg2 3 2 2 5" xfId="4869" xr:uid="{00000000-0005-0000-0000-0000161C0000}"/>
    <cellStyle name="20% - Dekorfärg2 3 2 2 5 2" xfId="13754" xr:uid="{00000000-0005-0000-0000-0000171C0000}"/>
    <cellStyle name="20% - Dekorfärg2 3 2 2 5 2 2" xfId="38638" xr:uid="{00000000-0005-0000-0000-0000181C0000}"/>
    <cellStyle name="20% - Dekorfärg2 3 2 2 5 3" xfId="31251" xr:uid="{00000000-0005-0000-0000-0000191C0000}"/>
    <cellStyle name="20% - Dekorfärg2 3 2 2 5 4" xfId="38639" xr:uid="{00000000-0005-0000-0000-00001A1C0000}"/>
    <cellStyle name="20% - Dekorfärg2 3 2 2 5_Tabell 6a K" xfId="23719" xr:uid="{00000000-0005-0000-0000-00001B1C0000}"/>
    <cellStyle name="20% - Dekorfärg2 3 2 2 6" xfId="9369" xr:uid="{00000000-0005-0000-0000-00001C1C0000}"/>
    <cellStyle name="20% - Dekorfärg2 3 2 2 6 2" xfId="38640" xr:uid="{00000000-0005-0000-0000-00001D1C0000}"/>
    <cellStyle name="20% - Dekorfärg2 3 2 2 6 2 2" xfId="38641" xr:uid="{00000000-0005-0000-0000-00001E1C0000}"/>
    <cellStyle name="20% - Dekorfärg2 3 2 2 6 3" xfId="38642" xr:uid="{00000000-0005-0000-0000-00001F1C0000}"/>
    <cellStyle name="20% - Dekorfärg2 3 2 2 7" xfId="26866" xr:uid="{00000000-0005-0000-0000-0000201C0000}"/>
    <cellStyle name="20% - Dekorfärg2 3 2 2 7 2" xfId="38643" xr:uid="{00000000-0005-0000-0000-0000211C0000}"/>
    <cellStyle name="20% - Dekorfärg2 3 2 2 8" xfId="38644" xr:uid="{00000000-0005-0000-0000-0000221C0000}"/>
    <cellStyle name="20% - Dekorfärg2 3 2 2 9" xfId="38645" xr:uid="{00000000-0005-0000-0000-0000231C0000}"/>
    <cellStyle name="20% - Dekorfärg2 3 2 2_Tabell 6a K" xfId="19040" xr:uid="{00000000-0005-0000-0000-0000241C0000}"/>
    <cellStyle name="20% - Dekorfärg2 3 2 3" xfId="696" xr:uid="{00000000-0005-0000-0000-0000251C0000}"/>
    <cellStyle name="20% - Dekorfärg2 3 2 3 2" xfId="1351" xr:uid="{00000000-0005-0000-0000-0000261C0000}"/>
    <cellStyle name="20% - Dekorfärg2 3 2 3 2 2" xfId="3543" xr:uid="{00000000-0005-0000-0000-0000271C0000}"/>
    <cellStyle name="20% - Dekorfärg2 3 2 3 2 2 2" xfId="7929" xr:uid="{00000000-0005-0000-0000-0000281C0000}"/>
    <cellStyle name="20% - Dekorfärg2 3 2 3 2 2 2 2" xfId="16814" xr:uid="{00000000-0005-0000-0000-0000291C0000}"/>
    <cellStyle name="20% - Dekorfärg2 3 2 3 2 2 2 2 2" xfId="38646" xr:uid="{00000000-0005-0000-0000-00002A1C0000}"/>
    <cellStyle name="20% - Dekorfärg2 3 2 3 2 2 2 3" xfId="34311" xr:uid="{00000000-0005-0000-0000-00002B1C0000}"/>
    <cellStyle name="20% - Dekorfärg2 3 2 3 2 2 2_Tabell 6a K" xfId="20028" xr:uid="{00000000-0005-0000-0000-00002C1C0000}"/>
    <cellStyle name="20% - Dekorfärg2 3 2 3 2 2 3" xfId="12428" xr:uid="{00000000-0005-0000-0000-00002D1C0000}"/>
    <cellStyle name="20% - Dekorfärg2 3 2 3 2 2 3 2" xfId="38647" xr:uid="{00000000-0005-0000-0000-00002E1C0000}"/>
    <cellStyle name="20% - Dekorfärg2 3 2 3 2 2 4" xfId="29925" xr:uid="{00000000-0005-0000-0000-00002F1C0000}"/>
    <cellStyle name="20% - Dekorfärg2 3 2 3 2 2 5" xfId="38648" xr:uid="{00000000-0005-0000-0000-0000301C0000}"/>
    <cellStyle name="20% - Dekorfärg2 3 2 3 2 2_Tabell 6a K" xfId="24557" xr:uid="{00000000-0005-0000-0000-0000311C0000}"/>
    <cellStyle name="20% - Dekorfärg2 3 2 3 2 3" xfId="5736" xr:uid="{00000000-0005-0000-0000-0000321C0000}"/>
    <cellStyle name="20% - Dekorfärg2 3 2 3 2 3 2" xfId="14621" xr:uid="{00000000-0005-0000-0000-0000331C0000}"/>
    <cellStyle name="20% - Dekorfärg2 3 2 3 2 3 2 2" xfId="38649" xr:uid="{00000000-0005-0000-0000-0000341C0000}"/>
    <cellStyle name="20% - Dekorfärg2 3 2 3 2 3 3" xfId="32118" xr:uid="{00000000-0005-0000-0000-0000351C0000}"/>
    <cellStyle name="20% - Dekorfärg2 3 2 3 2 3 4" xfId="38650" xr:uid="{00000000-0005-0000-0000-0000361C0000}"/>
    <cellStyle name="20% - Dekorfärg2 3 2 3 2 3_Tabell 6a K" xfId="25941" xr:uid="{00000000-0005-0000-0000-0000371C0000}"/>
    <cellStyle name="20% - Dekorfärg2 3 2 3 2 4" xfId="10236" xr:uid="{00000000-0005-0000-0000-0000381C0000}"/>
    <cellStyle name="20% - Dekorfärg2 3 2 3 2 4 2" xfId="38651" xr:uid="{00000000-0005-0000-0000-0000391C0000}"/>
    <cellStyle name="20% - Dekorfärg2 3 2 3 2 4 2 2" xfId="38652" xr:uid="{00000000-0005-0000-0000-00003A1C0000}"/>
    <cellStyle name="20% - Dekorfärg2 3 2 3 2 4 3" xfId="38653" xr:uid="{00000000-0005-0000-0000-00003B1C0000}"/>
    <cellStyle name="20% - Dekorfärg2 3 2 3 2 5" xfId="27733" xr:uid="{00000000-0005-0000-0000-00003C1C0000}"/>
    <cellStyle name="20% - Dekorfärg2 3 2 3 2 5 2" xfId="38654" xr:uid="{00000000-0005-0000-0000-00003D1C0000}"/>
    <cellStyle name="20% - Dekorfärg2 3 2 3 2 6" xfId="38655" xr:uid="{00000000-0005-0000-0000-00003E1C0000}"/>
    <cellStyle name="20% - Dekorfärg2 3 2 3 2 7" xfId="38656" xr:uid="{00000000-0005-0000-0000-00003F1C0000}"/>
    <cellStyle name="20% - Dekorfärg2 3 2 3 2_Tabell 6a K" xfId="18727" xr:uid="{00000000-0005-0000-0000-0000401C0000}"/>
    <cellStyle name="20% - Dekorfärg2 3 2 3 3" xfId="2888" xr:uid="{00000000-0005-0000-0000-0000411C0000}"/>
    <cellStyle name="20% - Dekorfärg2 3 2 3 3 2" xfId="7274" xr:uid="{00000000-0005-0000-0000-0000421C0000}"/>
    <cellStyle name="20% - Dekorfärg2 3 2 3 3 2 2" xfId="16159" xr:uid="{00000000-0005-0000-0000-0000431C0000}"/>
    <cellStyle name="20% - Dekorfärg2 3 2 3 3 2 2 2" xfId="38657" xr:uid="{00000000-0005-0000-0000-0000441C0000}"/>
    <cellStyle name="20% - Dekorfärg2 3 2 3 3 2 3" xfId="33656" xr:uid="{00000000-0005-0000-0000-0000451C0000}"/>
    <cellStyle name="20% - Dekorfärg2 3 2 3 3 2 4" xfId="38658" xr:uid="{00000000-0005-0000-0000-0000461C0000}"/>
    <cellStyle name="20% - Dekorfärg2 3 2 3 3 2_Tabell 6a K" xfId="21502" xr:uid="{00000000-0005-0000-0000-0000471C0000}"/>
    <cellStyle name="20% - Dekorfärg2 3 2 3 3 3" xfId="11773" xr:uid="{00000000-0005-0000-0000-0000481C0000}"/>
    <cellStyle name="20% - Dekorfärg2 3 2 3 3 3 2" xfId="38659" xr:uid="{00000000-0005-0000-0000-0000491C0000}"/>
    <cellStyle name="20% - Dekorfärg2 3 2 3 3 3 2 2" xfId="38660" xr:uid="{00000000-0005-0000-0000-00004A1C0000}"/>
    <cellStyle name="20% - Dekorfärg2 3 2 3 3 3 3" xfId="38661" xr:uid="{00000000-0005-0000-0000-00004B1C0000}"/>
    <cellStyle name="20% - Dekorfärg2 3 2 3 3 4" xfId="29270" xr:uid="{00000000-0005-0000-0000-00004C1C0000}"/>
    <cellStyle name="20% - Dekorfärg2 3 2 3 3 4 2" xfId="38662" xr:uid="{00000000-0005-0000-0000-00004D1C0000}"/>
    <cellStyle name="20% - Dekorfärg2 3 2 3 3 5" xfId="38663" xr:uid="{00000000-0005-0000-0000-00004E1C0000}"/>
    <cellStyle name="20% - Dekorfärg2 3 2 3 3 6" xfId="38664" xr:uid="{00000000-0005-0000-0000-00004F1C0000}"/>
    <cellStyle name="20% - Dekorfärg2 3 2 3 3_Tabell 6a K" xfId="24037" xr:uid="{00000000-0005-0000-0000-0000501C0000}"/>
    <cellStyle name="20% - Dekorfärg2 3 2 3 4" xfId="5081" xr:uid="{00000000-0005-0000-0000-0000511C0000}"/>
    <cellStyle name="20% - Dekorfärg2 3 2 3 4 2" xfId="13966" xr:uid="{00000000-0005-0000-0000-0000521C0000}"/>
    <cellStyle name="20% - Dekorfärg2 3 2 3 4 2 2" xfId="38665" xr:uid="{00000000-0005-0000-0000-0000531C0000}"/>
    <cellStyle name="20% - Dekorfärg2 3 2 3 4 3" xfId="31463" xr:uid="{00000000-0005-0000-0000-0000541C0000}"/>
    <cellStyle name="20% - Dekorfärg2 3 2 3 4 4" xfId="38666" xr:uid="{00000000-0005-0000-0000-0000551C0000}"/>
    <cellStyle name="20% - Dekorfärg2 3 2 3 4_Tabell 6a K" xfId="18285" xr:uid="{00000000-0005-0000-0000-0000561C0000}"/>
    <cellStyle name="20% - Dekorfärg2 3 2 3 5" xfId="9581" xr:uid="{00000000-0005-0000-0000-0000571C0000}"/>
    <cellStyle name="20% - Dekorfärg2 3 2 3 5 2" xfId="38667" xr:uid="{00000000-0005-0000-0000-0000581C0000}"/>
    <cellStyle name="20% - Dekorfärg2 3 2 3 5 2 2" xfId="38668" xr:uid="{00000000-0005-0000-0000-0000591C0000}"/>
    <cellStyle name="20% - Dekorfärg2 3 2 3 5 3" xfId="38669" xr:uid="{00000000-0005-0000-0000-00005A1C0000}"/>
    <cellStyle name="20% - Dekorfärg2 3 2 3 6" xfId="27078" xr:uid="{00000000-0005-0000-0000-00005B1C0000}"/>
    <cellStyle name="20% - Dekorfärg2 3 2 3 6 2" xfId="38670" xr:uid="{00000000-0005-0000-0000-00005C1C0000}"/>
    <cellStyle name="20% - Dekorfärg2 3 2 3 7" xfId="38671" xr:uid="{00000000-0005-0000-0000-00005D1C0000}"/>
    <cellStyle name="20% - Dekorfärg2 3 2 3 8" xfId="38672" xr:uid="{00000000-0005-0000-0000-00005E1C0000}"/>
    <cellStyle name="20% - Dekorfärg2 3 2 3_Tabell 6a K" xfId="21287" xr:uid="{00000000-0005-0000-0000-00005F1C0000}"/>
    <cellStyle name="20% - Dekorfärg2 3 2 4" xfId="1120" xr:uid="{00000000-0005-0000-0000-0000601C0000}"/>
    <cellStyle name="20% - Dekorfärg2 3 2 4 2" xfId="1352" xr:uid="{00000000-0005-0000-0000-0000611C0000}"/>
    <cellStyle name="20% - Dekorfärg2 3 2 4 2 2" xfId="3544" xr:uid="{00000000-0005-0000-0000-0000621C0000}"/>
    <cellStyle name="20% - Dekorfärg2 3 2 4 2 2 2" xfId="7930" xr:uid="{00000000-0005-0000-0000-0000631C0000}"/>
    <cellStyle name="20% - Dekorfärg2 3 2 4 2 2 2 2" xfId="16815" xr:uid="{00000000-0005-0000-0000-0000641C0000}"/>
    <cellStyle name="20% - Dekorfärg2 3 2 4 2 2 2 2 2" xfId="38673" xr:uid="{00000000-0005-0000-0000-0000651C0000}"/>
    <cellStyle name="20% - Dekorfärg2 3 2 4 2 2 2 3" xfId="34312" xr:uid="{00000000-0005-0000-0000-0000661C0000}"/>
    <cellStyle name="20% - Dekorfärg2 3 2 4 2 2 2_Tabell 6a K" xfId="21600" xr:uid="{00000000-0005-0000-0000-0000671C0000}"/>
    <cellStyle name="20% - Dekorfärg2 3 2 4 2 2 3" xfId="12429" xr:uid="{00000000-0005-0000-0000-0000681C0000}"/>
    <cellStyle name="20% - Dekorfärg2 3 2 4 2 2 3 2" xfId="38674" xr:uid="{00000000-0005-0000-0000-0000691C0000}"/>
    <cellStyle name="20% - Dekorfärg2 3 2 4 2 2 4" xfId="29926" xr:uid="{00000000-0005-0000-0000-00006A1C0000}"/>
    <cellStyle name="20% - Dekorfärg2 3 2 4 2 2 5" xfId="38675" xr:uid="{00000000-0005-0000-0000-00006B1C0000}"/>
    <cellStyle name="20% - Dekorfärg2 3 2 4 2 2_Tabell 6a K" xfId="23233" xr:uid="{00000000-0005-0000-0000-00006C1C0000}"/>
    <cellStyle name="20% - Dekorfärg2 3 2 4 2 3" xfId="5737" xr:uid="{00000000-0005-0000-0000-00006D1C0000}"/>
    <cellStyle name="20% - Dekorfärg2 3 2 4 2 3 2" xfId="14622" xr:uid="{00000000-0005-0000-0000-00006E1C0000}"/>
    <cellStyle name="20% - Dekorfärg2 3 2 4 2 3 2 2" xfId="38676" xr:uid="{00000000-0005-0000-0000-00006F1C0000}"/>
    <cellStyle name="20% - Dekorfärg2 3 2 4 2 3 3" xfId="32119" xr:uid="{00000000-0005-0000-0000-0000701C0000}"/>
    <cellStyle name="20% - Dekorfärg2 3 2 4 2 3 4" xfId="38677" xr:uid="{00000000-0005-0000-0000-0000711C0000}"/>
    <cellStyle name="20% - Dekorfärg2 3 2 4 2 3_Tabell 6a K" xfId="26207" xr:uid="{00000000-0005-0000-0000-0000721C0000}"/>
    <cellStyle name="20% - Dekorfärg2 3 2 4 2 4" xfId="10237" xr:uid="{00000000-0005-0000-0000-0000731C0000}"/>
    <cellStyle name="20% - Dekorfärg2 3 2 4 2 4 2" xfId="38678" xr:uid="{00000000-0005-0000-0000-0000741C0000}"/>
    <cellStyle name="20% - Dekorfärg2 3 2 4 2 4 2 2" xfId="38679" xr:uid="{00000000-0005-0000-0000-0000751C0000}"/>
    <cellStyle name="20% - Dekorfärg2 3 2 4 2 4 3" xfId="38680" xr:uid="{00000000-0005-0000-0000-0000761C0000}"/>
    <cellStyle name="20% - Dekorfärg2 3 2 4 2 5" xfId="27734" xr:uid="{00000000-0005-0000-0000-0000771C0000}"/>
    <cellStyle name="20% - Dekorfärg2 3 2 4 2 5 2" xfId="38681" xr:uid="{00000000-0005-0000-0000-0000781C0000}"/>
    <cellStyle name="20% - Dekorfärg2 3 2 4 2 6" xfId="38682" xr:uid="{00000000-0005-0000-0000-0000791C0000}"/>
    <cellStyle name="20% - Dekorfärg2 3 2 4 2 7" xfId="38683" xr:uid="{00000000-0005-0000-0000-00007A1C0000}"/>
    <cellStyle name="20% - Dekorfärg2 3 2 4 2_Tabell 6a K" xfId="20216" xr:uid="{00000000-0005-0000-0000-00007B1C0000}"/>
    <cellStyle name="20% - Dekorfärg2 3 2 4 3" xfId="3312" xr:uid="{00000000-0005-0000-0000-00007C1C0000}"/>
    <cellStyle name="20% - Dekorfärg2 3 2 4 3 2" xfId="7698" xr:uid="{00000000-0005-0000-0000-00007D1C0000}"/>
    <cellStyle name="20% - Dekorfärg2 3 2 4 3 2 2" xfId="16583" xr:uid="{00000000-0005-0000-0000-00007E1C0000}"/>
    <cellStyle name="20% - Dekorfärg2 3 2 4 3 2 2 2" xfId="38684" xr:uid="{00000000-0005-0000-0000-00007F1C0000}"/>
    <cellStyle name="20% - Dekorfärg2 3 2 4 3 2 3" xfId="34080" xr:uid="{00000000-0005-0000-0000-0000801C0000}"/>
    <cellStyle name="20% - Dekorfärg2 3 2 4 3 2 4" xfId="38685" xr:uid="{00000000-0005-0000-0000-0000811C0000}"/>
    <cellStyle name="20% - Dekorfärg2 3 2 4 3 2_Tabell 6a K" xfId="24246" xr:uid="{00000000-0005-0000-0000-0000821C0000}"/>
    <cellStyle name="20% - Dekorfärg2 3 2 4 3 3" xfId="12197" xr:uid="{00000000-0005-0000-0000-0000831C0000}"/>
    <cellStyle name="20% - Dekorfärg2 3 2 4 3 3 2" xfId="38686" xr:uid="{00000000-0005-0000-0000-0000841C0000}"/>
    <cellStyle name="20% - Dekorfärg2 3 2 4 3 3 2 2" xfId="38687" xr:uid="{00000000-0005-0000-0000-0000851C0000}"/>
    <cellStyle name="20% - Dekorfärg2 3 2 4 3 3 3" xfId="38688" xr:uid="{00000000-0005-0000-0000-0000861C0000}"/>
    <cellStyle name="20% - Dekorfärg2 3 2 4 3 4" xfId="29694" xr:uid="{00000000-0005-0000-0000-0000871C0000}"/>
    <cellStyle name="20% - Dekorfärg2 3 2 4 3 4 2" xfId="38689" xr:uid="{00000000-0005-0000-0000-0000881C0000}"/>
    <cellStyle name="20% - Dekorfärg2 3 2 4 3 5" xfId="38690" xr:uid="{00000000-0005-0000-0000-0000891C0000}"/>
    <cellStyle name="20% - Dekorfärg2 3 2 4 3 6" xfId="38691" xr:uid="{00000000-0005-0000-0000-00008A1C0000}"/>
    <cellStyle name="20% - Dekorfärg2 3 2 4 3_Tabell 6a K" xfId="21038" xr:uid="{00000000-0005-0000-0000-00008B1C0000}"/>
    <cellStyle name="20% - Dekorfärg2 3 2 4 4" xfId="5505" xr:uid="{00000000-0005-0000-0000-00008C1C0000}"/>
    <cellStyle name="20% - Dekorfärg2 3 2 4 4 2" xfId="14390" xr:uid="{00000000-0005-0000-0000-00008D1C0000}"/>
    <cellStyle name="20% - Dekorfärg2 3 2 4 4 2 2" xfId="38692" xr:uid="{00000000-0005-0000-0000-00008E1C0000}"/>
    <cellStyle name="20% - Dekorfärg2 3 2 4 4 3" xfId="31887" xr:uid="{00000000-0005-0000-0000-00008F1C0000}"/>
    <cellStyle name="20% - Dekorfärg2 3 2 4 4 4" xfId="38693" xr:uid="{00000000-0005-0000-0000-0000901C0000}"/>
    <cellStyle name="20% - Dekorfärg2 3 2 4 4_Tabell 6a K" xfId="24415" xr:uid="{00000000-0005-0000-0000-0000911C0000}"/>
    <cellStyle name="20% - Dekorfärg2 3 2 4 5" xfId="10005" xr:uid="{00000000-0005-0000-0000-0000921C0000}"/>
    <cellStyle name="20% - Dekorfärg2 3 2 4 5 2" xfId="38694" xr:uid="{00000000-0005-0000-0000-0000931C0000}"/>
    <cellStyle name="20% - Dekorfärg2 3 2 4 5 2 2" xfId="38695" xr:uid="{00000000-0005-0000-0000-0000941C0000}"/>
    <cellStyle name="20% - Dekorfärg2 3 2 4 5 3" xfId="38696" xr:uid="{00000000-0005-0000-0000-0000951C0000}"/>
    <cellStyle name="20% - Dekorfärg2 3 2 4 6" xfId="27502" xr:uid="{00000000-0005-0000-0000-0000961C0000}"/>
    <cellStyle name="20% - Dekorfärg2 3 2 4 6 2" xfId="38697" xr:uid="{00000000-0005-0000-0000-0000971C0000}"/>
    <cellStyle name="20% - Dekorfärg2 3 2 4 7" xfId="38698" xr:uid="{00000000-0005-0000-0000-0000981C0000}"/>
    <cellStyle name="20% - Dekorfärg2 3 2 4 8" xfId="38699" xr:uid="{00000000-0005-0000-0000-0000991C0000}"/>
    <cellStyle name="20% - Dekorfärg2 3 2 4_Tabell 6a K" xfId="22587" xr:uid="{00000000-0005-0000-0000-00009A1C0000}"/>
    <cellStyle name="20% - Dekorfärg2 3 2 5" xfId="1348" xr:uid="{00000000-0005-0000-0000-00009B1C0000}"/>
    <cellStyle name="20% - Dekorfärg2 3 2 5 2" xfId="3540" xr:uid="{00000000-0005-0000-0000-00009C1C0000}"/>
    <cellStyle name="20% - Dekorfärg2 3 2 5 2 2" xfId="7926" xr:uid="{00000000-0005-0000-0000-00009D1C0000}"/>
    <cellStyle name="20% - Dekorfärg2 3 2 5 2 2 2" xfId="16811" xr:uid="{00000000-0005-0000-0000-00009E1C0000}"/>
    <cellStyle name="20% - Dekorfärg2 3 2 5 2 2 2 2" xfId="38700" xr:uid="{00000000-0005-0000-0000-00009F1C0000}"/>
    <cellStyle name="20% - Dekorfärg2 3 2 5 2 2 3" xfId="34308" xr:uid="{00000000-0005-0000-0000-0000A01C0000}"/>
    <cellStyle name="20% - Dekorfärg2 3 2 5 2 2_Tabell 6a K" xfId="25675" xr:uid="{00000000-0005-0000-0000-0000A11C0000}"/>
    <cellStyle name="20% - Dekorfärg2 3 2 5 2 3" xfId="12425" xr:uid="{00000000-0005-0000-0000-0000A21C0000}"/>
    <cellStyle name="20% - Dekorfärg2 3 2 5 2 3 2" xfId="38701" xr:uid="{00000000-0005-0000-0000-0000A31C0000}"/>
    <cellStyle name="20% - Dekorfärg2 3 2 5 2 4" xfId="29922" xr:uid="{00000000-0005-0000-0000-0000A41C0000}"/>
    <cellStyle name="20% - Dekorfärg2 3 2 5 2 5" xfId="38702" xr:uid="{00000000-0005-0000-0000-0000A51C0000}"/>
    <cellStyle name="20% - Dekorfärg2 3 2 5 2_Tabell 6a K" xfId="21837" xr:uid="{00000000-0005-0000-0000-0000A61C0000}"/>
    <cellStyle name="20% - Dekorfärg2 3 2 5 3" xfId="5733" xr:uid="{00000000-0005-0000-0000-0000A71C0000}"/>
    <cellStyle name="20% - Dekorfärg2 3 2 5 3 2" xfId="14618" xr:uid="{00000000-0005-0000-0000-0000A81C0000}"/>
    <cellStyle name="20% - Dekorfärg2 3 2 5 3 2 2" xfId="38703" xr:uid="{00000000-0005-0000-0000-0000A91C0000}"/>
    <cellStyle name="20% - Dekorfärg2 3 2 5 3 3" xfId="32115" xr:uid="{00000000-0005-0000-0000-0000AA1C0000}"/>
    <cellStyle name="20% - Dekorfärg2 3 2 5 3 4" xfId="38704" xr:uid="{00000000-0005-0000-0000-0000AB1C0000}"/>
    <cellStyle name="20% - Dekorfärg2 3 2 5 3_Tabell 6a K" xfId="18899" xr:uid="{00000000-0005-0000-0000-0000AC1C0000}"/>
    <cellStyle name="20% - Dekorfärg2 3 2 5 4" xfId="10233" xr:uid="{00000000-0005-0000-0000-0000AD1C0000}"/>
    <cellStyle name="20% - Dekorfärg2 3 2 5 4 2" xfId="38705" xr:uid="{00000000-0005-0000-0000-0000AE1C0000}"/>
    <cellStyle name="20% - Dekorfärg2 3 2 5 4 2 2" xfId="38706" xr:uid="{00000000-0005-0000-0000-0000AF1C0000}"/>
    <cellStyle name="20% - Dekorfärg2 3 2 5 4 3" xfId="38707" xr:uid="{00000000-0005-0000-0000-0000B01C0000}"/>
    <cellStyle name="20% - Dekorfärg2 3 2 5 5" xfId="27730" xr:uid="{00000000-0005-0000-0000-0000B11C0000}"/>
    <cellStyle name="20% - Dekorfärg2 3 2 5 5 2" xfId="38708" xr:uid="{00000000-0005-0000-0000-0000B21C0000}"/>
    <cellStyle name="20% - Dekorfärg2 3 2 5 6" xfId="38709" xr:uid="{00000000-0005-0000-0000-0000B31C0000}"/>
    <cellStyle name="20% - Dekorfärg2 3 2 5 7" xfId="38710" xr:uid="{00000000-0005-0000-0000-0000B41C0000}"/>
    <cellStyle name="20% - Dekorfärg2 3 2 5_Tabell 6a K" xfId="23477" xr:uid="{00000000-0005-0000-0000-0000B51C0000}"/>
    <cellStyle name="20% - Dekorfärg2 3 2 6" xfId="2464" xr:uid="{00000000-0005-0000-0000-0000B61C0000}"/>
    <cellStyle name="20% - Dekorfärg2 3 2 6 2" xfId="6850" xr:uid="{00000000-0005-0000-0000-0000B71C0000}"/>
    <cellStyle name="20% - Dekorfärg2 3 2 6 2 2" xfId="15735" xr:uid="{00000000-0005-0000-0000-0000B81C0000}"/>
    <cellStyle name="20% - Dekorfärg2 3 2 6 2 2 2" xfId="38711" xr:uid="{00000000-0005-0000-0000-0000B91C0000}"/>
    <cellStyle name="20% - Dekorfärg2 3 2 6 2 3" xfId="33232" xr:uid="{00000000-0005-0000-0000-0000BA1C0000}"/>
    <cellStyle name="20% - Dekorfärg2 3 2 6 2 4" xfId="38712" xr:uid="{00000000-0005-0000-0000-0000BB1C0000}"/>
    <cellStyle name="20% - Dekorfärg2 3 2 6 2_Tabell 6a K" xfId="19695" xr:uid="{00000000-0005-0000-0000-0000BC1C0000}"/>
    <cellStyle name="20% - Dekorfärg2 3 2 6 3" xfId="11349" xr:uid="{00000000-0005-0000-0000-0000BD1C0000}"/>
    <cellStyle name="20% - Dekorfärg2 3 2 6 3 2" xfId="38713" xr:uid="{00000000-0005-0000-0000-0000BE1C0000}"/>
    <cellStyle name="20% - Dekorfärg2 3 2 6 3 2 2" xfId="38714" xr:uid="{00000000-0005-0000-0000-0000BF1C0000}"/>
    <cellStyle name="20% - Dekorfärg2 3 2 6 3 3" xfId="38715" xr:uid="{00000000-0005-0000-0000-0000C01C0000}"/>
    <cellStyle name="20% - Dekorfärg2 3 2 6 4" xfId="28846" xr:uid="{00000000-0005-0000-0000-0000C11C0000}"/>
    <cellStyle name="20% - Dekorfärg2 3 2 6 4 2" xfId="38716" xr:uid="{00000000-0005-0000-0000-0000C21C0000}"/>
    <cellStyle name="20% - Dekorfärg2 3 2 6 5" xfId="38717" xr:uid="{00000000-0005-0000-0000-0000C31C0000}"/>
    <cellStyle name="20% - Dekorfärg2 3 2 6 6" xfId="38718" xr:uid="{00000000-0005-0000-0000-0000C41C0000}"/>
    <cellStyle name="20% - Dekorfärg2 3 2 6_Tabell 6a K" xfId="19428" xr:uid="{00000000-0005-0000-0000-0000C51C0000}"/>
    <cellStyle name="20% - Dekorfärg2 3 2 7" xfId="4657" xr:uid="{00000000-0005-0000-0000-0000C61C0000}"/>
    <cellStyle name="20% - Dekorfärg2 3 2 7 2" xfId="13542" xr:uid="{00000000-0005-0000-0000-0000C71C0000}"/>
    <cellStyle name="20% - Dekorfärg2 3 2 7 2 2" xfId="38719" xr:uid="{00000000-0005-0000-0000-0000C81C0000}"/>
    <cellStyle name="20% - Dekorfärg2 3 2 7 3" xfId="31039" xr:uid="{00000000-0005-0000-0000-0000C91C0000}"/>
    <cellStyle name="20% - Dekorfärg2 3 2 7 4" xfId="38720" xr:uid="{00000000-0005-0000-0000-0000CA1C0000}"/>
    <cellStyle name="20% - Dekorfärg2 3 2 7_Tabell 6a K" xfId="25079" xr:uid="{00000000-0005-0000-0000-0000CB1C0000}"/>
    <cellStyle name="20% - Dekorfärg2 3 2 8" xfId="9157" xr:uid="{00000000-0005-0000-0000-0000CC1C0000}"/>
    <cellStyle name="20% - Dekorfärg2 3 2 8 2" xfId="38721" xr:uid="{00000000-0005-0000-0000-0000CD1C0000}"/>
    <cellStyle name="20% - Dekorfärg2 3 2 8 2 2" xfId="38722" xr:uid="{00000000-0005-0000-0000-0000CE1C0000}"/>
    <cellStyle name="20% - Dekorfärg2 3 2 8 3" xfId="38723" xr:uid="{00000000-0005-0000-0000-0000CF1C0000}"/>
    <cellStyle name="20% - Dekorfärg2 3 2 9" xfId="26654" xr:uid="{00000000-0005-0000-0000-0000D01C0000}"/>
    <cellStyle name="20% - Dekorfärg2 3 2 9 2" xfId="38724" xr:uid="{00000000-0005-0000-0000-0000D11C0000}"/>
    <cellStyle name="20% - Dekorfärg2 3 2_Tabell 6a K" xfId="25816" xr:uid="{00000000-0005-0000-0000-0000D21C0000}"/>
    <cellStyle name="20% - Dekorfärg2 3 3" xfId="328" xr:uid="{00000000-0005-0000-0000-0000D31C0000}"/>
    <cellStyle name="20% - Dekorfärg2 3 3 10" xfId="38725" xr:uid="{00000000-0005-0000-0000-0000D41C0000}"/>
    <cellStyle name="20% - Dekorfärg2 3 3 11" xfId="38726" xr:uid="{00000000-0005-0000-0000-0000D51C0000}"/>
    <cellStyle name="20% - Dekorfärg2 3 3 12" xfId="38727" xr:uid="{00000000-0005-0000-0000-0000D61C0000}"/>
    <cellStyle name="20% - Dekorfärg2 3 3 2" xfId="540" xr:uid="{00000000-0005-0000-0000-0000D71C0000}"/>
    <cellStyle name="20% - Dekorfärg2 3 3 2 2" xfId="964" xr:uid="{00000000-0005-0000-0000-0000D81C0000}"/>
    <cellStyle name="20% - Dekorfärg2 3 3 2 2 2" xfId="1355" xr:uid="{00000000-0005-0000-0000-0000D91C0000}"/>
    <cellStyle name="20% - Dekorfärg2 3 3 2 2 2 2" xfId="3547" xr:uid="{00000000-0005-0000-0000-0000DA1C0000}"/>
    <cellStyle name="20% - Dekorfärg2 3 3 2 2 2 2 2" xfId="7933" xr:uid="{00000000-0005-0000-0000-0000DB1C0000}"/>
    <cellStyle name="20% - Dekorfärg2 3 3 2 2 2 2 2 2" xfId="16818" xr:uid="{00000000-0005-0000-0000-0000DC1C0000}"/>
    <cellStyle name="20% - Dekorfärg2 3 3 2 2 2 2 2 2 2" xfId="38728" xr:uid="{00000000-0005-0000-0000-0000DD1C0000}"/>
    <cellStyle name="20% - Dekorfärg2 3 3 2 2 2 2 2 3" xfId="34315" xr:uid="{00000000-0005-0000-0000-0000DE1C0000}"/>
    <cellStyle name="20% - Dekorfärg2 3 3 2 2 2 2 2_Tabell 6a K" xfId="20556" xr:uid="{00000000-0005-0000-0000-0000DF1C0000}"/>
    <cellStyle name="20% - Dekorfärg2 3 3 2 2 2 2 3" xfId="12432" xr:uid="{00000000-0005-0000-0000-0000E01C0000}"/>
    <cellStyle name="20% - Dekorfärg2 3 3 2 2 2 2 3 2" xfId="38729" xr:uid="{00000000-0005-0000-0000-0000E11C0000}"/>
    <cellStyle name="20% - Dekorfärg2 3 3 2 2 2 2 4" xfId="29929" xr:uid="{00000000-0005-0000-0000-0000E21C0000}"/>
    <cellStyle name="20% - Dekorfärg2 3 3 2 2 2 2 5" xfId="38730" xr:uid="{00000000-0005-0000-0000-0000E31C0000}"/>
    <cellStyle name="20% - Dekorfärg2 3 3 2 2 2 2_Tabell 6a K" xfId="23771" xr:uid="{00000000-0005-0000-0000-0000E41C0000}"/>
    <cellStyle name="20% - Dekorfärg2 3 3 2 2 2 3" xfId="5740" xr:uid="{00000000-0005-0000-0000-0000E51C0000}"/>
    <cellStyle name="20% - Dekorfärg2 3 3 2 2 2 3 2" xfId="14625" xr:uid="{00000000-0005-0000-0000-0000E61C0000}"/>
    <cellStyle name="20% - Dekorfärg2 3 3 2 2 2 3 2 2" xfId="38731" xr:uid="{00000000-0005-0000-0000-0000E71C0000}"/>
    <cellStyle name="20% - Dekorfärg2 3 3 2 2 2 3 3" xfId="32122" xr:uid="{00000000-0005-0000-0000-0000E81C0000}"/>
    <cellStyle name="20% - Dekorfärg2 3 3 2 2 2 3 4" xfId="38732" xr:uid="{00000000-0005-0000-0000-0000E91C0000}"/>
    <cellStyle name="20% - Dekorfärg2 3 3 2 2 2 3_Tabell 6a K" xfId="24930" xr:uid="{00000000-0005-0000-0000-0000EA1C0000}"/>
    <cellStyle name="20% - Dekorfärg2 3 3 2 2 2 4" xfId="10240" xr:uid="{00000000-0005-0000-0000-0000EB1C0000}"/>
    <cellStyle name="20% - Dekorfärg2 3 3 2 2 2 4 2" xfId="38733" xr:uid="{00000000-0005-0000-0000-0000EC1C0000}"/>
    <cellStyle name="20% - Dekorfärg2 3 3 2 2 2 4 2 2" xfId="38734" xr:uid="{00000000-0005-0000-0000-0000ED1C0000}"/>
    <cellStyle name="20% - Dekorfärg2 3 3 2 2 2 4 3" xfId="38735" xr:uid="{00000000-0005-0000-0000-0000EE1C0000}"/>
    <cellStyle name="20% - Dekorfärg2 3 3 2 2 2 5" xfId="27737" xr:uid="{00000000-0005-0000-0000-0000EF1C0000}"/>
    <cellStyle name="20% - Dekorfärg2 3 3 2 2 2 5 2" xfId="38736" xr:uid="{00000000-0005-0000-0000-0000F01C0000}"/>
    <cellStyle name="20% - Dekorfärg2 3 3 2 2 2 6" xfId="38737" xr:uid="{00000000-0005-0000-0000-0000F11C0000}"/>
    <cellStyle name="20% - Dekorfärg2 3 3 2 2 2 7" xfId="38738" xr:uid="{00000000-0005-0000-0000-0000F21C0000}"/>
    <cellStyle name="20% - Dekorfärg2 3 3 2 2 2_Tabell 6a K" xfId="24371" xr:uid="{00000000-0005-0000-0000-0000F31C0000}"/>
    <cellStyle name="20% - Dekorfärg2 3 3 2 2 3" xfId="3156" xr:uid="{00000000-0005-0000-0000-0000F41C0000}"/>
    <cellStyle name="20% - Dekorfärg2 3 3 2 2 3 2" xfId="7542" xr:uid="{00000000-0005-0000-0000-0000F51C0000}"/>
    <cellStyle name="20% - Dekorfärg2 3 3 2 2 3 2 2" xfId="16427" xr:uid="{00000000-0005-0000-0000-0000F61C0000}"/>
    <cellStyle name="20% - Dekorfärg2 3 3 2 2 3 2 2 2" xfId="38739" xr:uid="{00000000-0005-0000-0000-0000F71C0000}"/>
    <cellStyle name="20% - Dekorfärg2 3 3 2 2 3 2 3" xfId="33924" xr:uid="{00000000-0005-0000-0000-0000F81C0000}"/>
    <cellStyle name="20% - Dekorfärg2 3 3 2 2 3 2 4" xfId="38740" xr:uid="{00000000-0005-0000-0000-0000F91C0000}"/>
    <cellStyle name="20% - Dekorfärg2 3 3 2 2 3 2_Tabell 6a K" xfId="21255" xr:uid="{00000000-0005-0000-0000-0000FA1C0000}"/>
    <cellStyle name="20% - Dekorfärg2 3 3 2 2 3 3" xfId="12041" xr:uid="{00000000-0005-0000-0000-0000FB1C0000}"/>
    <cellStyle name="20% - Dekorfärg2 3 3 2 2 3 3 2" xfId="38741" xr:uid="{00000000-0005-0000-0000-0000FC1C0000}"/>
    <cellStyle name="20% - Dekorfärg2 3 3 2 2 3 3 2 2" xfId="38742" xr:uid="{00000000-0005-0000-0000-0000FD1C0000}"/>
    <cellStyle name="20% - Dekorfärg2 3 3 2 2 3 3 3" xfId="38743" xr:uid="{00000000-0005-0000-0000-0000FE1C0000}"/>
    <cellStyle name="20% - Dekorfärg2 3 3 2 2 3 4" xfId="29538" xr:uid="{00000000-0005-0000-0000-0000FF1C0000}"/>
    <cellStyle name="20% - Dekorfärg2 3 3 2 2 3 4 2" xfId="38744" xr:uid="{00000000-0005-0000-0000-0000001D0000}"/>
    <cellStyle name="20% - Dekorfärg2 3 3 2 2 3 5" xfId="38745" xr:uid="{00000000-0005-0000-0000-0000011D0000}"/>
    <cellStyle name="20% - Dekorfärg2 3 3 2 2 3 6" xfId="38746" xr:uid="{00000000-0005-0000-0000-0000021D0000}"/>
    <cellStyle name="20% - Dekorfärg2 3 3 2 2 3_Tabell 6a K" xfId="22817" xr:uid="{00000000-0005-0000-0000-0000031D0000}"/>
    <cellStyle name="20% - Dekorfärg2 3 3 2 2 4" xfId="5349" xr:uid="{00000000-0005-0000-0000-0000041D0000}"/>
    <cellStyle name="20% - Dekorfärg2 3 3 2 2 4 2" xfId="14234" xr:uid="{00000000-0005-0000-0000-0000051D0000}"/>
    <cellStyle name="20% - Dekorfärg2 3 3 2 2 4 2 2" xfId="38747" xr:uid="{00000000-0005-0000-0000-0000061D0000}"/>
    <cellStyle name="20% - Dekorfärg2 3 3 2 2 4 3" xfId="31731" xr:uid="{00000000-0005-0000-0000-0000071D0000}"/>
    <cellStyle name="20% - Dekorfärg2 3 3 2 2 4 4" xfId="38748" xr:uid="{00000000-0005-0000-0000-0000081D0000}"/>
    <cellStyle name="20% - Dekorfärg2 3 3 2 2 4_Tabell 6a K" xfId="19614" xr:uid="{00000000-0005-0000-0000-0000091D0000}"/>
    <cellStyle name="20% - Dekorfärg2 3 3 2 2 5" xfId="9849" xr:uid="{00000000-0005-0000-0000-00000A1D0000}"/>
    <cellStyle name="20% - Dekorfärg2 3 3 2 2 5 2" xfId="38749" xr:uid="{00000000-0005-0000-0000-00000B1D0000}"/>
    <cellStyle name="20% - Dekorfärg2 3 3 2 2 5 2 2" xfId="38750" xr:uid="{00000000-0005-0000-0000-00000C1D0000}"/>
    <cellStyle name="20% - Dekorfärg2 3 3 2 2 5 3" xfId="38751" xr:uid="{00000000-0005-0000-0000-00000D1D0000}"/>
    <cellStyle name="20% - Dekorfärg2 3 3 2 2 6" xfId="27346" xr:uid="{00000000-0005-0000-0000-00000E1D0000}"/>
    <cellStyle name="20% - Dekorfärg2 3 3 2 2 6 2" xfId="38752" xr:uid="{00000000-0005-0000-0000-00000F1D0000}"/>
    <cellStyle name="20% - Dekorfärg2 3 3 2 2 7" xfId="38753" xr:uid="{00000000-0005-0000-0000-0000101D0000}"/>
    <cellStyle name="20% - Dekorfärg2 3 3 2 2 8" xfId="38754" xr:uid="{00000000-0005-0000-0000-0000111D0000}"/>
    <cellStyle name="20% - Dekorfärg2 3 3 2 2_Tabell 6a K" xfId="22387" xr:uid="{00000000-0005-0000-0000-0000121D0000}"/>
    <cellStyle name="20% - Dekorfärg2 3 3 2 3" xfId="1354" xr:uid="{00000000-0005-0000-0000-0000131D0000}"/>
    <cellStyle name="20% - Dekorfärg2 3 3 2 3 2" xfId="3546" xr:uid="{00000000-0005-0000-0000-0000141D0000}"/>
    <cellStyle name="20% - Dekorfärg2 3 3 2 3 2 2" xfId="7932" xr:uid="{00000000-0005-0000-0000-0000151D0000}"/>
    <cellStyle name="20% - Dekorfärg2 3 3 2 3 2 2 2" xfId="16817" xr:uid="{00000000-0005-0000-0000-0000161D0000}"/>
    <cellStyle name="20% - Dekorfärg2 3 3 2 3 2 2 2 2" xfId="38755" xr:uid="{00000000-0005-0000-0000-0000171D0000}"/>
    <cellStyle name="20% - Dekorfärg2 3 3 2 3 2 2 3" xfId="34314" xr:uid="{00000000-0005-0000-0000-0000181D0000}"/>
    <cellStyle name="20% - Dekorfärg2 3 3 2 3 2 2_Tabell 6a K" xfId="20720" xr:uid="{00000000-0005-0000-0000-0000191D0000}"/>
    <cellStyle name="20% - Dekorfärg2 3 3 2 3 2 3" xfId="12431" xr:uid="{00000000-0005-0000-0000-00001A1D0000}"/>
    <cellStyle name="20% - Dekorfärg2 3 3 2 3 2 3 2" xfId="38756" xr:uid="{00000000-0005-0000-0000-00001B1D0000}"/>
    <cellStyle name="20% - Dekorfärg2 3 3 2 3 2 4" xfId="29928" xr:uid="{00000000-0005-0000-0000-00001C1D0000}"/>
    <cellStyle name="20% - Dekorfärg2 3 3 2 3 2 5" xfId="38757" xr:uid="{00000000-0005-0000-0000-00001D1D0000}"/>
    <cellStyle name="20% - Dekorfärg2 3 3 2 3 2_Tabell 6a K" xfId="22198" xr:uid="{00000000-0005-0000-0000-00001E1D0000}"/>
    <cellStyle name="20% - Dekorfärg2 3 3 2 3 3" xfId="5739" xr:uid="{00000000-0005-0000-0000-00001F1D0000}"/>
    <cellStyle name="20% - Dekorfärg2 3 3 2 3 3 2" xfId="14624" xr:uid="{00000000-0005-0000-0000-0000201D0000}"/>
    <cellStyle name="20% - Dekorfärg2 3 3 2 3 3 2 2" xfId="38758" xr:uid="{00000000-0005-0000-0000-0000211D0000}"/>
    <cellStyle name="20% - Dekorfärg2 3 3 2 3 3 3" xfId="32121" xr:uid="{00000000-0005-0000-0000-0000221D0000}"/>
    <cellStyle name="20% - Dekorfärg2 3 3 2 3 3 4" xfId="38759" xr:uid="{00000000-0005-0000-0000-0000231D0000}"/>
    <cellStyle name="20% - Dekorfärg2 3 3 2 3 3_Tabell 6a K" xfId="24896" xr:uid="{00000000-0005-0000-0000-0000241D0000}"/>
    <cellStyle name="20% - Dekorfärg2 3 3 2 3 4" xfId="10239" xr:uid="{00000000-0005-0000-0000-0000251D0000}"/>
    <cellStyle name="20% - Dekorfärg2 3 3 2 3 4 2" xfId="38760" xr:uid="{00000000-0005-0000-0000-0000261D0000}"/>
    <cellStyle name="20% - Dekorfärg2 3 3 2 3 4 2 2" xfId="38761" xr:uid="{00000000-0005-0000-0000-0000271D0000}"/>
    <cellStyle name="20% - Dekorfärg2 3 3 2 3 4 3" xfId="38762" xr:uid="{00000000-0005-0000-0000-0000281D0000}"/>
    <cellStyle name="20% - Dekorfärg2 3 3 2 3 5" xfId="27736" xr:uid="{00000000-0005-0000-0000-0000291D0000}"/>
    <cellStyle name="20% - Dekorfärg2 3 3 2 3 5 2" xfId="38763" xr:uid="{00000000-0005-0000-0000-00002A1D0000}"/>
    <cellStyle name="20% - Dekorfärg2 3 3 2 3 6" xfId="38764" xr:uid="{00000000-0005-0000-0000-00002B1D0000}"/>
    <cellStyle name="20% - Dekorfärg2 3 3 2 3 7" xfId="38765" xr:uid="{00000000-0005-0000-0000-00002C1D0000}"/>
    <cellStyle name="20% - Dekorfärg2 3 3 2 3_Tabell 6a K" xfId="18257" xr:uid="{00000000-0005-0000-0000-00002D1D0000}"/>
    <cellStyle name="20% - Dekorfärg2 3 3 2 4" xfId="2732" xr:uid="{00000000-0005-0000-0000-00002E1D0000}"/>
    <cellStyle name="20% - Dekorfärg2 3 3 2 4 2" xfId="7118" xr:uid="{00000000-0005-0000-0000-00002F1D0000}"/>
    <cellStyle name="20% - Dekorfärg2 3 3 2 4 2 2" xfId="16003" xr:uid="{00000000-0005-0000-0000-0000301D0000}"/>
    <cellStyle name="20% - Dekorfärg2 3 3 2 4 2 2 2" xfId="38766" xr:uid="{00000000-0005-0000-0000-0000311D0000}"/>
    <cellStyle name="20% - Dekorfärg2 3 3 2 4 2 3" xfId="33500" xr:uid="{00000000-0005-0000-0000-0000321D0000}"/>
    <cellStyle name="20% - Dekorfärg2 3 3 2 4 2 4" xfId="38767" xr:uid="{00000000-0005-0000-0000-0000331D0000}"/>
    <cellStyle name="20% - Dekorfärg2 3 3 2 4 2_Tabell 6a K" xfId="22690" xr:uid="{00000000-0005-0000-0000-0000341D0000}"/>
    <cellStyle name="20% - Dekorfärg2 3 3 2 4 3" xfId="11617" xr:uid="{00000000-0005-0000-0000-0000351D0000}"/>
    <cellStyle name="20% - Dekorfärg2 3 3 2 4 3 2" xfId="38768" xr:uid="{00000000-0005-0000-0000-0000361D0000}"/>
    <cellStyle name="20% - Dekorfärg2 3 3 2 4 3 2 2" xfId="38769" xr:uid="{00000000-0005-0000-0000-0000371D0000}"/>
    <cellStyle name="20% - Dekorfärg2 3 3 2 4 3 3" xfId="38770" xr:uid="{00000000-0005-0000-0000-0000381D0000}"/>
    <cellStyle name="20% - Dekorfärg2 3 3 2 4 4" xfId="29114" xr:uid="{00000000-0005-0000-0000-0000391D0000}"/>
    <cellStyle name="20% - Dekorfärg2 3 3 2 4 4 2" xfId="38771" xr:uid="{00000000-0005-0000-0000-00003A1D0000}"/>
    <cellStyle name="20% - Dekorfärg2 3 3 2 4 5" xfId="38772" xr:uid="{00000000-0005-0000-0000-00003B1D0000}"/>
    <cellStyle name="20% - Dekorfärg2 3 3 2 4 6" xfId="38773" xr:uid="{00000000-0005-0000-0000-00003C1D0000}"/>
    <cellStyle name="20% - Dekorfärg2 3 3 2 4_Tabell 6a K" xfId="22450" xr:uid="{00000000-0005-0000-0000-00003D1D0000}"/>
    <cellStyle name="20% - Dekorfärg2 3 3 2 5" xfId="4925" xr:uid="{00000000-0005-0000-0000-00003E1D0000}"/>
    <cellStyle name="20% - Dekorfärg2 3 3 2 5 2" xfId="13810" xr:uid="{00000000-0005-0000-0000-00003F1D0000}"/>
    <cellStyle name="20% - Dekorfärg2 3 3 2 5 2 2" xfId="38774" xr:uid="{00000000-0005-0000-0000-0000401D0000}"/>
    <cellStyle name="20% - Dekorfärg2 3 3 2 5 3" xfId="31307" xr:uid="{00000000-0005-0000-0000-0000411D0000}"/>
    <cellStyle name="20% - Dekorfärg2 3 3 2 5 4" xfId="38775" xr:uid="{00000000-0005-0000-0000-0000421D0000}"/>
    <cellStyle name="20% - Dekorfärg2 3 3 2 5_Tabell 6a K" xfId="20750" xr:uid="{00000000-0005-0000-0000-0000431D0000}"/>
    <cellStyle name="20% - Dekorfärg2 3 3 2 6" xfId="9425" xr:uid="{00000000-0005-0000-0000-0000441D0000}"/>
    <cellStyle name="20% - Dekorfärg2 3 3 2 6 2" xfId="38776" xr:uid="{00000000-0005-0000-0000-0000451D0000}"/>
    <cellStyle name="20% - Dekorfärg2 3 3 2 6 2 2" xfId="38777" xr:uid="{00000000-0005-0000-0000-0000461D0000}"/>
    <cellStyle name="20% - Dekorfärg2 3 3 2 6 3" xfId="38778" xr:uid="{00000000-0005-0000-0000-0000471D0000}"/>
    <cellStyle name="20% - Dekorfärg2 3 3 2 7" xfId="26922" xr:uid="{00000000-0005-0000-0000-0000481D0000}"/>
    <cellStyle name="20% - Dekorfärg2 3 3 2 7 2" xfId="38779" xr:uid="{00000000-0005-0000-0000-0000491D0000}"/>
    <cellStyle name="20% - Dekorfärg2 3 3 2 8" xfId="38780" xr:uid="{00000000-0005-0000-0000-00004A1D0000}"/>
    <cellStyle name="20% - Dekorfärg2 3 3 2 9" xfId="38781" xr:uid="{00000000-0005-0000-0000-00004B1D0000}"/>
    <cellStyle name="20% - Dekorfärg2 3 3 2_Tabell 6a K" xfId="20122" xr:uid="{00000000-0005-0000-0000-00004C1D0000}"/>
    <cellStyle name="20% - Dekorfärg2 3 3 3" xfId="752" xr:uid="{00000000-0005-0000-0000-00004D1D0000}"/>
    <cellStyle name="20% - Dekorfärg2 3 3 3 2" xfId="1356" xr:uid="{00000000-0005-0000-0000-00004E1D0000}"/>
    <cellStyle name="20% - Dekorfärg2 3 3 3 2 2" xfId="3548" xr:uid="{00000000-0005-0000-0000-00004F1D0000}"/>
    <cellStyle name="20% - Dekorfärg2 3 3 3 2 2 2" xfId="7934" xr:uid="{00000000-0005-0000-0000-0000501D0000}"/>
    <cellStyle name="20% - Dekorfärg2 3 3 3 2 2 2 2" xfId="16819" xr:uid="{00000000-0005-0000-0000-0000511D0000}"/>
    <cellStyle name="20% - Dekorfärg2 3 3 3 2 2 2 2 2" xfId="38782" xr:uid="{00000000-0005-0000-0000-0000521D0000}"/>
    <cellStyle name="20% - Dekorfärg2 3 3 3 2 2 2 3" xfId="34316" xr:uid="{00000000-0005-0000-0000-0000531D0000}"/>
    <cellStyle name="20% - Dekorfärg2 3 3 3 2 2 2_Tabell 6a K" xfId="22890" xr:uid="{00000000-0005-0000-0000-0000541D0000}"/>
    <cellStyle name="20% - Dekorfärg2 3 3 3 2 2 3" xfId="12433" xr:uid="{00000000-0005-0000-0000-0000551D0000}"/>
    <cellStyle name="20% - Dekorfärg2 3 3 3 2 2 3 2" xfId="38783" xr:uid="{00000000-0005-0000-0000-0000561D0000}"/>
    <cellStyle name="20% - Dekorfärg2 3 3 3 2 2 4" xfId="29930" xr:uid="{00000000-0005-0000-0000-0000571D0000}"/>
    <cellStyle name="20% - Dekorfärg2 3 3 3 2 2 5" xfId="38784" xr:uid="{00000000-0005-0000-0000-0000581D0000}"/>
    <cellStyle name="20% - Dekorfärg2 3 3 3 2 2_Tabell 6a K" xfId="18477" xr:uid="{00000000-0005-0000-0000-0000591D0000}"/>
    <cellStyle name="20% - Dekorfärg2 3 3 3 2 3" xfId="5741" xr:uid="{00000000-0005-0000-0000-00005A1D0000}"/>
    <cellStyle name="20% - Dekorfärg2 3 3 3 2 3 2" xfId="14626" xr:uid="{00000000-0005-0000-0000-00005B1D0000}"/>
    <cellStyle name="20% - Dekorfärg2 3 3 3 2 3 2 2" xfId="38785" xr:uid="{00000000-0005-0000-0000-00005C1D0000}"/>
    <cellStyle name="20% - Dekorfärg2 3 3 3 2 3 3" xfId="32123" xr:uid="{00000000-0005-0000-0000-00005D1D0000}"/>
    <cellStyle name="20% - Dekorfärg2 3 3 3 2 3 4" xfId="38786" xr:uid="{00000000-0005-0000-0000-00005E1D0000}"/>
    <cellStyle name="20% - Dekorfärg2 3 3 3 2 3_Tabell 6a K" xfId="18805" xr:uid="{00000000-0005-0000-0000-00005F1D0000}"/>
    <cellStyle name="20% - Dekorfärg2 3 3 3 2 4" xfId="10241" xr:uid="{00000000-0005-0000-0000-0000601D0000}"/>
    <cellStyle name="20% - Dekorfärg2 3 3 3 2 4 2" xfId="38787" xr:uid="{00000000-0005-0000-0000-0000611D0000}"/>
    <cellStyle name="20% - Dekorfärg2 3 3 3 2 4 2 2" xfId="38788" xr:uid="{00000000-0005-0000-0000-0000621D0000}"/>
    <cellStyle name="20% - Dekorfärg2 3 3 3 2 4 3" xfId="38789" xr:uid="{00000000-0005-0000-0000-0000631D0000}"/>
    <cellStyle name="20% - Dekorfärg2 3 3 3 2 5" xfId="27738" xr:uid="{00000000-0005-0000-0000-0000641D0000}"/>
    <cellStyle name="20% - Dekorfärg2 3 3 3 2 5 2" xfId="38790" xr:uid="{00000000-0005-0000-0000-0000651D0000}"/>
    <cellStyle name="20% - Dekorfärg2 3 3 3 2 6" xfId="38791" xr:uid="{00000000-0005-0000-0000-0000661D0000}"/>
    <cellStyle name="20% - Dekorfärg2 3 3 3 2 7" xfId="38792" xr:uid="{00000000-0005-0000-0000-0000671D0000}"/>
    <cellStyle name="20% - Dekorfärg2 3 3 3 2_Tabell 6a K" xfId="21335" xr:uid="{00000000-0005-0000-0000-0000681D0000}"/>
    <cellStyle name="20% - Dekorfärg2 3 3 3 3" xfId="2944" xr:uid="{00000000-0005-0000-0000-0000691D0000}"/>
    <cellStyle name="20% - Dekorfärg2 3 3 3 3 2" xfId="7330" xr:uid="{00000000-0005-0000-0000-00006A1D0000}"/>
    <cellStyle name="20% - Dekorfärg2 3 3 3 3 2 2" xfId="16215" xr:uid="{00000000-0005-0000-0000-00006B1D0000}"/>
    <cellStyle name="20% - Dekorfärg2 3 3 3 3 2 2 2" xfId="38793" xr:uid="{00000000-0005-0000-0000-00006C1D0000}"/>
    <cellStyle name="20% - Dekorfärg2 3 3 3 3 2 3" xfId="33712" xr:uid="{00000000-0005-0000-0000-00006D1D0000}"/>
    <cellStyle name="20% - Dekorfärg2 3 3 3 3 2 4" xfId="38794" xr:uid="{00000000-0005-0000-0000-00006E1D0000}"/>
    <cellStyle name="20% - Dekorfärg2 3 3 3 3 2_Tabell 6a K" xfId="25569" xr:uid="{00000000-0005-0000-0000-00006F1D0000}"/>
    <cellStyle name="20% - Dekorfärg2 3 3 3 3 3" xfId="11829" xr:uid="{00000000-0005-0000-0000-0000701D0000}"/>
    <cellStyle name="20% - Dekorfärg2 3 3 3 3 3 2" xfId="38795" xr:uid="{00000000-0005-0000-0000-0000711D0000}"/>
    <cellStyle name="20% - Dekorfärg2 3 3 3 3 3 2 2" xfId="38796" xr:uid="{00000000-0005-0000-0000-0000721D0000}"/>
    <cellStyle name="20% - Dekorfärg2 3 3 3 3 3 3" xfId="38797" xr:uid="{00000000-0005-0000-0000-0000731D0000}"/>
    <cellStyle name="20% - Dekorfärg2 3 3 3 3 4" xfId="29326" xr:uid="{00000000-0005-0000-0000-0000741D0000}"/>
    <cellStyle name="20% - Dekorfärg2 3 3 3 3 4 2" xfId="38798" xr:uid="{00000000-0005-0000-0000-0000751D0000}"/>
    <cellStyle name="20% - Dekorfärg2 3 3 3 3 5" xfId="38799" xr:uid="{00000000-0005-0000-0000-0000761D0000}"/>
    <cellStyle name="20% - Dekorfärg2 3 3 3 3 6" xfId="38800" xr:uid="{00000000-0005-0000-0000-0000771D0000}"/>
    <cellStyle name="20% - Dekorfärg2 3 3 3 3_Tabell 6a K" xfId="20502" xr:uid="{00000000-0005-0000-0000-0000781D0000}"/>
    <cellStyle name="20% - Dekorfärg2 3 3 3 4" xfId="5137" xr:uid="{00000000-0005-0000-0000-0000791D0000}"/>
    <cellStyle name="20% - Dekorfärg2 3 3 3 4 2" xfId="14022" xr:uid="{00000000-0005-0000-0000-00007A1D0000}"/>
    <cellStyle name="20% - Dekorfärg2 3 3 3 4 2 2" xfId="38801" xr:uid="{00000000-0005-0000-0000-00007B1D0000}"/>
    <cellStyle name="20% - Dekorfärg2 3 3 3 4 3" xfId="31519" xr:uid="{00000000-0005-0000-0000-00007C1D0000}"/>
    <cellStyle name="20% - Dekorfärg2 3 3 3 4 4" xfId="38802" xr:uid="{00000000-0005-0000-0000-00007D1D0000}"/>
    <cellStyle name="20% - Dekorfärg2 3 3 3 4_Tabell 6a K" xfId="21759" xr:uid="{00000000-0005-0000-0000-00007E1D0000}"/>
    <cellStyle name="20% - Dekorfärg2 3 3 3 5" xfId="9637" xr:uid="{00000000-0005-0000-0000-00007F1D0000}"/>
    <cellStyle name="20% - Dekorfärg2 3 3 3 5 2" xfId="38803" xr:uid="{00000000-0005-0000-0000-0000801D0000}"/>
    <cellStyle name="20% - Dekorfärg2 3 3 3 5 2 2" xfId="38804" xr:uid="{00000000-0005-0000-0000-0000811D0000}"/>
    <cellStyle name="20% - Dekorfärg2 3 3 3 5 3" xfId="38805" xr:uid="{00000000-0005-0000-0000-0000821D0000}"/>
    <cellStyle name="20% - Dekorfärg2 3 3 3 6" xfId="27134" xr:uid="{00000000-0005-0000-0000-0000831D0000}"/>
    <cellStyle name="20% - Dekorfärg2 3 3 3 6 2" xfId="38806" xr:uid="{00000000-0005-0000-0000-0000841D0000}"/>
    <cellStyle name="20% - Dekorfärg2 3 3 3 7" xfId="38807" xr:uid="{00000000-0005-0000-0000-0000851D0000}"/>
    <cellStyle name="20% - Dekorfärg2 3 3 3 8" xfId="38808" xr:uid="{00000000-0005-0000-0000-0000861D0000}"/>
    <cellStyle name="20% - Dekorfärg2 3 3 3_Tabell 6a K" xfId="23982" xr:uid="{00000000-0005-0000-0000-0000871D0000}"/>
    <cellStyle name="20% - Dekorfärg2 3 3 4" xfId="1176" xr:uid="{00000000-0005-0000-0000-0000881D0000}"/>
    <cellStyle name="20% - Dekorfärg2 3 3 4 2" xfId="1357" xr:uid="{00000000-0005-0000-0000-0000891D0000}"/>
    <cellStyle name="20% - Dekorfärg2 3 3 4 2 2" xfId="3549" xr:uid="{00000000-0005-0000-0000-00008A1D0000}"/>
    <cellStyle name="20% - Dekorfärg2 3 3 4 2 2 2" xfId="7935" xr:uid="{00000000-0005-0000-0000-00008B1D0000}"/>
    <cellStyle name="20% - Dekorfärg2 3 3 4 2 2 2 2" xfId="16820" xr:uid="{00000000-0005-0000-0000-00008C1D0000}"/>
    <cellStyle name="20% - Dekorfärg2 3 3 4 2 2 2 2 2" xfId="38809" xr:uid="{00000000-0005-0000-0000-00008D1D0000}"/>
    <cellStyle name="20% - Dekorfärg2 3 3 4 2 2 2 3" xfId="34317" xr:uid="{00000000-0005-0000-0000-00008E1D0000}"/>
    <cellStyle name="20% - Dekorfärg2 3 3 4 2 2 2_Tabell 6a K" xfId="22725" xr:uid="{00000000-0005-0000-0000-00008F1D0000}"/>
    <cellStyle name="20% - Dekorfärg2 3 3 4 2 2 3" xfId="12434" xr:uid="{00000000-0005-0000-0000-0000901D0000}"/>
    <cellStyle name="20% - Dekorfärg2 3 3 4 2 2 3 2" xfId="38810" xr:uid="{00000000-0005-0000-0000-0000911D0000}"/>
    <cellStyle name="20% - Dekorfärg2 3 3 4 2 2 4" xfId="29931" xr:uid="{00000000-0005-0000-0000-0000921D0000}"/>
    <cellStyle name="20% - Dekorfärg2 3 3 4 2 2 5" xfId="38811" xr:uid="{00000000-0005-0000-0000-0000931D0000}"/>
    <cellStyle name="20% - Dekorfärg2 3 3 4 2 2_Tabell 6a K" xfId="25061" xr:uid="{00000000-0005-0000-0000-0000941D0000}"/>
    <cellStyle name="20% - Dekorfärg2 3 3 4 2 3" xfId="5742" xr:uid="{00000000-0005-0000-0000-0000951D0000}"/>
    <cellStyle name="20% - Dekorfärg2 3 3 4 2 3 2" xfId="14627" xr:uid="{00000000-0005-0000-0000-0000961D0000}"/>
    <cellStyle name="20% - Dekorfärg2 3 3 4 2 3 2 2" xfId="38812" xr:uid="{00000000-0005-0000-0000-0000971D0000}"/>
    <cellStyle name="20% - Dekorfärg2 3 3 4 2 3 3" xfId="32124" xr:uid="{00000000-0005-0000-0000-0000981D0000}"/>
    <cellStyle name="20% - Dekorfärg2 3 3 4 2 3 4" xfId="38813" xr:uid="{00000000-0005-0000-0000-0000991D0000}"/>
    <cellStyle name="20% - Dekorfärg2 3 3 4 2 3_Tabell 6a K" xfId="20065" xr:uid="{00000000-0005-0000-0000-00009A1D0000}"/>
    <cellStyle name="20% - Dekorfärg2 3 3 4 2 4" xfId="10242" xr:uid="{00000000-0005-0000-0000-00009B1D0000}"/>
    <cellStyle name="20% - Dekorfärg2 3 3 4 2 4 2" xfId="38814" xr:uid="{00000000-0005-0000-0000-00009C1D0000}"/>
    <cellStyle name="20% - Dekorfärg2 3 3 4 2 4 2 2" xfId="38815" xr:uid="{00000000-0005-0000-0000-00009D1D0000}"/>
    <cellStyle name="20% - Dekorfärg2 3 3 4 2 4 3" xfId="38816" xr:uid="{00000000-0005-0000-0000-00009E1D0000}"/>
    <cellStyle name="20% - Dekorfärg2 3 3 4 2 5" xfId="27739" xr:uid="{00000000-0005-0000-0000-00009F1D0000}"/>
    <cellStyle name="20% - Dekorfärg2 3 3 4 2 5 2" xfId="38817" xr:uid="{00000000-0005-0000-0000-0000A01D0000}"/>
    <cellStyle name="20% - Dekorfärg2 3 3 4 2 6" xfId="38818" xr:uid="{00000000-0005-0000-0000-0000A11D0000}"/>
    <cellStyle name="20% - Dekorfärg2 3 3 4 2 7" xfId="38819" xr:uid="{00000000-0005-0000-0000-0000A21D0000}"/>
    <cellStyle name="20% - Dekorfärg2 3 3 4 2_Tabell 6a K" xfId="18055" xr:uid="{00000000-0005-0000-0000-0000A31D0000}"/>
    <cellStyle name="20% - Dekorfärg2 3 3 4 3" xfId="3368" xr:uid="{00000000-0005-0000-0000-0000A41D0000}"/>
    <cellStyle name="20% - Dekorfärg2 3 3 4 3 2" xfId="7754" xr:uid="{00000000-0005-0000-0000-0000A51D0000}"/>
    <cellStyle name="20% - Dekorfärg2 3 3 4 3 2 2" xfId="16639" xr:uid="{00000000-0005-0000-0000-0000A61D0000}"/>
    <cellStyle name="20% - Dekorfärg2 3 3 4 3 2 2 2" xfId="38820" xr:uid="{00000000-0005-0000-0000-0000A71D0000}"/>
    <cellStyle name="20% - Dekorfärg2 3 3 4 3 2 3" xfId="34136" xr:uid="{00000000-0005-0000-0000-0000A81D0000}"/>
    <cellStyle name="20% - Dekorfärg2 3 3 4 3 2 4" xfId="38821" xr:uid="{00000000-0005-0000-0000-0000A91D0000}"/>
    <cellStyle name="20% - Dekorfärg2 3 3 4 3 2_Tabell 6a K" xfId="24428" xr:uid="{00000000-0005-0000-0000-0000AA1D0000}"/>
    <cellStyle name="20% - Dekorfärg2 3 3 4 3 3" xfId="12253" xr:uid="{00000000-0005-0000-0000-0000AB1D0000}"/>
    <cellStyle name="20% - Dekorfärg2 3 3 4 3 3 2" xfId="38822" xr:uid="{00000000-0005-0000-0000-0000AC1D0000}"/>
    <cellStyle name="20% - Dekorfärg2 3 3 4 3 3 2 2" xfId="38823" xr:uid="{00000000-0005-0000-0000-0000AD1D0000}"/>
    <cellStyle name="20% - Dekorfärg2 3 3 4 3 3 3" xfId="38824" xr:uid="{00000000-0005-0000-0000-0000AE1D0000}"/>
    <cellStyle name="20% - Dekorfärg2 3 3 4 3 4" xfId="29750" xr:uid="{00000000-0005-0000-0000-0000AF1D0000}"/>
    <cellStyle name="20% - Dekorfärg2 3 3 4 3 4 2" xfId="38825" xr:uid="{00000000-0005-0000-0000-0000B01D0000}"/>
    <cellStyle name="20% - Dekorfärg2 3 3 4 3 5" xfId="38826" xr:uid="{00000000-0005-0000-0000-0000B11D0000}"/>
    <cellStyle name="20% - Dekorfärg2 3 3 4 3 6" xfId="38827" xr:uid="{00000000-0005-0000-0000-0000B21D0000}"/>
    <cellStyle name="20% - Dekorfärg2 3 3 4 3_Tabell 6a K" xfId="24243" xr:uid="{00000000-0005-0000-0000-0000B31D0000}"/>
    <cellStyle name="20% - Dekorfärg2 3 3 4 4" xfId="5561" xr:uid="{00000000-0005-0000-0000-0000B41D0000}"/>
    <cellStyle name="20% - Dekorfärg2 3 3 4 4 2" xfId="14446" xr:uid="{00000000-0005-0000-0000-0000B51D0000}"/>
    <cellStyle name="20% - Dekorfärg2 3 3 4 4 2 2" xfId="38828" xr:uid="{00000000-0005-0000-0000-0000B61D0000}"/>
    <cellStyle name="20% - Dekorfärg2 3 3 4 4 3" xfId="31943" xr:uid="{00000000-0005-0000-0000-0000B71D0000}"/>
    <cellStyle name="20% - Dekorfärg2 3 3 4 4 4" xfId="38829" xr:uid="{00000000-0005-0000-0000-0000B81D0000}"/>
    <cellStyle name="20% - Dekorfärg2 3 3 4 4_Tabell 6a K" xfId="23729" xr:uid="{00000000-0005-0000-0000-0000B91D0000}"/>
    <cellStyle name="20% - Dekorfärg2 3 3 4 5" xfId="10061" xr:uid="{00000000-0005-0000-0000-0000BA1D0000}"/>
    <cellStyle name="20% - Dekorfärg2 3 3 4 5 2" xfId="38830" xr:uid="{00000000-0005-0000-0000-0000BB1D0000}"/>
    <cellStyle name="20% - Dekorfärg2 3 3 4 5 2 2" xfId="38831" xr:uid="{00000000-0005-0000-0000-0000BC1D0000}"/>
    <cellStyle name="20% - Dekorfärg2 3 3 4 5 3" xfId="38832" xr:uid="{00000000-0005-0000-0000-0000BD1D0000}"/>
    <cellStyle name="20% - Dekorfärg2 3 3 4 6" xfId="27558" xr:uid="{00000000-0005-0000-0000-0000BE1D0000}"/>
    <cellStyle name="20% - Dekorfärg2 3 3 4 6 2" xfId="38833" xr:uid="{00000000-0005-0000-0000-0000BF1D0000}"/>
    <cellStyle name="20% - Dekorfärg2 3 3 4 7" xfId="38834" xr:uid="{00000000-0005-0000-0000-0000C01D0000}"/>
    <cellStyle name="20% - Dekorfärg2 3 3 4 8" xfId="38835" xr:uid="{00000000-0005-0000-0000-0000C11D0000}"/>
    <cellStyle name="20% - Dekorfärg2 3 3 4_Tabell 6a K" xfId="19165" xr:uid="{00000000-0005-0000-0000-0000C21D0000}"/>
    <cellStyle name="20% - Dekorfärg2 3 3 5" xfId="1353" xr:uid="{00000000-0005-0000-0000-0000C31D0000}"/>
    <cellStyle name="20% - Dekorfärg2 3 3 5 2" xfId="3545" xr:uid="{00000000-0005-0000-0000-0000C41D0000}"/>
    <cellStyle name="20% - Dekorfärg2 3 3 5 2 2" xfId="7931" xr:uid="{00000000-0005-0000-0000-0000C51D0000}"/>
    <cellStyle name="20% - Dekorfärg2 3 3 5 2 2 2" xfId="16816" xr:uid="{00000000-0005-0000-0000-0000C61D0000}"/>
    <cellStyle name="20% - Dekorfärg2 3 3 5 2 2 2 2" xfId="38836" xr:uid="{00000000-0005-0000-0000-0000C71D0000}"/>
    <cellStyle name="20% - Dekorfärg2 3 3 5 2 2 3" xfId="34313" xr:uid="{00000000-0005-0000-0000-0000C81D0000}"/>
    <cellStyle name="20% - Dekorfärg2 3 3 5 2 2_Tabell 6a K" xfId="18674" xr:uid="{00000000-0005-0000-0000-0000C91D0000}"/>
    <cellStyle name="20% - Dekorfärg2 3 3 5 2 3" xfId="12430" xr:uid="{00000000-0005-0000-0000-0000CA1D0000}"/>
    <cellStyle name="20% - Dekorfärg2 3 3 5 2 3 2" xfId="38837" xr:uid="{00000000-0005-0000-0000-0000CB1D0000}"/>
    <cellStyle name="20% - Dekorfärg2 3 3 5 2 4" xfId="29927" xr:uid="{00000000-0005-0000-0000-0000CC1D0000}"/>
    <cellStyle name="20% - Dekorfärg2 3 3 5 2 5" xfId="38838" xr:uid="{00000000-0005-0000-0000-0000CD1D0000}"/>
    <cellStyle name="20% - Dekorfärg2 3 3 5 2_Tabell 6a K" xfId="19654" xr:uid="{00000000-0005-0000-0000-0000CE1D0000}"/>
    <cellStyle name="20% - Dekorfärg2 3 3 5 3" xfId="5738" xr:uid="{00000000-0005-0000-0000-0000CF1D0000}"/>
    <cellStyle name="20% - Dekorfärg2 3 3 5 3 2" xfId="14623" xr:uid="{00000000-0005-0000-0000-0000D01D0000}"/>
    <cellStyle name="20% - Dekorfärg2 3 3 5 3 2 2" xfId="38839" xr:uid="{00000000-0005-0000-0000-0000D11D0000}"/>
    <cellStyle name="20% - Dekorfärg2 3 3 5 3 3" xfId="32120" xr:uid="{00000000-0005-0000-0000-0000D21D0000}"/>
    <cellStyle name="20% - Dekorfärg2 3 3 5 3 4" xfId="38840" xr:uid="{00000000-0005-0000-0000-0000D31D0000}"/>
    <cellStyle name="20% - Dekorfärg2 3 3 5 3_Tabell 6a K" xfId="24987" xr:uid="{00000000-0005-0000-0000-0000D41D0000}"/>
    <cellStyle name="20% - Dekorfärg2 3 3 5 4" xfId="10238" xr:uid="{00000000-0005-0000-0000-0000D51D0000}"/>
    <cellStyle name="20% - Dekorfärg2 3 3 5 4 2" xfId="38841" xr:uid="{00000000-0005-0000-0000-0000D61D0000}"/>
    <cellStyle name="20% - Dekorfärg2 3 3 5 4 2 2" xfId="38842" xr:uid="{00000000-0005-0000-0000-0000D71D0000}"/>
    <cellStyle name="20% - Dekorfärg2 3 3 5 4 3" xfId="38843" xr:uid="{00000000-0005-0000-0000-0000D81D0000}"/>
    <cellStyle name="20% - Dekorfärg2 3 3 5 5" xfId="27735" xr:uid="{00000000-0005-0000-0000-0000D91D0000}"/>
    <cellStyle name="20% - Dekorfärg2 3 3 5 5 2" xfId="38844" xr:uid="{00000000-0005-0000-0000-0000DA1D0000}"/>
    <cellStyle name="20% - Dekorfärg2 3 3 5 6" xfId="38845" xr:uid="{00000000-0005-0000-0000-0000DB1D0000}"/>
    <cellStyle name="20% - Dekorfärg2 3 3 5 7" xfId="38846" xr:uid="{00000000-0005-0000-0000-0000DC1D0000}"/>
    <cellStyle name="20% - Dekorfärg2 3 3 5_Tabell 6a K" xfId="25629" xr:uid="{00000000-0005-0000-0000-0000DD1D0000}"/>
    <cellStyle name="20% - Dekorfärg2 3 3 6" xfId="2520" xr:uid="{00000000-0005-0000-0000-0000DE1D0000}"/>
    <cellStyle name="20% - Dekorfärg2 3 3 6 2" xfId="6906" xr:uid="{00000000-0005-0000-0000-0000DF1D0000}"/>
    <cellStyle name="20% - Dekorfärg2 3 3 6 2 2" xfId="15791" xr:uid="{00000000-0005-0000-0000-0000E01D0000}"/>
    <cellStyle name="20% - Dekorfärg2 3 3 6 2 2 2" xfId="38847" xr:uid="{00000000-0005-0000-0000-0000E11D0000}"/>
    <cellStyle name="20% - Dekorfärg2 3 3 6 2 3" xfId="33288" xr:uid="{00000000-0005-0000-0000-0000E21D0000}"/>
    <cellStyle name="20% - Dekorfärg2 3 3 6 2 4" xfId="38848" xr:uid="{00000000-0005-0000-0000-0000E31D0000}"/>
    <cellStyle name="20% - Dekorfärg2 3 3 6 2_Tabell 6a K" xfId="25317" xr:uid="{00000000-0005-0000-0000-0000E41D0000}"/>
    <cellStyle name="20% - Dekorfärg2 3 3 6 3" xfId="11405" xr:uid="{00000000-0005-0000-0000-0000E51D0000}"/>
    <cellStyle name="20% - Dekorfärg2 3 3 6 3 2" xfId="38849" xr:uid="{00000000-0005-0000-0000-0000E61D0000}"/>
    <cellStyle name="20% - Dekorfärg2 3 3 6 3 2 2" xfId="38850" xr:uid="{00000000-0005-0000-0000-0000E71D0000}"/>
    <cellStyle name="20% - Dekorfärg2 3 3 6 3 3" xfId="38851" xr:uid="{00000000-0005-0000-0000-0000E81D0000}"/>
    <cellStyle name="20% - Dekorfärg2 3 3 6 4" xfId="28902" xr:uid="{00000000-0005-0000-0000-0000E91D0000}"/>
    <cellStyle name="20% - Dekorfärg2 3 3 6 4 2" xfId="38852" xr:uid="{00000000-0005-0000-0000-0000EA1D0000}"/>
    <cellStyle name="20% - Dekorfärg2 3 3 6 5" xfId="38853" xr:uid="{00000000-0005-0000-0000-0000EB1D0000}"/>
    <cellStyle name="20% - Dekorfärg2 3 3 6 6" xfId="38854" xr:uid="{00000000-0005-0000-0000-0000EC1D0000}"/>
    <cellStyle name="20% - Dekorfärg2 3 3 6_Tabell 6a K" xfId="24642" xr:uid="{00000000-0005-0000-0000-0000ED1D0000}"/>
    <cellStyle name="20% - Dekorfärg2 3 3 7" xfId="4713" xr:uid="{00000000-0005-0000-0000-0000EE1D0000}"/>
    <cellStyle name="20% - Dekorfärg2 3 3 7 2" xfId="13598" xr:uid="{00000000-0005-0000-0000-0000EF1D0000}"/>
    <cellStyle name="20% - Dekorfärg2 3 3 7 2 2" xfId="38855" xr:uid="{00000000-0005-0000-0000-0000F01D0000}"/>
    <cellStyle name="20% - Dekorfärg2 3 3 7 3" xfId="31095" xr:uid="{00000000-0005-0000-0000-0000F11D0000}"/>
    <cellStyle name="20% - Dekorfärg2 3 3 7 4" xfId="38856" xr:uid="{00000000-0005-0000-0000-0000F21D0000}"/>
    <cellStyle name="20% - Dekorfärg2 3 3 7_Tabell 6a K" xfId="20573" xr:uid="{00000000-0005-0000-0000-0000F31D0000}"/>
    <cellStyle name="20% - Dekorfärg2 3 3 8" xfId="9213" xr:uid="{00000000-0005-0000-0000-0000F41D0000}"/>
    <cellStyle name="20% - Dekorfärg2 3 3 8 2" xfId="38857" xr:uid="{00000000-0005-0000-0000-0000F51D0000}"/>
    <cellStyle name="20% - Dekorfärg2 3 3 8 2 2" xfId="38858" xr:uid="{00000000-0005-0000-0000-0000F61D0000}"/>
    <cellStyle name="20% - Dekorfärg2 3 3 8 3" xfId="38859" xr:uid="{00000000-0005-0000-0000-0000F71D0000}"/>
    <cellStyle name="20% - Dekorfärg2 3 3 9" xfId="26710" xr:uid="{00000000-0005-0000-0000-0000F81D0000}"/>
    <cellStyle name="20% - Dekorfärg2 3 3 9 2" xfId="38860" xr:uid="{00000000-0005-0000-0000-0000F91D0000}"/>
    <cellStyle name="20% - Dekorfärg2 3 3_Tabell 6a K" xfId="19975" xr:uid="{00000000-0005-0000-0000-0000FA1D0000}"/>
    <cellStyle name="20% - Dekorfärg2 3 4" xfId="203" xr:uid="{00000000-0005-0000-0000-0000FB1D0000}"/>
    <cellStyle name="20% - Dekorfärg2 3 4 10" xfId="38861" xr:uid="{00000000-0005-0000-0000-0000FC1D0000}"/>
    <cellStyle name="20% - Dekorfärg2 3 4 11" xfId="38862" xr:uid="{00000000-0005-0000-0000-0000FD1D0000}"/>
    <cellStyle name="20% - Dekorfärg2 3 4 12" xfId="38863" xr:uid="{00000000-0005-0000-0000-0000FE1D0000}"/>
    <cellStyle name="20% - Dekorfärg2 3 4 2" xfId="415" xr:uid="{00000000-0005-0000-0000-0000FF1D0000}"/>
    <cellStyle name="20% - Dekorfärg2 3 4 2 2" xfId="839" xr:uid="{00000000-0005-0000-0000-0000001E0000}"/>
    <cellStyle name="20% - Dekorfärg2 3 4 2 2 2" xfId="1360" xr:uid="{00000000-0005-0000-0000-0000011E0000}"/>
    <cellStyle name="20% - Dekorfärg2 3 4 2 2 2 2" xfId="3552" xr:uid="{00000000-0005-0000-0000-0000021E0000}"/>
    <cellStyle name="20% - Dekorfärg2 3 4 2 2 2 2 2" xfId="7938" xr:uid="{00000000-0005-0000-0000-0000031E0000}"/>
    <cellStyle name="20% - Dekorfärg2 3 4 2 2 2 2 2 2" xfId="16823" xr:uid="{00000000-0005-0000-0000-0000041E0000}"/>
    <cellStyle name="20% - Dekorfärg2 3 4 2 2 2 2 2 2 2" xfId="38864" xr:uid="{00000000-0005-0000-0000-0000051E0000}"/>
    <cellStyle name="20% - Dekorfärg2 3 4 2 2 2 2 2 3" xfId="34320" xr:uid="{00000000-0005-0000-0000-0000061E0000}"/>
    <cellStyle name="20% - Dekorfärg2 3 4 2 2 2 2 2_Tabell 6a K" xfId="21865" xr:uid="{00000000-0005-0000-0000-0000071E0000}"/>
    <cellStyle name="20% - Dekorfärg2 3 4 2 2 2 2 3" xfId="12437" xr:uid="{00000000-0005-0000-0000-0000081E0000}"/>
    <cellStyle name="20% - Dekorfärg2 3 4 2 2 2 2 3 2" xfId="38865" xr:uid="{00000000-0005-0000-0000-0000091E0000}"/>
    <cellStyle name="20% - Dekorfärg2 3 4 2 2 2 2 4" xfId="29934" xr:uid="{00000000-0005-0000-0000-00000A1E0000}"/>
    <cellStyle name="20% - Dekorfärg2 3 4 2 2 2 2 5" xfId="38866" xr:uid="{00000000-0005-0000-0000-00000B1E0000}"/>
    <cellStyle name="20% - Dekorfärg2 3 4 2 2 2 2_Tabell 6a K" xfId="21599" xr:uid="{00000000-0005-0000-0000-00000C1E0000}"/>
    <cellStyle name="20% - Dekorfärg2 3 4 2 2 2 3" xfId="5745" xr:uid="{00000000-0005-0000-0000-00000D1E0000}"/>
    <cellStyle name="20% - Dekorfärg2 3 4 2 2 2 3 2" xfId="14630" xr:uid="{00000000-0005-0000-0000-00000E1E0000}"/>
    <cellStyle name="20% - Dekorfärg2 3 4 2 2 2 3 2 2" xfId="38867" xr:uid="{00000000-0005-0000-0000-00000F1E0000}"/>
    <cellStyle name="20% - Dekorfärg2 3 4 2 2 2 3 3" xfId="32127" xr:uid="{00000000-0005-0000-0000-0000101E0000}"/>
    <cellStyle name="20% - Dekorfärg2 3 4 2 2 2 3 4" xfId="38868" xr:uid="{00000000-0005-0000-0000-0000111E0000}"/>
    <cellStyle name="20% - Dekorfärg2 3 4 2 2 2 3_Tabell 6a K" xfId="18446" xr:uid="{00000000-0005-0000-0000-0000121E0000}"/>
    <cellStyle name="20% - Dekorfärg2 3 4 2 2 2 4" xfId="10245" xr:uid="{00000000-0005-0000-0000-0000131E0000}"/>
    <cellStyle name="20% - Dekorfärg2 3 4 2 2 2 4 2" xfId="38869" xr:uid="{00000000-0005-0000-0000-0000141E0000}"/>
    <cellStyle name="20% - Dekorfärg2 3 4 2 2 2 4 2 2" xfId="38870" xr:uid="{00000000-0005-0000-0000-0000151E0000}"/>
    <cellStyle name="20% - Dekorfärg2 3 4 2 2 2 4 3" xfId="38871" xr:uid="{00000000-0005-0000-0000-0000161E0000}"/>
    <cellStyle name="20% - Dekorfärg2 3 4 2 2 2 5" xfId="27742" xr:uid="{00000000-0005-0000-0000-0000171E0000}"/>
    <cellStyle name="20% - Dekorfärg2 3 4 2 2 2 5 2" xfId="38872" xr:uid="{00000000-0005-0000-0000-0000181E0000}"/>
    <cellStyle name="20% - Dekorfärg2 3 4 2 2 2 6" xfId="38873" xr:uid="{00000000-0005-0000-0000-0000191E0000}"/>
    <cellStyle name="20% - Dekorfärg2 3 4 2 2 2 7" xfId="38874" xr:uid="{00000000-0005-0000-0000-00001A1E0000}"/>
    <cellStyle name="20% - Dekorfärg2 3 4 2 2 2_Tabell 6a K" xfId="21069" xr:uid="{00000000-0005-0000-0000-00001B1E0000}"/>
    <cellStyle name="20% - Dekorfärg2 3 4 2 2 3" xfId="3031" xr:uid="{00000000-0005-0000-0000-00001C1E0000}"/>
    <cellStyle name="20% - Dekorfärg2 3 4 2 2 3 2" xfId="7417" xr:uid="{00000000-0005-0000-0000-00001D1E0000}"/>
    <cellStyle name="20% - Dekorfärg2 3 4 2 2 3 2 2" xfId="16302" xr:uid="{00000000-0005-0000-0000-00001E1E0000}"/>
    <cellStyle name="20% - Dekorfärg2 3 4 2 2 3 2 2 2" xfId="38875" xr:uid="{00000000-0005-0000-0000-00001F1E0000}"/>
    <cellStyle name="20% - Dekorfärg2 3 4 2 2 3 2 3" xfId="33799" xr:uid="{00000000-0005-0000-0000-0000201E0000}"/>
    <cellStyle name="20% - Dekorfärg2 3 4 2 2 3 2 4" xfId="38876" xr:uid="{00000000-0005-0000-0000-0000211E0000}"/>
    <cellStyle name="20% - Dekorfärg2 3 4 2 2 3 2_Tabell 6a K" xfId="21201" xr:uid="{00000000-0005-0000-0000-0000221E0000}"/>
    <cellStyle name="20% - Dekorfärg2 3 4 2 2 3 3" xfId="11916" xr:uid="{00000000-0005-0000-0000-0000231E0000}"/>
    <cellStyle name="20% - Dekorfärg2 3 4 2 2 3 3 2" xfId="38877" xr:uid="{00000000-0005-0000-0000-0000241E0000}"/>
    <cellStyle name="20% - Dekorfärg2 3 4 2 2 3 3 2 2" xfId="38878" xr:uid="{00000000-0005-0000-0000-0000251E0000}"/>
    <cellStyle name="20% - Dekorfärg2 3 4 2 2 3 3 3" xfId="38879" xr:uid="{00000000-0005-0000-0000-0000261E0000}"/>
    <cellStyle name="20% - Dekorfärg2 3 4 2 2 3 4" xfId="29413" xr:uid="{00000000-0005-0000-0000-0000271E0000}"/>
    <cellStyle name="20% - Dekorfärg2 3 4 2 2 3 4 2" xfId="38880" xr:uid="{00000000-0005-0000-0000-0000281E0000}"/>
    <cellStyle name="20% - Dekorfärg2 3 4 2 2 3 5" xfId="38881" xr:uid="{00000000-0005-0000-0000-0000291E0000}"/>
    <cellStyle name="20% - Dekorfärg2 3 4 2 2 3 6" xfId="38882" xr:uid="{00000000-0005-0000-0000-00002A1E0000}"/>
    <cellStyle name="20% - Dekorfärg2 3 4 2 2 3_Tabell 6a K" xfId="22705" xr:uid="{00000000-0005-0000-0000-00002B1E0000}"/>
    <cellStyle name="20% - Dekorfärg2 3 4 2 2 4" xfId="5224" xr:uid="{00000000-0005-0000-0000-00002C1E0000}"/>
    <cellStyle name="20% - Dekorfärg2 3 4 2 2 4 2" xfId="14109" xr:uid="{00000000-0005-0000-0000-00002D1E0000}"/>
    <cellStyle name="20% - Dekorfärg2 3 4 2 2 4 2 2" xfId="38883" xr:uid="{00000000-0005-0000-0000-00002E1E0000}"/>
    <cellStyle name="20% - Dekorfärg2 3 4 2 2 4 3" xfId="31606" xr:uid="{00000000-0005-0000-0000-00002F1E0000}"/>
    <cellStyle name="20% - Dekorfärg2 3 4 2 2 4 4" xfId="38884" xr:uid="{00000000-0005-0000-0000-0000301E0000}"/>
    <cellStyle name="20% - Dekorfärg2 3 4 2 2 4_Tabell 6a K" xfId="18202" xr:uid="{00000000-0005-0000-0000-0000311E0000}"/>
    <cellStyle name="20% - Dekorfärg2 3 4 2 2 5" xfId="9724" xr:uid="{00000000-0005-0000-0000-0000321E0000}"/>
    <cellStyle name="20% - Dekorfärg2 3 4 2 2 5 2" xfId="38885" xr:uid="{00000000-0005-0000-0000-0000331E0000}"/>
    <cellStyle name="20% - Dekorfärg2 3 4 2 2 5 2 2" xfId="38886" xr:uid="{00000000-0005-0000-0000-0000341E0000}"/>
    <cellStyle name="20% - Dekorfärg2 3 4 2 2 5 3" xfId="38887" xr:uid="{00000000-0005-0000-0000-0000351E0000}"/>
    <cellStyle name="20% - Dekorfärg2 3 4 2 2 6" xfId="27221" xr:uid="{00000000-0005-0000-0000-0000361E0000}"/>
    <cellStyle name="20% - Dekorfärg2 3 4 2 2 6 2" xfId="38888" xr:uid="{00000000-0005-0000-0000-0000371E0000}"/>
    <cellStyle name="20% - Dekorfärg2 3 4 2 2 7" xfId="38889" xr:uid="{00000000-0005-0000-0000-0000381E0000}"/>
    <cellStyle name="20% - Dekorfärg2 3 4 2 2 8" xfId="38890" xr:uid="{00000000-0005-0000-0000-0000391E0000}"/>
    <cellStyle name="20% - Dekorfärg2 3 4 2 2_Tabell 6a K" xfId="23505" xr:uid="{00000000-0005-0000-0000-00003A1E0000}"/>
    <cellStyle name="20% - Dekorfärg2 3 4 2 3" xfId="1359" xr:uid="{00000000-0005-0000-0000-00003B1E0000}"/>
    <cellStyle name="20% - Dekorfärg2 3 4 2 3 2" xfId="3551" xr:uid="{00000000-0005-0000-0000-00003C1E0000}"/>
    <cellStyle name="20% - Dekorfärg2 3 4 2 3 2 2" xfId="7937" xr:uid="{00000000-0005-0000-0000-00003D1E0000}"/>
    <cellStyle name="20% - Dekorfärg2 3 4 2 3 2 2 2" xfId="16822" xr:uid="{00000000-0005-0000-0000-00003E1E0000}"/>
    <cellStyle name="20% - Dekorfärg2 3 4 2 3 2 2 2 2" xfId="38891" xr:uid="{00000000-0005-0000-0000-00003F1E0000}"/>
    <cellStyle name="20% - Dekorfärg2 3 4 2 3 2 2 3" xfId="34319" xr:uid="{00000000-0005-0000-0000-0000401E0000}"/>
    <cellStyle name="20% - Dekorfärg2 3 4 2 3 2 2_Tabell 6a K" xfId="25940" xr:uid="{00000000-0005-0000-0000-0000411E0000}"/>
    <cellStyle name="20% - Dekorfärg2 3 4 2 3 2 3" xfId="12436" xr:uid="{00000000-0005-0000-0000-0000421E0000}"/>
    <cellStyle name="20% - Dekorfärg2 3 4 2 3 2 3 2" xfId="38892" xr:uid="{00000000-0005-0000-0000-0000431E0000}"/>
    <cellStyle name="20% - Dekorfärg2 3 4 2 3 2 4" xfId="29933" xr:uid="{00000000-0005-0000-0000-0000441E0000}"/>
    <cellStyle name="20% - Dekorfärg2 3 4 2 3 2 5" xfId="38893" xr:uid="{00000000-0005-0000-0000-0000451E0000}"/>
    <cellStyle name="20% - Dekorfärg2 3 4 2 3 2_Tabell 6a K" xfId="25410" xr:uid="{00000000-0005-0000-0000-0000461E0000}"/>
    <cellStyle name="20% - Dekorfärg2 3 4 2 3 3" xfId="5744" xr:uid="{00000000-0005-0000-0000-0000471E0000}"/>
    <cellStyle name="20% - Dekorfärg2 3 4 2 3 3 2" xfId="14629" xr:uid="{00000000-0005-0000-0000-0000481E0000}"/>
    <cellStyle name="20% - Dekorfärg2 3 4 2 3 3 2 2" xfId="38894" xr:uid="{00000000-0005-0000-0000-0000491E0000}"/>
    <cellStyle name="20% - Dekorfärg2 3 4 2 3 3 3" xfId="32126" xr:uid="{00000000-0005-0000-0000-00004A1E0000}"/>
    <cellStyle name="20% - Dekorfärg2 3 4 2 3 3 4" xfId="38895" xr:uid="{00000000-0005-0000-0000-00004B1E0000}"/>
    <cellStyle name="20% - Dekorfärg2 3 4 2 3 3_Tabell 6a K" xfId="26208" xr:uid="{00000000-0005-0000-0000-00004C1E0000}"/>
    <cellStyle name="20% - Dekorfärg2 3 4 2 3 4" xfId="10244" xr:uid="{00000000-0005-0000-0000-00004D1E0000}"/>
    <cellStyle name="20% - Dekorfärg2 3 4 2 3 4 2" xfId="38896" xr:uid="{00000000-0005-0000-0000-00004E1E0000}"/>
    <cellStyle name="20% - Dekorfärg2 3 4 2 3 4 2 2" xfId="38897" xr:uid="{00000000-0005-0000-0000-00004F1E0000}"/>
    <cellStyle name="20% - Dekorfärg2 3 4 2 3 4 3" xfId="38898" xr:uid="{00000000-0005-0000-0000-0000501E0000}"/>
    <cellStyle name="20% - Dekorfärg2 3 4 2 3 5" xfId="27741" xr:uid="{00000000-0005-0000-0000-0000511E0000}"/>
    <cellStyle name="20% - Dekorfärg2 3 4 2 3 5 2" xfId="38899" xr:uid="{00000000-0005-0000-0000-0000521E0000}"/>
    <cellStyle name="20% - Dekorfärg2 3 4 2 3 6" xfId="38900" xr:uid="{00000000-0005-0000-0000-0000531E0000}"/>
    <cellStyle name="20% - Dekorfärg2 3 4 2 3 7" xfId="38901" xr:uid="{00000000-0005-0000-0000-0000541E0000}"/>
    <cellStyle name="20% - Dekorfärg2 3 4 2 3_Tabell 6a K" xfId="20426" xr:uid="{00000000-0005-0000-0000-0000551E0000}"/>
    <cellStyle name="20% - Dekorfärg2 3 4 2 4" xfId="2607" xr:uid="{00000000-0005-0000-0000-0000561E0000}"/>
    <cellStyle name="20% - Dekorfärg2 3 4 2 4 2" xfId="6993" xr:uid="{00000000-0005-0000-0000-0000571E0000}"/>
    <cellStyle name="20% - Dekorfärg2 3 4 2 4 2 2" xfId="15878" xr:uid="{00000000-0005-0000-0000-0000581E0000}"/>
    <cellStyle name="20% - Dekorfärg2 3 4 2 4 2 2 2" xfId="38902" xr:uid="{00000000-0005-0000-0000-0000591E0000}"/>
    <cellStyle name="20% - Dekorfärg2 3 4 2 4 2 3" xfId="33375" xr:uid="{00000000-0005-0000-0000-00005A1E0000}"/>
    <cellStyle name="20% - Dekorfärg2 3 4 2 4 2 4" xfId="38903" xr:uid="{00000000-0005-0000-0000-00005B1E0000}"/>
    <cellStyle name="20% - Dekorfärg2 3 4 2 4 2_Tabell 6a K" xfId="24486" xr:uid="{00000000-0005-0000-0000-00005C1E0000}"/>
    <cellStyle name="20% - Dekorfärg2 3 4 2 4 3" xfId="11492" xr:uid="{00000000-0005-0000-0000-00005D1E0000}"/>
    <cellStyle name="20% - Dekorfärg2 3 4 2 4 3 2" xfId="38904" xr:uid="{00000000-0005-0000-0000-00005E1E0000}"/>
    <cellStyle name="20% - Dekorfärg2 3 4 2 4 3 2 2" xfId="38905" xr:uid="{00000000-0005-0000-0000-00005F1E0000}"/>
    <cellStyle name="20% - Dekorfärg2 3 4 2 4 3 3" xfId="38906" xr:uid="{00000000-0005-0000-0000-0000601E0000}"/>
    <cellStyle name="20% - Dekorfärg2 3 4 2 4 4" xfId="28989" xr:uid="{00000000-0005-0000-0000-0000611E0000}"/>
    <cellStyle name="20% - Dekorfärg2 3 4 2 4 4 2" xfId="38907" xr:uid="{00000000-0005-0000-0000-0000621E0000}"/>
    <cellStyle name="20% - Dekorfärg2 3 4 2 4 5" xfId="38908" xr:uid="{00000000-0005-0000-0000-0000631E0000}"/>
    <cellStyle name="20% - Dekorfärg2 3 4 2 4 6" xfId="38909" xr:uid="{00000000-0005-0000-0000-0000641E0000}"/>
    <cellStyle name="20% - Dekorfärg2 3 4 2 4_Tabell 6a K" xfId="8954" xr:uid="{00000000-0005-0000-0000-0000651E0000}"/>
    <cellStyle name="20% - Dekorfärg2 3 4 2 5" xfId="4800" xr:uid="{00000000-0005-0000-0000-0000661E0000}"/>
    <cellStyle name="20% - Dekorfärg2 3 4 2 5 2" xfId="13685" xr:uid="{00000000-0005-0000-0000-0000671E0000}"/>
    <cellStyle name="20% - Dekorfärg2 3 4 2 5 2 2" xfId="38910" xr:uid="{00000000-0005-0000-0000-0000681E0000}"/>
    <cellStyle name="20% - Dekorfärg2 3 4 2 5 3" xfId="31182" xr:uid="{00000000-0005-0000-0000-0000691E0000}"/>
    <cellStyle name="20% - Dekorfärg2 3 4 2 5 4" xfId="38911" xr:uid="{00000000-0005-0000-0000-00006A1E0000}"/>
    <cellStyle name="20% - Dekorfärg2 3 4 2 5_Tabell 6a K" xfId="22875" xr:uid="{00000000-0005-0000-0000-00006B1E0000}"/>
    <cellStyle name="20% - Dekorfärg2 3 4 2 6" xfId="9300" xr:uid="{00000000-0005-0000-0000-00006C1E0000}"/>
    <cellStyle name="20% - Dekorfärg2 3 4 2 6 2" xfId="38912" xr:uid="{00000000-0005-0000-0000-00006D1E0000}"/>
    <cellStyle name="20% - Dekorfärg2 3 4 2 6 2 2" xfId="38913" xr:uid="{00000000-0005-0000-0000-00006E1E0000}"/>
    <cellStyle name="20% - Dekorfärg2 3 4 2 6 3" xfId="38914" xr:uid="{00000000-0005-0000-0000-00006F1E0000}"/>
    <cellStyle name="20% - Dekorfärg2 3 4 2 7" xfId="26797" xr:uid="{00000000-0005-0000-0000-0000701E0000}"/>
    <cellStyle name="20% - Dekorfärg2 3 4 2 7 2" xfId="38915" xr:uid="{00000000-0005-0000-0000-0000711E0000}"/>
    <cellStyle name="20% - Dekorfärg2 3 4 2 8" xfId="38916" xr:uid="{00000000-0005-0000-0000-0000721E0000}"/>
    <cellStyle name="20% - Dekorfärg2 3 4 2 9" xfId="38917" xr:uid="{00000000-0005-0000-0000-0000731E0000}"/>
    <cellStyle name="20% - Dekorfärg2 3 4 2_Tabell 6a K" xfId="22246" xr:uid="{00000000-0005-0000-0000-0000741E0000}"/>
    <cellStyle name="20% - Dekorfärg2 3 4 3" xfId="627" xr:uid="{00000000-0005-0000-0000-0000751E0000}"/>
    <cellStyle name="20% - Dekorfärg2 3 4 3 2" xfId="1361" xr:uid="{00000000-0005-0000-0000-0000761E0000}"/>
    <cellStyle name="20% - Dekorfärg2 3 4 3 2 2" xfId="3553" xr:uid="{00000000-0005-0000-0000-0000771E0000}"/>
    <cellStyle name="20% - Dekorfärg2 3 4 3 2 2 2" xfId="7939" xr:uid="{00000000-0005-0000-0000-0000781E0000}"/>
    <cellStyle name="20% - Dekorfärg2 3 4 3 2 2 2 2" xfId="16824" xr:uid="{00000000-0005-0000-0000-0000791E0000}"/>
    <cellStyle name="20% - Dekorfärg2 3 4 3 2 2 2 2 2" xfId="38918" xr:uid="{00000000-0005-0000-0000-00007A1E0000}"/>
    <cellStyle name="20% - Dekorfärg2 3 4 3 2 2 2 3" xfId="34321" xr:uid="{00000000-0005-0000-0000-00007B1E0000}"/>
    <cellStyle name="20% - Dekorfärg2 3 4 3 2 2 2_Tabell 6a K" xfId="20300" xr:uid="{00000000-0005-0000-0000-00007C1E0000}"/>
    <cellStyle name="20% - Dekorfärg2 3 4 3 2 2 3" xfId="12438" xr:uid="{00000000-0005-0000-0000-00007D1E0000}"/>
    <cellStyle name="20% - Dekorfärg2 3 4 3 2 2 3 2" xfId="38919" xr:uid="{00000000-0005-0000-0000-00007E1E0000}"/>
    <cellStyle name="20% - Dekorfärg2 3 4 3 2 2 4" xfId="29935" xr:uid="{00000000-0005-0000-0000-00007F1E0000}"/>
    <cellStyle name="20% - Dekorfärg2 3 4 3 2 2 5" xfId="38920" xr:uid="{00000000-0005-0000-0000-0000801E0000}"/>
    <cellStyle name="20% - Dekorfärg2 3 4 3 2 2_Tabell 6a K" xfId="20646" xr:uid="{00000000-0005-0000-0000-0000811E0000}"/>
    <cellStyle name="20% - Dekorfärg2 3 4 3 2 3" xfId="5746" xr:uid="{00000000-0005-0000-0000-0000821E0000}"/>
    <cellStyle name="20% - Dekorfärg2 3 4 3 2 3 2" xfId="14631" xr:uid="{00000000-0005-0000-0000-0000831E0000}"/>
    <cellStyle name="20% - Dekorfärg2 3 4 3 2 3 2 2" xfId="38921" xr:uid="{00000000-0005-0000-0000-0000841E0000}"/>
    <cellStyle name="20% - Dekorfärg2 3 4 3 2 3 3" xfId="32128" xr:uid="{00000000-0005-0000-0000-0000851E0000}"/>
    <cellStyle name="20% - Dekorfärg2 3 4 3 2 3 4" xfId="38922" xr:uid="{00000000-0005-0000-0000-0000861E0000}"/>
    <cellStyle name="20% - Dekorfärg2 3 4 3 2 3_Tabell 6a K" xfId="20977" xr:uid="{00000000-0005-0000-0000-0000871E0000}"/>
    <cellStyle name="20% - Dekorfärg2 3 4 3 2 4" xfId="10246" xr:uid="{00000000-0005-0000-0000-0000881E0000}"/>
    <cellStyle name="20% - Dekorfärg2 3 4 3 2 4 2" xfId="38923" xr:uid="{00000000-0005-0000-0000-0000891E0000}"/>
    <cellStyle name="20% - Dekorfärg2 3 4 3 2 4 2 2" xfId="38924" xr:uid="{00000000-0005-0000-0000-00008A1E0000}"/>
    <cellStyle name="20% - Dekorfärg2 3 4 3 2 4 3" xfId="38925" xr:uid="{00000000-0005-0000-0000-00008B1E0000}"/>
    <cellStyle name="20% - Dekorfärg2 3 4 3 2 5" xfId="27743" xr:uid="{00000000-0005-0000-0000-00008C1E0000}"/>
    <cellStyle name="20% - Dekorfärg2 3 4 3 2 5 2" xfId="38926" xr:uid="{00000000-0005-0000-0000-00008D1E0000}"/>
    <cellStyle name="20% - Dekorfärg2 3 4 3 2 6" xfId="38927" xr:uid="{00000000-0005-0000-0000-00008E1E0000}"/>
    <cellStyle name="20% - Dekorfärg2 3 4 3 2 7" xfId="38928" xr:uid="{00000000-0005-0000-0000-00008F1E0000}"/>
    <cellStyle name="20% - Dekorfärg2 3 4 3 2_Tabell 6a K" xfId="22598" xr:uid="{00000000-0005-0000-0000-0000901E0000}"/>
    <cellStyle name="20% - Dekorfärg2 3 4 3 3" xfId="2819" xr:uid="{00000000-0005-0000-0000-0000911E0000}"/>
    <cellStyle name="20% - Dekorfärg2 3 4 3 3 2" xfId="7205" xr:uid="{00000000-0005-0000-0000-0000921E0000}"/>
    <cellStyle name="20% - Dekorfärg2 3 4 3 3 2 2" xfId="16090" xr:uid="{00000000-0005-0000-0000-0000931E0000}"/>
    <cellStyle name="20% - Dekorfärg2 3 4 3 3 2 2 2" xfId="38929" xr:uid="{00000000-0005-0000-0000-0000941E0000}"/>
    <cellStyle name="20% - Dekorfärg2 3 4 3 3 2 3" xfId="33587" xr:uid="{00000000-0005-0000-0000-0000951E0000}"/>
    <cellStyle name="20% - Dekorfärg2 3 4 3 3 2 4" xfId="38930" xr:uid="{00000000-0005-0000-0000-0000961E0000}"/>
    <cellStyle name="20% - Dekorfärg2 3 4 3 3 2_Tabell 6a K" xfId="21216" xr:uid="{00000000-0005-0000-0000-0000971E0000}"/>
    <cellStyle name="20% - Dekorfärg2 3 4 3 3 3" xfId="11704" xr:uid="{00000000-0005-0000-0000-0000981E0000}"/>
    <cellStyle name="20% - Dekorfärg2 3 4 3 3 3 2" xfId="38931" xr:uid="{00000000-0005-0000-0000-0000991E0000}"/>
    <cellStyle name="20% - Dekorfärg2 3 4 3 3 3 2 2" xfId="38932" xr:uid="{00000000-0005-0000-0000-00009A1E0000}"/>
    <cellStyle name="20% - Dekorfärg2 3 4 3 3 3 3" xfId="38933" xr:uid="{00000000-0005-0000-0000-00009B1E0000}"/>
    <cellStyle name="20% - Dekorfärg2 3 4 3 3 4" xfId="29201" xr:uid="{00000000-0005-0000-0000-00009C1E0000}"/>
    <cellStyle name="20% - Dekorfärg2 3 4 3 3 4 2" xfId="38934" xr:uid="{00000000-0005-0000-0000-00009D1E0000}"/>
    <cellStyle name="20% - Dekorfärg2 3 4 3 3 5" xfId="38935" xr:uid="{00000000-0005-0000-0000-00009E1E0000}"/>
    <cellStyle name="20% - Dekorfärg2 3 4 3 3 6" xfId="38936" xr:uid="{00000000-0005-0000-0000-00009F1E0000}"/>
    <cellStyle name="20% - Dekorfärg2 3 4 3 3_Tabell 6a K" xfId="23648" xr:uid="{00000000-0005-0000-0000-0000A01E0000}"/>
    <cellStyle name="20% - Dekorfärg2 3 4 3 4" xfId="5012" xr:uid="{00000000-0005-0000-0000-0000A11E0000}"/>
    <cellStyle name="20% - Dekorfärg2 3 4 3 4 2" xfId="13897" xr:uid="{00000000-0005-0000-0000-0000A21E0000}"/>
    <cellStyle name="20% - Dekorfärg2 3 4 3 4 2 2" xfId="38937" xr:uid="{00000000-0005-0000-0000-0000A31E0000}"/>
    <cellStyle name="20% - Dekorfärg2 3 4 3 4 3" xfId="31394" xr:uid="{00000000-0005-0000-0000-0000A41E0000}"/>
    <cellStyle name="20% - Dekorfärg2 3 4 3 4 4" xfId="38938" xr:uid="{00000000-0005-0000-0000-0000A51E0000}"/>
    <cellStyle name="20% - Dekorfärg2 3 4 3 4_Tabell 6a K" xfId="19575" xr:uid="{00000000-0005-0000-0000-0000A61E0000}"/>
    <cellStyle name="20% - Dekorfärg2 3 4 3 5" xfId="9512" xr:uid="{00000000-0005-0000-0000-0000A71E0000}"/>
    <cellStyle name="20% - Dekorfärg2 3 4 3 5 2" xfId="38939" xr:uid="{00000000-0005-0000-0000-0000A81E0000}"/>
    <cellStyle name="20% - Dekorfärg2 3 4 3 5 2 2" xfId="38940" xr:uid="{00000000-0005-0000-0000-0000A91E0000}"/>
    <cellStyle name="20% - Dekorfärg2 3 4 3 5 3" xfId="38941" xr:uid="{00000000-0005-0000-0000-0000AA1E0000}"/>
    <cellStyle name="20% - Dekorfärg2 3 4 3 6" xfId="27009" xr:uid="{00000000-0005-0000-0000-0000AB1E0000}"/>
    <cellStyle name="20% - Dekorfärg2 3 4 3 6 2" xfId="38942" xr:uid="{00000000-0005-0000-0000-0000AC1E0000}"/>
    <cellStyle name="20% - Dekorfärg2 3 4 3 7" xfId="38943" xr:uid="{00000000-0005-0000-0000-0000AD1E0000}"/>
    <cellStyle name="20% - Dekorfärg2 3 4 3 8" xfId="38944" xr:uid="{00000000-0005-0000-0000-0000AE1E0000}"/>
    <cellStyle name="20% - Dekorfärg2 3 4 3_Tabell 6a K" xfId="22360" xr:uid="{00000000-0005-0000-0000-0000AF1E0000}"/>
    <cellStyle name="20% - Dekorfärg2 3 4 4" xfId="1051" xr:uid="{00000000-0005-0000-0000-0000B01E0000}"/>
    <cellStyle name="20% - Dekorfärg2 3 4 4 2" xfId="1362" xr:uid="{00000000-0005-0000-0000-0000B11E0000}"/>
    <cellStyle name="20% - Dekorfärg2 3 4 4 2 2" xfId="3554" xr:uid="{00000000-0005-0000-0000-0000B21E0000}"/>
    <cellStyle name="20% - Dekorfärg2 3 4 4 2 2 2" xfId="7940" xr:uid="{00000000-0005-0000-0000-0000B31E0000}"/>
    <cellStyle name="20% - Dekorfärg2 3 4 4 2 2 2 2" xfId="16825" xr:uid="{00000000-0005-0000-0000-0000B41E0000}"/>
    <cellStyle name="20% - Dekorfärg2 3 4 4 2 2 2 2 2" xfId="38945" xr:uid="{00000000-0005-0000-0000-0000B51E0000}"/>
    <cellStyle name="20% - Dekorfärg2 3 4 4 2 2 2 3" xfId="34322" xr:uid="{00000000-0005-0000-0000-0000B61E0000}"/>
    <cellStyle name="20% - Dekorfärg2 3 4 4 2 2 2_Tabell 6a K" xfId="24038" xr:uid="{00000000-0005-0000-0000-0000B71E0000}"/>
    <cellStyle name="20% - Dekorfärg2 3 4 4 2 2 3" xfId="12439" xr:uid="{00000000-0005-0000-0000-0000B81E0000}"/>
    <cellStyle name="20% - Dekorfärg2 3 4 4 2 2 3 2" xfId="38946" xr:uid="{00000000-0005-0000-0000-0000B91E0000}"/>
    <cellStyle name="20% - Dekorfärg2 3 4 4 2 2 4" xfId="29936" xr:uid="{00000000-0005-0000-0000-0000BA1E0000}"/>
    <cellStyle name="20% - Dekorfärg2 3 4 4 2 2 5" xfId="38947" xr:uid="{00000000-0005-0000-0000-0000BB1E0000}"/>
    <cellStyle name="20% - Dekorfärg2 3 4 4 2 2_Tabell 6a K" xfId="23770" xr:uid="{00000000-0005-0000-0000-0000BC1E0000}"/>
    <cellStyle name="20% - Dekorfärg2 3 4 4 2 3" xfId="5747" xr:uid="{00000000-0005-0000-0000-0000BD1E0000}"/>
    <cellStyle name="20% - Dekorfärg2 3 4 4 2 3 2" xfId="14632" xr:uid="{00000000-0005-0000-0000-0000BE1E0000}"/>
    <cellStyle name="20% - Dekorfärg2 3 4 4 2 3 2 2" xfId="38948" xr:uid="{00000000-0005-0000-0000-0000BF1E0000}"/>
    <cellStyle name="20% - Dekorfärg2 3 4 4 2 3 3" xfId="32129" xr:uid="{00000000-0005-0000-0000-0000C01E0000}"/>
    <cellStyle name="20% - Dekorfärg2 3 4 4 2 3 4" xfId="38949" xr:uid="{00000000-0005-0000-0000-0000C11E0000}"/>
    <cellStyle name="20% - Dekorfärg2 3 4 4 2 3_Tabell 6a K" xfId="24184" xr:uid="{00000000-0005-0000-0000-0000C21E0000}"/>
    <cellStyle name="20% - Dekorfärg2 3 4 4 2 4" xfId="10247" xr:uid="{00000000-0005-0000-0000-0000C31E0000}"/>
    <cellStyle name="20% - Dekorfärg2 3 4 4 2 4 2" xfId="38950" xr:uid="{00000000-0005-0000-0000-0000C41E0000}"/>
    <cellStyle name="20% - Dekorfärg2 3 4 4 2 4 2 2" xfId="38951" xr:uid="{00000000-0005-0000-0000-0000C51E0000}"/>
    <cellStyle name="20% - Dekorfärg2 3 4 4 2 4 3" xfId="38952" xr:uid="{00000000-0005-0000-0000-0000C61E0000}"/>
    <cellStyle name="20% - Dekorfärg2 3 4 4 2 5" xfId="27744" xr:uid="{00000000-0005-0000-0000-0000C71E0000}"/>
    <cellStyle name="20% - Dekorfärg2 3 4 4 2 5 2" xfId="38953" xr:uid="{00000000-0005-0000-0000-0000C81E0000}"/>
    <cellStyle name="20% - Dekorfärg2 3 4 4 2 6" xfId="38954" xr:uid="{00000000-0005-0000-0000-0000C91E0000}"/>
    <cellStyle name="20% - Dekorfärg2 3 4 4 2 7" xfId="38955" xr:uid="{00000000-0005-0000-0000-0000CA1E0000}"/>
    <cellStyle name="20% - Dekorfärg2 3 4 4 2_Tabell 6a K" xfId="23239" xr:uid="{00000000-0005-0000-0000-0000CB1E0000}"/>
    <cellStyle name="20% - Dekorfärg2 3 4 4 3" xfId="3243" xr:uid="{00000000-0005-0000-0000-0000CC1E0000}"/>
    <cellStyle name="20% - Dekorfärg2 3 4 4 3 2" xfId="7629" xr:uid="{00000000-0005-0000-0000-0000CD1E0000}"/>
    <cellStyle name="20% - Dekorfärg2 3 4 4 3 2 2" xfId="16514" xr:uid="{00000000-0005-0000-0000-0000CE1E0000}"/>
    <cellStyle name="20% - Dekorfärg2 3 4 4 3 2 2 2" xfId="38956" xr:uid="{00000000-0005-0000-0000-0000CF1E0000}"/>
    <cellStyle name="20% - Dekorfärg2 3 4 4 3 2 3" xfId="34011" xr:uid="{00000000-0005-0000-0000-0000D01E0000}"/>
    <cellStyle name="20% - Dekorfärg2 3 4 4 3 2 4" xfId="38957" xr:uid="{00000000-0005-0000-0000-0000D11E0000}"/>
    <cellStyle name="20% - Dekorfärg2 3 4 4 3 2_Tabell 6a K" xfId="26426" xr:uid="{00000000-0005-0000-0000-0000D21E0000}"/>
    <cellStyle name="20% - Dekorfärg2 3 4 4 3 3" xfId="12128" xr:uid="{00000000-0005-0000-0000-0000D31E0000}"/>
    <cellStyle name="20% - Dekorfärg2 3 4 4 3 3 2" xfId="38958" xr:uid="{00000000-0005-0000-0000-0000D41E0000}"/>
    <cellStyle name="20% - Dekorfärg2 3 4 4 3 3 2 2" xfId="38959" xr:uid="{00000000-0005-0000-0000-0000D51E0000}"/>
    <cellStyle name="20% - Dekorfärg2 3 4 4 3 3 3" xfId="38960" xr:uid="{00000000-0005-0000-0000-0000D61E0000}"/>
    <cellStyle name="20% - Dekorfärg2 3 4 4 3 4" xfId="29625" xr:uid="{00000000-0005-0000-0000-0000D71E0000}"/>
    <cellStyle name="20% - Dekorfärg2 3 4 4 3 4 2" xfId="38961" xr:uid="{00000000-0005-0000-0000-0000D81E0000}"/>
    <cellStyle name="20% - Dekorfärg2 3 4 4 3 5" xfId="38962" xr:uid="{00000000-0005-0000-0000-0000D91E0000}"/>
    <cellStyle name="20% - Dekorfärg2 3 4 4 3 6" xfId="38963" xr:uid="{00000000-0005-0000-0000-0000DA1E0000}"/>
    <cellStyle name="20% - Dekorfärg2 3 4 4 3_Tabell 6a K" xfId="26401" xr:uid="{00000000-0005-0000-0000-0000DB1E0000}"/>
    <cellStyle name="20% - Dekorfärg2 3 4 4 4" xfId="5436" xr:uid="{00000000-0005-0000-0000-0000DC1E0000}"/>
    <cellStyle name="20% - Dekorfärg2 3 4 4 4 2" xfId="14321" xr:uid="{00000000-0005-0000-0000-0000DD1E0000}"/>
    <cellStyle name="20% - Dekorfärg2 3 4 4 4 2 2" xfId="38964" xr:uid="{00000000-0005-0000-0000-0000DE1E0000}"/>
    <cellStyle name="20% - Dekorfärg2 3 4 4 4 3" xfId="31818" xr:uid="{00000000-0005-0000-0000-0000DF1E0000}"/>
    <cellStyle name="20% - Dekorfärg2 3 4 4 4 4" xfId="38965" xr:uid="{00000000-0005-0000-0000-0000E01E0000}"/>
    <cellStyle name="20% - Dekorfärg2 3 4 4 4_Tabell 6a K" xfId="20969" xr:uid="{00000000-0005-0000-0000-0000E11E0000}"/>
    <cellStyle name="20% - Dekorfärg2 3 4 4 5" xfId="9936" xr:uid="{00000000-0005-0000-0000-0000E21E0000}"/>
    <cellStyle name="20% - Dekorfärg2 3 4 4 5 2" xfId="38966" xr:uid="{00000000-0005-0000-0000-0000E31E0000}"/>
    <cellStyle name="20% - Dekorfärg2 3 4 4 5 2 2" xfId="38967" xr:uid="{00000000-0005-0000-0000-0000E41E0000}"/>
    <cellStyle name="20% - Dekorfärg2 3 4 4 5 3" xfId="38968" xr:uid="{00000000-0005-0000-0000-0000E51E0000}"/>
    <cellStyle name="20% - Dekorfärg2 3 4 4 6" xfId="27433" xr:uid="{00000000-0005-0000-0000-0000E61E0000}"/>
    <cellStyle name="20% - Dekorfärg2 3 4 4 6 2" xfId="38969" xr:uid="{00000000-0005-0000-0000-0000E71E0000}"/>
    <cellStyle name="20% - Dekorfärg2 3 4 4 7" xfId="38970" xr:uid="{00000000-0005-0000-0000-0000E81E0000}"/>
    <cellStyle name="20% - Dekorfärg2 3 4 4 8" xfId="38971" xr:uid="{00000000-0005-0000-0000-0000E91E0000}"/>
    <cellStyle name="20% - Dekorfärg2 3 4 4_Tabell 6a K" xfId="24767" xr:uid="{00000000-0005-0000-0000-0000EA1E0000}"/>
    <cellStyle name="20% - Dekorfärg2 3 4 5" xfId="1358" xr:uid="{00000000-0005-0000-0000-0000EB1E0000}"/>
    <cellStyle name="20% - Dekorfärg2 3 4 5 2" xfId="3550" xr:uid="{00000000-0005-0000-0000-0000EC1E0000}"/>
    <cellStyle name="20% - Dekorfärg2 3 4 5 2 2" xfId="7936" xr:uid="{00000000-0005-0000-0000-0000ED1E0000}"/>
    <cellStyle name="20% - Dekorfärg2 3 4 5 2 2 2" xfId="16821" xr:uid="{00000000-0005-0000-0000-0000EE1E0000}"/>
    <cellStyle name="20% - Dekorfärg2 3 4 5 2 2 2 2" xfId="38972" xr:uid="{00000000-0005-0000-0000-0000EF1E0000}"/>
    <cellStyle name="20% - Dekorfärg2 3 4 5 2 2 3" xfId="34318" xr:uid="{00000000-0005-0000-0000-0000F01E0000}"/>
    <cellStyle name="20% - Dekorfärg2 3 4 5 2 2_Tabell 6a K" xfId="20846" xr:uid="{00000000-0005-0000-0000-0000F11E0000}"/>
    <cellStyle name="20% - Dekorfärg2 3 4 5 2 3" xfId="12435" xr:uid="{00000000-0005-0000-0000-0000F21E0000}"/>
    <cellStyle name="20% - Dekorfärg2 3 4 5 2 3 2" xfId="38973" xr:uid="{00000000-0005-0000-0000-0000F31E0000}"/>
    <cellStyle name="20% - Dekorfärg2 3 4 5 2 4" xfId="29932" xr:uid="{00000000-0005-0000-0000-0000F41E0000}"/>
    <cellStyle name="20% - Dekorfärg2 3 4 5 2 5" xfId="38974" xr:uid="{00000000-0005-0000-0000-0000F51E0000}"/>
    <cellStyle name="20% - Dekorfärg2 3 4 5 2_Tabell 6a K" xfId="21831" xr:uid="{00000000-0005-0000-0000-0000F61E0000}"/>
    <cellStyle name="20% - Dekorfärg2 3 4 5 3" xfId="5743" xr:uid="{00000000-0005-0000-0000-0000F71E0000}"/>
    <cellStyle name="20% - Dekorfärg2 3 4 5 3 2" xfId="14628" xr:uid="{00000000-0005-0000-0000-0000F81E0000}"/>
    <cellStyle name="20% - Dekorfärg2 3 4 5 3 2 2" xfId="38975" xr:uid="{00000000-0005-0000-0000-0000F91E0000}"/>
    <cellStyle name="20% - Dekorfärg2 3 4 5 3 3" xfId="32125" xr:uid="{00000000-0005-0000-0000-0000FA1E0000}"/>
    <cellStyle name="20% - Dekorfärg2 3 4 5 3 4" xfId="38976" xr:uid="{00000000-0005-0000-0000-0000FB1E0000}"/>
    <cellStyle name="20% - Dekorfärg2 3 4 5 3_Tabell 6a K" xfId="23238" xr:uid="{00000000-0005-0000-0000-0000FC1E0000}"/>
    <cellStyle name="20% - Dekorfärg2 3 4 5 4" xfId="10243" xr:uid="{00000000-0005-0000-0000-0000FD1E0000}"/>
    <cellStyle name="20% - Dekorfärg2 3 4 5 4 2" xfId="38977" xr:uid="{00000000-0005-0000-0000-0000FE1E0000}"/>
    <cellStyle name="20% - Dekorfärg2 3 4 5 4 2 2" xfId="38978" xr:uid="{00000000-0005-0000-0000-0000FF1E0000}"/>
    <cellStyle name="20% - Dekorfärg2 3 4 5 4 3" xfId="38979" xr:uid="{00000000-0005-0000-0000-0000001F0000}"/>
    <cellStyle name="20% - Dekorfärg2 3 4 5 5" xfId="27740" xr:uid="{00000000-0005-0000-0000-0000011F0000}"/>
    <cellStyle name="20% - Dekorfärg2 3 4 5 5 2" xfId="38980" xr:uid="{00000000-0005-0000-0000-0000021F0000}"/>
    <cellStyle name="20% - Dekorfärg2 3 4 5 6" xfId="38981" xr:uid="{00000000-0005-0000-0000-0000031F0000}"/>
    <cellStyle name="20% - Dekorfärg2 3 4 5 7" xfId="38982" xr:uid="{00000000-0005-0000-0000-0000041F0000}"/>
    <cellStyle name="20% - Dekorfärg2 3 4 5_Tabell 6a K" xfId="23470" xr:uid="{00000000-0005-0000-0000-0000051F0000}"/>
    <cellStyle name="20% - Dekorfärg2 3 4 6" xfId="2395" xr:uid="{00000000-0005-0000-0000-0000061F0000}"/>
    <cellStyle name="20% - Dekorfärg2 3 4 6 2" xfId="6781" xr:uid="{00000000-0005-0000-0000-0000071F0000}"/>
    <cellStyle name="20% - Dekorfärg2 3 4 6 2 2" xfId="15666" xr:uid="{00000000-0005-0000-0000-0000081F0000}"/>
    <cellStyle name="20% - Dekorfärg2 3 4 6 2 2 2" xfId="38983" xr:uid="{00000000-0005-0000-0000-0000091F0000}"/>
    <cellStyle name="20% - Dekorfärg2 3 4 6 2 3" xfId="33163" xr:uid="{00000000-0005-0000-0000-00000A1F0000}"/>
    <cellStyle name="20% - Dekorfärg2 3 4 6 2 4" xfId="38984" xr:uid="{00000000-0005-0000-0000-00000B1F0000}"/>
    <cellStyle name="20% - Dekorfärg2 3 4 6 2_Tabell 6a K" xfId="24034" xr:uid="{00000000-0005-0000-0000-00000C1F0000}"/>
    <cellStyle name="20% - Dekorfärg2 3 4 6 3" xfId="11280" xr:uid="{00000000-0005-0000-0000-00000D1F0000}"/>
    <cellStyle name="20% - Dekorfärg2 3 4 6 3 2" xfId="38985" xr:uid="{00000000-0005-0000-0000-00000E1F0000}"/>
    <cellStyle name="20% - Dekorfärg2 3 4 6 3 2 2" xfId="38986" xr:uid="{00000000-0005-0000-0000-00000F1F0000}"/>
    <cellStyle name="20% - Dekorfärg2 3 4 6 3 3" xfId="38987" xr:uid="{00000000-0005-0000-0000-0000101F0000}"/>
    <cellStyle name="20% - Dekorfärg2 3 4 6 4" xfId="28777" xr:uid="{00000000-0005-0000-0000-0000111F0000}"/>
    <cellStyle name="20% - Dekorfärg2 3 4 6 4 2" xfId="38988" xr:uid="{00000000-0005-0000-0000-0000121F0000}"/>
    <cellStyle name="20% - Dekorfärg2 3 4 6 5" xfId="38989" xr:uid="{00000000-0005-0000-0000-0000131F0000}"/>
    <cellStyle name="20% - Dekorfärg2 3 4 6 6" xfId="38990" xr:uid="{00000000-0005-0000-0000-0000141F0000}"/>
    <cellStyle name="20% - Dekorfärg2 3 4 6_Tabell 6a K" xfId="25942" xr:uid="{00000000-0005-0000-0000-0000151F0000}"/>
    <cellStyle name="20% - Dekorfärg2 3 4 7" xfId="4588" xr:uid="{00000000-0005-0000-0000-0000161F0000}"/>
    <cellStyle name="20% - Dekorfärg2 3 4 7 2" xfId="13473" xr:uid="{00000000-0005-0000-0000-0000171F0000}"/>
    <cellStyle name="20% - Dekorfärg2 3 4 7 2 2" xfId="38991" xr:uid="{00000000-0005-0000-0000-0000181F0000}"/>
    <cellStyle name="20% - Dekorfärg2 3 4 7 3" xfId="30970" xr:uid="{00000000-0005-0000-0000-0000191F0000}"/>
    <cellStyle name="20% - Dekorfärg2 3 4 7 4" xfId="38992" xr:uid="{00000000-0005-0000-0000-00001A1F0000}"/>
    <cellStyle name="20% - Dekorfärg2 3 4 7_Tabell 6a K" xfId="24385" xr:uid="{00000000-0005-0000-0000-00001B1F0000}"/>
    <cellStyle name="20% - Dekorfärg2 3 4 8" xfId="9088" xr:uid="{00000000-0005-0000-0000-00001C1F0000}"/>
    <cellStyle name="20% - Dekorfärg2 3 4 8 2" xfId="38993" xr:uid="{00000000-0005-0000-0000-00001D1F0000}"/>
    <cellStyle name="20% - Dekorfärg2 3 4 8 2 2" xfId="38994" xr:uid="{00000000-0005-0000-0000-00001E1F0000}"/>
    <cellStyle name="20% - Dekorfärg2 3 4 8 3" xfId="38995" xr:uid="{00000000-0005-0000-0000-00001F1F0000}"/>
    <cellStyle name="20% - Dekorfärg2 3 4 9" xfId="26585" xr:uid="{00000000-0005-0000-0000-0000201F0000}"/>
    <cellStyle name="20% - Dekorfärg2 3 4 9 2" xfId="38996" xr:uid="{00000000-0005-0000-0000-0000211F0000}"/>
    <cellStyle name="20% - Dekorfärg2 3 4_Tabell 6a K" xfId="19015" xr:uid="{00000000-0005-0000-0000-0000221F0000}"/>
    <cellStyle name="20% - Dekorfärg2 3 5" xfId="384" xr:uid="{00000000-0005-0000-0000-0000231F0000}"/>
    <cellStyle name="20% - Dekorfärg2 3 5 2" xfId="808" xr:uid="{00000000-0005-0000-0000-0000241F0000}"/>
    <cellStyle name="20% - Dekorfärg2 3 5 2 2" xfId="1364" xr:uid="{00000000-0005-0000-0000-0000251F0000}"/>
    <cellStyle name="20% - Dekorfärg2 3 5 2 2 2" xfId="3556" xr:uid="{00000000-0005-0000-0000-0000261F0000}"/>
    <cellStyle name="20% - Dekorfärg2 3 5 2 2 2 2" xfId="7942" xr:uid="{00000000-0005-0000-0000-0000271F0000}"/>
    <cellStyle name="20% - Dekorfärg2 3 5 2 2 2 2 2" xfId="16827" xr:uid="{00000000-0005-0000-0000-0000281F0000}"/>
    <cellStyle name="20% - Dekorfärg2 3 5 2 2 2 2 2 2" xfId="38997" xr:uid="{00000000-0005-0000-0000-0000291F0000}"/>
    <cellStyle name="20% - Dekorfärg2 3 5 2 2 2 2 3" xfId="34324" xr:uid="{00000000-0005-0000-0000-00002A1F0000}"/>
    <cellStyle name="20% - Dekorfärg2 3 5 2 2 2 2_Tabell 6a K" xfId="22472" xr:uid="{00000000-0005-0000-0000-00002B1F0000}"/>
    <cellStyle name="20% - Dekorfärg2 3 5 2 2 2 3" xfId="12441" xr:uid="{00000000-0005-0000-0000-00002C1F0000}"/>
    <cellStyle name="20% - Dekorfärg2 3 5 2 2 2 3 2" xfId="38998" xr:uid="{00000000-0005-0000-0000-00002D1F0000}"/>
    <cellStyle name="20% - Dekorfärg2 3 5 2 2 2 4" xfId="29938" xr:uid="{00000000-0005-0000-0000-00002E1F0000}"/>
    <cellStyle name="20% - Dekorfärg2 3 5 2 2 2 5" xfId="38999" xr:uid="{00000000-0005-0000-0000-00002F1F0000}"/>
    <cellStyle name="20% - Dekorfärg2 3 5 2 2 2_Tabell 6a K" xfId="22816" xr:uid="{00000000-0005-0000-0000-0000301F0000}"/>
    <cellStyle name="20% - Dekorfärg2 3 5 2 2 3" xfId="5749" xr:uid="{00000000-0005-0000-0000-0000311F0000}"/>
    <cellStyle name="20% - Dekorfärg2 3 5 2 2 3 2" xfId="14634" xr:uid="{00000000-0005-0000-0000-0000321F0000}"/>
    <cellStyle name="20% - Dekorfärg2 3 5 2 2 3 2 2" xfId="39000" xr:uid="{00000000-0005-0000-0000-0000331F0000}"/>
    <cellStyle name="20% - Dekorfärg2 3 5 2 2 3 3" xfId="32131" xr:uid="{00000000-0005-0000-0000-0000341F0000}"/>
    <cellStyle name="20% - Dekorfärg2 3 5 2 2 3 4" xfId="39001" xr:uid="{00000000-0005-0000-0000-0000351F0000}"/>
    <cellStyle name="20% - Dekorfärg2 3 5 2 2 3_Tabell 6a K" xfId="23147" xr:uid="{00000000-0005-0000-0000-0000361F0000}"/>
    <cellStyle name="20% - Dekorfärg2 3 5 2 2 4" xfId="10249" xr:uid="{00000000-0005-0000-0000-0000371F0000}"/>
    <cellStyle name="20% - Dekorfärg2 3 5 2 2 4 2" xfId="39002" xr:uid="{00000000-0005-0000-0000-0000381F0000}"/>
    <cellStyle name="20% - Dekorfärg2 3 5 2 2 4 2 2" xfId="39003" xr:uid="{00000000-0005-0000-0000-0000391F0000}"/>
    <cellStyle name="20% - Dekorfärg2 3 5 2 2 4 3" xfId="39004" xr:uid="{00000000-0005-0000-0000-00003A1F0000}"/>
    <cellStyle name="20% - Dekorfärg2 3 5 2 2 5" xfId="27746" xr:uid="{00000000-0005-0000-0000-00003B1F0000}"/>
    <cellStyle name="20% - Dekorfärg2 3 5 2 2 5 2" xfId="39005" xr:uid="{00000000-0005-0000-0000-00003C1F0000}"/>
    <cellStyle name="20% - Dekorfärg2 3 5 2 2 6" xfId="39006" xr:uid="{00000000-0005-0000-0000-00003D1F0000}"/>
    <cellStyle name="20% - Dekorfärg2 3 5 2 2 7" xfId="39007" xr:uid="{00000000-0005-0000-0000-00003E1F0000}"/>
    <cellStyle name="20% - Dekorfärg2 3 5 2 2_Tabell 6a K" xfId="19166" xr:uid="{00000000-0005-0000-0000-00003F1F0000}"/>
    <cellStyle name="20% - Dekorfärg2 3 5 2 3" xfId="3000" xr:uid="{00000000-0005-0000-0000-0000401F0000}"/>
    <cellStyle name="20% - Dekorfärg2 3 5 2 3 2" xfId="7386" xr:uid="{00000000-0005-0000-0000-0000411F0000}"/>
    <cellStyle name="20% - Dekorfärg2 3 5 2 3 2 2" xfId="16271" xr:uid="{00000000-0005-0000-0000-0000421F0000}"/>
    <cellStyle name="20% - Dekorfärg2 3 5 2 3 2 2 2" xfId="39008" xr:uid="{00000000-0005-0000-0000-0000431F0000}"/>
    <cellStyle name="20% - Dekorfärg2 3 5 2 3 2 3" xfId="33768" xr:uid="{00000000-0005-0000-0000-0000441F0000}"/>
    <cellStyle name="20% - Dekorfärg2 3 5 2 3 2 4" xfId="39009" xr:uid="{00000000-0005-0000-0000-0000451F0000}"/>
    <cellStyle name="20% - Dekorfärg2 3 5 2 3 2_Tabell 6a K" xfId="17875" xr:uid="{00000000-0005-0000-0000-0000461F0000}"/>
    <cellStyle name="20% - Dekorfärg2 3 5 2 3 3" xfId="11885" xr:uid="{00000000-0005-0000-0000-0000471F0000}"/>
    <cellStyle name="20% - Dekorfärg2 3 5 2 3 3 2" xfId="39010" xr:uid="{00000000-0005-0000-0000-0000481F0000}"/>
    <cellStyle name="20% - Dekorfärg2 3 5 2 3 3 2 2" xfId="39011" xr:uid="{00000000-0005-0000-0000-0000491F0000}"/>
    <cellStyle name="20% - Dekorfärg2 3 5 2 3 3 3" xfId="39012" xr:uid="{00000000-0005-0000-0000-00004A1F0000}"/>
    <cellStyle name="20% - Dekorfärg2 3 5 2 3 4" xfId="29382" xr:uid="{00000000-0005-0000-0000-00004B1F0000}"/>
    <cellStyle name="20% - Dekorfärg2 3 5 2 3 4 2" xfId="39013" xr:uid="{00000000-0005-0000-0000-00004C1F0000}"/>
    <cellStyle name="20% - Dekorfärg2 3 5 2 3 5" xfId="39014" xr:uid="{00000000-0005-0000-0000-00004D1F0000}"/>
    <cellStyle name="20% - Dekorfärg2 3 5 2 3 6" xfId="39015" xr:uid="{00000000-0005-0000-0000-00004E1F0000}"/>
    <cellStyle name="20% - Dekorfärg2 3 5 2 3_Tabell 6a K" xfId="24666" xr:uid="{00000000-0005-0000-0000-00004F1F0000}"/>
    <cellStyle name="20% - Dekorfärg2 3 5 2 4" xfId="5193" xr:uid="{00000000-0005-0000-0000-0000501F0000}"/>
    <cellStyle name="20% - Dekorfärg2 3 5 2 4 2" xfId="14078" xr:uid="{00000000-0005-0000-0000-0000511F0000}"/>
    <cellStyle name="20% - Dekorfärg2 3 5 2 4 2 2" xfId="39016" xr:uid="{00000000-0005-0000-0000-0000521F0000}"/>
    <cellStyle name="20% - Dekorfärg2 3 5 2 4 3" xfId="31575" xr:uid="{00000000-0005-0000-0000-0000531F0000}"/>
    <cellStyle name="20% - Dekorfärg2 3 5 2 4 4" xfId="39017" xr:uid="{00000000-0005-0000-0000-0000541F0000}"/>
    <cellStyle name="20% - Dekorfärg2 3 5 2 4_Tabell 6a K" xfId="21248" xr:uid="{00000000-0005-0000-0000-0000551F0000}"/>
    <cellStyle name="20% - Dekorfärg2 3 5 2 5" xfId="9693" xr:uid="{00000000-0005-0000-0000-0000561F0000}"/>
    <cellStyle name="20% - Dekorfärg2 3 5 2 5 2" xfId="39018" xr:uid="{00000000-0005-0000-0000-0000571F0000}"/>
    <cellStyle name="20% - Dekorfärg2 3 5 2 5 2 2" xfId="39019" xr:uid="{00000000-0005-0000-0000-0000581F0000}"/>
    <cellStyle name="20% - Dekorfärg2 3 5 2 5 3" xfId="39020" xr:uid="{00000000-0005-0000-0000-0000591F0000}"/>
    <cellStyle name="20% - Dekorfärg2 3 5 2 6" xfId="27190" xr:uid="{00000000-0005-0000-0000-00005A1F0000}"/>
    <cellStyle name="20% - Dekorfärg2 3 5 2 6 2" xfId="39021" xr:uid="{00000000-0005-0000-0000-00005B1F0000}"/>
    <cellStyle name="20% - Dekorfärg2 3 5 2 7" xfId="39022" xr:uid="{00000000-0005-0000-0000-00005C1F0000}"/>
    <cellStyle name="20% - Dekorfärg2 3 5 2 8" xfId="39023" xr:uid="{00000000-0005-0000-0000-00005D1F0000}"/>
    <cellStyle name="20% - Dekorfärg2 3 5 2_Tabell 6a K" xfId="26476" xr:uid="{00000000-0005-0000-0000-00005E1F0000}"/>
    <cellStyle name="20% - Dekorfärg2 3 5 3" xfId="1363" xr:uid="{00000000-0005-0000-0000-00005F1F0000}"/>
    <cellStyle name="20% - Dekorfärg2 3 5 3 2" xfId="3555" xr:uid="{00000000-0005-0000-0000-0000601F0000}"/>
    <cellStyle name="20% - Dekorfärg2 3 5 3 2 2" xfId="7941" xr:uid="{00000000-0005-0000-0000-0000611F0000}"/>
    <cellStyle name="20% - Dekorfärg2 3 5 3 2 2 2" xfId="16826" xr:uid="{00000000-0005-0000-0000-0000621F0000}"/>
    <cellStyle name="20% - Dekorfärg2 3 5 3 2 2 2 2" xfId="39024" xr:uid="{00000000-0005-0000-0000-0000631F0000}"/>
    <cellStyle name="20% - Dekorfärg2 3 5 3 2 2 3" xfId="34323" xr:uid="{00000000-0005-0000-0000-0000641F0000}"/>
    <cellStyle name="20% - Dekorfärg2 3 5 3 2 2_Tabell 6a K" xfId="18898" xr:uid="{00000000-0005-0000-0000-0000651F0000}"/>
    <cellStyle name="20% - Dekorfärg2 3 5 3 2 3" xfId="12440" xr:uid="{00000000-0005-0000-0000-0000661F0000}"/>
    <cellStyle name="20% - Dekorfärg2 3 5 3 2 3 2" xfId="39025" xr:uid="{00000000-0005-0000-0000-0000671F0000}"/>
    <cellStyle name="20% - Dekorfärg2 3 5 3 2 4" xfId="29937" xr:uid="{00000000-0005-0000-0000-0000681F0000}"/>
    <cellStyle name="20% - Dekorfärg2 3 5 3 2 5" xfId="39026" xr:uid="{00000000-0005-0000-0000-0000691F0000}"/>
    <cellStyle name="20% - Dekorfärg2 3 5 3 2_Tabell 6a K" xfId="21336" xr:uid="{00000000-0005-0000-0000-00006A1F0000}"/>
    <cellStyle name="20% - Dekorfärg2 3 5 3 3" xfId="5748" xr:uid="{00000000-0005-0000-0000-00006B1F0000}"/>
    <cellStyle name="20% - Dekorfärg2 3 5 3 3 2" xfId="14633" xr:uid="{00000000-0005-0000-0000-00006C1F0000}"/>
    <cellStyle name="20% - Dekorfärg2 3 5 3 3 2 2" xfId="39027" xr:uid="{00000000-0005-0000-0000-00006D1F0000}"/>
    <cellStyle name="20% - Dekorfärg2 3 5 3 3 3" xfId="32130" xr:uid="{00000000-0005-0000-0000-00006E1F0000}"/>
    <cellStyle name="20% - Dekorfärg2 3 5 3 3 4" xfId="39028" xr:uid="{00000000-0005-0000-0000-00006F1F0000}"/>
    <cellStyle name="20% - Dekorfärg2 3 5 3 3_Tabell 6a K" xfId="18342" xr:uid="{00000000-0005-0000-0000-0000701F0000}"/>
    <cellStyle name="20% - Dekorfärg2 3 5 3 4" xfId="10248" xr:uid="{00000000-0005-0000-0000-0000711F0000}"/>
    <cellStyle name="20% - Dekorfärg2 3 5 3 4 2" xfId="39029" xr:uid="{00000000-0005-0000-0000-0000721F0000}"/>
    <cellStyle name="20% - Dekorfärg2 3 5 3 4 2 2" xfId="39030" xr:uid="{00000000-0005-0000-0000-0000731F0000}"/>
    <cellStyle name="20% - Dekorfärg2 3 5 3 4 3" xfId="39031" xr:uid="{00000000-0005-0000-0000-0000741F0000}"/>
    <cellStyle name="20% - Dekorfärg2 3 5 3 5" xfId="27745" xr:uid="{00000000-0005-0000-0000-0000751F0000}"/>
    <cellStyle name="20% - Dekorfärg2 3 5 3 5 2" xfId="39032" xr:uid="{00000000-0005-0000-0000-0000761F0000}"/>
    <cellStyle name="20% - Dekorfärg2 3 5 3 6" xfId="39033" xr:uid="{00000000-0005-0000-0000-0000771F0000}"/>
    <cellStyle name="20% - Dekorfärg2 3 5 3 7" xfId="39034" xr:uid="{00000000-0005-0000-0000-0000781F0000}"/>
    <cellStyle name="20% - Dekorfärg2 3 5 3_Tabell 6a K" xfId="18308" xr:uid="{00000000-0005-0000-0000-0000791F0000}"/>
    <cellStyle name="20% - Dekorfärg2 3 5 4" xfId="2576" xr:uid="{00000000-0005-0000-0000-00007A1F0000}"/>
    <cellStyle name="20% - Dekorfärg2 3 5 4 2" xfId="6962" xr:uid="{00000000-0005-0000-0000-00007B1F0000}"/>
    <cellStyle name="20% - Dekorfärg2 3 5 4 2 2" xfId="15847" xr:uid="{00000000-0005-0000-0000-00007C1F0000}"/>
    <cellStyle name="20% - Dekorfärg2 3 5 4 2 2 2" xfId="39035" xr:uid="{00000000-0005-0000-0000-00007D1F0000}"/>
    <cellStyle name="20% - Dekorfärg2 3 5 4 2 3" xfId="33344" xr:uid="{00000000-0005-0000-0000-00007E1F0000}"/>
    <cellStyle name="20% - Dekorfärg2 3 5 4 2 4" xfId="39036" xr:uid="{00000000-0005-0000-0000-00007F1F0000}"/>
    <cellStyle name="20% - Dekorfärg2 3 5 4 2_Tabell 6a K" xfId="25137" xr:uid="{00000000-0005-0000-0000-0000801F0000}"/>
    <cellStyle name="20% - Dekorfärg2 3 5 4 3" xfId="11461" xr:uid="{00000000-0005-0000-0000-0000811F0000}"/>
    <cellStyle name="20% - Dekorfärg2 3 5 4 3 2" xfId="39037" xr:uid="{00000000-0005-0000-0000-0000821F0000}"/>
    <cellStyle name="20% - Dekorfärg2 3 5 4 3 2 2" xfId="39038" xr:uid="{00000000-0005-0000-0000-0000831F0000}"/>
    <cellStyle name="20% - Dekorfärg2 3 5 4 3 3" xfId="39039" xr:uid="{00000000-0005-0000-0000-0000841F0000}"/>
    <cellStyle name="20% - Dekorfärg2 3 5 4 4" xfId="28958" xr:uid="{00000000-0005-0000-0000-0000851F0000}"/>
    <cellStyle name="20% - Dekorfärg2 3 5 4 4 2" xfId="39040" xr:uid="{00000000-0005-0000-0000-0000861F0000}"/>
    <cellStyle name="20% - Dekorfärg2 3 5 4 5" xfId="39041" xr:uid="{00000000-0005-0000-0000-0000871F0000}"/>
    <cellStyle name="20% - Dekorfärg2 3 5 4 6" xfId="39042" xr:uid="{00000000-0005-0000-0000-0000881F0000}"/>
    <cellStyle name="20% - Dekorfärg2 3 5 4_Tabell 6a K" xfId="19691" xr:uid="{00000000-0005-0000-0000-0000891F0000}"/>
    <cellStyle name="20% - Dekorfärg2 3 5 5" xfId="4769" xr:uid="{00000000-0005-0000-0000-00008A1F0000}"/>
    <cellStyle name="20% - Dekorfärg2 3 5 5 2" xfId="13654" xr:uid="{00000000-0005-0000-0000-00008B1F0000}"/>
    <cellStyle name="20% - Dekorfärg2 3 5 5 2 2" xfId="39043" xr:uid="{00000000-0005-0000-0000-00008C1F0000}"/>
    <cellStyle name="20% - Dekorfärg2 3 5 5 3" xfId="31151" xr:uid="{00000000-0005-0000-0000-00008D1F0000}"/>
    <cellStyle name="20% - Dekorfärg2 3 5 5 4" xfId="39044" xr:uid="{00000000-0005-0000-0000-00008E1F0000}"/>
    <cellStyle name="20% - Dekorfärg2 3 5 5_Tabell 6a K" xfId="24541" xr:uid="{00000000-0005-0000-0000-00008F1F0000}"/>
    <cellStyle name="20% - Dekorfärg2 3 5 6" xfId="9269" xr:uid="{00000000-0005-0000-0000-0000901F0000}"/>
    <cellStyle name="20% - Dekorfärg2 3 5 6 2" xfId="39045" xr:uid="{00000000-0005-0000-0000-0000911F0000}"/>
    <cellStyle name="20% - Dekorfärg2 3 5 6 2 2" xfId="39046" xr:uid="{00000000-0005-0000-0000-0000921F0000}"/>
    <cellStyle name="20% - Dekorfärg2 3 5 6 3" xfId="39047" xr:uid="{00000000-0005-0000-0000-0000931F0000}"/>
    <cellStyle name="20% - Dekorfärg2 3 5 7" xfId="26766" xr:uid="{00000000-0005-0000-0000-0000941F0000}"/>
    <cellStyle name="20% - Dekorfärg2 3 5 7 2" xfId="39048" xr:uid="{00000000-0005-0000-0000-0000951F0000}"/>
    <cellStyle name="20% - Dekorfärg2 3 5 8" xfId="39049" xr:uid="{00000000-0005-0000-0000-0000961F0000}"/>
    <cellStyle name="20% - Dekorfärg2 3 5 9" xfId="39050" xr:uid="{00000000-0005-0000-0000-0000971F0000}"/>
    <cellStyle name="20% - Dekorfärg2 3 5_Tabell 6a K" xfId="19025" xr:uid="{00000000-0005-0000-0000-0000981F0000}"/>
    <cellStyle name="20% - Dekorfärg2 3 6" xfId="596" xr:uid="{00000000-0005-0000-0000-0000991F0000}"/>
    <cellStyle name="20% - Dekorfärg2 3 6 2" xfId="1365" xr:uid="{00000000-0005-0000-0000-00009A1F0000}"/>
    <cellStyle name="20% - Dekorfärg2 3 6 2 2" xfId="3557" xr:uid="{00000000-0005-0000-0000-00009B1F0000}"/>
    <cellStyle name="20% - Dekorfärg2 3 6 2 2 2" xfId="7943" xr:uid="{00000000-0005-0000-0000-00009C1F0000}"/>
    <cellStyle name="20% - Dekorfärg2 3 6 2 2 2 2" xfId="16828" xr:uid="{00000000-0005-0000-0000-00009D1F0000}"/>
    <cellStyle name="20% - Dekorfärg2 3 6 2 2 2 2 2" xfId="39051" xr:uid="{00000000-0005-0000-0000-00009E1F0000}"/>
    <cellStyle name="20% - Dekorfärg2 3 6 2 2 2 3" xfId="34325" xr:uid="{00000000-0005-0000-0000-00009F1F0000}"/>
    <cellStyle name="20% - Dekorfärg2 3 6 2 2 2_Tabell 6a K" xfId="25409" xr:uid="{00000000-0005-0000-0000-0000A01F0000}"/>
    <cellStyle name="20% - Dekorfärg2 3 6 2 2 3" xfId="12442" xr:uid="{00000000-0005-0000-0000-0000A11F0000}"/>
    <cellStyle name="20% - Dekorfärg2 3 6 2 2 3 2" xfId="39052" xr:uid="{00000000-0005-0000-0000-0000A21F0000}"/>
    <cellStyle name="20% - Dekorfärg2 3 6 2 2 4" xfId="29939" xr:uid="{00000000-0005-0000-0000-0000A31F0000}"/>
    <cellStyle name="20% - Dekorfärg2 3 6 2 2 5" xfId="39053" xr:uid="{00000000-0005-0000-0000-0000A41F0000}"/>
    <cellStyle name="20% - Dekorfärg2 3 6 2 2_Tabell 6a K" xfId="23506" xr:uid="{00000000-0005-0000-0000-0000A51F0000}"/>
    <cellStyle name="20% - Dekorfärg2 3 6 2 3" xfId="5750" xr:uid="{00000000-0005-0000-0000-0000A61F0000}"/>
    <cellStyle name="20% - Dekorfärg2 3 6 2 3 2" xfId="14635" xr:uid="{00000000-0005-0000-0000-0000A71F0000}"/>
    <cellStyle name="20% - Dekorfärg2 3 6 2 3 2 2" xfId="39054" xr:uid="{00000000-0005-0000-0000-0000A81F0000}"/>
    <cellStyle name="20% - Dekorfärg2 3 6 2 3 3" xfId="32132" xr:uid="{00000000-0005-0000-0000-0000A91F0000}"/>
    <cellStyle name="20% - Dekorfärg2 3 6 2 3 4" xfId="39055" xr:uid="{00000000-0005-0000-0000-0000AA1F0000}"/>
    <cellStyle name="20% - Dekorfärg2 3 6 2 3_Tabell 6a K" xfId="21601" xr:uid="{00000000-0005-0000-0000-0000AB1F0000}"/>
    <cellStyle name="20% - Dekorfärg2 3 6 2 4" xfId="10250" xr:uid="{00000000-0005-0000-0000-0000AC1F0000}"/>
    <cellStyle name="20% - Dekorfärg2 3 6 2 4 2" xfId="39056" xr:uid="{00000000-0005-0000-0000-0000AD1F0000}"/>
    <cellStyle name="20% - Dekorfärg2 3 6 2 4 2 2" xfId="39057" xr:uid="{00000000-0005-0000-0000-0000AE1F0000}"/>
    <cellStyle name="20% - Dekorfärg2 3 6 2 4 3" xfId="39058" xr:uid="{00000000-0005-0000-0000-0000AF1F0000}"/>
    <cellStyle name="20% - Dekorfärg2 3 6 2 5" xfId="27747" xr:uid="{00000000-0005-0000-0000-0000B01F0000}"/>
    <cellStyle name="20% - Dekorfärg2 3 6 2 5 2" xfId="39059" xr:uid="{00000000-0005-0000-0000-0000B11F0000}"/>
    <cellStyle name="20% - Dekorfärg2 3 6 2 6" xfId="39060" xr:uid="{00000000-0005-0000-0000-0000B21F0000}"/>
    <cellStyle name="20% - Dekorfärg2 3 6 2 7" xfId="39061" xr:uid="{00000000-0005-0000-0000-0000B31F0000}"/>
    <cellStyle name="20% - Dekorfärg2 3 6 2_Tabell 6a K" xfId="26149" xr:uid="{00000000-0005-0000-0000-0000B41F0000}"/>
    <cellStyle name="20% - Dekorfärg2 3 6 3" xfId="2788" xr:uid="{00000000-0005-0000-0000-0000B51F0000}"/>
    <cellStyle name="20% - Dekorfärg2 3 6 3 2" xfId="7174" xr:uid="{00000000-0005-0000-0000-0000B61F0000}"/>
    <cellStyle name="20% - Dekorfärg2 3 6 3 2 2" xfId="16059" xr:uid="{00000000-0005-0000-0000-0000B71F0000}"/>
    <cellStyle name="20% - Dekorfärg2 3 6 3 2 2 2" xfId="39062" xr:uid="{00000000-0005-0000-0000-0000B81F0000}"/>
    <cellStyle name="20% - Dekorfärg2 3 6 3 2 3" xfId="33556" xr:uid="{00000000-0005-0000-0000-0000B91F0000}"/>
    <cellStyle name="20% - Dekorfärg2 3 6 3 2 4" xfId="39063" xr:uid="{00000000-0005-0000-0000-0000BA1F0000}"/>
    <cellStyle name="20% - Dekorfärg2 3 6 3 2_Tabell 6a K" xfId="20346" xr:uid="{00000000-0005-0000-0000-0000BB1F0000}"/>
    <cellStyle name="20% - Dekorfärg2 3 6 3 3" xfId="11673" xr:uid="{00000000-0005-0000-0000-0000BC1F0000}"/>
    <cellStyle name="20% - Dekorfärg2 3 6 3 3 2" xfId="39064" xr:uid="{00000000-0005-0000-0000-0000BD1F0000}"/>
    <cellStyle name="20% - Dekorfärg2 3 6 3 3 2 2" xfId="39065" xr:uid="{00000000-0005-0000-0000-0000BE1F0000}"/>
    <cellStyle name="20% - Dekorfärg2 3 6 3 3 3" xfId="39066" xr:uid="{00000000-0005-0000-0000-0000BF1F0000}"/>
    <cellStyle name="20% - Dekorfärg2 3 6 3 4" xfId="29170" xr:uid="{00000000-0005-0000-0000-0000C01F0000}"/>
    <cellStyle name="20% - Dekorfärg2 3 6 3 4 2" xfId="39067" xr:uid="{00000000-0005-0000-0000-0000C11F0000}"/>
    <cellStyle name="20% - Dekorfärg2 3 6 3 5" xfId="39068" xr:uid="{00000000-0005-0000-0000-0000C21F0000}"/>
    <cellStyle name="20% - Dekorfärg2 3 6 3 6" xfId="39069" xr:uid="{00000000-0005-0000-0000-0000C31F0000}"/>
    <cellStyle name="20% - Dekorfärg2 3 6 3_Tabell 6a K" xfId="26204" xr:uid="{00000000-0005-0000-0000-0000C41F0000}"/>
    <cellStyle name="20% - Dekorfärg2 3 6 4" xfId="4981" xr:uid="{00000000-0005-0000-0000-0000C51F0000}"/>
    <cellStyle name="20% - Dekorfärg2 3 6 4 2" xfId="13866" xr:uid="{00000000-0005-0000-0000-0000C61F0000}"/>
    <cellStyle name="20% - Dekorfärg2 3 6 4 2 2" xfId="39070" xr:uid="{00000000-0005-0000-0000-0000C71F0000}"/>
    <cellStyle name="20% - Dekorfärg2 3 6 4 3" xfId="31363" xr:uid="{00000000-0005-0000-0000-0000C81F0000}"/>
    <cellStyle name="20% - Dekorfärg2 3 6 4 4" xfId="39071" xr:uid="{00000000-0005-0000-0000-0000C91F0000}"/>
    <cellStyle name="20% - Dekorfärg2 3 6 4_Tabell 6a K" xfId="23373" xr:uid="{00000000-0005-0000-0000-0000CA1F0000}"/>
    <cellStyle name="20% - Dekorfärg2 3 6 5" xfId="9481" xr:uid="{00000000-0005-0000-0000-0000CB1F0000}"/>
    <cellStyle name="20% - Dekorfärg2 3 6 5 2" xfId="39072" xr:uid="{00000000-0005-0000-0000-0000CC1F0000}"/>
    <cellStyle name="20% - Dekorfärg2 3 6 5 2 2" xfId="39073" xr:uid="{00000000-0005-0000-0000-0000CD1F0000}"/>
    <cellStyle name="20% - Dekorfärg2 3 6 5 3" xfId="39074" xr:uid="{00000000-0005-0000-0000-0000CE1F0000}"/>
    <cellStyle name="20% - Dekorfärg2 3 6 6" xfId="26978" xr:uid="{00000000-0005-0000-0000-0000CF1F0000}"/>
    <cellStyle name="20% - Dekorfärg2 3 6 6 2" xfId="39075" xr:uid="{00000000-0005-0000-0000-0000D01F0000}"/>
    <cellStyle name="20% - Dekorfärg2 3 6 7" xfId="39076" xr:uid="{00000000-0005-0000-0000-0000D11F0000}"/>
    <cellStyle name="20% - Dekorfärg2 3 6 8" xfId="39077" xr:uid="{00000000-0005-0000-0000-0000D21F0000}"/>
    <cellStyle name="20% - Dekorfärg2 3 6_Tabell 6a K" xfId="19104" xr:uid="{00000000-0005-0000-0000-0000D31F0000}"/>
    <cellStyle name="20% - Dekorfärg2 3 7" xfId="1020" xr:uid="{00000000-0005-0000-0000-0000D41F0000}"/>
    <cellStyle name="20% - Dekorfärg2 3 7 2" xfId="1366" xr:uid="{00000000-0005-0000-0000-0000D51F0000}"/>
    <cellStyle name="20% - Dekorfärg2 3 7 2 2" xfId="3558" xr:uid="{00000000-0005-0000-0000-0000D61F0000}"/>
    <cellStyle name="20% - Dekorfärg2 3 7 2 2 2" xfId="7944" xr:uid="{00000000-0005-0000-0000-0000D71F0000}"/>
    <cellStyle name="20% - Dekorfärg2 3 7 2 2 2 2" xfId="16829" xr:uid="{00000000-0005-0000-0000-0000D81F0000}"/>
    <cellStyle name="20% - Dekorfärg2 3 7 2 2 2 2 2" xfId="39078" xr:uid="{00000000-0005-0000-0000-0000D91F0000}"/>
    <cellStyle name="20% - Dekorfärg2 3 7 2 2 2 3" xfId="34326" xr:uid="{00000000-0005-0000-0000-0000DA1F0000}"/>
    <cellStyle name="20% - Dekorfärg2 3 7 2 2 2_Tabell 6a K" xfId="19430" xr:uid="{00000000-0005-0000-0000-0000DB1F0000}"/>
    <cellStyle name="20% - Dekorfärg2 3 7 2 2 3" xfId="12443" xr:uid="{00000000-0005-0000-0000-0000DC1F0000}"/>
    <cellStyle name="20% - Dekorfärg2 3 7 2 2 3 2" xfId="39079" xr:uid="{00000000-0005-0000-0000-0000DD1F0000}"/>
    <cellStyle name="20% - Dekorfärg2 3 7 2 2 4" xfId="29940" xr:uid="{00000000-0005-0000-0000-0000DE1F0000}"/>
    <cellStyle name="20% - Dekorfärg2 3 7 2 2 5" xfId="39080" xr:uid="{00000000-0005-0000-0000-0000DF1F0000}"/>
    <cellStyle name="20% - Dekorfärg2 3 7 2 2_Tabell 6a K" xfId="21068" xr:uid="{00000000-0005-0000-0000-0000E01F0000}"/>
    <cellStyle name="20% - Dekorfärg2 3 7 2 3" xfId="5751" xr:uid="{00000000-0005-0000-0000-0000E11F0000}"/>
    <cellStyle name="20% - Dekorfärg2 3 7 2 3 2" xfId="14636" xr:uid="{00000000-0005-0000-0000-0000E21F0000}"/>
    <cellStyle name="20% - Dekorfärg2 3 7 2 3 2 2" xfId="39081" xr:uid="{00000000-0005-0000-0000-0000E31F0000}"/>
    <cellStyle name="20% - Dekorfärg2 3 7 2 3 3" xfId="32133" xr:uid="{00000000-0005-0000-0000-0000E41F0000}"/>
    <cellStyle name="20% - Dekorfärg2 3 7 2 3 4" xfId="39082" xr:uid="{00000000-0005-0000-0000-0000E51F0000}"/>
    <cellStyle name="20% - Dekorfärg2 3 7 2 3_Tabell 6a K" xfId="21861" xr:uid="{00000000-0005-0000-0000-0000E61F0000}"/>
    <cellStyle name="20% - Dekorfärg2 3 7 2 4" xfId="10251" xr:uid="{00000000-0005-0000-0000-0000E71F0000}"/>
    <cellStyle name="20% - Dekorfärg2 3 7 2 4 2" xfId="39083" xr:uid="{00000000-0005-0000-0000-0000E81F0000}"/>
    <cellStyle name="20% - Dekorfärg2 3 7 2 4 2 2" xfId="39084" xr:uid="{00000000-0005-0000-0000-0000E91F0000}"/>
    <cellStyle name="20% - Dekorfärg2 3 7 2 4 3" xfId="39085" xr:uid="{00000000-0005-0000-0000-0000EA1F0000}"/>
    <cellStyle name="20% - Dekorfärg2 3 7 2 5" xfId="27748" xr:uid="{00000000-0005-0000-0000-0000EB1F0000}"/>
    <cellStyle name="20% - Dekorfärg2 3 7 2 5 2" xfId="39086" xr:uid="{00000000-0005-0000-0000-0000EC1F0000}"/>
    <cellStyle name="20% - Dekorfärg2 3 7 2 6" xfId="39087" xr:uid="{00000000-0005-0000-0000-0000ED1F0000}"/>
    <cellStyle name="20% - Dekorfärg2 3 7 2 7" xfId="39088" xr:uid="{00000000-0005-0000-0000-0000EE1F0000}"/>
    <cellStyle name="20% - Dekorfärg2 3 7 2_Tabell 6a K" xfId="25676" xr:uid="{00000000-0005-0000-0000-0000EF1F0000}"/>
    <cellStyle name="20% - Dekorfärg2 3 7 3" xfId="3212" xr:uid="{00000000-0005-0000-0000-0000F01F0000}"/>
    <cellStyle name="20% - Dekorfärg2 3 7 3 2" xfId="7598" xr:uid="{00000000-0005-0000-0000-0000F11F0000}"/>
    <cellStyle name="20% - Dekorfärg2 3 7 3 2 2" xfId="16483" xr:uid="{00000000-0005-0000-0000-0000F21F0000}"/>
    <cellStyle name="20% - Dekorfärg2 3 7 3 2 2 2" xfId="39089" xr:uid="{00000000-0005-0000-0000-0000F31F0000}"/>
    <cellStyle name="20% - Dekorfärg2 3 7 3 2 3" xfId="33980" xr:uid="{00000000-0005-0000-0000-0000F41F0000}"/>
    <cellStyle name="20% - Dekorfärg2 3 7 3 2 4" xfId="39090" xr:uid="{00000000-0005-0000-0000-0000F51F0000}"/>
    <cellStyle name="20% - Dekorfärg2 3 7 3 2_Tabell 6a K" xfId="26407" xr:uid="{00000000-0005-0000-0000-0000F61F0000}"/>
    <cellStyle name="20% - Dekorfärg2 3 7 3 3" xfId="12097" xr:uid="{00000000-0005-0000-0000-0000F71F0000}"/>
    <cellStyle name="20% - Dekorfärg2 3 7 3 3 2" xfId="39091" xr:uid="{00000000-0005-0000-0000-0000F81F0000}"/>
    <cellStyle name="20% - Dekorfärg2 3 7 3 3 2 2" xfId="39092" xr:uid="{00000000-0005-0000-0000-0000F91F0000}"/>
    <cellStyle name="20% - Dekorfärg2 3 7 3 3 3" xfId="39093" xr:uid="{00000000-0005-0000-0000-0000FA1F0000}"/>
    <cellStyle name="20% - Dekorfärg2 3 7 3 4" xfId="29594" xr:uid="{00000000-0005-0000-0000-0000FB1F0000}"/>
    <cellStyle name="20% - Dekorfärg2 3 7 3 4 2" xfId="39094" xr:uid="{00000000-0005-0000-0000-0000FC1F0000}"/>
    <cellStyle name="20% - Dekorfärg2 3 7 3 5" xfId="39095" xr:uid="{00000000-0005-0000-0000-0000FD1F0000}"/>
    <cellStyle name="20% - Dekorfärg2 3 7 3 6" xfId="39096" xr:uid="{00000000-0005-0000-0000-0000FE1F0000}"/>
    <cellStyle name="20% - Dekorfärg2 3 7 3_Tabell 6a K" xfId="24192" xr:uid="{00000000-0005-0000-0000-0000FF1F0000}"/>
    <cellStyle name="20% - Dekorfärg2 3 7 4" xfId="5405" xr:uid="{00000000-0005-0000-0000-000000200000}"/>
    <cellStyle name="20% - Dekorfärg2 3 7 4 2" xfId="14290" xr:uid="{00000000-0005-0000-0000-000001200000}"/>
    <cellStyle name="20% - Dekorfärg2 3 7 4 2 2" xfId="39097" xr:uid="{00000000-0005-0000-0000-000002200000}"/>
    <cellStyle name="20% - Dekorfärg2 3 7 4 3" xfId="31787" xr:uid="{00000000-0005-0000-0000-000003200000}"/>
    <cellStyle name="20% - Dekorfärg2 3 7 4 4" xfId="39098" xr:uid="{00000000-0005-0000-0000-000004200000}"/>
    <cellStyle name="20% - Dekorfärg2 3 7 4_Tabell 6a K" xfId="24264" xr:uid="{00000000-0005-0000-0000-000005200000}"/>
    <cellStyle name="20% - Dekorfärg2 3 7 5" xfId="9905" xr:uid="{00000000-0005-0000-0000-000006200000}"/>
    <cellStyle name="20% - Dekorfärg2 3 7 5 2" xfId="39099" xr:uid="{00000000-0005-0000-0000-000007200000}"/>
    <cellStyle name="20% - Dekorfärg2 3 7 5 2 2" xfId="39100" xr:uid="{00000000-0005-0000-0000-000008200000}"/>
    <cellStyle name="20% - Dekorfärg2 3 7 5 3" xfId="39101" xr:uid="{00000000-0005-0000-0000-000009200000}"/>
    <cellStyle name="20% - Dekorfärg2 3 7 6" xfId="27402" xr:uid="{00000000-0005-0000-0000-00000A200000}"/>
    <cellStyle name="20% - Dekorfärg2 3 7 6 2" xfId="39102" xr:uid="{00000000-0005-0000-0000-00000B200000}"/>
    <cellStyle name="20% - Dekorfärg2 3 7 7" xfId="39103" xr:uid="{00000000-0005-0000-0000-00000C200000}"/>
    <cellStyle name="20% - Dekorfärg2 3 7 8" xfId="39104" xr:uid="{00000000-0005-0000-0000-00000D200000}"/>
    <cellStyle name="20% - Dekorfärg2 3 7_Tabell 6a K" xfId="19583" xr:uid="{00000000-0005-0000-0000-00000E200000}"/>
    <cellStyle name="20% - Dekorfärg2 3 8" xfId="1347" xr:uid="{00000000-0005-0000-0000-00000F200000}"/>
    <cellStyle name="20% - Dekorfärg2 3 8 2" xfId="3539" xr:uid="{00000000-0005-0000-0000-000010200000}"/>
    <cellStyle name="20% - Dekorfärg2 3 8 2 2" xfId="7925" xr:uid="{00000000-0005-0000-0000-000011200000}"/>
    <cellStyle name="20% - Dekorfärg2 3 8 2 2 2" xfId="16810" xr:uid="{00000000-0005-0000-0000-000012200000}"/>
    <cellStyle name="20% - Dekorfärg2 3 8 2 2 2 2" xfId="39105" xr:uid="{00000000-0005-0000-0000-000013200000}"/>
    <cellStyle name="20% - Dekorfärg2 3 8 2 2 3" xfId="34307" xr:uid="{00000000-0005-0000-0000-000014200000}"/>
    <cellStyle name="20% - Dekorfärg2 3 8 2 2_Tabell 6a K" xfId="25921" xr:uid="{00000000-0005-0000-0000-000015200000}"/>
    <cellStyle name="20% - Dekorfärg2 3 8 2 3" xfId="12424" xr:uid="{00000000-0005-0000-0000-000016200000}"/>
    <cellStyle name="20% - Dekorfärg2 3 8 2 3 2" xfId="39106" xr:uid="{00000000-0005-0000-0000-000017200000}"/>
    <cellStyle name="20% - Dekorfärg2 3 8 2 4" xfId="29921" xr:uid="{00000000-0005-0000-0000-000018200000}"/>
    <cellStyle name="20% - Dekorfärg2 3 8 2 5" xfId="39107" xr:uid="{00000000-0005-0000-0000-000019200000}"/>
    <cellStyle name="20% - Dekorfärg2 3 8 2_Tabell 6a K" xfId="22869" xr:uid="{00000000-0005-0000-0000-00001A200000}"/>
    <cellStyle name="20% - Dekorfärg2 3 8 3" xfId="5732" xr:uid="{00000000-0005-0000-0000-00001B200000}"/>
    <cellStyle name="20% - Dekorfärg2 3 8 3 2" xfId="14617" xr:uid="{00000000-0005-0000-0000-00001C200000}"/>
    <cellStyle name="20% - Dekorfärg2 3 8 3 2 2" xfId="39108" xr:uid="{00000000-0005-0000-0000-00001D200000}"/>
    <cellStyle name="20% - Dekorfärg2 3 8 3 3" xfId="32114" xr:uid="{00000000-0005-0000-0000-00001E200000}"/>
    <cellStyle name="20% - Dekorfärg2 3 8 3 4" xfId="39109" xr:uid="{00000000-0005-0000-0000-00001F200000}"/>
    <cellStyle name="20% - Dekorfärg2 3 8 3_Tabell 6a K" xfId="20414" xr:uid="{00000000-0005-0000-0000-000020200000}"/>
    <cellStyle name="20% - Dekorfärg2 3 8 4" xfId="10232" xr:uid="{00000000-0005-0000-0000-000021200000}"/>
    <cellStyle name="20% - Dekorfärg2 3 8 4 2" xfId="39110" xr:uid="{00000000-0005-0000-0000-000022200000}"/>
    <cellStyle name="20% - Dekorfärg2 3 8 4 2 2" xfId="39111" xr:uid="{00000000-0005-0000-0000-000023200000}"/>
    <cellStyle name="20% - Dekorfärg2 3 8 4 3" xfId="39112" xr:uid="{00000000-0005-0000-0000-000024200000}"/>
    <cellStyle name="20% - Dekorfärg2 3 8 5" xfId="27729" xr:uid="{00000000-0005-0000-0000-000025200000}"/>
    <cellStyle name="20% - Dekorfärg2 3 8 5 2" xfId="39113" xr:uid="{00000000-0005-0000-0000-000026200000}"/>
    <cellStyle name="20% - Dekorfärg2 3 8 6" xfId="39114" xr:uid="{00000000-0005-0000-0000-000027200000}"/>
    <cellStyle name="20% - Dekorfärg2 3 8 7" xfId="39115" xr:uid="{00000000-0005-0000-0000-000028200000}"/>
    <cellStyle name="20% - Dekorfärg2 3 8_Tabell 6a K" xfId="22130" xr:uid="{00000000-0005-0000-0000-000029200000}"/>
    <cellStyle name="20% - Dekorfärg2 3 9" xfId="2364" xr:uid="{00000000-0005-0000-0000-00002A200000}"/>
    <cellStyle name="20% - Dekorfärg2 3 9 2" xfId="6750" xr:uid="{00000000-0005-0000-0000-00002B200000}"/>
    <cellStyle name="20% - Dekorfärg2 3 9 2 2" xfId="15635" xr:uid="{00000000-0005-0000-0000-00002C200000}"/>
    <cellStyle name="20% - Dekorfärg2 3 9 2 2 2" xfId="39116" xr:uid="{00000000-0005-0000-0000-00002D200000}"/>
    <cellStyle name="20% - Dekorfärg2 3 9 2 3" xfId="33132" xr:uid="{00000000-0005-0000-0000-00002E200000}"/>
    <cellStyle name="20% - Dekorfärg2 3 9 2 4" xfId="39117" xr:uid="{00000000-0005-0000-0000-00002F200000}"/>
    <cellStyle name="20% - Dekorfärg2 3 9 2_Tabell 6a K" xfId="20069" xr:uid="{00000000-0005-0000-0000-000030200000}"/>
    <cellStyle name="20% - Dekorfärg2 3 9 3" xfId="11249" xr:uid="{00000000-0005-0000-0000-000031200000}"/>
    <cellStyle name="20% - Dekorfärg2 3 9 3 2" xfId="39118" xr:uid="{00000000-0005-0000-0000-000032200000}"/>
    <cellStyle name="20% - Dekorfärg2 3 9 3 2 2" xfId="39119" xr:uid="{00000000-0005-0000-0000-000033200000}"/>
    <cellStyle name="20% - Dekorfärg2 3 9 3 3" xfId="39120" xr:uid="{00000000-0005-0000-0000-000034200000}"/>
    <cellStyle name="20% - Dekorfärg2 3 9 4" xfId="28746" xr:uid="{00000000-0005-0000-0000-000035200000}"/>
    <cellStyle name="20% - Dekorfärg2 3 9 4 2" xfId="39121" xr:uid="{00000000-0005-0000-0000-000036200000}"/>
    <cellStyle name="20% - Dekorfärg2 3 9 5" xfId="39122" xr:uid="{00000000-0005-0000-0000-000037200000}"/>
    <cellStyle name="20% - Dekorfärg2 3 9 6" xfId="39123" xr:uid="{00000000-0005-0000-0000-000038200000}"/>
    <cellStyle name="20% - Dekorfärg2 3 9_Tabell 6a K" xfId="24019" xr:uid="{00000000-0005-0000-0000-000039200000}"/>
    <cellStyle name="20% - Dekorfärg2 3_Tabell 6a K" xfId="23772" xr:uid="{00000000-0005-0000-0000-00003A200000}"/>
    <cellStyle name="20% - Dekorfärg2 4" xfId="300" xr:uid="{00000000-0005-0000-0000-00003B200000}"/>
    <cellStyle name="20% - Dekorfärg2 4 10" xfId="39124" xr:uid="{00000000-0005-0000-0000-00003C200000}"/>
    <cellStyle name="20% - Dekorfärg2 4 11" xfId="39125" xr:uid="{00000000-0005-0000-0000-00003D200000}"/>
    <cellStyle name="20% - Dekorfärg2 4 12" xfId="39126" xr:uid="{00000000-0005-0000-0000-00003E200000}"/>
    <cellStyle name="20% - Dekorfärg2 4 2" xfId="512" xr:uid="{00000000-0005-0000-0000-00003F200000}"/>
    <cellStyle name="20% - Dekorfärg2 4 2 2" xfId="936" xr:uid="{00000000-0005-0000-0000-000040200000}"/>
    <cellStyle name="20% - Dekorfärg2 4 2 2 2" xfId="1369" xr:uid="{00000000-0005-0000-0000-000041200000}"/>
    <cellStyle name="20% - Dekorfärg2 4 2 2 2 2" xfId="3561" xr:uid="{00000000-0005-0000-0000-000042200000}"/>
    <cellStyle name="20% - Dekorfärg2 4 2 2 2 2 2" xfId="7947" xr:uid="{00000000-0005-0000-0000-000043200000}"/>
    <cellStyle name="20% - Dekorfärg2 4 2 2 2 2 2 2" xfId="16832" xr:uid="{00000000-0005-0000-0000-000044200000}"/>
    <cellStyle name="20% - Dekorfärg2 4 2 2 2 2 2 2 2" xfId="39127" xr:uid="{00000000-0005-0000-0000-000045200000}"/>
    <cellStyle name="20% - Dekorfärg2 4 2 2 2 2 2 3" xfId="34329" xr:uid="{00000000-0005-0000-0000-000046200000}"/>
    <cellStyle name="20% - Dekorfärg2 4 2 2 2 2 2_Tabell 6a K" xfId="19038" xr:uid="{00000000-0005-0000-0000-000047200000}"/>
    <cellStyle name="20% - Dekorfärg2 4 2 2 2 2 3" xfId="12446" xr:uid="{00000000-0005-0000-0000-000048200000}"/>
    <cellStyle name="20% - Dekorfärg2 4 2 2 2 2 3 2" xfId="39128" xr:uid="{00000000-0005-0000-0000-000049200000}"/>
    <cellStyle name="20% - Dekorfärg2 4 2 2 2 2 4" xfId="29943" xr:uid="{00000000-0005-0000-0000-00004A200000}"/>
    <cellStyle name="20% - Dekorfärg2 4 2 2 2 2 5" xfId="39129" xr:uid="{00000000-0005-0000-0000-00004B200000}"/>
    <cellStyle name="20% - Dekorfärg2 4 2 2 2 2_Tabell 6a K" xfId="19308" xr:uid="{00000000-0005-0000-0000-00004C200000}"/>
    <cellStyle name="20% - Dekorfärg2 4 2 2 2 3" xfId="5754" xr:uid="{00000000-0005-0000-0000-00004D200000}"/>
    <cellStyle name="20% - Dekorfärg2 4 2 2 2 3 2" xfId="14639" xr:uid="{00000000-0005-0000-0000-00004E200000}"/>
    <cellStyle name="20% - Dekorfärg2 4 2 2 2 3 2 2" xfId="39130" xr:uid="{00000000-0005-0000-0000-00004F200000}"/>
    <cellStyle name="20% - Dekorfärg2 4 2 2 2 3 3" xfId="32136" xr:uid="{00000000-0005-0000-0000-000050200000}"/>
    <cellStyle name="20% - Dekorfärg2 4 2 2 2 3 4" xfId="39131" xr:uid="{00000000-0005-0000-0000-000051200000}"/>
    <cellStyle name="20% - Dekorfärg2 4 2 2 2 3_Tabell 6a K" xfId="22225" xr:uid="{00000000-0005-0000-0000-000052200000}"/>
    <cellStyle name="20% - Dekorfärg2 4 2 2 2 4" xfId="10254" xr:uid="{00000000-0005-0000-0000-000053200000}"/>
    <cellStyle name="20% - Dekorfärg2 4 2 2 2 4 2" xfId="39132" xr:uid="{00000000-0005-0000-0000-000054200000}"/>
    <cellStyle name="20% - Dekorfärg2 4 2 2 2 4 2 2" xfId="39133" xr:uid="{00000000-0005-0000-0000-000055200000}"/>
    <cellStyle name="20% - Dekorfärg2 4 2 2 2 4 3" xfId="39134" xr:uid="{00000000-0005-0000-0000-000056200000}"/>
    <cellStyle name="20% - Dekorfärg2 4 2 2 2 5" xfId="27751" xr:uid="{00000000-0005-0000-0000-000057200000}"/>
    <cellStyle name="20% - Dekorfärg2 4 2 2 2 5 2" xfId="39135" xr:uid="{00000000-0005-0000-0000-000058200000}"/>
    <cellStyle name="20% - Dekorfärg2 4 2 2 2 6" xfId="39136" xr:uid="{00000000-0005-0000-0000-000059200000}"/>
    <cellStyle name="20% - Dekorfärg2 4 2 2 2 7" xfId="39137" xr:uid="{00000000-0005-0000-0000-00005A200000}"/>
    <cellStyle name="20% - Dekorfärg2 4 2 2 2_Tabell 6a K" xfId="24423" xr:uid="{00000000-0005-0000-0000-00005B200000}"/>
    <cellStyle name="20% - Dekorfärg2 4 2 2 3" xfId="3128" xr:uid="{00000000-0005-0000-0000-00005C200000}"/>
    <cellStyle name="20% - Dekorfärg2 4 2 2 3 2" xfId="7514" xr:uid="{00000000-0005-0000-0000-00005D200000}"/>
    <cellStyle name="20% - Dekorfärg2 4 2 2 3 2 2" xfId="16399" xr:uid="{00000000-0005-0000-0000-00005E200000}"/>
    <cellStyle name="20% - Dekorfärg2 4 2 2 3 2 2 2" xfId="39138" xr:uid="{00000000-0005-0000-0000-00005F200000}"/>
    <cellStyle name="20% - Dekorfärg2 4 2 2 3 2 3" xfId="33896" xr:uid="{00000000-0005-0000-0000-000060200000}"/>
    <cellStyle name="20% - Dekorfärg2 4 2 2 3 2 4" xfId="39139" xr:uid="{00000000-0005-0000-0000-000061200000}"/>
    <cellStyle name="20% - Dekorfärg2 4 2 2 3 2_Tabell 6a K" xfId="22397" xr:uid="{00000000-0005-0000-0000-000062200000}"/>
    <cellStyle name="20% - Dekorfärg2 4 2 2 3 3" xfId="12013" xr:uid="{00000000-0005-0000-0000-000063200000}"/>
    <cellStyle name="20% - Dekorfärg2 4 2 2 3 3 2" xfId="39140" xr:uid="{00000000-0005-0000-0000-000064200000}"/>
    <cellStyle name="20% - Dekorfärg2 4 2 2 3 3 2 2" xfId="39141" xr:uid="{00000000-0005-0000-0000-000065200000}"/>
    <cellStyle name="20% - Dekorfärg2 4 2 2 3 3 3" xfId="39142" xr:uid="{00000000-0005-0000-0000-000066200000}"/>
    <cellStyle name="20% - Dekorfärg2 4 2 2 3 4" xfId="29510" xr:uid="{00000000-0005-0000-0000-000067200000}"/>
    <cellStyle name="20% - Dekorfärg2 4 2 2 3 4 2" xfId="39143" xr:uid="{00000000-0005-0000-0000-000068200000}"/>
    <cellStyle name="20% - Dekorfärg2 4 2 2 3 5" xfId="39144" xr:uid="{00000000-0005-0000-0000-000069200000}"/>
    <cellStyle name="20% - Dekorfärg2 4 2 2 3 6" xfId="39145" xr:uid="{00000000-0005-0000-0000-00006A200000}"/>
    <cellStyle name="20% - Dekorfärg2 4 2 2 3_Tabell 6a K" xfId="19147" xr:uid="{00000000-0005-0000-0000-00006B200000}"/>
    <cellStyle name="20% - Dekorfärg2 4 2 2 4" xfId="5321" xr:uid="{00000000-0005-0000-0000-00006C200000}"/>
    <cellStyle name="20% - Dekorfärg2 4 2 2 4 2" xfId="14206" xr:uid="{00000000-0005-0000-0000-00006D200000}"/>
    <cellStyle name="20% - Dekorfärg2 4 2 2 4 2 2" xfId="39146" xr:uid="{00000000-0005-0000-0000-00006E200000}"/>
    <cellStyle name="20% - Dekorfärg2 4 2 2 4 3" xfId="31703" xr:uid="{00000000-0005-0000-0000-00006F200000}"/>
    <cellStyle name="20% - Dekorfärg2 4 2 2 4 4" xfId="39147" xr:uid="{00000000-0005-0000-0000-000070200000}"/>
    <cellStyle name="20% - Dekorfärg2 4 2 2 4_Tabell 6a K" xfId="24851" xr:uid="{00000000-0005-0000-0000-000071200000}"/>
    <cellStyle name="20% - Dekorfärg2 4 2 2 5" xfId="9821" xr:uid="{00000000-0005-0000-0000-000072200000}"/>
    <cellStyle name="20% - Dekorfärg2 4 2 2 5 2" xfId="39148" xr:uid="{00000000-0005-0000-0000-000073200000}"/>
    <cellStyle name="20% - Dekorfärg2 4 2 2 5 2 2" xfId="39149" xr:uid="{00000000-0005-0000-0000-000074200000}"/>
    <cellStyle name="20% - Dekorfärg2 4 2 2 5 3" xfId="39150" xr:uid="{00000000-0005-0000-0000-000075200000}"/>
    <cellStyle name="20% - Dekorfärg2 4 2 2 6" xfId="27318" xr:uid="{00000000-0005-0000-0000-000076200000}"/>
    <cellStyle name="20% - Dekorfärg2 4 2 2 6 2" xfId="39151" xr:uid="{00000000-0005-0000-0000-000077200000}"/>
    <cellStyle name="20% - Dekorfärg2 4 2 2 7" xfId="39152" xr:uid="{00000000-0005-0000-0000-000078200000}"/>
    <cellStyle name="20% - Dekorfärg2 4 2 2 8" xfId="39153" xr:uid="{00000000-0005-0000-0000-000079200000}"/>
    <cellStyle name="20% - Dekorfärg2 4 2 2_Tabell 6a K" xfId="20566" xr:uid="{00000000-0005-0000-0000-00007A200000}"/>
    <cellStyle name="20% - Dekorfärg2 4 2 3" xfId="1368" xr:uid="{00000000-0005-0000-0000-00007B200000}"/>
    <cellStyle name="20% - Dekorfärg2 4 2 3 2" xfId="3560" xr:uid="{00000000-0005-0000-0000-00007C200000}"/>
    <cellStyle name="20% - Dekorfärg2 4 2 3 2 2" xfId="7946" xr:uid="{00000000-0005-0000-0000-00007D200000}"/>
    <cellStyle name="20% - Dekorfärg2 4 2 3 2 2 2" xfId="16831" xr:uid="{00000000-0005-0000-0000-00007E200000}"/>
    <cellStyle name="20% - Dekorfärg2 4 2 3 2 2 2 2" xfId="39154" xr:uid="{00000000-0005-0000-0000-00007F200000}"/>
    <cellStyle name="20% - Dekorfärg2 4 2 3 2 2 3" xfId="34328" xr:uid="{00000000-0005-0000-0000-000080200000}"/>
    <cellStyle name="20% - Dekorfärg2 4 2 3 2 2_Tabell 6a K" xfId="25869" xr:uid="{00000000-0005-0000-0000-000081200000}"/>
    <cellStyle name="20% - Dekorfärg2 4 2 3 2 3" xfId="12445" xr:uid="{00000000-0005-0000-0000-000082200000}"/>
    <cellStyle name="20% - Dekorfärg2 4 2 3 2 3 2" xfId="39155" xr:uid="{00000000-0005-0000-0000-000083200000}"/>
    <cellStyle name="20% - Dekorfärg2 4 2 3 2 4" xfId="29942" xr:uid="{00000000-0005-0000-0000-000084200000}"/>
    <cellStyle name="20% - Dekorfärg2 4 2 3 2 5" xfId="39156" xr:uid="{00000000-0005-0000-0000-000085200000}"/>
    <cellStyle name="20% - Dekorfärg2 4 2 3 2_Tabell 6a K" xfId="19840" xr:uid="{00000000-0005-0000-0000-000086200000}"/>
    <cellStyle name="20% - Dekorfärg2 4 2 3 3" xfId="5753" xr:uid="{00000000-0005-0000-0000-000087200000}"/>
    <cellStyle name="20% - Dekorfärg2 4 2 3 3 2" xfId="14638" xr:uid="{00000000-0005-0000-0000-000088200000}"/>
    <cellStyle name="20% - Dekorfärg2 4 2 3 3 2 2" xfId="39157" xr:uid="{00000000-0005-0000-0000-000089200000}"/>
    <cellStyle name="20% - Dekorfärg2 4 2 3 3 3" xfId="32135" xr:uid="{00000000-0005-0000-0000-00008A200000}"/>
    <cellStyle name="20% - Dekorfärg2 4 2 3 3 4" xfId="39158" xr:uid="{00000000-0005-0000-0000-00008B200000}"/>
    <cellStyle name="20% - Dekorfärg2 4 2 3 3_Tabell 6a K" xfId="24891" xr:uid="{00000000-0005-0000-0000-00008C200000}"/>
    <cellStyle name="20% - Dekorfärg2 4 2 3 4" xfId="10253" xr:uid="{00000000-0005-0000-0000-00008D200000}"/>
    <cellStyle name="20% - Dekorfärg2 4 2 3 4 2" xfId="39159" xr:uid="{00000000-0005-0000-0000-00008E200000}"/>
    <cellStyle name="20% - Dekorfärg2 4 2 3 4 2 2" xfId="39160" xr:uid="{00000000-0005-0000-0000-00008F200000}"/>
    <cellStyle name="20% - Dekorfärg2 4 2 3 4 3" xfId="39161" xr:uid="{00000000-0005-0000-0000-000090200000}"/>
    <cellStyle name="20% - Dekorfärg2 4 2 3 5" xfId="27750" xr:uid="{00000000-0005-0000-0000-000091200000}"/>
    <cellStyle name="20% - Dekorfärg2 4 2 3 5 2" xfId="39162" xr:uid="{00000000-0005-0000-0000-000092200000}"/>
    <cellStyle name="20% - Dekorfärg2 4 2 3 6" xfId="39163" xr:uid="{00000000-0005-0000-0000-000093200000}"/>
    <cellStyle name="20% - Dekorfärg2 4 2 3 7" xfId="39164" xr:uid="{00000000-0005-0000-0000-000094200000}"/>
    <cellStyle name="20% - Dekorfärg2 4 2 3_Tabell 6a K" xfId="22306" xr:uid="{00000000-0005-0000-0000-000095200000}"/>
    <cellStyle name="20% - Dekorfärg2 4 2 4" xfId="2704" xr:uid="{00000000-0005-0000-0000-000096200000}"/>
    <cellStyle name="20% - Dekorfärg2 4 2 4 2" xfId="7090" xr:uid="{00000000-0005-0000-0000-000097200000}"/>
    <cellStyle name="20% - Dekorfärg2 4 2 4 2 2" xfId="15975" xr:uid="{00000000-0005-0000-0000-000098200000}"/>
    <cellStyle name="20% - Dekorfärg2 4 2 4 2 2 2" xfId="39165" xr:uid="{00000000-0005-0000-0000-000099200000}"/>
    <cellStyle name="20% - Dekorfärg2 4 2 4 2 3" xfId="33472" xr:uid="{00000000-0005-0000-0000-00009A200000}"/>
    <cellStyle name="20% - Dekorfärg2 4 2 4 2 4" xfId="39166" xr:uid="{00000000-0005-0000-0000-00009B200000}"/>
    <cellStyle name="20% - Dekorfärg2 4 2 4 2_Tabell 6a K" xfId="21317" xr:uid="{00000000-0005-0000-0000-00009C200000}"/>
    <cellStyle name="20% - Dekorfärg2 4 2 4 3" xfId="11589" xr:uid="{00000000-0005-0000-0000-00009D200000}"/>
    <cellStyle name="20% - Dekorfärg2 4 2 4 3 2" xfId="39167" xr:uid="{00000000-0005-0000-0000-00009E200000}"/>
    <cellStyle name="20% - Dekorfärg2 4 2 4 3 2 2" xfId="39168" xr:uid="{00000000-0005-0000-0000-00009F200000}"/>
    <cellStyle name="20% - Dekorfärg2 4 2 4 3 3" xfId="39169" xr:uid="{00000000-0005-0000-0000-0000A0200000}"/>
    <cellStyle name="20% - Dekorfärg2 4 2 4 4" xfId="29086" xr:uid="{00000000-0005-0000-0000-0000A1200000}"/>
    <cellStyle name="20% - Dekorfärg2 4 2 4 4 2" xfId="39170" xr:uid="{00000000-0005-0000-0000-0000A2200000}"/>
    <cellStyle name="20% - Dekorfärg2 4 2 4 5" xfId="39171" xr:uid="{00000000-0005-0000-0000-0000A3200000}"/>
    <cellStyle name="20% - Dekorfärg2 4 2 4 6" xfId="39172" xr:uid="{00000000-0005-0000-0000-0000A4200000}"/>
    <cellStyle name="20% - Dekorfärg2 4 2 4_Tabell 6a K" xfId="23967" xr:uid="{00000000-0005-0000-0000-0000A5200000}"/>
    <cellStyle name="20% - Dekorfärg2 4 2 5" xfId="4897" xr:uid="{00000000-0005-0000-0000-0000A6200000}"/>
    <cellStyle name="20% - Dekorfärg2 4 2 5 2" xfId="13782" xr:uid="{00000000-0005-0000-0000-0000A7200000}"/>
    <cellStyle name="20% - Dekorfärg2 4 2 5 2 2" xfId="39173" xr:uid="{00000000-0005-0000-0000-0000A8200000}"/>
    <cellStyle name="20% - Dekorfärg2 4 2 5 3" xfId="31279" xr:uid="{00000000-0005-0000-0000-0000A9200000}"/>
    <cellStyle name="20% - Dekorfärg2 4 2 5 4" xfId="39174" xr:uid="{00000000-0005-0000-0000-0000AA200000}"/>
    <cellStyle name="20% - Dekorfärg2 4 2 5_Tabell 6a K" xfId="18267" xr:uid="{00000000-0005-0000-0000-0000AB200000}"/>
    <cellStyle name="20% - Dekorfärg2 4 2 6" xfId="9397" xr:uid="{00000000-0005-0000-0000-0000AC200000}"/>
    <cellStyle name="20% - Dekorfärg2 4 2 6 2" xfId="39175" xr:uid="{00000000-0005-0000-0000-0000AD200000}"/>
    <cellStyle name="20% - Dekorfärg2 4 2 6 2 2" xfId="39176" xr:uid="{00000000-0005-0000-0000-0000AE200000}"/>
    <cellStyle name="20% - Dekorfärg2 4 2 6 3" xfId="39177" xr:uid="{00000000-0005-0000-0000-0000AF200000}"/>
    <cellStyle name="20% - Dekorfärg2 4 2 7" xfId="26894" xr:uid="{00000000-0005-0000-0000-0000B0200000}"/>
    <cellStyle name="20% - Dekorfärg2 4 2 7 2" xfId="39178" xr:uid="{00000000-0005-0000-0000-0000B1200000}"/>
    <cellStyle name="20% - Dekorfärg2 4 2 8" xfId="39179" xr:uid="{00000000-0005-0000-0000-0000B2200000}"/>
    <cellStyle name="20% - Dekorfärg2 4 2 9" xfId="39180" xr:uid="{00000000-0005-0000-0000-0000B3200000}"/>
    <cellStyle name="20% - Dekorfärg2 4 2_Tabell 6a K" xfId="22469" xr:uid="{00000000-0005-0000-0000-0000B4200000}"/>
    <cellStyle name="20% - Dekorfärg2 4 3" xfId="724" xr:uid="{00000000-0005-0000-0000-0000B5200000}"/>
    <cellStyle name="20% - Dekorfärg2 4 3 2" xfId="1370" xr:uid="{00000000-0005-0000-0000-0000B6200000}"/>
    <cellStyle name="20% - Dekorfärg2 4 3 2 2" xfId="3562" xr:uid="{00000000-0005-0000-0000-0000B7200000}"/>
    <cellStyle name="20% - Dekorfärg2 4 3 2 2 2" xfId="7948" xr:uid="{00000000-0005-0000-0000-0000B8200000}"/>
    <cellStyle name="20% - Dekorfärg2 4 3 2 2 2 2" xfId="16833" xr:uid="{00000000-0005-0000-0000-0000B9200000}"/>
    <cellStyle name="20% - Dekorfärg2 4 3 2 2 2 2 2" xfId="39181" xr:uid="{00000000-0005-0000-0000-0000BA200000}"/>
    <cellStyle name="20% - Dekorfärg2 4 3 2 2 2 3" xfId="34330" xr:uid="{00000000-0005-0000-0000-0000BB200000}"/>
    <cellStyle name="20% - Dekorfärg2 4 3 2 2 2_Tabell 6a K" xfId="19386" xr:uid="{00000000-0005-0000-0000-0000BC200000}"/>
    <cellStyle name="20% - Dekorfärg2 4 3 2 2 3" xfId="12447" xr:uid="{00000000-0005-0000-0000-0000BD200000}"/>
    <cellStyle name="20% - Dekorfärg2 4 3 2 2 3 2" xfId="39182" xr:uid="{00000000-0005-0000-0000-0000BE200000}"/>
    <cellStyle name="20% - Dekorfärg2 4 3 2 2 4" xfId="29944" xr:uid="{00000000-0005-0000-0000-0000BF200000}"/>
    <cellStyle name="20% - Dekorfärg2 4 3 2 2 5" xfId="39183" xr:uid="{00000000-0005-0000-0000-0000C0200000}"/>
    <cellStyle name="20% - Dekorfärg2 4 3 2 2_Tabell 6a K" xfId="26397" xr:uid="{00000000-0005-0000-0000-0000C1200000}"/>
    <cellStyle name="20% - Dekorfärg2 4 3 2 3" xfId="5755" xr:uid="{00000000-0005-0000-0000-0000C2200000}"/>
    <cellStyle name="20% - Dekorfärg2 4 3 2 3 2" xfId="14640" xr:uid="{00000000-0005-0000-0000-0000C3200000}"/>
    <cellStyle name="20% - Dekorfärg2 4 3 2 3 2 2" xfId="39184" xr:uid="{00000000-0005-0000-0000-0000C4200000}"/>
    <cellStyle name="20% - Dekorfärg2 4 3 2 3 3" xfId="32137" xr:uid="{00000000-0005-0000-0000-0000C5200000}"/>
    <cellStyle name="20% - Dekorfärg2 4 3 2 3 4" xfId="39185" xr:uid="{00000000-0005-0000-0000-0000C6200000}"/>
    <cellStyle name="20% - Dekorfärg2 4 3 2 3_Tabell 6a K" xfId="22838" xr:uid="{00000000-0005-0000-0000-0000C7200000}"/>
    <cellStyle name="20% - Dekorfärg2 4 3 2 4" xfId="10255" xr:uid="{00000000-0005-0000-0000-0000C8200000}"/>
    <cellStyle name="20% - Dekorfärg2 4 3 2 4 2" xfId="39186" xr:uid="{00000000-0005-0000-0000-0000C9200000}"/>
    <cellStyle name="20% - Dekorfärg2 4 3 2 4 2 2" xfId="39187" xr:uid="{00000000-0005-0000-0000-0000CA200000}"/>
    <cellStyle name="20% - Dekorfärg2 4 3 2 4 3" xfId="39188" xr:uid="{00000000-0005-0000-0000-0000CB200000}"/>
    <cellStyle name="20% - Dekorfärg2 4 3 2 5" xfId="27752" xr:uid="{00000000-0005-0000-0000-0000CC200000}"/>
    <cellStyle name="20% - Dekorfärg2 4 3 2 5 2" xfId="39189" xr:uid="{00000000-0005-0000-0000-0000CD200000}"/>
    <cellStyle name="20% - Dekorfärg2 4 3 2 6" xfId="39190" xr:uid="{00000000-0005-0000-0000-0000CE200000}"/>
    <cellStyle name="20% - Dekorfärg2 4 3 2 7" xfId="39191" xr:uid="{00000000-0005-0000-0000-0000CF200000}"/>
    <cellStyle name="20% - Dekorfärg2 4 3 2_Tabell 6a K" xfId="17908" xr:uid="{00000000-0005-0000-0000-0000D0200000}"/>
    <cellStyle name="20% - Dekorfärg2 4 3 3" xfId="2916" xr:uid="{00000000-0005-0000-0000-0000D1200000}"/>
    <cellStyle name="20% - Dekorfärg2 4 3 3 2" xfId="7302" xr:uid="{00000000-0005-0000-0000-0000D2200000}"/>
    <cellStyle name="20% - Dekorfärg2 4 3 3 2 2" xfId="16187" xr:uid="{00000000-0005-0000-0000-0000D3200000}"/>
    <cellStyle name="20% - Dekorfärg2 4 3 3 2 2 2" xfId="39192" xr:uid="{00000000-0005-0000-0000-0000D4200000}"/>
    <cellStyle name="20% - Dekorfärg2 4 3 3 2 3" xfId="33684" xr:uid="{00000000-0005-0000-0000-0000D5200000}"/>
    <cellStyle name="20% - Dekorfärg2 4 3 3 2 4" xfId="39193" xr:uid="{00000000-0005-0000-0000-0000D6200000}"/>
    <cellStyle name="20% - Dekorfärg2 4 3 3 2_Tabell 6a K" xfId="23487" xr:uid="{00000000-0005-0000-0000-0000D7200000}"/>
    <cellStyle name="20% - Dekorfärg2 4 3 3 3" xfId="11801" xr:uid="{00000000-0005-0000-0000-0000D8200000}"/>
    <cellStyle name="20% - Dekorfärg2 4 3 3 3 2" xfId="39194" xr:uid="{00000000-0005-0000-0000-0000D9200000}"/>
    <cellStyle name="20% - Dekorfärg2 4 3 3 3 2 2" xfId="39195" xr:uid="{00000000-0005-0000-0000-0000DA200000}"/>
    <cellStyle name="20% - Dekorfärg2 4 3 3 3 3" xfId="39196" xr:uid="{00000000-0005-0000-0000-0000DB200000}"/>
    <cellStyle name="20% - Dekorfärg2 4 3 3 4" xfId="29298" xr:uid="{00000000-0005-0000-0000-0000DC200000}"/>
    <cellStyle name="20% - Dekorfärg2 4 3 3 4 2" xfId="39197" xr:uid="{00000000-0005-0000-0000-0000DD200000}"/>
    <cellStyle name="20% - Dekorfärg2 4 3 3 5" xfId="39198" xr:uid="{00000000-0005-0000-0000-0000DE200000}"/>
    <cellStyle name="20% - Dekorfärg2 4 3 3 6" xfId="39199" xr:uid="{00000000-0005-0000-0000-0000DF200000}"/>
    <cellStyle name="20% - Dekorfärg2 4 3 3_Tabell 6a K" xfId="22406" xr:uid="{00000000-0005-0000-0000-0000E0200000}"/>
    <cellStyle name="20% - Dekorfärg2 4 3 4" xfId="5109" xr:uid="{00000000-0005-0000-0000-0000E1200000}"/>
    <cellStyle name="20% - Dekorfärg2 4 3 4 2" xfId="13994" xr:uid="{00000000-0005-0000-0000-0000E2200000}"/>
    <cellStyle name="20% - Dekorfärg2 4 3 4 2 2" xfId="39200" xr:uid="{00000000-0005-0000-0000-0000E3200000}"/>
    <cellStyle name="20% - Dekorfärg2 4 3 4 3" xfId="31491" xr:uid="{00000000-0005-0000-0000-0000E4200000}"/>
    <cellStyle name="20% - Dekorfärg2 4 3 4 4" xfId="39201" xr:uid="{00000000-0005-0000-0000-0000E5200000}"/>
    <cellStyle name="20% - Dekorfärg2 4 3 4_Tabell 6a K" xfId="21070" xr:uid="{00000000-0005-0000-0000-0000E6200000}"/>
    <cellStyle name="20% - Dekorfärg2 4 3 5" xfId="9609" xr:uid="{00000000-0005-0000-0000-0000E7200000}"/>
    <cellStyle name="20% - Dekorfärg2 4 3 5 2" xfId="39202" xr:uid="{00000000-0005-0000-0000-0000E8200000}"/>
    <cellStyle name="20% - Dekorfärg2 4 3 5 2 2" xfId="39203" xr:uid="{00000000-0005-0000-0000-0000E9200000}"/>
    <cellStyle name="20% - Dekorfärg2 4 3 5 3" xfId="39204" xr:uid="{00000000-0005-0000-0000-0000EA200000}"/>
    <cellStyle name="20% - Dekorfärg2 4 3 6" xfId="27106" xr:uid="{00000000-0005-0000-0000-0000EB200000}"/>
    <cellStyle name="20% - Dekorfärg2 4 3 6 2" xfId="39205" xr:uid="{00000000-0005-0000-0000-0000EC200000}"/>
    <cellStyle name="20% - Dekorfärg2 4 3 7" xfId="39206" xr:uid="{00000000-0005-0000-0000-0000ED200000}"/>
    <cellStyle name="20% - Dekorfärg2 4 3 8" xfId="39207" xr:uid="{00000000-0005-0000-0000-0000EE200000}"/>
    <cellStyle name="20% - Dekorfärg2 4 3_Tabell 6a K" xfId="22680" xr:uid="{00000000-0005-0000-0000-0000EF200000}"/>
    <cellStyle name="20% - Dekorfärg2 4 4" xfId="1148" xr:uid="{00000000-0005-0000-0000-0000F0200000}"/>
    <cellStyle name="20% - Dekorfärg2 4 4 2" xfId="1371" xr:uid="{00000000-0005-0000-0000-0000F1200000}"/>
    <cellStyle name="20% - Dekorfärg2 4 4 2 2" xfId="3563" xr:uid="{00000000-0005-0000-0000-0000F2200000}"/>
    <cellStyle name="20% - Dekorfärg2 4 4 2 2 2" xfId="7949" xr:uid="{00000000-0005-0000-0000-0000F3200000}"/>
    <cellStyle name="20% - Dekorfärg2 4 4 2 2 2 2" xfId="16834" xr:uid="{00000000-0005-0000-0000-0000F4200000}"/>
    <cellStyle name="20% - Dekorfärg2 4 4 2 2 2 2 2" xfId="39208" xr:uid="{00000000-0005-0000-0000-0000F5200000}"/>
    <cellStyle name="20% - Dekorfärg2 4 4 2 2 2 3" xfId="34331" xr:uid="{00000000-0005-0000-0000-0000F6200000}"/>
    <cellStyle name="20% - Dekorfärg2 4 4 2 2 2_Tabell 6a K" xfId="24963" xr:uid="{00000000-0005-0000-0000-0000F7200000}"/>
    <cellStyle name="20% - Dekorfärg2 4 4 2 2 3" xfId="12448" xr:uid="{00000000-0005-0000-0000-0000F8200000}"/>
    <cellStyle name="20% - Dekorfärg2 4 4 2 2 3 2" xfId="39209" xr:uid="{00000000-0005-0000-0000-0000F9200000}"/>
    <cellStyle name="20% - Dekorfärg2 4 4 2 2 4" xfId="29945" xr:uid="{00000000-0005-0000-0000-0000FA200000}"/>
    <cellStyle name="20% - Dekorfärg2 4 4 2 2 5" xfId="39210" xr:uid="{00000000-0005-0000-0000-0000FB200000}"/>
    <cellStyle name="20% - Dekorfärg2 4 4 2 2_Tabell 6a K" xfId="17846" xr:uid="{00000000-0005-0000-0000-0000FC200000}"/>
    <cellStyle name="20% - Dekorfärg2 4 4 2 3" xfId="5756" xr:uid="{00000000-0005-0000-0000-0000FD200000}"/>
    <cellStyle name="20% - Dekorfärg2 4 4 2 3 2" xfId="14641" xr:uid="{00000000-0005-0000-0000-0000FE200000}"/>
    <cellStyle name="20% - Dekorfärg2 4 4 2 3 2 2" xfId="39211" xr:uid="{00000000-0005-0000-0000-0000FF200000}"/>
    <cellStyle name="20% - Dekorfärg2 4 4 2 3 3" xfId="32138" xr:uid="{00000000-0005-0000-0000-000000210000}"/>
    <cellStyle name="20% - Dekorfärg2 4 4 2 3 4" xfId="39212" xr:uid="{00000000-0005-0000-0000-000001210000}"/>
    <cellStyle name="20% - Dekorfärg2 4 4 2 3_Tabell 6a K" xfId="24658" xr:uid="{00000000-0005-0000-0000-000002210000}"/>
    <cellStyle name="20% - Dekorfärg2 4 4 2 4" xfId="10256" xr:uid="{00000000-0005-0000-0000-000003210000}"/>
    <cellStyle name="20% - Dekorfärg2 4 4 2 4 2" xfId="39213" xr:uid="{00000000-0005-0000-0000-000004210000}"/>
    <cellStyle name="20% - Dekorfärg2 4 4 2 4 2 2" xfId="39214" xr:uid="{00000000-0005-0000-0000-000005210000}"/>
    <cellStyle name="20% - Dekorfärg2 4 4 2 4 3" xfId="39215" xr:uid="{00000000-0005-0000-0000-000006210000}"/>
    <cellStyle name="20% - Dekorfärg2 4 4 2 5" xfId="27753" xr:uid="{00000000-0005-0000-0000-000007210000}"/>
    <cellStyle name="20% - Dekorfärg2 4 4 2 5 2" xfId="39216" xr:uid="{00000000-0005-0000-0000-000008210000}"/>
    <cellStyle name="20% - Dekorfärg2 4 4 2 6" xfId="39217" xr:uid="{00000000-0005-0000-0000-000009210000}"/>
    <cellStyle name="20% - Dekorfärg2 4 4 2 7" xfId="39218" xr:uid="{00000000-0005-0000-0000-00000A210000}"/>
    <cellStyle name="20% - Dekorfärg2 4 4 2_Tabell 6a K" xfId="18542" xr:uid="{00000000-0005-0000-0000-00000B210000}"/>
    <cellStyle name="20% - Dekorfärg2 4 4 3" xfId="3340" xr:uid="{00000000-0005-0000-0000-00000C210000}"/>
    <cellStyle name="20% - Dekorfärg2 4 4 3 2" xfId="7726" xr:uid="{00000000-0005-0000-0000-00000D210000}"/>
    <cellStyle name="20% - Dekorfärg2 4 4 3 2 2" xfId="16611" xr:uid="{00000000-0005-0000-0000-00000E210000}"/>
    <cellStyle name="20% - Dekorfärg2 4 4 3 2 2 2" xfId="39219" xr:uid="{00000000-0005-0000-0000-00000F210000}"/>
    <cellStyle name="20% - Dekorfärg2 4 4 3 2 3" xfId="34108" xr:uid="{00000000-0005-0000-0000-000010210000}"/>
    <cellStyle name="20% - Dekorfärg2 4 4 3 2 4" xfId="39220" xr:uid="{00000000-0005-0000-0000-000011210000}"/>
    <cellStyle name="20% - Dekorfärg2 4 4 3 2_Tabell 6a K" xfId="18900" xr:uid="{00000000-0005-0000-0000-000012210000}"/>
    <cellStyle name="20% - Dekorfärg2 4 4 3 3" xfId="12225" xr:uid="{00000000-0005-0000-0000-000013210000}"/>
    <cellStyle name="20% - Dekorfärg2 4 4 3 3 2" xfId="39221" xr:uid="{00000000-0005-0000-0000-000014210000}"/>
    <cellStyle name="20% - Dekorfärg2 4 4 3 3 2 2" xfId="39222" xr:uid="{00000000-0005-0000-0000-000015210000}"/>
    <cellStyle name="20% - Dekorfärg2 4 4 3 3 3" xfId="39223" xr:uid="{00000000-0005-0000-0000-000016210000}"/>
    <cellStyle name="20% - Dekorfärg2 4 4 3 4" xfId="29722" xr:uid="{00000000-0005-0000-0000-000017210000}"/>
    <cellStyle name="20% - Dekorfärg2 4 4 3 4 2" xfId="39224" xr:uid="{00000000-0005-0000-0000-000018210000}"/>
    <cellStyle name="20% - Dekorfärg2 4 4 3 5" xfId="39225" xr:uid="{00000000-0005-0000-0000-000019210000}"/>
    <cellStyle name="20% - Dekorfärg2 4 4 3 6" xfId="39226" xr:uid="{00000000-0005-0000-0000-00001A210000}"/>
    <cellStyle name="20% - Dekorfärg2 4 4 3_Tabell 6a K" xfId="25657" xr:uid="{00000000-0005-0000-0000-00001B210000}"/>
    <cellStyle name="20% - Dekorfärg2 4 4 4" xfId="5533" xr:uid="{00000000-0005-0000-0000-00001C210000}"/>
    <cellStyle name="20% - Dekorfärg2 4 4 4 2" xfId="14418" xr:uid="{00000000-0005-0000-0000-00001D210000}"/>
    <cellStyle name="20% - Dekorfärg2 4 4 4 2 2" xfId="39227" xr:uid="{00000000-0005-0000-0000-00001E210000}"/>
    <cellStyle name="20% - Dekorfärg2 4 4 4 3" xfId="31915" xr:uid="{00000000-0005-0000-0000-00001F210000}"/>
    <cellStyle name="20% - Dekorfärg2 4 4 4 4" xfId="39228" xr:uid="{00000000-0005-0000-0000-000020210000}"/>
    <cellStyle name="20% - Dekorfärg2 4 4 4_Tabell 6a K" xfId="18759" xr:uid="{00000000-0005-0000-0000-000021210000}"/>
    <cellStyle name="20% - Dekorfärg2 4 4 5" xfId="10033" xr:uid="{00000000-0005-0000-0000-000022210000}"/>
    <cellStyle name="20% - Dekorfärg2 4 4 5 2" xfId="39229" xr:uid="{00000000-0005-0000-0000-000023210000}"/>
    <cellStyle name="20% - Dekorfärg2 4 4 5 2 2" xfId="39230" xr:uid="{00000000-0005-0000-0000-000024210000}"/>
    <cellStyle name="20% - Dekorfärg2 4 4 5 3" xfId="39231" xr:uid="{00000000-0005-0000-0000-000025210000}"/>
    <cellStyle name="20% - Dekorfärg2 4 4 6" xfId="27530" xr:uid="{00000000-0005-0000-0000-000026210000}"/>
    <cellStyle name="20% - Dekorfärg2 4 4 6 2" xfId="39232" xr:uid="{00000000-0005-0000-0000-000027210000}"/>
    <cellStyle name="20% - Dekorfärg2 4 4 7" xfId="39233" xr:uid="{00000000-0005-0000-0000-000028210000}"/>
    <cellStyle name="20% - Dekorfärg2 4 4 8" xfId="39234" xr:uid="{00000000-0005-0000-0000-000029210000}"/>
    <cellStyle name="20% - Dekorfärg2 4 4_Tabell 6a K" xfId="19431" xr:uid="{00000000-0005-0000-0000-00002A210000}"/>
    <cellStyle name="20% - Dekorfärg2 4 5" xfId="1367" xr:uid="{00000000-0005-0000-0000-00002B210000}"/>
    <cellStyle name="20% - Dekorfärg2 4 5 2" xfId="3559" xr:uid="{00000000-0005-0000-0000-00002C210000}"/>
    <cellStyle name="20% - Dekorfärg2 4 5 2 2" xfId="7945" xr:uid="{00000000-0005-0000-0000-00002D210000}"/>
    <cellStyle name="20% - Dekorfärg2 4 5 2 2 2" xfId="16830" xr:uid="{00000000-0005-0000-0000-00002E210000}"/>
    <cellStyle name="20% - Dekorfärg2 4 5 2 2 2 2" xfId="39235" xr:uid="{00000000-0005-0000-0000-00002F210000}"/>
    <cellStyle name="20% - Dekorfärg2 4 5 2 2 3" xfId="34327" xr:uid="{00000000-0005-0000-0000-000030210000}"/>
    <cellStyle name="20% - Dekorfärg2 4 5 2 2_Tabell 6a K" xfId="19913" xr:uid="{00000000-0005-0000-0000-000031210000}"/>
    <cellStyle name="20% - Dekorfärg2 4 5 2 3" xfId="12444" xr:uid="{00000000-0005-0000-0000-000032210000}"/>
    <cellStyle name="20% - Dekorfärg2 4 5 2 3 2" xfId="39236" xr:uid="{00000000-0005-0000-0000-000033210000}"/>
    <cellStyle name="20% - Dekorfärg2 4 5 2 4" xfId="29941" xr:uid="{00000000-0005-0000-0000-000034210000}"/>
    <cellStyle name="20% - Dekorfärg2 4 5 2 5" xfId="39237" xr:uid="{00000000-0005-0000-0000-000035210000}"/>
    <cellStyle name="20% - Dekorfärg2 4 5 2_Tabell 6a K" xfId="8969" xr:uid="{00000000-0005-0000-0000-000036210000}"/>
    <cellStyle name="20% - Dekorfärg2 4 5 3" xfId="5752" xr:uid="{00000000-0005-0000-0000-000037210000}"/>
    <cellStyle name="20% - Dekorfärg2 4 5 3 2" xfId="14637" xr:uid="{00000000-0005-0000-0000-000038210000}"/>
    <cellStyle name="20% - Dekorfärg2 4 5 3 2 2" xfId="39238" xr:uid="{00000000-0005-0000-0000-000039210000}"/>
    <cellStyle name="20% - Dekorfärg2 4 5 3 3" xfId="32134" xr:uid="{00000000-0005-0000-0000-00003A210000}"/>
    <cellStyle name="20% - Dekorfärg2 4 5 3 4" xfId="39239" xr:uid="{00000000-0005-0000-0000-00003B210000}"/>
    <cellStyle name="20% - Dekorfärg2 4 5 3_Tabell 6a K" xfId="18434" xr:uid="{00000000-0005-0000-0000-00003C210000}"/>
    <cellStyle name="20% - Dekorfärg2 4 5 4" xfId="10252" xr:uid="{00000000-0005-0000-0000-00003D210000}"/>
    <cellStyle name="20% - Dekorfärg2 4 5 4 2" xfId="39240" xr:uid="{00000000-0005-0000-0000-00003E210000}"/>
    <cellStyle name="20% - Dekorfärg2 4 5 4 2 2" xfId="39241" xr:uid="{00000000-0005-0000-0000-00003F210000}"/>
    <cellStyle name="20% - Dekorfärg2 4 5 4 3" xfId="39242" xr:uid="{00000000-0005-0000-0000-000040210000}"/>
    <cellStyle name="20% - Dekorfärg2 4 5 5" xfId="27749" xr:uid="{00000000-0005-0000-0000-000041210000}"/>
    <cellStyle name="20% - Dekorfärg2 4 5 5 2" xfId="39243" xr:uid="{00000000-0005-0000-0000-000042210000}"/>
    <cellStyle name="20% - Dekorfärg2 4 5 6" xfId="39244" xr:uid="{00000000-0005-0000-0000-000043210000}"/>
    <cellStyle name="20% - Dekorfärg2 4 5 7" xfId="39245" xr:uid="{00000000-0005-0000-0000-000044210000}"/>
    <cellStyle name="20% - Dekorfärg2 4 5_Tabell 6a K" xfId="18120" xr:uid="{00000000-0005-0000-0000-000045210000}"/>
    <cellStyle name="20% - Dekorfärg2 4 6" xfId="2492" xr:uid="{00000000-0005-0000-0000-000046210000}"/>
    <cellStyle name="20% - Dekorfärg2 4 6 2" xfId="6878" xr:uid="{00000000-0005-0000-0000-000047210000}"/>
    <cellStyle name="20% - Dekorfärg2 4 6 2 2" xfId="15763" xr:uid="{00000000-0005-0000-0000-000048210000}"/>
    <cellStyle name="20% - Dekorfärg2 4 6 2 2 2" xfId="39246" xr:uid="{00000000-0005-0000-0000-000049210000}"/>
    <cellStyle name="20% - Dekorfärg2 4 6 2 3" xfId="33260" xr:uid="{00000000-0005-0000-0000-00004A210000}"/>
    <cellStyle name="20% - Dekorfärg2 4 6 2 4" xfId="39247" xr:uid="{00000000-0005-0000-0000-00004B210000}"/>
    <cellStyle name="20% - Dekorfärg2 4 6 2_Tabell 6a K" xfId="20898" xr:uid="{00000000-0005-0000-0000-00004C210000}"/>
    <cellStyle name="20% - Dekorfärg2 4 6 3" xfId="11377" xr:uid="{00000000-0005-0000-0000-00004D210000}"/>
    <cellStyle name="20% - Dekorfärg2 4 6 3 2" xfId="39248" xr:uid="{00000000-0005-0000-0000-00004E210000}"/>
    <cellStyle name="20% - Dekorfärg2 4 6 3 2 2" xfId="39249" xr:uid="{00000000-0005-0000-0000-00004F210000}"/>
    <cellStyle name="20% - Dekorfärg2 4 6 3 3" xfId="39250" xr:uid="{00000000-0005-0000-0000-000050210000}"/>
    <cellStyle name="20% - Dekorfärg2 4 6 4" xfId="28874" xr:uid="{00000000-0005-0000-0000-000051210000}"/>
    <cellStyle name="20% - Dekorfärg2 4 6 4 2" xfId="39251" xr:uid="{00000000-0005-0000-0000-000052210000}"/>
    <cellStyle name="20% - Dekorfärg2 4 6 5" xfId="39252" xr:uid="{00000000-0005-0000-0000-000053210000}"/>
    <cellStyle name="20% - Dekorfärg2 4 6 6" xfId="39253" xr:uid="{00000000-0005-0000-0000-000054210000}"/>
    <cellStyle name="20% - Dekorfärg2 4 6_Tabell 6a K" xfId="22738" xr:uid="{00000000-0005-0000-0000-000055210000}"/>
    <cellStyle name="20% - Dekorfärg2 4 7" xfId="4685" xr:uid="{00000000-0005-0000-0000-000056210000}"/>
    <cellStyle name="20% - Dekorfärg2 4 7 2" xfId="13570" xr:uid="{00000000-0005-0000-0000-000057210000}"/>
    <cellStyle name="20% - Dekorfärg2 4 7 2 2" xfId="39254" xr:uid="{00000000-0005-0000-0000-000058210000}"/>
    <cellStyle name="20% - Dekorfärg2 4 7 3" xfId="31067" xr:uid="{00000000-0005-0000-0000-000059210000}"/>
    <cellStyle name="20% - Dekorfärg2 4 7 4" xfId="39255" xr:uid="{00000000-0005-0000-0000-00005A210000}"/>
    <cellStyle name="20% - Dekorfärg2 4 7_Tabell 6a K" xfId="18593" xr:uid="{00000000-0005-0000-0000-00005B210000}"/>
    <cellStyle name="20% - Dekorfärg2 4 8" xfId="9185" xr:uid="{00000000-0005-0000-0000-00005C210000}"/>
    <cellStyle name="20% - Dekorfärg2 4 8 2" xfId="39256" xr:uid="{00000000-0005-0000-0000-00005D210000}"/>
    <cellStyle name="20% - Dekorfärg2 4 8 2 2" xfId="39257" xr:uid="{00000000-0005-0000-0000-00005E210000}"/>
    <cellStyle name="20% - Dekorfärg2 4 8 3" xfId="39258" xr:uid="{00000000-0005-0000-0000-00005F210000}"/>
    <cellStyle name="20% - Dekorfärg2 4 9" xfId="26682" xr:uid="{00000000-0005-0000-0000-000060210000}"/>
    <cellStyle name="20% - Dekorfärg2 4 9 2" xfId="39259" xr:uid="{00000000-0005-0000-0000-000061210000}"/>
    <cellStyle name="20% - Dekorfärg2 4_Tabell 6a K" xfId="19167" xr:uid="{00000000-0005-0000-0000-000062210000}"/>
    <cellStyle name="20% - Dekorfärg2 5" xfId="244" xr:uid="{00000000-0005-0000-0000-000063210000}"/>
    <cellStyle name="20% - Dekorfärg2 5 10" xfId="39260" xr:uid="{00000000-0005-0000-0000-000064210000}"/>
    <cellStyle name="20% - Dekorfärg2 5 11" xfId="39261" xr:uid="{00000000-0005-0000-0000-000065210000}"/>
    <cellStyle name="20% - Dekorfärg2 5 12" xfId="39262" xr:uid="{00000000-0005-0000-0000-000066210000}"/>
    <cellStyle name="20% - Dekorfärg2 5 2" xfId="456" xr:uid="{00000000-0005-0000-0000-000067210000}"/>
    <cellStyle name="20% - Dekorfärg2 5 2 2" xfId="880" xr:uid="{00000000-0005-0000-0000-000068210000}"/>
    <cellStyle name="20% - Dekorfärg2 5 2 2 2" xfId="1374" xr:uid="{00000000-0005-0000-0000-000069210000}"/>
    <cellStyle name="20% - Dekorfärg2 5 2 2 2 2" xfId="3566" xr:uid="{00000000-0005-0000-0000-00006A210000}"/>
    <cellStyle name="20% - Dekorfärg2 5 2 2 2 2 2" xfId="7952" xr:uid="{00000000-0005-0000-0000-00006B210000}"/>
    <cellStyle name="20% - Dekorfärg2 5 2 2 2 2 2 2" xfId="16837" xr:uid="{00000000-0005-0000-0000-00006C210000}"/>
    <cellStyle name="20% - Dekorfärg2 5 2 2 2 2 2 2 2" xfId="39263" xr:uid="{00000000-0005-0000-0000-00006D210000}"/>
    <cellStyle name="20% - Dekorfärg2 5 2 2 2 2 2 3" xfId="34334" xr:uid="{00000000-0005-0000-0000-00006E210000}"/>
    <cellStyle name="20% - Dekorfärg2 5 2 2 2 2 2_Tabell 6a K" xfId="18006" xr:uid="{00000000-0005-0000-0000-00006F210000}"/>
    <cellStyle name="20% - Dekorfärg2 5 2 2 2 2 3" xfId="12451" xr:uid="{00000000-0005-0000-0000-000070210000}"/>
    <cellStyle name="20% - Dekorfärg2 5 2 2 2 2 3 2" xfId="39264" xr:uid="{00000000-0005-0000-0000-000071210000}"/>
    <cellStyle name="20% - Dekorfärg2 5 2 2 2 2 4" xfId="29948" xr:uid="{00000000-0005-0000-0000-000072210000}"/>
    <cellStyle name="20% - Dekorfärg2 5 2 2 2 2 5" xfId="39265" xr:uid="{00000000-0005-0000-0000-000073210000}"/>
    <cellStyle name="20% - Dekorfärg2 5 2 2 2 2_Tabell 6a K" xfId="17822" xr:uid="{00000000-0005-0000-0000-000074210000}"/>
    <cellStyle name="20% - Dekorfärg2 5 2 2 2 3" xfId="5759" xr:uid="{00000000-0005-0000-0000-000075210000}"/>
    <cellStyle name="20% - Dekorfärg2 5 2 2 2 3 2" xfId="14644" xr:uid="{00000000-0005-0000-0000-000076210000}"/>
    <cellStyle name="20% - Dekorfärg2 5 2 2 2 3 2 2" xfId="39266" xr:uid="{00000000-0005-0000-0000-000077210000}"/>
    <cellStyle name="20% - Dekorfärg2 5 2 2 2 3 3" xfId="32141" xr:uid="{00000000-0005-0000-0000-000078210000}"/>
    <cellStyle name="20% - Dekorfärg2 5 2 2 2 3 4" xfId="39267" xr:uid="{00000000-0005-0000-0000-000079210000}"/>
    <cellStyle name="20% - Dekorfärg2 5 2 2 2 3_Tabell 6a K" xfId="20005" xr:uid="{00000000-0005-0000-0000-00007A210000}"/>
    <cellStyle name="20% - Dekorfärg2 5 2 2 2 4" xfId="10259" xr:uid="{00000000-0005-0000-0000-00007B210000}"/>
    <cellStyle name="20% - Dekorfärg2 5 2 2 2 4 2" xfId="39268" xr:uid="{00000000-0005-0000-0000-00007C210000}"/>
    <cellStyle name="20% - Dekorfärg2 5 2 2 2 4 2 2" xfId="39269" xr:uid="{00000000-0005-0000-0000-00007D210000}"/>
    <cellStyle name="20% - Dekorfärg2 5 2 2 2 4 3" xfId="39270" xr:uid="{00000000-0005-0000-0000-00007E210000}"/>
    <cellStyle name="20% - Dekorfärg2 5 2 2 2 5" xfId="27756" xr:uid="{00000000-0005-0000-0000-00007F210000}"/>
    <cellStyle name="20% - Dekorfärg2 5 2 2 2 5 2" xfId="39271" xr:uid="{00000000-0005-0000-0000-000080210000}"/>
    <cellStyle name="20% - Dekorfärg2 5 2 2 2 6" xfId="39272" xr:uid="{00000000-0005-0000-0000-000081210000}"/>
    <cellStyle name="20% - Dekorfärg2 5 2 2 2 7" xfId="39273" xr:uid="{00000000-0005-0000-0000-000082210000}"/>
    <cellStyle name="20% - Dekorfärg2 5 2 2 2_Tabell 6a K" xfId="21470" xr:uid="{00000000-0005-0000-0000-000083210000}"/>
    <cellStyle name="20% - Dekorfärg2 5 2 2 3" xfId="3072" xr:uid="{00000000-0005-0000-0000-000084210000}"/>
    <cellStyle name="20% - Dekorfärg2 5 2 2 3 2" xfId="7458" xr:uid="{00000000-0005-0000-0000-000085210000}"/>
    <cellStyle name="20% - Dekorfärg2 5 2 2 3 2 2" xfId="16343" xr:uid="{00000000-0005-0000-0000-000086210000}"/>
    <cellStyle name="20% - Dekorfärg2 5 2 2 3 2 2 2" xfId="39274" xr:uid="{00000000-0005-0000-0000-000087210000}"/>
    <cellStyle name="20% - Dekorfärg2 5 2 2 3 2 3" xfId="33840" xr:uid="{00000000-0005-0000-0000-000088210000}"/>
    <cellStyle name="20% - Dekorfärg2 5 2 2 3 2 4" xfId="39275" xr:uid="{00000000-0005-0000-0000-000089210000}"/>
    <cellStyle name="20% - Dekorfärg2 5 2 2 3 2_Tabell 6a K" xfId="21602" xr:uid="{00000000-0005-0000-0000-00008A210000}"/>
    <cellStyle name="20% - Dekorfärg2 5 2 2 3 3" xfId="11957" xr:uid="{00000000-0005-0000-0000-00008B210000}"/>
    <cellStyle name="20% - Dekorfärg2 5 2 2 3 3 2" xfId="39276" xr:uid="{00000000-0005-0000-0000-00008C210000}"/>
    <cellStyle name="20% - Dekorfärg2 5 2 2 3 3 2 2" xfId="39277" xr:uid="{00000000-0005-0000-0000-00008D210000}"/>
    <cellStyle name="20% - Dekorfärg2 5 2 2 3 3 3" xfId="39278" xr:uid="{00000000-0005-0000-0000-00008E210000}"/>
    <cellStyle name="20% - Dekorfärg2 5 2 2 3 4" xfId="29454" xr:uid="{00000000-0005-0000-0000-00008F210000}"/>
    <cellStyle name="20% - Dekorfärg2 5 2 2 3 4 2" xfId="39279" xr:uid="{00000000-0005-0000-0000-000090210000}"/>
    <cellStyle name="20% - Dekorfärg2 5 2 2 3 5" xfId="39280" xr:uid="{00000000-0005-0000-0000-000091210000}"/>
    <cellStyle name="20% - Dekorfärg2 5 2 2 3 6" xfId="39281" xr:uid="{00000000-0005-0000-0000-000092210000}"/>
    <cellStyle name="20% - Dekorfärg2 5 2 2 3_Tabell 6a K" xfId="25411" xr:uid="{00000000-0005-0000-0000-000093210000}"/>
    <cellStyle name="20% - Dekorfärg2 5 2 2 4" xfId="5265" xr:uid="{00000000-0005-0000-0000-000094210000}"/>
    <cellStyle name="20% - Dekorfärg2 5 2 2 4 2" xfId="14150" xr:uid="{00000000-0005-0000-0000-000095210000}"/>
    <cellStyle name="20% - Dekorfärg2 5 2 2 4 2 2" xfId="39282" xr:uid="{00000000-0005-0000-0000-000096210000}"/>
    <cellStyle name="20% - Dekorfärg2 5 2 2 4 3" xfId="31647" xr:uid="{00000000-0005-0000-0000-000097210000}"/>
    <cellStyle name="20% - Dekorfärg2 5 2 2 4 4" xfId="39283" xr:uid="{00000000-0005-0000-0000-000098210000}"/>
    <cellStyle name="20% - Dekorfärg2 5 2 2 4_Tabell 6a K" xfId="19698" xr:uid="{00000000-0005-0000-0000-000099210000}"/>
    <cellStyle name="20% - Dekorfärg2 5 2 2 5" xfId="9765" xr:uid="{00000000-0005-0000-0000-00009A210000}"/>
    <cellStyle name="20% - Dekorfärg2 5 2 2 5 2" xfId="39284" xr:uid="{00000000-0005-0000-0000-00009B210000}"/>
    <cellStyle name="20% - Dekorfärg2 5 2 2 5 2 2" xfId="39285" xr:uid="{00000000-0005-0000-0000-00009C210000}"/>
    <cellStyle name="20% - Dekorfärg2 5 2 2 5 3" xfId="39286" xr:uid="{00000000-0005-0000-0000-00009D210000}"/>
    <cellStyle name="20% - Dekorfärg2 5 2 2 6" xfId="27262" xr:uid="{00000000-0005-0000-0000-00009E210000}"/>
    <cellStyle name="20% - Dekorfärg2 5 2 2 6 2" xfId="39287" xr:uid="{00000000-0005-0000-0000-00009F210000}"/>
    <cellStyle name="20% - Dekorfärg2 5 2 2 7" xfId="39288" xr:uid="{00000000-0005-0000-0000-0000A0210000}"/>
    <cellStyle name="20% - Dekorfärg2 5 2 2 8" xfId="39289" xr:uid="{00000000-0005-0000-0000-0000A1210000}"/>
    <cellStyle name="20% - Dekorfärg2 5 2 2_Tabell 6a K" xfId="20710" xr:uid="{00000000-0005-0000-0000-0000A2210000}"/>
    <cellStyle name="20% - Dekorfärg2 5 2 3" xfId="1373" xr:uid="{00000000-0005-0000-0000-0000A3210000}"/>
    <cellStyle name="20% - Dekorfärg2 5 2 3 2" xfId="3565" xr:uid="{00000000-0005-0000-0000-0000A4210000}"/>
    <cellStyle name="20% - Dekorfärg2 5 2 3 2 2" xfId="7951" xr:uid="{00000000-0005-0000-0000-0000A5210000}"/>
    <cellStyle name="20% - Dekorfärg2 5 2 3 2 2 2" xfId="16836" xr:uid="{00000000-0005-0000-0000-0000A6210000}"/>
    <cellStyle name="20% - Dekorfärg2 5 2 3 2 2 2 2" xfId="39290" xr:uid="{00000000-0005-0000-0000-0000A7210000}"/>
    <cellStyle name="20% - Dekorfärg2 5 2 3 2 2 3" xfId="34333" xr:uid="{00000000-0005-0000-0000-0000A8210000}"/>
    <cellStyle name="20% - Dekorfärg2 5 2 3 2 2_Tabell 6a K" xfId="20456" xr:uid="{00000000-0005-0000-0000-0000A9210000}"/>
    <cellStyle name="20% - Dekorfärg2 5 2 3 2 3" xfId="12450" xr:uid="{00000000-0005-0000-0000-0000AA210000}"/>
    <cellStyle name="20% - Dekorfärg2 5 2 3 2 3 2" xfId="39291" xr:uid="{00000000-0005-0000-0000-0000AB210000}"/>
    <cellStyle name="20% - Dekorfärg2 5 2 3 2 4" xfId="29947" xr:uid="{00000000-0005-0000-0000-0000AC210000}"/>
    <cellStyle name="20% - Dekorfärg2 5 2 3 2 5" xfId="39292" xr:uid="{00000000-0005-0000-0000-0000AD210000}"/>
    <cellStyle name="20% - Dekorfärg2 5 2 3 2_Tabell 6a K" xfId="25860" xr:uid="{00000000-0005-0000-0000-0000AE210000}"/>
    <cellStyle name="20% - Dekorfärg2 5 2 3 3" xfId="5758" xr:uid="{00000000-0005-0000-0000-0000AF210000}"/>
    <cellStyle name="20% - Dekorfärg2 5 2 3 3 2" xfId="14643" xr:uid="{00000000-0005-0000-0000-0000B0210000}"/>
    <cellStyle name="20% - Dekorfärg2 5 2 3 3 2 2" xfId="39293" xr:uid="{00000000-0005-0000-0000-0000B1210000}"/>
    <cellStyle name="20% - Dekorfärg2 5 2 3 3 3" xfId="32140" xr:uid="{00000000-0005-0000-0000-0000B2210000}"/>
    <cellStyle name="20% - Dekorfärg2 5 2 3 3 4" xfId="39294" xr:uid="{00000000-0005-0000-0000-0000B3210000}"/>
    <cellStyle name="20% - Dekorfärg2 5 2 3 3_Tabell 6a K" xfId="23957" xr:uid="{00000000-0005-0000-0000-0000B4210000}"/>
    <cellStyle name="20% - Dekorfärg2 5 2 3 4" xfId="10258" xr:uid="{00000000-0005-0000-0000-0000B5210000}"/>
    <cellStyle name="20% - Dekorfärg2 5 2 3 4 2" xfId="39295" xr:uid="{00000000-0005-0000-0000-0000B6210000}"/>
    <cellStyle name="20% - Dekorfärg2 5 2 3 4 2 2" xfId="39296" xr:uid="{00000000-0005-0000-0000-0000B7210000}"/>
    <cellStyle name="20% - Dekorfärg2 5 2 3 4 3" xfId="39297" xr:uid="{00000000-0005-0000-0000-0000B8210000}"/>
    <cellStyle name="20% - Dekorfärg2 5 2 3 5" xfId="27755" xr:uid="{00000000-0005-0000-0000-0000B9210000}"/>
    <cellStyle name="20% - Dekorfärg2 5 2 3 5 2" xfId="39298" xr:uid="{00000000-0005-0000-0000-0000BA210000}"/>
    <cellStyle name="20% - Dekorfärg2 5 2 3 6" xfId="39299" xr:uid="{00000000-0005-0000-0000-0000BB210000}"/>
    <cellStyle name="20% - Dekorfärg2 5 2 3 7" xfId="39300" xr:uid="{00000000-0005-0000-0000-0000BC210000}"/>
    <cellStyle name="20% - Dekorfärg2 5 2 3_Tabell 6a K" xfId="19832" xr:uid="{00000000-0005-0000-0000-0000BD210000}"/>
    <cellStyle name="20% - Dekorfärg2 5 2 4" xfId="2648" xr:uid="{00000000-0005-0000-0000-0000BE210000}"/>
    <cellStyle name="20% - Dekorfärg2 5 2 4 2" xfId="7034" xr:uid="{00000000-0005-0000-0000-0000BF210000}"/>
    <cellStyle name="20% - Dekorfärg2 5 2 4 2 2" xfId="15919" xr:uid="{00000000-0005-0000-0000-0000C0210000}"/>
    <cellStyle name="20% - Dekorfärg2 5 2 4 2 2 2" xfId="39301" xr:uid="{00000000-0005-0000-0000-0000C1210000}"/>
    <cellStyle name="20% - Dekorfärg2 5 2 4 2 3" xfId="33416" xr:uid="{00000000-0005-0000-0000-0000C2210000}"/>
    <cellStyle name="20% - Dekorfärg2 5 2 4 2 4" xfId="39302" xr:uid="{00000000-0005-0000-0000-0000C3210000}"/>
    <cellStyle name="20% - Dekorfärg2 5 2 4 2_Tabell 6a K" xfId="23240" xr:uid="{00000000-0005-0000-0000-0000C4210000}"/>
    <cellStyle name="20% - Dekorfärg2 5 2 4 3" xfId="11533" xr:uid="{00000000-0005-0000-0000-0000C5210000}"/>
    <cellStyle name="20% - Dekorfärg2 5 2 4 3 2" xfId="39303" xr:uid="{00000000-0005-0000-0000-0000C6210000}"/>
    <cellStyle name="20% - Dekorfärg2 5 2 4 3 2 2" xfId="39304" xr:uid="{00000000-0005-0000-0000-0000C7210000}"/>
    <cellStyle name="20% - Dekorfärg2 5 2 4 3 3" xfId="39305" xr:uid="{00000000-0005-0000-0000-0000C8210000}"/>
    <cellStyle name="20% - Dekorfärg2 5 2 4 4" xfId="29030" xr:uid="{00000000-0005-0000-0000-0000C9210000}"/>
    <cellStyle name="20% - Dekorfärg2 5 2 4 4 2" xfId="39306" xr:uid="{00000000-0005-0000-0000-0000CA210000}"/>
    <cellStyle name="20% - Dekorfärg2 5 2 4 5" xfId="39307" xr:uid="{00000000-0005-0000-0000-0000CB210000}"/>
    <cellStyle name="20% - Dekorfärg2 5 2 4 6" xfId="39308" xr:uid="{00000000-0005-0000-0000-0000CC210000}"/>
    <cellStyle name="20% - Dekorfärg2 5 2 4_Tabell 6a K" xfId="24348" xr:uid="{00000000-0005-0000-0000-0000CD210000}"/>
    <cellStyle name="20% - Dekorfärg2 5 2 5" xfId="4841" xr:uid="{00000000-0005-0000-0000-0000CE210000}"/>
    <cellStyle name="20% - Dekorfärg2 5 2 5 2" xfId="13726" xr:uid="{00000000-0005-0000-0000-0000CF210000}"/>
    <cellStyle name="20% - Dekorfärg2 5 2 5 2 2" xfId="39309" xr:uid="{00000000-0005-0000-0000-0000D0210000}"/>
    <cellStyle name="20% - Dekorfärg2 5 2 5 3" xfId="31223" xr:uid="{00000000-0005-0000-0000-0000D1210000}"/>
    <cellStyle name="20% - Dekorfärg2 5 2 5 4" xfId="39310" xr:uid="{00000000-0005-0000-0000-0000D2210000}"/>
    <cellStyle name="20% - Dekorfärg2 5 2 5_Tabell 6a K" xfId="25943" xr:uid="{00000000-0005-0000-0000-0000D3210000}"/>
    <cellStyle name="20% - Dekorfärg2 5 2 6" xfId="9341" xr:uid="{00000000-0005-0000-0000-0000D4210000}"/>
    <cellStyle name="20% - Dekorfärg2 5 2 6 2" xfId="39311" xr:uid="{00000000-0005-0000-0000-0000D5210000}"/>
    <cellStyle name="20% - Dekorfärg2 5 2 6 2 2" xfId="39312" xr:uid="{00000000-0005-0000-0000-0000D6210000}"/>
    <cellStyle name="20% - Dekorfärg2 5 2 6 3" xfId="39313" xr:uid="{00000000-0005-0000-0000-0000D7210000}"/>
    <cellStyle name="20% - Dekorfärg2 5 2 7" xfId="26838" xr:uid="{00000000-0005-0000-0000-0000D8210000}"/>
    <cellStyle name="20% - Dekorfärg2 5 2 7 2" xfId="39314" xr:uid="{00000000-0005-0000-0000-0000D9210000}"/>
    <cellStyle name="20% - Dekorfärg2 5 2 8" xfId="39315" xr:uid="{00000000-0005-0000-0000-0000DA210000}"/>
    <cellStyle name="20% - Dekorfärg2 5 2 9" xfId="39316" xr:uid="{00000000-0005-0000-0000-0000DB210000}"/>
    <cellStyle name="20% - Dekorfärg2 5 2_Tabell 6a K" xfId="25271" xr:uid="{00000000-0005-0000-0000-0000DC210000}"/>
    <cellStyle name="20% - Dekorfärg2 5 3" xfId="668" xr:uid="{00000000-0005-0000-0000-0000DD210000}"/>
    <cellStyle name="20% - Dekorfärg2 5 3 2" xfId="1375" xr:uid="{00000000-0005-0000-0000-0000DE210000}"/>
    <cellStyle name="20% - Dekorfärg2 5 3 2 2" xfId="3567" xr:uid="{00000000-0005-0000-0000-0000DF210000}"/>
    <cellStyle name="20% - Dekorfärg2 5 3 2 2 2" xfId="7953" xr:uid="{00000000-0005-0000-0000-0000E0210000}"/>
    <cellStyle name="20% - Dekorfärg2 5 3 2 2 2 2" xfId="16838" xr:uid="{00000000-0005-0000-0000-0000E1210000}"/>
    <cellStyle name="20% - Dekorfärg2 5 3 2 2 2 2 2" xfId="39317" xr:uid="{00000000-0005-0000-0000-0000E2210000}"/>
    <cellStyle name="20% - Dekorfärg2 5 3 2 2 2 3" xfId="34335" xr:uid="{00000000-0005-0000-0000-0000E3210000}"/>
    <cellStyle name="20% - Dekorfärg2 5 3 2 2 2_Tabell 6a K" xfId="19110" xr:uid="{00000000-0005-0000-0000-0000E4210000}"/>
    <cellStyle name="20% - Dekorfärg2 5 3 2 2 3" xfId="12452" xr:uid="{00000000-0005-0000-0000-0000E5210000}"/>
    <cellStyle name="20% - Dekorfärg2 5 3 2 2 3 2" xfId="39318" xr:uid="{00000000-0005-0000-0000-0000E6210000}"/>
    <cellStyle name="20% - Dekorfärg2 5 3 2 2 4" xfId="29949" xr:uid="{00000000-0005-0000-0000-0000E7210000}"/>
    <cellStyle name="20% - Dekorfärg2 5 3 2 2 5" xfId="39319" xr:uid="{00000000-0005-0000-0000-0000E8210000}"/>
    <cellStyle name="20% - Dekorfärg2 5 3 2 2_Tabell 6a K" xfId="21549" xr:uid="{00000000-0005-0000-0000-0000E9210000}"/>
    <cellStyle name="20% - Dekorfärg2 5 3 2 3" xfId="5760" xr:uid="{00000000-0005-0000-0000-0000EA210000}"/>
    <cellStyle name="20% - Dekorfärg2 5 3 2 3 2" xfId="14645" xr:uid="{00000000-0005-0000-0000-0000EB210000}"/>
    <cellStyle name="20% - Dekorfärg2 5 3 2 3 2 2" xfId="39320" xr:uid="{00000000-0005-0000-0000-0000EC210000}"/>
    <cellStyle name="20% - Dekorfärg2 5 3 2 3 3" xfId="32142" xr:uid="{00000000-0005-0000-0000-0000ED210000}"/>
    <cellStyle name="20% - Dekorfärg2 5 3 2 3 4" xfId="39321" xr:uid="{00000000-0005-0000-0000-0000EE210000}"/>
    <cellStyle name="20% - Dekorfärg2 5 3 2 3_Tabell 6a K" xfId="22561" xr:uid="{00000000-0005-0000-0000-0000EF210000}"/>
    <cellStyle name="20% - Dekorfärg2 5 3 2 4" xfId="10260" xr:uid="{00000000-0005-0000-0000-0000F0210000}"/>
    <cellStyle name="20% - Dekorfärg2 5 3 2 4 2" xfId="39322" xr:uid="{00000000-0005-0000-0000-0000F1210000}"/>
    <cellStyle name="20% - Dekorfärg2 5 3 2 4 2 2" xfId="39323" xr:uid="{00000000-0005-0000-0000-0000F2210000}"/>
    <cellStyle name="20% - Dekorfärg2 5 3 2 4 3" xfId="39324" xr:uid="{00000000-0005-0000-0000-0000F3210000}"/>
    <cellStyle name="20% - Dekorfärg2 5 3 2 5" xfId="27757" xr:uid="{00000000-0005-0000-0000-0000F4210000}"/>
    <cellStyle name="20% - Dekorfärg2 5 3 2 5 2" xfId="39325" xr:uid="{00000000-0005-0000-0000-0000F5210000}"/>
    <cellStyle name="20% - Dekorfärg2 5 3 2 6" xfId="39326" xr:uid="{00000000-0005-0000-0000-0000F6210000}"/>
    <cellStyle name="20% - Dekorfärg2 5 3 2 7" xfId="39327" xr:uid="{00000000-0005-0000-0000-0000F7210000}"/>
    <cellStyle name="20% - Dekorfärg2 5 3 2_Tabell 6a K" xfId="22047" xr:uid="{00000000-0005-0000-0000-0000F8210000}"/>
    <cellStyle name="20% - Dekorfärg2 5 3 3" xfId="2860" xr:uid="{00000000-0005-0000-0000-0000F9210000}"/>
    <cellStyle name="20% - Dekorfärg2 5 3 3 2" xfId="7246" xr:uid="{00000000-0005-0000-0000-0000FA210000}"/>
    <cellStyle name="20% - Dekorfärg2 5 3 3 2 2" xfId="16131" xr:uid="{00000000-0005-0000-0000-0000FB210000}"/>
    <cellStyle name="20% - Dekorfärg2 5 3 3 2 2 2" xfId="39328" xr:uid="{00000000-0005-0000-0000-0000FC210000}"/>
    <cellStyle name="20% - Dekorfärg2 5 3 3 2 3" xfId="33628" xr:uid="{00000000-0005-0000-0000-0000FD210000}"/>
    <cellStyle name="20% - Dekorfärg2 5 3 3 2 4" xfId="39329" xr:uid="{00000000-0005-0000-0000-0000FE210000}"/>
    <cellStyle name="20% - Dekorfärg2 5 3 3 2_Tabell 6a K" xfId="24777" xr:uid="{00000000-0005-0000-0000-0000FF210000}"/>
    <cellStyle name="20% - Dekorfärg2 5 3 3 3" xfId="11745" xr:uid="{00000000-0005-0000-0000-000000220000}"/>
    <cellStyle name="20% - Dekorfärg2 5 3 3 3 2" xfId="39330" xr:uid="{00000000-0005-0000-0000-000001220000}"/>
    <cellStyle name="20% - Dekorfärg2 5 3 3 3 2 2" xfId="39331" xr:uid="{00000000-0005-0000-0000-000002220000}"/>
    <cellStyle name="20% - Dekorfärg2 5 3 3 3 3" xfId="39332" xr:uid="{00000000-0005-0000-0000-000003220000}"/>
    <cellStyle name="20% - Dekorfärg2 5 3 3 4" xfId="29242" xr:uid="{00000000-0005-0000-0000-000004220000}"/>
    <cellStyle name="20% - Dekorfärg2 5 3 3 4 2" xfId="39333" xr:uid="{00000000-0005-0000-0000-000005220000}"/>
    <cellStyle name="20% - Dekorfärg2 5 3 3 5" xfId="39334" xr:uid="{00000000-0005-0000-0000-000006220000}"/>
    <cellStyle name="20% - Dekorfärg2 5 3 3 6" xfId="39335" xr:uid="{00000000-0005-0000-0000-000007220000}"/>
    <cellStyle name="20% - Dekorfärg2 5 3 3_Tabell 6a K" xfId="18173" xr:uid="{00000000-0005-0000-0000-000008220000}"/>
    <cellStyle name="20% - Dekorfärg2 5 3 4" xfId="5053" xr:uid="{00000000-0005-0000-0000-000009220000}"/>
    <cellStyle name="20% - Dekorfärg2 5 3 4 2" xfId="13938" xr:uid="{00000000-0005-0000-0000-00000A220000}"/>
    <cellStyle name="20% - Dekorfärg2 5 3 4 2 2" xfId="39336" xr:uid="{00000000-0005-0000-0000-00000B220000}"/>
    <cellStyle name="20% - Dekorfärg2 5 3 4 3" xfId="31435" xr:uid="{00000000-0005-0000-0000-00000C220000}"/>
    <cellStyle name="20% - Dekorfärg2 5 3 4 4" xfId="39337" xr:uid="{00000000-0005-0000-0000-00000D220000}"/>
    <cellStyle name="20% - Dekorfärg2 5 3 4_Tabell 6a K" xfId="20931" xr:uid="{00000000-0005-0000-0000-00000E220000}"/>
    <cellStyle name="20% - Dekorfärg2 5 3 5" xfId="9553" xr:uid="{00000000-0005-0000-0000-00000F220000}"/>
    <cellStyle name="20% - Dekorfärg2 5 3 5 2" xfId="39338" xr:uid="{00000000-0005-0000-0000-000010220000}"/>
    <cellStyle name="20% - Dekorfärg2 5 3 5 2 2" xfId="39339" xr:uid="{00000000-0005-0000-0000-000011220000}"/>
    <cellStyle name="20% - Dekorfärg2 5 3 5 3" xfId="39340" xr:uid="{00000000-0005-0000-0000-000012220000}"/>
    <cellStyle name="20% - Dekorfärg2 5 3 6" xfId="27050" xr:uid="{00000000-0005-0000-0000-000013220000}"/>
    <cellStyle name="20% - Dekorfärg2 5 3 6 2" xfId="39341" xr:uid="{00000000-0005-0000-0000-000014220000}"/>
    <cellStyle name="20% - Dekorfärg2 5 3 7" xfId="39342" xr:uid="{00000000-0005-0000-0000-000015220000}"/>
    <cellStyle name="20% - Dekorfärg2 5 3 8" xfId="39343" xr:uid="{00000000-0005-0000-0000-000016220000}"/>
    <cellStyle name="20% - Dekorfärg2 5 3_Tabell 6a K" xfId="21868" xr:uid="{00000000-0005-0000-0000-000017220000}"/>
    <cellStyle name="20% - Dekorfärg2 5 4" xfId="1092" xr:uid="{00000000-0005-0000-0000-000018220000}"/>
    <cellStyle name="20% - Dekorfärg2 5 4 2" xfId="1376" xr:uid="{00000000-0005-0000-0000-000019220000}"/>
    <cellStyle name="20% - Dekorfärg2 5 4 2 2" xfId="3568" xr:uid="{00000000-0005-0000-0000-00001A220000}"/>
    <cellStyle name="20% - Dekorfärg2 5 4 2 2 2" xfId="7954" xr:uid="{00000000-0005-0000-0000-00001B220000}"/>
    <cellStyle name="20% - Dekorfärg2 5 4 2 2 2 2" xfId="16839" xr:uid="{00000000-0005-0000-0000-00001C220000}"/>
    <cellStyle name="20% - Dekorfärg2 5 4 2 2 2 2 2" xfId="39344" xr:uid="{00000000-0005-0000-0000-00001D220000}"/>
    <cellStyle name="20% - Dekorfärg2 5 4 2 2 2 3" xfId="34336" xr:uid="{00000000-0005-0000-0000-00001E220000}"/>
    <cellStyle name="20% - Dekorfärg2 5 4 2 2 2_Tabell 6a K" xfId="20264" xr:uid="{00000000-0005-0000-0000-00001F220000}"/>
    <cellStyle name="20% - Dekorfärg2 5 4 2 2 3" xfId="12453" xr:uid="{00000000-0005-0000-0000-000020220000}"/>
    <cellStyle name="20% - Dekorfärg2 5 4 2 2 3 2" xfId="39345" xr:uid="{00000000-0005-0000-0000-000021220000}"/>
    <cellStyle name="20% - Dekorfärg2 5 4 2 2 4" xfId="29950" xr:uid="{00000000-0005-0000-0000-000022220000}"/>
    <cellStyle name="20% - Dekorfärg2 5 4 2 2 5" xfId="39346" xr:uid="{00000000-0005-0000-0000-000023220000}"/>
    <cellStyle name="20% - Dekorfärg2 5 4 2 2_Tabell 6a K" xfId="25117" xr:uid="{00000000-0005-0000-0000-000024220000}"/>
    <cellStyle name="20% - Dekorfärg2 5 4 2 3" xfId="5761" xr:uid="{00000000-0005-0000-0000-000025220000}"/>
    <cellStyle name="20% - Dekorfärg2 5 4 2 3 2" xfId="14646" xr:uid="{00000000-0005-0000-0000-000026220000}"/>
    <cellStyle name="20% - Dekorfärg2 5 4 2 3 2 2" xfId="39347" xr:uid="{00000000-0005-0000-0000-000027220000}"/>
    <cellStyle name="20% - Dekorfärg2 5 4 2 3 3" xfId="32143" xr:uid="{00000000-0005-0000-0000-000028220000}"/>
    <cellStyle name="20% - Dekorfärg2 5 4 2 3 4" xfId="39348" xr:uid="{00000000-0005-0000-0000-000029220000}"/>
    <cellStyle name="20% - Dekorfärg2 5 4 2 3_Tabell 6a K" xfId="17961" xr:uid="{00000000-0005-0000-0000-00002A220000}"/>
    <cellStyle name="20% - Dekorfärg2 5 4 2 4" xfId="10261" xr:uid="{00000000-0005-0000-0000-00002B220000}"/>
    <cellStyle name="20% - Dekorfärg2 5 4 2 4 2" xfId="39349" xr:uid="{00000000-0005-0000-0000-00002C220000}"/>
    <cellStyle name="20% - Dekorfärg2 5 4 2 4 2 2" xfId="39350" xr:uid="{00000000-0005-0000-0000-00002D220000}"/>
    <cellStyle name="20% - Dekorfärg2 5 4 2 4 3" xfId="39351" xr:uid="{00000000-0005-0000-0000-00002E220000}"/>
    <cellStyle name="20% - Dekorfärg2 5 4 2 5" xfId="27758" xr:uid="{00000000-0005-0000-0000-00002F220000}"/>
    <cellStyle name="20% - Dekorfärg2 5 4 2 5 2" xfId="39352" xr:uid="{00000000-0005-0000-0000-000030220000}"/>
    <cellStyle name="20% - Dekorfärg2 5 4 2 6" xfId="39353" xr:uid="{00000000-0005-0000-0000-000031220000}"/>
    <cellStyle name="20% - Dekorfärg2 5 4 2 7" xfId="39354" xr:uid="{00000000-0005-0000-0000-000032220000}"/>
    <cellStyle name="20% - Dekorfärg2 5 4 2_Tabell 6a K" xfId="18750" xr:uid="{00000000-0005-0000-0000-000033220000}"/>
    <cellStyle name="20% - Dekorfärg2 5 4 3" xfId="3284" xr:uid="{00000000-0005-0000-0000-000034220000}"/>
    <cellStyle name="20% - Dekorfärg2 5 4 3 2" xfId="7670" xr:uid="{00000000-0005-0000-0000-000035220000}"/>
    <cellStyle name="20% - Dekorfärg2 5 4 3 2 2" xfId="16555" xr:uid="{00000000-0005-0000-0000-000036220000}"/>
    <cellStyle name="20% - Dekorfärg2 5 4 3 2 2 2" xfId="39355" xr:uid="{00000000-0005-0000-0000-000037220000}"/>
    <cellStyle name="20% - Dekorfärg2 5 4 3 2 3" xfId="34052" xr:uid="{00000000-0005-0000-0000-000038220000}"/>
    <cellStyle name="20% - Dekorfärg2 5 4 3 2 4" xfId="39356" xr:uid="{00000000-0005-0000-0000-000039220000}"/>
    <cellStyle name="20% - Dekorfärg2 5 4 3 2_Tabell 6a K" xfId="23773" xr:uid="{00000000-0005-0000-0000-00003A220000}"/>
    <cellStyle name="20% - Dekorfärg2 5 4 3 3" xfId="12169" xr:uid="{00000000-0005-0000-0000-00003B220000}"/>
    <cellStyle name="20% - Dekorfärg2 5 4 3 3 2" xfId="39357" xr:uid="{00000000-0005-0000-0000-00003C220000}"/>
    <cellStyle name="20% - Dekorfärg2 5 4 3 3 2 2" xfId="39358" xr:uid="{00000000-0005-0000-0000-00003D220000}"/>
    <cellStyle name="20% - Dekorfärg2 5 4 3 3 3" xfId="39359" xr:uid="{00000000-0005-0000-0000-00003E220000}"/>
    <cellStyle name="20% - Dekorfärg2 5 4 3 4" xfId="29666" xr:uid="{00000000-0005-0000-0000-00003F220000}"/>
    <cellStyle name="20% - Dekorfärg2 5 4 3 4 2" xfId="39360" xr:uid="{00000000-0005-0000-0000-000040220000}"/>
    <cellStyle name="20% - Dekorfärg2 5 4 3 5" xfId="39361" xr:uid="{00000000-0005-0000-0000-000041220000}"/>
    <cellStyle name="20% - Dekorfärg2 5 4 3 6" xfId="39362" xr:uid="{00000000-0005-0000-0000-000042220000}"/>
    <cellStyle name="20% - Dekorfärg2 5 4 3_Tabell 6a K" xfId="20436" xr:uid="{00000000-0005-0000-0000-000043220000}"/>
    <cellStyle name="20% - Dekorfärg2 5 4 4" xfId="5477" xr:uid="{00000000-0005-0000-0000-000044220000}"/>
    <cellStyle name="20% - Dekorfärg2 5 4 4 2" xfId="14362" xr:uid="{00000000-0005-0000-0000-000045220000}"/>
    <cellStyle name="20% - Dekorfärg2 5 4 4 2 2" xfId="39363" xr:uid="{00000000-0005-0000-0000-000046220000}"/>
    <cellStyle name="20% - Dekorfärg2 5 4 4 3" xfId="31859" xr:uid="{00000000-0005-0000-0000-000047220000}"/>
    <cellStyle name="20% - Dekorfärg2 5 4 4 4" xfId="39364" xr:uid="{00000000-0005-0000-0000-000048220000}"/>
    <cellStyle name="20% - Dekorfärg2 5 4 4_Tabell 6a K" xfId="26211" xr:uid="{00000000-0005-0000-0000-000049220000}"/>
    <cellStyle name="20% - Dekorfärg2 5 4 5" xfId="9977" xr:uid="{00000000-0005-0000-0000-00004A220000}"/>
    <cellStyle name="20% - Dekorfärg2 5 4 5 2" xfId="39365" xr:uid="{00000000-0005-0000-0000-00004B220000}"/>
    <cellStyle name="20% - Dekorfärg2 5 4 5 2 2" xfId="39366" xr:uid="{00000000-0005-0000-0000-00004C220000}"/>
    <cellStyle name="20% - Dekorfärg2 5 4 5 3" xfId="39367" xr:uid="{00000000-0005-0000-0000-00004D220000}"/>
    <cellStyle name="20% - Dekorfärg2 5 4 6" xfId="27474" xr:uid="{00000000-0005-0000-0000-00004E220000}"/>
    <cellStyle name="20% - Dekorfärg2 5 4 6 2" xfId="39368" xr:uid="{00000000-0005-0000-0000-00004F220000}"/>
    <cellStyle name="20% - Dekorfärg2 5 4 7" xfId="39369" xr:uid="{00000000-0005-0000-0000-000050220000}"/>
    <cellStyle name="20% - Dekorfärg2 5 4 8" xfId="39370" xr:uid="{00000000-0005-0000-0000-000051220000}"/>
    <cellStyle name="20% - Dekorfärg2 5 4_Tabell 6a K" xfId="24041" xr:uid="{00000000-0005-0000-0000-000052220000}"/>
    <cellStyle name="20% - Dekorfärg2 5 5" xfId="1372" xr:uid="{00000000-0005-0000-0000-000053220000}"/>
    <cellStyle name="20% - Dekorfärg2 5 5 2" xfId="3564" xr:uid="{00000000-0005-0000-0000-000054220000}"/>
    <cellStyle name="20% - Dekorfärg2 5 5 2 2" xfId="7950" xr:uid="{00000000-0005-0000-0000-000055220000}"/>
    <cellStyle name="20% - Dekorfärg2 5 5 2 2 2" xfId="16835" xr:uid="{00000000-0005-0000-0000-000056220000}"/>
    <cellStyle name="20% - Dekorfärg2 5 5 2 2 2 2" xfId="39371" xr:uid="{00000000-0005-0000-0000-000057220000}"/>
    <cellStyle name="20% - Dekorfärg2 5 5 2 2 3" xfId="34332" xr:uid="{00000000-0005-0000-0000-000058220000}"/>
    <cellStyle name="20% - Dekorfärg2 5 5 2 2_Tabell 6a K" xfId="17969" xr:uid="{00000000-0005-0000-0000-000059220000}"/>
    <cellStyle name="20% - Dekorfärg2 5 5 2 3" xfId="12449" xr:uid="{00000000-0005-0000-0000-00005A220000}"/>
    <cellStyle name="20% - Dekorfärg2 5 5 2 3 2" xfId="39372" xr:uid="{00000000-0005-0000-0000-00005B220000}"/>
    <cellStyle name="20% - Dekorfärg2 5 5 2 4" xfId="29946" xr:uid="{00000000-0005-0000-0000-00005C220000}"/>
    <cellStyle name="20% - Dekorfärg2 5 5 2 5" xfId="39373" xr:uid="{00000000-0005-0000-0000-00005D220000}"/>
    <cellStyle name="20% - Dekorfärg2 5 5 2_Tabell 6a K" xfId="22995" xr:uid="{00000000-0005-0000-0000-00005E220000}"/>
    <cellStyle name="20% - Dekorfärg2 5 5 3" xfId="5757" xr:uid="{00000000-0005-0000-0000-00005F220000}"/>
    <cellStyle name="20% - Dekorfärg2 5 5 3 2" xfId="14642" xr:uid="{00000000-0005-0000-0000-000060220000}"/>
    <cellStyle name="20% - Dekorfärg2 5 5 3 2 2" xfId="39374" xr:uid="{00000000-0005-0000-0000-000061220000}"/>
    <cellStyle name="20% - Dekorfärg2 5 5 3 3" xfId="32139" xr:uid="{00000000-0005-0000-0000-000062220000}"/>
    <cellStyle name="20% - Dekorfärg2 5 5 3 4" xfId="39375" xr:uid="{00000000-0005-0000-0000-000063220000}"/>
    <cellStyle name="20% - Dekorfärg2 5 5 3_Tabell 6a K" xfId="21565" xr:uid="{00000000-0005-0000-0000-000064220000}"/>
    <cellStyle name="20% - Dekorfärg2 5 5 4" xfId="10257" xr:uid="{00000000-0005-0000-0000-000065220000}"/>
    <cellStyle name="20% - Dekorfärg2 5 5 4 2" xfId="39376" xr:uid="{00000000-0005-0000-0000-000066220000}"/>
    <cellStyle name="20% - Dekorfärg2 5 5 4 2 2" xfId="39377" xr:uid="{00000000-0005-0000-0000-000067220000}"/>
    <cellStyle name="20% - Dekorfärg2 5 5 4 3" xfId="39378" xr:uid="{00000000-0005-0000-0000-000068220000}"/>
    <cellStyle name="20% - Dekorfärg2 5 5 5" xfId="27754" xr:uid="{00000000-0005-0000-0000-000069220000}"/>
    <cellStyle name="20% - Dekorfärg2 5 5 5 2" xfId="39379" xr:uid="{00000000-0005-0000-0000-00006A220000}"/>
    <cellStyle name="20% - Dekorfärg2 5 5 6" xfId="39380" xr:uid="{00000000-0005-0000-0000-00006B220000}"/>
    <cellStyle name="20% - Dekorfärg2 5 5 7" xfId="39381" xr:uid="{00000000-0005-0000-0000-00006C220000}"/>
    <cellStyle name="20% - Dekorfärg2 5 5_Tabell 6a K" xfId="18026" xr:uid="{00000000-0005-0000-0000-00006D220000}"/>
    <cellStyle name="20% - Dekorfärg2 5 6" xfId="2436" xr:uid="{00000000-0005-0000-0000-00006E220000}"/>
    <cellStyle name="20% - Dekorfärg2 5 6 2" xfId="6822" xr:uid="{00000000-0005-0000-0000-00006F220000}"/>
    <cellStyle name="20% - Dekorfärg2 5 6 2 2" xfId="15707" xr:uid="{00000000-0005-0000-0000-000070220000}"/>
    <cellStyle name="20% - Dekorfärg2 5 6 2 2 2" xfId="39382" xr:uid="{00000000-0005-0000-0000-000071220000}"/>
    <cellStyle name="20% - Dekorfärg2 5 6 2 3" xfId="33204" xr:uid="{00000000-0005-0000-0000-000072220000}"/>
    <cellStyle name="20% - Dekorfärg2 5 6 2 4" xfId="39383" xr:uid="{00000000-0005-0000-0000-000073220000}"/>
    <cellStyle name="20% - Dekorfärg2 5 6 2_Tabell 6a K" xfId="19652" xr:uid="{00000000-0005-0000-0000-000074220000}"/>
    <cellStyle name="20% - Dekorfärg2 5 6 3" xfId="11321" xr:uid="{00000000-0005-0000-0000-000075220000}"/>
    <cellStyle name="20% - Dekorfärg2 5 6 3 2" xfId="39384" xr:uid="{00000000-0005-0000-0000-000076220000}"/>
    <cellStyle name="20% - Dekorfärg2 5 6 3 2 2" xfId="39385" xr:uid="{00000000-0005-0000-0000-000077220000}"/>
    <cellStyle name="20% - Dekorfärg2 5 6 3 3" xfId="39386" xr:uid="{00000000-0005-0000-0000-000078220000}"/>
    <cellStyle name="20% - Dekorfärg2 5 6 4" xfId="28818" xr:uid="{00000000-0005-0000-0000-000079220000}"/>
    <cellStyle name="20% - Dekorfärg2 5 6 4 2" xfId="39387" xr:uid="{00000000-0005-0000-0000-00007A220000}"/>
    <cellStyle name="20% - Dekorfärg2 5 6 5" xfId="39388" xr:uid="{00000000-0005-0000-0000-00007B220000}"/>
    <cellStyle name="20% - Dekorfärg2 5 6 6" xfId="39389" xr:uid="{00000000-0005-0000-0000-00007C220000}"/>
    <cellStyle name="20% - Dekorfärg2 5 6_Tabell 6a K" xfId="19127" xr:uid="{00000000-0005-0000-0000-00007D220000}"/>
    <cellStyle name="20% - Dekorfärg2 5 7" xfId="4629" xr:uid="{00000000-0005-0000-0000-00007E220000}"/>
    <cellStyle name="20% - Dekorfärg2 5 7 2" xfId="13514" xr:uid="{00000000-0005-0000-0000-00007F220000}"/>
    <cellStyle name="20% - Dekorfärg2 5 7 2 2" xfId="39390" xr:uid="{00000000-0005-0000-0000-000080220000}"/>
    <cellStyle name="20% - Dekorfärg2 5 7 3" xfId="31011" xr:uid="{00000000-0005-0000-0000-000081220000}"/>
    <cellStyle name="20% - Dekorfärg2 5 7 4" xfId="39391" xr:uid="{00000000-0005-0000-0000-000082220000}"/>
    <cellStyle name="20% - Dekorfärg2 5 7_Tabell 6a K" xfId="20762" xr:uid="{00000000-0005-0000-0000-000083220000}"/>
    <cellStyle name="20% - Dekorfärg2 5 8" xfId="9129" xr:uid="{00000000-0005-0000-0000-000084220000}"/>
    <cellStyle name="20% - Dekorfärg2 5 8 2" xfId="39392" xr:uid="{00000000-0005-0000-0000-000085220000}"/>
    <cellStyle name="20% - Dekorfärg2 5 8 2 2" xfId="39393" xr:uid="{00000000-0005-0000-0000-000086220000}"/>
    <cellStyle name="20% - Dekorfärg2 5 8 3" xfId="39394" xr:uid="{00000000-0005-0000-0000-000087220000}"/>
    <cellStyle name="20% - Dekorfärg2 5 9" xfId="26626" xr:uid="{00000000-0005-0000-0000-000088220000}"/>
    <cellStyle name="20% - Dekorfärg2 5 9 2" xfId="39395" xr:uid="{00000000-0005-0000-0000-000089220000}"/>
    <cellStyle name="20% - Dekorfärg2 5_Tabell 6a K" xfId="22606" xr:uid="{00000000-0005-0000-0000-00008A220000}"/>
    <cellStyle name="20% - Dekorfärg2 6" xfId="356" xr:uid="{00000000-0005-0000-0000-00008B220000}"/>
    <cellStyle name="20% - Dekorfärg2 6 10" xfId="39396" xr:uid="{00000000-0005-0000-0000-00008C220000}"/>
    <cellStyle name="20% - Dekorfärg2 6 2" xfId="780" xr:uid="{00000000-0005-0000-0000-00008D220000}"/>
    <cellStyle name="20% - Dekorfärg2 6 2 2" xfId="1378" xr:uid="{00000000-0005-0000-0000-00008E220000}"/>
    <cellStyle name="20% - Dekorfärg2 6 2 2 2" xfId="3570" xr:uid="{00000000-0005-0000-0000-00008F220000}"/>
    <cellStyle name="20% - Dekorfärg2 6 2 2 2 2" xfId="7956" xr:uid="{00000000-0005-0000-0000-000090220000}"/>
    <cellStyle name="20% - Dekorfärg2 6 2 2 2 2 2" xfId="16841" xr:uid="{00000000-0005-0000-0000-000091220000}"/>
    <cellStyle name="20% - Dekorfärg2 6 2 2 2 2 2 2" xfId="39397" xr:uid="{00000000-0005-0000-0000-000092220000}"/>
    <cellStyle name="20% - Dekorfärg2 6 2 2 2 2 3" xfId="34338" xr:uid="{00000000-0005-0000-0000-000093220000}"/>
    <cellStyle name="20% - Dekorfärg2 6 2 2 2 2_Tabell 6a K" xfId="24834" xr:uid="{00000000-0005-0000-0000-000094220000}"/>
    <cellStyle name="20% - Dekorfärg2 6 2 2 2 3" xfId="12455" xr:uid="{00000000-0005-0000-0000-000095220000}"/>
    <cellStyle name="20% - Dekorfärg2 6 2 2 2 3 2" xfId="39398" xr:uid="{00000000-0005-0000-0000-000096220000}"/>
    <cellStyle name="20% - Dekorfärg2 6 2 2 2 4" xfId="29952" xr:uid="{00000000-0005-0000-0000-000097220000}"/>
    <cellStyle name="20% - Dekorfärg2 6 2 2 2 5" xfId="39399" xr:uid="{00000000-0005-0000-0000-000098220000}"/>
    <cellStyle name="20% - Dekorfärg2 6 2 2 2_Tabell 6a K" xfId="25799" xr:uid="{00000000-0005-0000-0000-000099220000}"/>
    <cellStyle name="20% - Dekorfärg2 6 2 2 3" xfId="5763" xr:uid="{00000000-0005-0000-0000-00009A220000}"/>
    <cellStyle name="20% - Dekorfärg2 6 2 2 3 2" xfId="14648" xr:uid="{00000000-0005-0000-0000-00009B220000}"/>
    <cellStyle name="20% - Dekorfärg2 6 2 2 3 2 2" xfId="39400" xr:uid="{00000000-0005-0000-0000-00009C220000}"/>
    <cellStyle name="20% - Dekorfärg2 6 2 2 3 3" xfId="32145" xr:uid="{00000000-0005-0000-0000-00009D220000}"/>
    <cellStyle name="20% - Dekorfärg2 6 2 2 3 4" xfId="39401" xr:uid="{00000000-0005-0000-0000-00009E220000}"/>
    <cellStyle name="20% - Dekorfärg2 6 2 2 3_Tabell 6a K" xfId="20817" xr:uid="{00000000-0005-0000-0000-00009F220000}"/>
    <cellStyle name="20% - Dekorfärg2 6 2 2 4" xfId="10263" xr:uid="{00000000-0005-0000-0000-0000A0220000}"/>
    <cellStyle name="20% - Dekorfärg2 6 2 2 4 2" xfId="39402" xr:uid="{00000000-0005-0000-0000-0000A1220000}"/>
    <cellStyle name="20% - Dekorfärg2 6 2 2 4 2 2" xfId="39403" xr:uid="{00000000-0005-0000-0000-0000A2220000}"/>
    <cellStyle name="20% - Dekorfärg2 6 2 2 4 3" xfId="39404" xr:uid="{00000000-0005-0000-0000-0000A3220000}"/>
    <cellStyle name="20% - Dekorfärg2 6 2 2 5" xfId="27760" xr:uid="{00000000-0005-0000-0000-0000A4220000}"/>
    <cellStyle name="20% - Dekorfärg2 6 2 2 5 2" xfId="39405" xr:uid="{00000000-0005-0000-0000-0000A5220000}"/>
    <cellStyle name="20% - Dekorfärg2 6 2 2 6" xfId="39406" xr:uid="{00000000-0005-0000-0000-0000A6220000}"/>
    <cellStyle name="20% - Dekorfärg2 6 2 2 7" xfId="39407" xr:uid="{00000000-0005-0000-0000-0000A7220000}"/>
    <cellStyle name="20% - Dekorfärg2 6 2 2_Tabell 6a K" xfId="26210" xr:uid="{00000000-0005-0000-0000-0000A8220000}"/>
    <cellStyle name="20% - Dekorfärg2 6 2 3" xfId="2972" xr:uid="{00000000-0005-0000-0000-0000A9220000}"/>
    <cellStyle name="20% - Dekorfärg2 6 2 3 2" xfId="7358" xr:uid="{00000000-0005-0000-0000-0000AA220000}"/>
    <cellStyle name="20% - Dekorfärg2 6 2 3 2 2" xfId="16243" xr:uid="{00000000-0005-0000-0000-0000AB220000}"/>
    <cellStyle name="20% - Dekorfärg2 6 2 3 2 2 2" xfId="39408" xr:uid="{00000000-0005-0000-0000-0000AC220000}"/>
    <cellStyle name="20% - Dekorfärg2 6 2 3 2 3" xfId="33740" xr:uid="{00000000-0005-0000-0000-0000AD220000}"/>
    <cellStyle name="20% - Dekorfärg2 6 2 3 2 4" xfId="39409" xr:uid="{00000000-0005-0000-0000-0000AE220000}"/>
    <cellStyle name="20% - Dekorfärg2 6 2 3 2_Tabell 6a K" xfId="18684" xr:uid="{00000000-0005-0000-0000-0000AF220000}"/>
    <cellStyle name="20% - Dekorfärg2 6 2 3 3" xfId="11857" xr:uid="{00000000-0005-0000-0000-0000B0220000}"/>
    <cellStyle name="20% - Dekorfärg2 6 2 3 3 2" xfId="39410" xr:uid="{00000000-0005-0000-0000-0000B1220000}"/>
    <cellStyle name="20% - Dekorfärg2 6 2 3 3 2 2" xfId="39411" xr:uid="{00000000-0005-0000-0000-0000B2220000}"/>
    <cellStyle name="20% - Dekorfärg2 6 2 3 3 3" xfId="39412" xr:uid="{00000000-0005-0000-0000-0000B3220000}"/>
    <cellStyle name="20% - Dekorfärg2 6 2 3 4" xfId="29354" xr:uid="{00000000-0005-0000-0000-0000B4220000}"/>
    <cellStyle name="20% - Dekorfärg2 6 2 3 4 2" xfId="39413" xr:uid="{00000000-0005-0000-0000-0000B5220000}"/>
    <cellStyle name="20% - Dekorfärg2 6 2 3 5" xfId="39414" xr:uid="{00000000-0005-0000-0000-0000B6220000}"/>
    <cellStyle name="20% - Dekorfärg2 6 2 3 6" xfId="39415" xr:uid="{00000000-0005-0000-0000-0000B7220000}"/>
    <cellStyle name="20% - Dekorfärg2 6 2 3_Tabell 6a K" xfId="19169" xr:uid="{00000000-0005-0000-0000-0000B8220000}"/>
    <cellStyle name="20% - Dekorfärg2 6 2 4" xfId="5165" xr:uid="{00000000-0005-0000-0000-0000B9220000}"/>
    <cellStyle name="20% - Dekorfärg2 6 2 4 2" xfId="14050" xr:uid="{00000000-0005-0000-0000-0000BA220000}"/>
    <cellStyle name="20% - Dekorfärg2 6 2 4 2 2" xfId="39416" xr:uid="{00000000-0005-0000-0000-0000BB220000}"/>
    <cellStyle name="20% - Dekorfärg2 6 2 4 3" xfId="31547" xr:uid="{00000000-0005-0000-0000-0000BC220000}"/>
    <cellStyle name="20% - Dekorfärg2 6 2 4 4" xfId="39417" xr:uid="{00000000-0005-0000-0000-0000BD220000}"/>
    <cellStyle name="20% - Dekorfärg2 6 2 4_Tabell 6a K" xfId="23101" xr:uid="{00000000-0005-0000-0000-0000BE220000}"/>
    <cellStyle name="20% - Dekorfärg2 6 2 5" xfId="9665" xr:uid="{00000000-0005-0000-0000-0000BF220000}"/>
    <cellStyle name="20% - Dekorfärg2 6 2 5 2" xfId="39418" xr:uid="{00000000-0005-0000-0000-0000C0220000}"/>
    <cellStyle name="20% - Dekorfärg2 6 2 5 2 2" xfId="39419" xr:uid="{00000000-0005-0000-0000-0000C1220000}"/>
    <cellStyle name="20% - Dekorfärg2 6 2 5 3" xfId="39420" xr:uid="{00000000-0005-0000-0000-0000C2220000}"/>
    <cellStyle name="20% - Dekorfärg2 6 2 6" xfId="27162" xr:uid="{00000000-0005-0000-0000-0000C3220000}"/>
    <cellStyle name="20% - Dekorfärg2 6 2 6 2" xfId="39421" xr:uid="{00000000-0005-0000-0000-0000C4220000}"/>
    <cellStyle name="20% - Dekorfärg2 6 2 7" xfId="39422" xr:uid="{00000000-0005-0000-0000-0000C5220000}"/>
    <cellStyle name="20% - Dekorfärg2 6 2 8" xfId="39423" xr:uid="{00000000-0005-0000-0000-0000C6220000}"/>
    <cellStyle name="20% - Dekorfärg2 6 2_Tabell 6a K" xfId="23769" xr:uid="{00000000-0005-0000-0000-0000C7220000}"/>
    <cellStyle name="20% - Dekorfärg2 6 3" xfId="1377" xr:uid="{00000000-0005-0000-0000-0000C8220000}"/>
    <cellStyle name="20% - Dekorfärg2 6 3 2" xfId="3569" xr:uid="{00000000-0005-0000-0000-0000C9220000}"/>
    <cellStyle name="20% - Dekorfärg2 6 3 2 2" xfId="7955" xr:uid="{00000000-0005-0000-0000-0000CA220000}"/>
    <cellStyle name="20% - Dekorfärg2 6 3 2 2 2" xfId="16840" xr:uid="{00000000-0005-0000-0000-0000CB220000}"/>
    <cellStyle name="20% - Dekorfärg2 6 3 2 2 2 2" xfId="39424" xr:uid="{00000000-0005-0000-0000-0000CC220000}"/>
    <cellStyle name="20% - Dekorfärg2 6 3 2 2 3" xfId="34337" xr:uid="{00000000-0005-0000-0000-0000CD220000}"/>
    <cellStyle name="20% - Dekorfärg2 6 3 2 2_Tabell 6a K" xfId="20381" xr:uid="{00000000-0005-0000-0000-0000CE220000}"/>
    <cellStyle name="20% - Dekorfärg2 6 3 2 3" xfId="12454" xr:uid="{00000000-0005-0000-0000-0000CF220000}"/>
    <cellStyle name="20% - Dekorfärg2 6 3 2 3 2" xfId="39425" xr:uid="{00000000-0005-0000-0000-0000D0220000}"/>
    <cellStyle name="20% - Dekorfärg2 6 3 2 4" xfId="29951" xr:uid="{00000000-0005-0000-0000-0000D1220000}"/>
    <cellStyle name="20% - Dekorfärg2 6 3 2 5" xfId="39426" xr:uid="{00000000-0005-0000-0000-0000D2220000}"/>
    <cellStyle name="20% - Dekorfärg2 6 3 2_Tabell 6a K" xfId="22996" xr:uid="{00000000-0005-0000-0000-0000D3220000}"/>
    <cellStyle name="20% - Dekorfärg2 6 3 3" xfId="5762" xr:uid="{00000000-0005-0000-0000-0000D4220000}"/>
    <cellStyle name="20% - Dekorfärg2 6 3 3 2" xfId="14647" xr:uid="{00000000-0005-0000-0000-0000D5220000}"/>
    <cellStyle name="20% - Dekorfärg2 6 3 3 2 2" xfId="39427" xr:uid="{00000000-0005-0000-0000-0000D6220000}"/>
    <cellStyle name="20% - Dekorfärg2 6 3 3 3" xfId="32144" xr:uid="{00000000-0005-0000-0000-0000D7220000}"/>
    <cellStyle name="20% - Dekorfärg2 6 3 3 4" xfId="39428" xr:uid="{00000000-0005-0000-0000-0000D8220000}"/>
    <cellStyle name="20% - Dekorfärg2 6 3 3_Tabell 6a K" xfId="18772" xr:uid="{00000000-0005-0000-0000-0000D9220000}"/>
    <cellStyle name="20% - Dekorfärg2 6 3 4" xfId="10262" xr:uid="{00000000-0005-0000-0000-0000DA220000}"/>
    <cellStyle name="20% - Dekorfärg2 6 3 4 2" xfId="39429" xr:uid="{00000000-0005-0000-0000-0000DB220000}"/>
    <cellStyle name="20% - Dekorfärg2 6 3 4 2 2" xfId="39430" xr:uid="{00000000-0005-0000-0000-0000DC220000}"/>
    <cellStyle name="20% - Dekorfärg2 6 3 4 3" xfId="39431" xr:uid="{00000000-0005-0000-0000-0000DD220000}"/>
    <cellStyle name="20% - Dekorfärg2 6 3 5" xfId="27759" xr:uid="{00000000-0005-0000-0000-0000DE220000}"/>
    <cellStyle name="20% - Dekorfärg2 6 3 5 2" xfId="39432" xr:uid="{00000000-0005-0000-0000-0000DF220000}"/>
    <cellStyle name="20% - Dekorfärg2 6 3 6" xfId="39433" xr:uid="{00000000-0005-0000-0000-0000E0220000}"/>
    <cellStyle name="20% - Dekorfärg2 6 3 7" xfId="39434" xr:uid="{00000000-0005-0000-0000-0000E1220000}"/>
    <cellStyle name="20% - Dekorfärg2 6 3_Tabell 6a K" xfId="25051" xr:uid="{00000000-0005-0000-0000-0000E2220000}"/>
    <cellStyle name="20% - Dekorfärg2 6 4" xfId="2548" xr:uid="{00000000-0005-0000-0000-0000E3220000}"/>
    <cellStyle name="20% - Dekorfärg2 6 4 2" xfId="6934" xr:uid="{00000000-0005-0000-0000-0000E4220000}"/>
    <cellStyle name="20% - Dekorfärg2 6 4 2 2" xfId="15819" xr:uid="{00000000-0005-0000-0000-0000E5220000}"/>
    <cellStyle name="20% - Dekorfärg2 6 4 2 2 2" xfId="39435" xr:uid="{00000000-0005-0000-0000-0000E6220000}"/>
    <cellStyle name="20% - Dekorfärg2 6 4 2 3" xfId="33316" xr:uid="{00000000-0005-0000-0000-0000E7220000}"/>
    <cellStyle name="20% - Dekorfärg2 6 4 2 4" xfId="39436" xr:uid="{00000000-0005-0000-0000-0000E8220000}"/>
    <cellStyle name="20% - Dekorfärg2 6 4 2_Tabell 6a K" xfId="21339" xr:uid="{00000000-0005-0000-0000-0000E9220000}"/>
    <cellStyle name="20% - Dekorfärg2 6 4 3" xfId="11433" xr:uid="{00000000-0005-0000-0000-0000EA220000}"/>
    <cellStyle name="20% - Dekorfärg2 6 4 3 2" xfId="39437" xr:uid="{00000000-0005-0000-0000-0000EB220000}"/>
    <cellStyle name="20% - Dekorfärg2 6 4 3 2 2" xfId="39438" xr:uid="{00000000-0005-0000-0000-0000EC220000}"/>
    <cellStyle name="20% - Dekorfärg2 6 4 3 3" xfId="39439" xr:uid="{00000000-0005-0000-0000-0000ED220000}"/>
    <cellStyle name="20% - Dekorfärg2 6 4 4" xfId="28930" xr:uid="{00000000-0005-0000-0000-0000EE220000}"/>
    <cellStyle name="20% - Dekorfärg2 6 4 4 2" xfId="39440" xr:uid="{00000000-0005-0000-0000-0000EF220000}"/>
    <cellStyle name="20% - Dekorfärg2 6 4 5" xfId="39441" xr:uid="{00000000-0005-0000-0000-0000F0220000}"/>
    <cellStyle name="20% - Dekorfärg2 6 4 6" xfId="39442" xr:uid="{00000000-0005-0000-0000-0000F1220000}"/>
    <cellStyle name="20% - Dekorfärg2 6 4_Tabell 6a K" xfId="25343" xr:uid="{00000000-0005-0000-0000-0000F2220000}"/>
    <cellStyle name="20% - Dekorfärg2 6 5" xfId="4741" xr:uid="{00000000-0005-0000-0000-0000F3220000}"/>
    <cellStyle name="20% - Dekorfärg2 6 5 2" xfId="13626" xr:uid="{00000000-0005-0000-0000-0000F4220000}"/>
    <cellStyle name="20% - Dekorfärg2 6 5 2 2" xfId="39443" xr:uid="{00000000-0005-0000-0000-0000F5220000}"/>
    <cellStyle name="20% - Dekorfärg2 6 5 3" xfId="31123" xr:uid="{00000000-0005-0000-0000-0000F6220000}"/>
    <cellStyle name="20% - Dekorfärg2 6 5 4" xfId="39444" xr:uid="{00000000-0005-0000-0000-0000F7220000}"/>
    <cellStyle name="20% - Dekorfärg2 6 5_Tabell 6a K" xfId="18901" xr:uid="{00000000-0005-0000-0000-0000F8220000}"/>
    <cellStyle name="20% - Dekorfärg2 6 6" xfId="9241" xr:uid="{00000000-0005-0000-0000-0000F9220000}"/>
    <cellStyle name="20% - Dekorfärg2 6 6 2" xfId="39445" xr:uid="{00000000-0005-0000-0000-0000FA220000}"/>
    <cellStyle name="20% - Dekorfärg2 6 6 2 2" xfId="39446" xr:uid="{00000000-0005-0000-0000-0000FB220000}"/>
    <cellStyle name="20% - Dekorfärg2 6 6 3" xfId="39447" xr:uid="{00000000-0005-0000-0000-0000FC220000}"/>
    <cellStyle name="20% - Dekorfärg2 6 7" xfId="26738" xr:uid="{00000000-0005-0000-0000-0000FD220000}"/>
    <cellStyle name="20% - Dekorfärg2 6 7 2" xfId="39448" xr:uid="{00000000-0005-0000-0000-0000FE220000}"/>
    <cellStyle name="20% - Dekorfärg2 6 8" xfId="39449" xr:uid="{00000000-0005-0000-0000-0000FF220000}"/>
    <cellStyle name="20% - Dekorfärg2 6 9" xfId="39450" xr:uid="{00000000-0005-0000-0000-000000230000}"/>
    <cellStyle name="20% - Dekorfärg2 6_Tabell 6a K" xfId="23241" xr:uid="{00000000-0005-0000-0000-000001230000}"/>
    <cellStyle name="20% - Dekorfärg2 7" xfId="568" xr:uid="{00000000-0005-0000-0000-000002230000}"/>
    <cellStyle name="20% - Dekorfärg2 7 2" xfId="1379" xr:uid="{00000000-0005-0000-0000-000003230000}"/>
    <cellStyle name="20% - Dekorfärg2 7 2 2" xfId="3571" xr:uid="{00000000-0005-0000-0000-000004230000}"/>
    <cellStyle name="20% - Dekorfärg2 7 2 2 2" xfId="7957" xr:uid="{00000000-0005-0000-0000-000005230000}"/>
    <cellStyle name="20% - Dekorfärg2 7 2 2 2 2" xfId="16842" xr:uid="{00000000-0005-0000-0000-000006230000}"/>
    <cellStyle name="20% - Dekorfärg2 7 2 2 2 2 2" xfId="39451" xr:uid="{00000000-0005-0000-0000-000007230000}"/>
    <cellStyle name="20% - Dekorfärg2 7 2 2 2 3" xfId="34339" xr:uid="{00000000-0005-0000-0000-000008230000}"/>
    <cellStyle name="20% - Dekorfärg2 7 2 2 2_Tabell 6a K" xfId="25877" xr:uid="{00000000-0005-0000-0000-000009230000}"/>
    <cellStyle name="20% - Dekorfärg2 7 2 2 3" xfId="12456" xr:uid="{00000000-0005-0000-0000-00000A230000}"/>
    <cellStyle name="20% - Dekorfärg2 7 2 2 3 2" xfId="39452" xr:uid="{00000000-0005-0000-0000-00000B230000}"/>
    <cellStyle name="20% - Dekorfärg2 7 2 2 4" xfId="29953" xr:uid="{00000000-0005-0000-0000-00000C230000}"/>
    <cellStyle name="20% - Dekorfärg2 7 2 2 5" xfId="39453" xr:uid="{00000000-0005-0000-0000-00000D230000}"/>
    <cellStyle name="20% - Dekorfärg2 7 2 2_Tabell 6a K" xfId="20532" xr:uid="{00000000-0005-0000-0000-00000E230000}"/>
    <cellStyle name="20% - Dekorfärg2 7 2 3" xfId="5764" xr:uid="{00000000-0005-0000-0000-00000F230000}"/>
    <cellStyle name="20% - Dekorfärg2 7 2 3 2" xfId="14649" xr:uid="{00000000-0005-0000-0000-000010230000}"/>
    <cellStyle name="20% - Dekorfärg2 7 2 3 2 2" xfId="39454" xr:uid="{00000000-0005-0000-0000-000011230000}"/>
    <cellStyle name="20% - Dekorfärg2 7 2 3 3" xfId="32146" xr:uid="{00000000-0005-0000-0000-000012230000}"/>
    <cellStyle name="20% - Dekorfärg2 7 2 3 4" xfId="39455" xr:uid="{00000000-0005-0000-0000-000013230000}"/>
    <cellStyle name="20% - Dekorfärg2 7 2 3_Tabell 6a K" xfId="22245" xr:uid="{00000000-0005-0000-0000-000014230000}"/>
    <cellStyle name="20% - Dekorfärg2 7 2 4" xfId="10264" xr:uid="{00000000-0005-0000-0000-000015230000}"/>
    <cellStyle name="20% - Dekorfärg2 7 2 4 2" xfId="39456" xr:uid="{00000000-0005-0000-0000-000016230000}"/>
    <cellStyle name="20% - Dekorfärg2 7 2 4 2 2" xfId="39457" xr:uid="{00000000-0005-0000-0000-000017230000}"/>
    <cellStyle name="20% - Dekorfärg2 7 2 4 3" xfId="39458" xr:uid="{00000000-0005-0000-0000-000018230000}"/>
    <cellStyle name="20% - Dekorfärg2 7 2 5" xfId="27761" xr:uid="{00000000-0005-0000-0000-000019230000}"/>
    <cellStyle name="20% - Dekorfärg2 7 2 5 2" xfId="39459" xr:uid="{00000000-0005-0000-0000-00001A230000}"/>
    <cellStyle name="20% - Dekorfärg2 7 2 6" xfId="39460" xr:uid="{00000000-0005-0000-0000-00001B230000}"/>
    <cellStyle name="20% - Dekorfärg2 7 2 7" xfId="39461" xr:uid="{00000000-0005-0000-0000-00001C230000}"/>
    <cellStyle name="20% - Dekorfärg2 7 2_Tabell 6a K" xfId="22880" xr:uid="{00000000-0005-0000-0000-00001D230000}"/>
    <cellStyle name="20% - Dekorfärg2 7 3" xfId="2760" xr:uid="{00000000-0005-0000-0000-00001E230000}"/>
    <cellStyle name="20% - Dekorfärg2 7 3 2" xfId="7146" xr:uid="{00000000-0005-0000-0000-00001F230000}"/>
    <cellStyle name="20% - Dekorfärg2 7 3 2 2" xfId="16031" xr:uid="{00000000-0005-0000-0000-000020230000}"/>
    <cellStyle name="20% - Dekorfärg2 7 3 2 2 2" xfId="39462" xr:uid="{00000000-0005-0000-0000-000021230000}"/>
    <cellStyle name="20% - Dekorfärg2 7 3 2 3" xfId="33528" xr:uid="{00000000-0005-0000-0000-000022230000}"/>
    <cellStyle name="20% - Dekorfärg2 7 3 2 4" xfId="39463" xr:uid="{00000000-0005-0000-0000-000023230000}"/>
    <cellStyle name="20% - Dekorfärg2 7 3 2_Tabell 6a K" xfId="23509" xr:uid="{00000000-0005-0000-0000-000024230000}"/>
    <cellStyle name="20% - Dekorfärg2 7 3 3" xfId="11645" xr:uid="{00000000-0005-0000-0000-000025230000}"/>
    <cellStyle name="20% - Dekorfärg2 7 3 3 2" xfId="39464" xr:uid="{00000000-0005-0000-0000-000026230000}"/>
    <cellStyle name="20% - Dekorfärg2 7 3 3 2 2" xfId="39465" xr:uid="{00000000-0005-0000-0000-000027230000}"/>
    <cellStyle name="20% - Dekorfärg2 7 3 3 3" xfId="39466" xr:uid="{00000000-0005-0000-0000-000028230000}"/>
    <cellStyle name="20% - Dekorfärg2 7 3 4" xfId="29142" xr:uid="{00000000-0005-0000-0000-000029230000}"/>
    <cellStyle name="20% - Dekorfärg2 7 3 4 2" xfId="39467" xr:uid="{00000000-0005-0000-0000-00002A230000}"/>
    <cellStyle name="20% - Dekorfärg2 7 3 5" xfId="39468" xr:uid="{00000000-0005-0000-0000-00002B230000}"/>
    <cellStyle name="20% - Dekorfärg2 7 3 6" xfId="39469" xr:uid="{00000000-0005-0000-0000-00002C230000}"/>
    <cellStyle name="20% - Dekorfärg2 7 3_Tabell 6a K" xfId="23973" xr:uid="{00000000-0005-0000-0000-00002D230000}"/>
    <cellStyle name="20% - Dekorfärg2 7 4" xfId="4953" xr:uid="{00000000-0005-0000-0000-00002E230000}"/>
    <cellStyle name="20% - Dekorfärg2 7 4 2" xfId="13838" xr:uid="{00000000-0005-0000-0000-00002F230000}"/>
    <cellStyle name="20% - Dekorfärg2 7 4 2 2" xfId="39470" xr:uid="{00000000-0005-0000-0000-000030230000}"/>
    <cellStyle name="20% - Dekorfärg2 7 4 3" xfId="31335" xr:uid="{00000000-0005-0000-0000-000031230000}"/>
    <cellStyle name="20% - Dekorfärg2 7 4 4" xfId="39471" xr:uid="{00000000-0005-0000-0000-000032230000}"/>
    <cellStyle name="20% - Dekorfärg2 7 4_Tabell 6a K" xfId="25412" xr:uid="{00000000-0005-0000-0000-000033230000}"/>
    <cellStyle name="20% - Dekorfärg2 7 5" xfId="9453" xr:uid="{00000000-0005-0000-0000-000034230000}"/>
    <cellStyle name="20% - Dekorfärg2 7 5 2" xfId="39472" xr:uid="{00000000-0005-0000-0000-000035230000}"/>
    <cellStyle name="20% - Dekorfärg2 7 5 2 2" xfId="39473" xr:uid="{00000000-0005-0000-0000-000036230000}"/>
    <cellStyle name="20% - Dekorfärg2 7 5 3" xfId="39474" xr:uid="{00000000-0005-0000-0000-000037230000}"/>
    <cellStyle name="20% - Dekorfärg2 7 6" xfId="26950" xr:uid="{00000000-0005-0000-0000-000038230000}"/>
    <cellStyle name="20% - Dekorfärg2 7 6 2" xfId="39475" xr:uid="{00000000-0005-0000-0000-000039230000}"/>
    <cellStyle name="20% - Dekorfärg2 7 7" xfId="39476" xr:uid="{00000000-0005-0000-0000-00003A230000}"/>
    <cellStyle name="20% - Dekorfärg2 7 8" xfId="39477" xr:uid="{00000000-0005-0000-0000-00003B230000}"/>
    <cellStyle name="20% - Dekorfärg2 7_Tabell 6a K" xfId="19427" xr:uid="{00000000-0005-0000-0000-00003C230000}"/>
    <cellStyle name="20% - Dekorfärg2 8" xfId="992" xr:uid="{00000000-0005-0000-0000-00003D230000}"/>
    <cellStyle name="20% - Dekorfärg2 8 2" xfId="1380" xr:uid="{00000000-0005-0000-0000-00003E230000}"/>
    <cellStyle name="20% - Dekorfärg2 8 2 2" xfId="3572" xr:uid="{00000000-0005-0000-0000-00003F230000}"/>
    <cellStyle name="20% - Dekorfärg2 8 2 2 2" xfId="7958" xr:uid="{00000000-0005-0000-0000-000040230000}"/>
    <cellStyle name="20% - Dekorfärg2 8 2 2 2 2" xfId="16843" xr:uid="{00000000-0005-0000-0000-000041230000}"/>
    <cellStyle name="20% - Dekorfärg2 8 2 2 2 2 2" xfId="39478" xr:uid="{00000000-0005-0000-0000-000042230000}"/>
    <cellStyle name="20% - Dekorfärg2 8 2 2 2 3" xfId="34340" xr:uid="{00000000-0005-0000-0000-000043230000}"/>
    <cellStyle name="20% - Dekorfärg2 8 2 2 2_Tabell 6a K" xfId="19048" xr:uid="{00000000-0005-0000-0000-000044230000}"/>
    <cellStyle name="20% - Dekorfärg2 8 2 2 3" xfId="12457" xr:uid="{00000000-0005-0000-0000-000045230000}"/>
    <cellStyle name="20% - Dekorfärg2 8 2 2 3 2" xfId="39479" xr:uid="{00000000-0005-0000-0000-000046230000}"/>
    <cellStyle name="20% - Dekorfärg2 8 2 2 4" xfId="29954" xr:uid="{00000000-0005-0000-0000-000047230000}"/>
    <cellStyle name="20% - Dekorfärg2 8 2 2 5" xfId="39480" xr:uid="{00000000-0005-0000-0000-000048230000}"/>
    <cellStyle name="20% - Dekorfärg2 8 2 2_Tabell 6a K" xfId="21487" xr:uid="{00000000-0005-0000-0000-000049230000}"/>
    <cellStyle name="20% - Dekorfärg2 8 2 3" xfId="5765" xr:uid="{00000000-0005-0000-0000-00004A230000}"/>
    <cellStyle name="20% - Dekorfärg2 8 2 3 2" xfId="14650" xr:uid="{00000000-0005-0000-0000-00004B230000}"/>
    <cellStyle name="20% - Dekorfärg2 8 2 3 2 2" xfId="39481" xr:uid="{00000000-0005-0000-0000-00004C230000}"/>
    <cellStyle name="20% - Dekorfärg2 8 2 3 3" xfId="32147" xr:uid="{00000000-0005-0000-0000-00004D230000}"/>
    <cellStyle name="20% - Dekorfärg2 8 2 3 4" xfId="39482" xr:uid="{00000000-0005-0000-0000-00004E230000}"/>
    <cellStyle name="20% - Dekorfärg2 8 2 3_Tabell 6a K" xfId="18346" xr:uid="{00000000-0005-0000-0000-00004F230000}"/>
    <cellStyle name="20% - Dekorfärg2 8 2 4" xfId="10265" xr:uid="{00000000-0005-0000-0000-000050230000}"/>
    <cellStyle name="20% - Dekorfärg2 8 2 4 2" xfId="39483" xr:uid="{00000000-0005-0000-0000-000051230000}"/>
    <cellStyle name="20% - Dekorfärg2 8 2 4 2 2" xfId="39484" xr:uid="{00000000-0005-0000-0000-000052230000}"/>
    <cellStyle name="20% - Dekorfärg2 8 2 4 3" xfId="39485" xr:uid="{00000000-0005-0000-0000-000053230000}"/>
    <cellStyle name="20% - Dekorfärg2 8 2 5" xfId="27762" xr:uid="{00000000-0005-0000-0000-000054230000}"/>
    <cellStyle name="20% - Dekorfärg2 8 2 5 2" xfId="39486" xr:uid="{00000000-0005-0000-0000-000055230000}"/>
    <cellStyle name="20% - Dekorfärg2 8 2 6" xfId="39487" xr:uid="{00000000-0005-0000-0000-000056230000}"/>
    <cellStyle name="20% - Dekorfärg2 8 2 7" xfId="39488" xr:uid="{00000000-0005-0000-0000-000057230000}"/>
    <cellStyle name="20% - Dekorfärg2 8 2_Tabell 6a K" xfId="21867" xr:uid="{00000000-0005-0000-0000-000058230000}"/>
    <cellStyle name="20% - Dekorfärg2 8 3" xfId="3184" xr:uid="{00000000-0005-0000-0000-000059230000}"/>
    <cellStyle name="20% - Dekorfärg2 8 3 2" xfId="7570" xr:uid="{00000000-0005-0000-0000-00005A230000}"/>
    <cellStyle name="20% - Dekorfärg2 8 3 2 2" xfId="16455" xr:uid="{00000000-0005-0000-0000-00005B230000}"/>
    <cellStyle name="20% - Dekorfärg2 8 3 2 2 2" xfId="39489" xr:uid="{00000000-0005-0000-0000-00005C230000}"/>
    <cellStyle name="20% - Dekorfärg2 8 3 2 3" xfId="33952" xr:uid="{00000000-0005-0000-0000-00005D230000}"/>
    <cellStyle name="20% - Dekorfärg2 8 3 2 4" xfId="39490" xr:uid="{00000000-0005-0000-0000-00005E230000}"/>
    <cellStyle name="20% - Dekorfärg2 8 3 2_Tabell 6a K" xfId="21071" xr:uid="{00000000-0005-0000-0000-00005F230000}"/>
    <cellStyle name="20% - Dekorfärg2 8 3 3" xfId="12069" xr:uid="{00000000-0005-0000-0000-000060230000}"/>
    <cellStyle name="20% - Dekorfärg2 8 3 3 2" xfId="39491" xr:uid="{00000000-0005-0000-0000-000061230000}"/>
    <cellStyle name="20% - Dekorfärg2 8 3 3 2 2" xfId="39492" xr:uid="{00000000-0005-0000-0000-000062230000}"/>
    <cellStyle name="20% - Dekorfärg2 8 3 3 3" xfId="39493" xr:uid="{00000000-0005-0000-0000-000063230000}"/>
    <cellStyle name="20% - Dekorfärg2 8 3 4" xfId="29566" xr:uid="{00000000-0005-0000-0000-000064230000}"/>
    <cellStyle name="20% - Dekorfärg2 8 3 4 2" xfId="39494" xr:uid="{00000000-0005-0000-0000-000065230000}"/>
    <cellStyle name="20% - Dekorfärg2 8 3 5" xfId="39495" xr:uid="{00000000-0005-0000-0000-000066230000}"/>
    <cellStyle name="20% - Dekorfärg2 8 3 6" xfId="39496" xr:uid="{00000000-0005-0000-0000-000067230000}"/>
    <cellStyle name="20% - Dekorfärg2 8 3_Tabell 6a K" xfId="25679" xr:uid="{00000000-0005-0000-0000-000068230000}"/>
    <cellStyle name="20% - Dekorfärg2 8 4" xfId="5377" xr:uid="{00000000-0005-0000-0000-000069230000}"/>
    <cellStyle name="20% - Dekorfärg2 8 4 2" xfId="14262" xr:uid="{00000000-0005-0000-0000-00006A230000}"/>
    <cellStyle name="20% - Dekorfärg2 8 4 2 2" xfId="39497" xr:uid="{00000000-0005-0000-0000-00006B230000}"/>
    <cellStyle name="20% - Dekorfärg2 8 4 3" xfId="31759" xr:uid="{00000000-0005-0000-0000-00006C230000}"/>
    <cellStyle name="20% - Dekorfärg2 8 4 4" xfId="39498" xr:uid="{00000000-0005-0000-0000-00006D230000}"/>
    <cellStyle name="20% - Dekorfärg2 8 4_Tabell 6a K" xfId="21598" xr:uid="{00000000-0005-0000-0000-00006E230000}"/>
    <cellStyle name="20% - Dekorfärg2 8 5" xfId="9877" xr:uid="{00000000-0005-0000-0000-00006F230000}"/>
    <cellStyle name="20% - Dekorfärg2 8 5 2" xfId="39499" xr:uid="{00000000-0005-0000-0000-000070230000}"/>
    <cellStyle name="20% - Dekorfärg2 8 5 2 2" xfId="39500" xr:uid="{00000000-0005-0000-0000-000071230000}"/>
    <cellStyle name="20% - Dekorfärg2 8 5 3" xfId="39501" xr:uid="{00000000-0005-0000-0000-000072230000}"/>
    <cellStyle name="20% - Dekorfärg2 8 6" xfId="27374" xr:uid="{00000000-0005-0000-0000-000073230000}"/>
    <cellStyle name="20% - Dekorfärg2 8 6 2" xfId="39502" xr:uid="{00000000-0005-0000-0000-000074230000}"/>
    <cellStyle name="20% - Dekorfärg2 8 7" xfId="39503" xr:uid="{00000000-0005-0000-0000-000075230000}"/>
    <cellStyle name="20% - Dekorfärg2 8 8" xfId="39504" xr:uid="{00000000-0005-0000-0000-000076230000}"/>
    <cellStyle name="20% - Dekorfärg2 8_Tabell 6a K" xfId="25939" xr:uid="{00000000-0005-0000-0000-000077230000}"/>
    <cellStyle name="20% - Dekorfärg2 9" xfId="1206" xr:uid="{00000000-0005-0000-0000-000078230000}"/>
    <cellStyle name="20% - Dekorfärg2 9 2" xfId="1381" xr:uid="{00000000-0005-0000-0000-000079230000}"/>
    <cellStyle name="20% - Dekorfärg2 9 2 2" xfId="3573" xr:uid="{00000000-0005-0000-0000-00007A230000}"/>
    <cellStyle name="20% - Dekorfärg2 9 2 2 2" xfId="7959" xr:uid="{00000000-0005-0000-0000-00007B230000}"/>
    <cellStyle name="20% - Dekorfärg2 9 2 2 2 2" xfId="16844" xr:uid="{00000000-0005-0000-0000-00007C230000}"/>
    <cellStyle name="20% - Dekorfärg2 9 2 2 2 2 2" xfId="39505" xr:uid="{00000000-0005-0000-0000-00007D230000}"/>
    <cellStyle name="20% - Dekorfärg2 9 2 2 2 3" xfId="34341" xr:uid="{00000000-0005-0000-0000-00007E230000}"/>
    <cellStyle name="20% - Dekorfärg2 9 2 2 2_Tabell 6a K" xfId="19920" xr:uid="{00000000-0005-0000-0000-00007F230000}"/>
    <cellStyle name="20% - Dekorfärg2 9 2 2 3" xfId="12458" xr:uid="{00000000-0005-0000-0000-000080230000}"/>
    <cellStyle name="20% - Dekorfärg2 9 2 2 3 2" xfId="39506" xr:uid="{00000000-0005-0000-0000-000081230000}"/>
    <cellStyle name="20% - Dekorfärg2 9 2 2 4" xfId="29955" xr:uid="{00000000-0005-0000-0000-000082230000}"/>
    <cellStyle name="20% - Dekorfärg2 9 2 2 5" xfId="39507" xr:uid="{00000000-0005-0000-0000-000083230000}"/>
    <cellStyle name="20% - Dekorfärg2 9 2 2_Tabell 6a K" xfId="26399" xr:uid="{00000000-0005-0000-0000-000084230000}"/>
    <cellStyle name="20% - Dekorfärg2 9 2 3" xfId="5766" xr:uid="{00000000-0005-0000-0000-000085230000}"/>
    <cellStyle name="20% - Dekorfärg2 9 2 3 2" xfId="14651" xr:uid="{00000000-0005-0000-0000-000086230000}"/>
    <cellStyle name="20% - Dekorfärg2 9 2 3 2 2" xfId="39508" xr:uid="{00000000-0005-0000-0000-000087230000}"/>
    <cellStyle name="20% - Dekorfärg2 9 2 3 3" xfId="32148" xr:uid="{00000000-0005-0000-0000-000088230000}"/>
    <cellStyle name="20% - Dekorfärg2 9 2 3 4" xfId="39509" xr:uid="{00000000-0005-0000-0000-000089230000}"/>
    <cellStyle name="20% - Dekorfärg2 9 2 3_Tabell 6a K" xfId="25910" xr:uid="{00000000-0005-0000-0000-00008A230000}"/>
    <cellStyle name="20% - Dekorfärg2 9 2 4" xfId="10266" xr:uid="{00000000-0005-0000-0000-00008B230000}"/>
    <cellStyle name="20% - Dekorfärg2 9 2 4 2" xfId="39510" xr:uid="{00000000-0005-0000-0000-00008C230000}"/>
    <cellStyle name="20% - Dekorfärg2 9 2 4 2 2" xfId="39511" xr:uid="{00000000-0005-0000-0000-00008D230000}"/>
    <cellStyle name="20% - Dekorfärg2 9 2 4 3" xfId="39512" xr:uid="{00000000-0005-0000-0000-00008E230000}"/>
    <cellStyle name="20% - Dekorfärg2 9 2 5" xfId="27763" xr:uid="{00000000-0005-0000-0000-00008F230000}"/>
    <cellStyle name="20% - Dekorfärg2 9 2 5 2" xfId="39513" xr:uid="{00000000-0005-0000-0000-000090230000}"/>
    <cellStyle name="20% - Dekorfärg2 9 2 6" xfId="39514" xr:uid="{00000000-0005-0000-0000-000091230000}"/>
    <cellStyle name="20% - Dekorfärg2 9 2 7" xfId="39515" xr:uid="{00000000-0005-0000-0000-000092230000}"/>
    <cellStyle name="20% - Dekorfärg2 9 2_Tabell 6a K" xfId="19848" xr:uid="{00000000-0005-0000-0000-000093230000}"/>
    <cellStyle name="20% - Dekorfärg2 9 3" xfId="3398" xr:uid="{00000000-0005-0000-0000-000094230000}"/>
    <cellStyle name="20% - Dekorfärg2 9 3 2" xfId="7784" xr:uid="{00000000-0005-0000-0000-000095230000}"/>
    <cellStyle name="20% - Dekorfärg2 9 3 2 2" xfId="16669" xr:uid="{00000000-0005-0000-0000-000096230000}"/>
    <cellStyle name="20% - Dekorfärg2 9 3 2 2 2" xfId="39516" xr:uid="{00000000-0005-0000-0000-000097230000}"/>
    <cellStyle name="20% - Dekorfärg2 9 3 2 3" xfId="34166" xr:uid="{00000000-0005-0000-0000-000098230000}"/>
    <cellStyle name="20% - Dekorfärg2 9 3 2 4" xfId="39517" xr:uid="{00000000-0005-0000-0000-000099230000}"/>
    <cellStyle name="20% - Dekorfärg2 9 3 2_Tabell 6a K" xfId="22857" xr:uid="{00000000-0005-0000-0000-00009A230000}"/>
    <cellStyle name="20% - Dekorfärg2 9 3 3" xfId="12283" xr:uid="{00000000-0005-0000-0000-00009B230000}"/>
    <cellStyle name="20% - Dekorfärg2 9 3 3 2" xfId="39518" xr:uid="{00000000-0005-0000-0000-00009C230000}"/>
    <cellStyle name="20% - Dekorfärg2 9 3 3 2 2" xfId="39519" xr:uid="{00000000-0005-0000-0000-00009D230000}"/>
    <cellStyle name="20% - Dekorfärg2 9 3 3 3" xfId="39520" xr:uid="{00000000-0005-0000-0000-00009E230000}"/>
    <cellStyle name="20% - Dekorfärg2 9 3 4" xfId="29780" xr:uid="{00000000-0005-0000-0000-00009F230000}"/>
    <cellStyle name="20% - Dekorfärg2 9 3 4 2" xfId="39521" xr:uid="{00000000-0005-0000-0000-0000A0230000}"/>
    <cellStyle name="20% - Dekorfärg2 9 3 5" xfId="39522" xr:uid="{00000000-0005-0000-0000-0000A1230000}"/>
    <cellStyle name="20% - Dekorfärg2 9 3 6" xfId="39523" xr:uid="{00000000-0005-0000-0000-0000A2230000}"/>
    <cellStyle name="20% - Dekorfärg2 9 3_Tabell 6a K" xfId="19135" xr:uid="{00000000-0005-0000-0000-0000A3230000}"/>
    <cellStyle name="20% - Dekorfärg2 9 4" xfId="5591" xr:uid="{00000000-0005-0000-0000-0000A4230000}"/>
    <cellStyle name="20% - Dekorfärg2 9 4 2" xfId="14476" xr:uid="{00000000-0005-0000-0000-0000A5230000}"/>
    <cellStyle name="20% - Dekorfärg2 9 4 2 2" xfId="39524" xr:uid="{00000000-0005-0000-0000-0000A6230000}"/>
    <cellStyle name="20% - Dekorfärg2 9 4 3" xfId="31973" xr:uid="{00000000-0005-0000-0000-0000A7230000}"/>
    <cellStyle name="20% - Dekorfärg2 9 4 4" xfId="39525" xr:uid="{00000000-0005-0000-0000-0000A8230000}"/>
    <cellStyle name="20% - Dekorfärg2 9 4_Tabell 6a K" xfId="25678" xr:uid="{00000000-0005-0000-0000-0000A9230000}"/>
    <cellStyle name="20% - Dekorfärg2 9 5" xfId="10091" xr:uid="{00000000-0005-0000-0000-0000AA230000}"/>
    <cellStyle name="20% - Dekorfärg2 9 5 2" xfId="39526" xr:uid="{00000000-0005-0000-0000-0000AB230000}"/>
    <cellStyle name="20% - Dekorfärg2 9 5 2 2" xfId="39527" xr:uid="{00000000-0005-0000-0000-0000AC230000}"/>
    <cellStyle name="20% - Dekorfärg2 9 5 3" xfId="39528" xr:uid="{00000000-0005-0000-0000-0000AD230000}"/>
    <cellStyle name="20% - Dekorfärg2 9 6" xfId="27588" xr:uid="{00000000-0005-0000-0000-0000AE230000}"/>
    <cellStyle name="20% - Dekorfärg2 9 6 2" xfId="39529" xr:uid="{00000000-0005-0000-0000-0000AF230000}"/>
    <cellStyle name="20% - Dekorfärg2 9 7" xfId="39530" xr:uid="{00000000-0005-0000-0000-0000B0230000}"/>
    <cellStyle name="20% - Dekorfärg2 9 8" xfId="39531" xr:uid="{00000000-0005-0000-0000-0000B1230000}"/>
    <cellStyle name="20% - Dekorfärg2 9_Tabell 6a K" xfId="19697" xr:uid="{00000000-0005-0000-0000-0000B2230000}"/>
    <cellStyle name="20% - Dekorfärg3 10" xfId="1222" xr:uid="{00000000-0005-0000-0000-0000B3230000}"/>
    <cellStyle name="20% - Dekorfärg3 10 2" xfId="1382" xr:uid="{00000000-0005-0000-0000-0000B4230000}"/>
    <cellStyle name="20% - Dekorfärg3 10 2 2" xfId="3574" xr:uid="{00000000-0005-0000-0000-0000B5230000}"/>
    <cellStyle name="20% - Dekorfärg3 10 2 2 2" xfId="7960" xr:uid="{00000000-0005-0000-0000-0000B6230000}"/>
    <cellStyle name="20% - Dekorfärg3 10 2 2 2 2" xfId="16845" xr:uid="{00000000-0005-0000-0000-0000B7230000}"/>
    <cellStyle name="20% - Dekorfärg3 10 2 2 2 2 2" xfId="39532" xr:uid="{00000000-0005-0000-0000-0000B8230000}"/>
    <cellStyle name="20% - Dekorfärg3 10 2 2 2 3" xfId="34342" xr:uid="{00000000-0005-0000-0000-0000B9230000}"/>
    <cellStyle name="20% - Dekorfärg3 10 2 2 2_Tabell 6a K" xfId="23198" xr:uid="{00000000-0005-0000-0000-0000BA230000}"/>
    <cellStyle name="20% - Dekorfärg3 10 2 2 3" xfId="12459" xr:uid="{00000000-0005-0000-0000-0000BB230000}"/>
    <cellStyle name="20% - Dekorfärg3 10 2 2 3 2" xfId="39533" xr:uid="{00000000-0005-0000-0000-0000BC230000}"/>
    <cellStyle name="20% - Dekorfärg3 10 2 2 4" xfId="29956" xr:uid="{00000000-0005-0000-0000-0000BD230000}"/>
    <cellStyle name="20% - Dekorfärg3 10 2 2 5" xfId="39534" xr:uid="{00000000-0005-0000-0000-0000BE230000}"/>
    <cellStyle name="20% - Dekorfärg3 10 2 2_Tabell 6a K" xfId="23636" xr:uid="{00000000-0005-0000-0000-0000BF230000}"/>
    <cellStyle name="20% - Dekorfärg3 10 2 3" xfId="5767" xr:uid="{00000000-0005-0000-0000-0000C0230000}"/>
    <cellStyle name="20% - Dekorfärg3 10 2 3 2" xfId="14652" xr:uid="{00000000-0005-0000-0000-0000C1230000}"/>
    <cellStyle name="20% - Dekorfärg3 10 2 3 2 2" xfId="39535" xr:uid="{00000000-0005-0000-0000-0000C2230000}"/>
    <cellStyle name="20% - Dekorfärg3 10 2 3 3" xfId="32149" xr:uid="{00000000-0005-0000-0000-0000C3230000}"/>
    <cellStyle name="20% - Dekorfärg3 10 2 3 4" xfId="39536" xr:uid="{00000000-0005-0000-0000-0000C4230000}"/>
    <cellStyle name="20% - Dekorfärg3 10 2 3_Tabell 6a K" xfId="21732" xr:uid="{00000000-0005-0000-0000-0000C5230000}"/>
    <cellStyle name="20% - Dekorfärg3 10 2 4" xfId="10267" xr:uid="{00000000-0005-0000-0000-0000C6230000}"/>
    <cellStyle name="20% - Dekorfärg3 10 2 4 2" xfId="39537" xr:uid="{00000000-0005-0000-0000-0000C7230000}"/>
    <cellStyle name="20% - Dekorfärg3 10 2 4 2 2" xfId="39538" xr:uid="{00000000-0005-0000-0000-0000C8230000}"/>
    <cellStyle name="20% - Dekorfärg3 10 2 4 3" xfId="39539" xr:uid="{00000000-0005-0000-0000-0000C9230000}"/>
    <cellStyle name="20% - Dekorfärg3 10 2 5" xfId="27764" xr:uid="{00000000-0005-0000-0000-0000CA230000}"/>
    <cellStyle name="20% - Dekorfärg3 10 2 5 2" xfId="39540" xr:uid="{00000000-0005-0000-0000-0000CB230000}"/>
    <cellStyle name="20% - Dekorfärg3 10 2 6" xfId="39541" xr:uid="{00000000-0005-0000-0000-0000CC230000}"/>
    <cellStyle name="20% - Dekorfärg3 10 2 7" xfId="39542" xr:uid="{00000000-0005-0000-0000-0000CD230000}"/>
    <cellStyle name="20% - Dekorfärg3 10 2_Tabell 6a K" xfId="18332" xr:uid="{00000000-0005-0000-0000-0000CE230000}"/>
    <cellStyle name="20% - Dekorfärg3 10 3" xfId="3414" xr:uid="{00000000-0005-0000-0000-0000CF230000}"/>
    <cellStyle name="20% - Dekorfärg3 10 3 2" xfId="7800" xr:uid="{00000000-0005-0000-0000-0000D0230000}"/>
    <cellStyle name="20% - Dekorfärg3 10 3 2 2" xfId="16685" xr:uid="{00000000-0005-0000-0000-0000D1230000}"/>
    <cellStyle name="20% - Dekorfärg3 10 3 2 2 2" xfId="39543" xr:uid="{00000000-0005-0000-0000-0000D2230000}"/>
    <cellStyle name="20% - Dekorfärg3 10 3 2 3" xfId="34182" xr:uid="{00000000-0005-0000-0000-0000D3230000}"/>
    <cellStyle name="20% - Dekorfärg3 10 3 2 4" xfId="39544" xr:uid="{00000000-0005-0000-0000-0000D4230000}"/>
    <cellStyle name="20% - Dekorfärg3 10 3 2_Tabell 6a K" xfId="20856" xr:uid="{00000000-0005-0000-0000-0000D5230000}"/>
    <cellStyle name="20% - Dekorfärg3 10 3 3" xfId="12299" xr:uid="{00000000-0005-0000-0000-0000D6230000}"/>
    <cellStyle name="20% - Dekorfärg3 10 3 3 2" xfId="39545" xr:uid="{00000000-0005-0000-0000-0000D7230000}"/>
    <cellStyle name="20% - Dekorfärg3 10 3 3 2 2" xfId="39546" xr:uid="{00000000-0005-0000-0000-0000D8230000}"/>
    <cellStyle name="20% - Dekorfärg3 10 3 3 3" xfId="39547" xr:uid="{00000000-0005-0000-0000-0000D9230000}"/>
    <cellStyle name="20% - Dekorfärg3 10 3 4" xfId="29796" xr:uid="{00000000-0005-0000-0000-0000DA230000}"/>
    <cellStyle name="20% - Dekorfärg3 10 3 4 2" xfId="39548" xr:uid="{00000000-0005-0000-0000-0000DB230000}"/>
    <cellStyle name="20% - Dekorfärg3 10 3 5" xfId="39549" xr:uid="{00000000-0005-0000-0000-0000DC230000}"/>
    <cellStyle name="20% - Dekorfärg3 10 3 6" xfId="39550" xr:uid="{00000000-0005-0000-0000-0000DD230000}"/>
    <cellStyle name="20% - Dekorfärg3 10 3_Tabell 6a K" xfId="25103" xr:uid="{00000000-0005-0000-0000-0000DE230000}"/>
    <cellStyle name="20% - Dekorfärg3 10 4" xfId="5607" xr:uid="{00000000-0005-0000-0000-0000DF230000}"/>
    <cellStyle name="20% - Dekorfärg3 10 4 2" xfId="14492" xr:uid="{00000000-0005-0000-0000-0000E0230000}"/>
    <cellStyle name="20% - Dekorfärg3 10 4 2 2" xfId="39551" xr:uid="{00000000-0005-0000-0000-0000E1230000}"/>
    <cellStyle name="20% - Dekorfärg3 10 4 3" xfId="31989" xr:uid="{00000000-0005-0000-0000-0000E2230000}"/>
    <cellStyle name="20% - Dekorfärg3 10 4 4" xfId="39552" xr:uid="{00000000-0005-0000-0000-0000E3230000}"/>
    <cellStyle name="20% - Dekorfärg3 10 4_Tabell 6a K" xfId="20090" xr:uid="{00000000-0005-0000-0000-0000E4230000}"/>
    <cellStyle name="20% - Dekorfärg3 10 5" xfId="10107" xr:uid="{00000000-0005-0000-0000-0000E5230000}"/>
    <cellStyle name="20% - Dekorfärg3 10 5 2" xfId="39553" xr:uid="{00000000-0005-0000-0000-0000E6230000}"/>
    <cellStyle name="20% - Dekorfärg3 10 5 2 2" xfId="39554" xr:uid="{00000000-0005-0000-0000-0000E7230000}"/>
    <cellStyle name="20% - Dekorfärg3 10 5 3" xfId="39555" xr:uid="{00000000-0005-0000-0000-0000E8230000}"/>
    <cellStyle name="20% - Dekorfärg3 10 6" xfId="27604" xr:uid="{00000000-0005-0000-0000-0000E9230000}"/>
    <cellStyle name="20% - Dekorfärg3 10 6 2" xfId="39556" xr:uid="{00000000-0005-0000-0000-0000EA230000}"/>
    <cellStyle name="20% - Dekorfärg3 10 7" xfId="39557" xr:uid="{00000000-0005-0000-0000-0000EB230000}"/>
    <cellStyle name="20% - Dekorfärg3 10 8" xfId="39558" xr:uid="{00000000-0005-0000-0000-0000EC230000}"/>
    <cellStyle name="20% - Dekorfärg3 10_Tabell 6a K" xfId="18186" xr:uid="{00000000-0005-0000-0000-0000ED230000}"/>
    <cellStyle name="20% - Dekorfärg3 11" xfId="2312" xr:uid="{00000000-0005-0000-0000-0000EE230000}"/>
    <cellStyle name="20% - Dekorfärg3 11 2" xfId="4505" xr:uid="{00000000-0005-0000-0000-0000EF230000}"/>
    <cellStyle name="20% - Dekorfärg3 11 2 2" xfId="8891" xr:uid="{00000000-0005-0000-0000-0000F0230000}"/>
    <cellStyle name="20% - Dekorfärg3 11 2 2 2" xfId="17776" xr:uid="{00000000-0005-0000-0000-0000F1230000}"/>
    <cellStyle name="20% - Dekorfärg3 11 2 2 2 2" xfId="39559" xr:uid="{00000000-0005-0000-0000-0000F2230000}"/>
    <cellStyle name="20% - Dekorfärg3 11 2 2 3" xfId="35273" xr:uid="{00000000-0005-0000-0000-0000F3230000}"/>
    <cellStyle name="20% - Dekorfärg3 11 2 2_Tabell 6a K" xfId="20887" xr:uid="{00000000-0005-0000-0000-0000F4230000}"/>
    <cellStyle name="20% - Dekorfärg3 11 2 3" xfId="13390" xr:uid="{00000000-0005-0000-0000-0000F5230000}"/>
    <cellStyle name="20% - Dekorfärg3 11 2 3 2" xfId="39560" xr:uid="{00000000-0005-0000-0000-0000F6230000}"/>
    <cellStyle name="20% - Dekorfärg3 11 2 4" xfId="30887" xr:uid="{00000000-0005-0000-0000-0000F7230000}"/>
    <cellStyle name="20% - Dekorfärg3 11 2 5" xfId="39561" xr:uid="{00000000-0005-0000-0000-0000F8230000}"/>
    <cellStyle name="20% - Dekorfärg3 11 2_Tabell 6a K" xfId="26341" xr:uid="{00000000-0005-0000-0000-0000F9230000}"/>
    <cellStyle name="20% - Dekorfärg3 11 3" xfId="6698" xr:uid="{00000000-0005-0000-0000-0000FA230000}"/>
    <cellStyle name="20% - Dekorfärg3 11 3 2" xfId="15583" xr:uid="{00000000-0005-0000-0000-0000FB230000}"/>
    <cellStyle name="20% - Dekorfärg3 11 3 2 2" xfId="39562" xr:uid="{00000000-0005-0000-0000-0000FC230000}"/>
    <cellStyle name="20% - Dekorfärg3 11 3 3" xfId="33080" xr:uid="{00000000-0005-0000-0000-0000FD230000}"/>
    <cellStyle name="20% - Dekorfärg3 11 3_Tabell 6a K" xfId="18075" xr:uid="{00000000-0005-0000-0000-0000FE230000}"/>
    <cellStyle name="20% - Dekorfärg3 11 4" xfId="11197" xr:uid="{00000000-0005-0000-0000-0000FF230000}"/>
    <cellStyle name="20% - Dekorfärg3 11 4 2" xfId="39563" xr:uid="{00000000-0005-0000-0000-000000240000}"/>
    <cellStyle name="20% - Dekorfärg3 11 5" xfId="28694" xr:uid="{00000000-0005-0000-0000-000001240000}"/>
    <cellStyle name="20% - Dekorfärg3 11 6" xfId="39564" xr:uid="{00000000-0005-0000-0000-000002240000}"/>
    <cellStyle name="20% - Dekorfärg3 11_Tabell 6a K" xfId="24040" xr:uid="{00000000-0005-0000-0000-000003240000}"/>
    <cellStyle name="20% - Dekorfärg3 12" xfId="2313" xr:uid="{00000000-0005-0000-0000-000004240000}"/>
    <cellStyle name="20% - Dekorfärg3 12 2" xfId="4506" xr:uid="{00000000-0005-0000-0000-000005240000}"/>
    <cellStyle name="20% - Dekorfärg3 12 2 2" xfId="8892" xr:uid="{00000000-0005-0000-0000-000006240000}"/>
    <cellStyle name="20% - Dekorfärg3 12 2 2 2" xfId="17777" xr:uid="{00000000-0005-0000-0000-000007240000}"/>
    <cellStyle name="20% - Dekorfärg3 12 2 2 2 2" xfId="39565" xr:uid="{00000000-0005-0000-0000-000008240000}"/>
    <cellStyle name="20% - Dekorfärg3 12 2 2 3" xfId="35274" xr:uid="{00000000-0005-0000-0000-000009240000}"/>
    <cellStyle name="20% - Dekorfärg3 12 2 2_Tabell 6a K" xfId="25196" xr:uid="{00000000-0005-0000-0000-00000A240000}"/>
    <cellStyle name="20% - Dekorfärg3 12 2 3" xfId="13391" xr:uid="{00000000-0005-0000-0000-00000B240000}"/>
    <cellStyle name="20% - Dekorfärg3 12 2 3 2" xfId="39566" xr:uid="{00000000-0005-0000-0000-00000C240000}"/>
    <cellStyle name="20% - Dekorfärg3 12 2 4" xfId="30888" xr:uid="{00000000-0005-0000-0000-00000D240000}"/>
    <cellStyle name="20% - Dekorfärg3 12 2 5" xfId="39567" xr:uid="{00000000-0005-0000-0000-00000E240000}"/>
    <cellStyle name="20% - Dekorfärg3 12 2_Tabell 6a K" xfId="22933" xr:uid="{00000000-0005-0000-0000-00000F240000}"/>
    <cellStyle name="20% - Dekorfärg3 12 3" xfId="6699" xr:uid="{00000000-0005-0000-0000-000010240000}"/>
    <cellStyle name="20% - Dekorfärg3 12 3 2" xfId="15584" xr:uid="{00000000-0005-0000-0000-000011240000}"/>
    <cellStyle name="20% - Dekorfärg3 12 3 2 2" xfId="39568" xr:uid="{00000000-0005-0000-0000-000012240000}"/>
    <cellStyle name="20% - Dekorfärg3 12 3 3" xfId="33081" xr:uid="{00000000-0005-0000-0000-000013240000}"/>
    <cellStyle name="20% - Dekorfärg3 12 3_Tabell 6a K" xfId="24433" xr:uid="{00000000-0005-0000-0000-000014240000}"/>
    <cellStyle name="20% - Dekorfärg3 12 4" xfId="11198" xr:uid="{00000000-0005-0000-0000-000015240000}"/>
    <cellStyle name="20% - Dekorfärg3 12 4 2" xfId="39569" xr:uid="{00000000-0005-0000-0000-000016240000}"/>
    <cellStyle name="20% - Dekorfärg3 12 5" xfId="28695" xr:uid="{00000000-0005-0000-0000-000017240000}"/>
    <cellStyle name="20% - Dekorfärg3 12 6" xfId="39570" xr:uid="{00000000-0005-0000-0000-000018240000}"/>
    <cellStyle name="20% - Dekorfärg3 12_Tabell 6a K" xfId="24978" xr:uid="{00000000-0005-0000-0000-000019240000}"/>
    <cellStyle name="20% - Dekorfärg3 13" xfId="2338" xr:uid="{00000000-0005-0000-0000-00001A240000}"/>
    <cellStyle name="20% - Dekorfärg3 13 2" xfId="6724" xr:uid="{00000000-0005-0000-0000-00001B240000}"/>
    <cellStyle name="20% - Dekorfärg3 13 2 2" xfId="15609" xr:uid="{00000000-0005-0000-0000-00001C240000}"/>
    <cellStyle name="20% - Dekorfärg3 13 2 2 2" xfId="39571" xr:uid="{00000000-0005-0000-0000-00001D240000}"/>
    <cellStyle name="20% - Dekorfärg3 13 2 3" xfId="33106" xr:uid="{00000000-0005-0000-0000-00001E240000}"/>
    <cellStyle name="20% - Dekorfärg3 13 2_Tabell 6a K" xfId="24508" xr:uid="{00000000-0005-0000-0000-00001F240000}"/>
    <cellStyle name="20% - Dekorfärg3 13 3" xfId="11223" xr:uid="{00000000-0005-0000-0000-000020240000}"/>
    <cellStyle name="20% - Dekorfärg3 13 3 2" xfId="39572" xr:uid="{00000000-0005-0000-0000-000021240000}"/>
    <cellStyle name="20% - Dekorfärg3 13 4" xfId="28720" xr:uid="{00000000-0005-0000-0000-000022240000}"/>
    <cellStyle name="20% - Dekorfärg3 13 5" xfId="39573" xr:uid="{00000000-0005-0000-0000-000023240000}"/>
    <cellStyle name="20% - Dekorfärg3 13_Tabell 6a K" xfId="20290" xr:uid="{00000000-0005-0000-0000-000024240000}"/>
    <cellStyle name="20% - Dekorfärg3 14" xfId="4531" xr:uid="{00000000-0005-0000-0000-000025240000}"/>
    <cellStyle name="20% - Dekorfärg3 14 2" xfId="13416" xr:uid="{00000000-0005-0000-0000-000026240000}"/>
    <cellStyle name="20% - Dekorfärg3 14 2 2" xfId="39574" xr:uid="{00000000-0005-0000-0000-000027240000}"/>
    <cellStyle name="20% - Dekorfärg3 14 3" xfId="30913" xr:uid="{00000000-0005-0000-0000-000028240000}"/>
    <cellStyle name="20% - Dekorfärg3 14 4" xfId="39575" xr:uid="{00000000-0005-0000-0000-000029240000}"/>
    <cellStyle name="20% - Dekorfärg3 14_Tabell 6a K" xfId="23716" xr:uid="{00000000-0005-0000-0000-00002A240000}"/>
    <cellStyle name="20% - Dekorfärg3 15" xfId="130" xr:uid="{00000000-0005-0000-0000-00002B240000}"/>
    <cellStyle name="20% - Dekorfärg3 16" xfId="8990" xr:uid="{00000000-0005-0000-0000-00002C240000}"/>
    <cellStyle name="20% - Dekorfärg3 17" xfId="26523" xr:uid="{00000000-0005-0000-0000-00002D240000}"/>
    <cellStyle name="20% - Dekorfärg3 2" xfId="162" xr:uid="{00000000-0005-0000-0000-00002E240000}"/>
    <cellStyle name="20% - Dekorfärg3 2 10" xfId="2354" xr:uid="{00000000-0005-0000-0000-00002F240000}"/>
    <cellStyle name="20% - Dekorfärg3 2 10 2" xfId="6740" xr:uid="{00000000-0005-0000-0000-000030240000}"/>
    <cellStyle name="20% - Dekorfärg3 2 10 2 2" xfId="15625" xr:uid="{00000000-0005-0000-0000-000031240000}"/>
    <cellStyle name="20% - Dekorfärg3 2 10 2 2 2" xfId="39576" xr:uid="{00000000-0005-0000-0000-000032240000}"/>
    <cellStyle name="20% - Dekorfärg3 2 10 2 3" xfId="33122" xr:uid="{00000000-0005-0000-0000-000033240000}"/>
    <cellStyle name="20% - Dekorfärg3 2 10 2 4" xfId="39577" xr:uid="{00000000-0005-0000-0000-000034240000}"/>
    <cellStyle name="20% - Dekorfärg3 2 10 2_Tabell 6a K" xfId="21338" xr:uid="{00000000-0005-0000-0000-000035240000}"/>
    <cellStyle name="20% - Dekorfärg3 2 10 3" xfId="11239" xr:uid="{00000000-0005-0000-0000-000036240000}"/>
    <cellStyle name="20% - Dekorfärg3 2 10 3 2" xfId="39578" xr:uid="{00000000-0005-0000-0000-000037240000}"/>
    <cellStyle name="20% - Dekorfärg3 2 10 3 2 2" xfId="39579" xr:uid="{00000000-0005-0000-0000-000038240000}"/>
    <cellStyle name="20% - Dekorfärg3 2 10 3 3" xfId="39580" xr:uid="{00000000-0005-0000-0000-000039240000}"/>
    <cellStyle name="20% - Dekorfärg3 2 10 4" xfId="28736" xr:uid="{00000000-0005-0000-0000-00003A240000}"/>
    <cellStyle name="20% - Dekorfärg3 2 10 4 2" xfId="39581" xr:uid="{00000000-0005-0000-0000-00003B240000}"/>
    <cellStyle name="20% - Dekorfärg3 2 10 5" xfId="39582" xr:uid="{00000000-0005-0000-0000-00003C240000}"/>
    <cellStyle name="20% - Dekorfärg3 2 10 6" xfId="39583" xr:uid="{00000000-0005-0000-0000-00003D240000}"/>
    <cellStyle name="20% - Dekorfärg3 2 10_Tabell 6a K" xfId="26147" xr:uid="{00000000-0005-0000-0000-00003E240000}"/>
    <cellStyle name="20% - Dekorfärg3 2 11" xfId="4547" xr:uid="{00000000-0005-0000-0000-00003F240000}"/>
    <cellStyle name="20% - Dekorfärg3 2 11 2" xfId="13432" xr:uid="{00000000-0005-0000-0000-000040240000}"/>
    <cellStyle name="20% - Dekorfärg3 2 11 2 2" xfId="39584" xr:uid="{00000000-0005-0000-0000-000041240000}"/>
    <cellStyle name="20% - Dekorfärg3 2 11 3" xfId="30929" xr:uid="{00000000-0005-0000-0000-000042240000}"/>
    <cellStyle name="20% - Dekorfärg3 2 11 4" xfId="39585" xr:uid="{00000000-0005-0000-0000-000043240000}"/>
    <cellStyle name="20% - Dekorfärg3 2 11_Tabell 6a K" xfId="18882" xr:uid="{00000000-0005-0000-0000-000044240000}"/>
    <cellStyle name="20% - Dekorfärg3 2 12" xfId="9047" xr:uid="{00000000-0005-0000-0000-000045240000}"/>
    <cellStyle name="20% - Dekorfärg3 2 12 2" xfId="39586" xr:uid="{00000000-0005-0000-0000-000046240000}"/>
    <cellStyle name="20% - Dekorfärg3 2 12 2 2" xfId="39587" xr:uid="{00000000-0005-0000-0000-000047240000}"/>
    <cellStyle name="20% - Dekorfärg3 2 12 3" xfId="39588" xr:uid="{00000000-0005-0000-0000-000048240000}"/>
    <cellStyle name="20% - Dekorfärg3 2 13" xfId="26544" xr:uid="{00000000-0005-0000-0000-000049240000}"/>
    <cellStyle name="20% - Dekorfärg3 2 13 2" xfId="39589" xr:uid="{00000000-0005-0000-0000-00004A240000}"/>
    <cellStyle name="20% - Dekorfärg3 2 14" xfId="39590" xr:uid="{00000000-0005-0000-0000-00004B240000}"/>
    <cellStyle name="20% - Dekorfärg3 2 15" xfId="39591" xr:uid="{00000000-0005-0000-0000-00004C240000}"/>
    <cellStyle name="20% - Dekorfärg3 2 16" xfId="39592" xr:uid="{00000000-0005-0000-0000-00004D240000}"/>
    <cellStyle name="20% - Dekorfärg3 2 2" xfId="190" xr:uid="{00000000-0005-0000-0000-00004E240000}"/>
    <cellStyle name="20% - Dekorfärg3 2 2 10" xfId="4575" xr:uid="{00000000-0005-0000-0000-00004F240000}"/>
    <cellStyle name="20% - Dekorfärg3 2 2 10 2" xfId="13460" xr:uid="{00000000-0005-0000-0000-000050240000}"/>
    <cellStyle name="20% - Dekorfärg3 2 2 10 2 2" xfId="39593" xr:uid="{00000000-0005-0000-0000-000051240000}"/>
    <cellStyle name="20% - Dekorfärg3 2 2 10 3" xfId="30957" xr:uid="{00000000-0005-0000-0000-000052240000}"/>
    <cellStyle name="20% - Dekorfärg3 2 2 10 4" xfId="39594" xr:uid="{00000000-0005-0000-0000-000053240000}"/>
    <cellStyle name="20% - Dekorfärg3 2 2 10_Tabell 6a K" xfId="22462" xr:uid="{00000000-0005-0000-0000-000054240000}"/>
    <cellStyle name="20% - Dekorfärg3 2 2 11" xfId="9075" xr:uid="{00000000-0005-0000-0000-000055240000}"/>
    <cellStyle name="20% - Dekorfärg3 2 2 11 2" xfId="39595" xr:uid="{00000000-0005-0000-0000-000056240000}"/>
    <cellStyle name="20% - Dekorfärg3 2 2 11 2 2" xfId="39596" xr:uid="{00000000-0005-0000-0000-000057240000}"/>
    <cellStyle name="20% - Dekorfärg3 2 2 11 3" xfId="39597" xr:uid="{00000000-0005-0000-0000-000058240000}"/>
    <cellStyle name="20% - Dekorfärg3 2 2 12" xfId="26572" xr:uid="{00000000-0005-0000-0000-000059240000}"/>
    <cellStyle name="20% - Dekorfärg3 2 2 12 2" xfId="39598" xr:uid="{00000000-0005-0000-0000-00005A240000}"/>
    <cellStyle name="20% - Dekorfärg3 2 2 13" xfId="39599" xr:uid="{00000000-0005-0000-0000-00005B240000}"/>
    <cellStyle name="20% - Dekorfärg3 2 2 14" xfId="39600" xr:uid="{00000000-0005-0000-0000-00005C240000}"/>
    <cellStyle name="20% - Dekorfärg3 2 2 15" xfId="39601" xr:uid="{00000000-0005-0000-0000-00005D240000}"/>
    <cellStyle name="20% - Dekorfärg3 2 2 2" xfId="290" xr:uid="{00000000-0005-0000-0000-00005E240000}"/>
    <cellStyle name="20% - Dekorfärg3 2 2 2 10" xfId="39602" xr:uid="{00000000-0005-0000-0000-00005F240000}"/>
    <cellStyle name="20% - Dekorfärg3 2 2 2 11" xfId="39603" xr:uid="{00000000-0005-0000-0000-000060240000}"/>
    <cellStyle name="20% - Dekorfärg3 2 2 2 12" xfId="39604" xr:uid="{00000000-0005-0000-0000-000061240000}"/>
    <cellStyle name="20% - Dekorfärg3 2 2 2 2" xfId="502" xr:uid="{00000000-0005-0000-0000-000062240000}"/>
    <cellStyle name="20% - Dekorfärg3 2 2 2 2 2" xfId="926" xr:uid="{00000000-0005-0000-0000-000063240000}"/>
    <cellStyle name="20% - Dekorfärg3 2 2 2 2 2 2" xfId="1387" xr:uid="{00000000-0005-0000-0000-000064240000}"/>
    <cellStyle name="20% - Dekorfärg3 2 2 2 2 2 2 2" xfId="3579" xr:uid="{00000000-0005-0000-0000-000065240000}"/>
    <cellStyle name="20% - Dekorfärg3 2 2 2 2 2 2 2 2" xfId="7965" xr:uid="{00000000-0005-0000-0000-000066240000}"/>
    <cellStyle name="20% - Dekorfärg3 2 2 2 2 2 2 2 2 2" xfId="16850" xr:uid="{00000000-0005-0000-0000-000067240000}"/>
    <cellStyle name="20% - Dekorfärg3 2 2 2 2 2 2 2 2 2 2" xfId="39605" xr:uid="{00000000-0005-0000-0000-000068240000}"/>
    <cellStyle name="20% - Dekorfärg3 2 2 2 2 2 2 2 2 3" xfId="34347" xr:uid="{00000000-0005-0000-0000-000069240000}"/>
    <cellStyle name="20% - Dekorfärg3 2 2 2 2 2 2 2 2_Tabell 6a K" xfId="22260" xr:uid="{00000000-0005-0000-0000-00006A240000}"/>
    <cellStyle name="20% - Dekorfärg3 2 2 2 2 2 2 2 3" xfId="12464" xr:uid="{00000000-0005-0000-0000-00006B240000}"/>
    <cellStyle name="20% - Dekorfärg3 2 2 2 2 2 2 2 3 2" xfId="39606" xr:uid="{00000000-0005-0000-0000-00006C240000}"/>
    <cellStyle name="20% - Dekorfärg3 2 2 2 2 2 2 2 4" xfId="29961" xr:uid="{00000000-0005-0000-0000-00006D240000}"/>
    <cellStyle name="20% - Dekorfärg3 2 2 2 2 2 2 2 5" xfId="39607" xr:uid="{00000000-0005-0000-0000-00006E240000}"/>
    <cellStyle name="20% - Dekorfärg3 2 2 2 2 2 2 2_Tabell 6a K" xfId="23027" xr:uid="{00000000-0005-0000-0000-00006F240000}"/>
    <cellStyle name="20% - Dekorfärg3 2 2 2 2 2 2 3" xfId="5772" xr:uid="{00000000-0005-0000-0000-000070240000}"/>
    <cellStyle name="20% - Dekorfärg3 2 2 2 2 2 2 3 2" xfId="14657" xr:uid="{00000000-0005-0000-0000-000071240000}"/>
    <cellStyle name="20% - Dekorfärg3 2 2 2 2 2 2 3 2 2" xfId="39608" xr:uid="{00000000-0005-0000-0000-000072240000}"/>
    <cellStyle name="20% - Dekorfärg3 2 2 2 2 2 2 3 3" xfId="32154" xr:uid="{00000000-0005-0000-0000-000073240000}"/>
    <cellStyle name="20% - Dekorfärg3 2 2 2 2 2 2 3 4" xfId="39609" xr:uid="{00000000-0005-0000-0000-000074240000}"/>
    <cellStyle name="20% - Dekorfärg3 2 2 2 2 2 2 3_Tabell 6a K" xfId="24632" xr:uid="{00000000-0005-0000-0000-000075240000}"/>
    <cellStyle name="20% - Dekorfärg3 2 2 2 2 2 2 4" xfId="10272" xr:uid="{00000000-0005-0000-0000-000076240000}"/>
    <cellStyle name="20% - Dekorfärg3 2 2 2 2 2 2 4 2" xfId="39610" xr:uid="{00000000-0005-0000-0000-000077240000}"/>
    <cellStyle name="20% - Dekorfärg3 2 2 2 2 2 2 4 2 2" xfId="39611" xr:uid="{00000000-0005-0000-0000-000078240000}"/>
    <cellStyle name="20% - Dekorfärg3 2 2 2 2 2 2 4 3" xfId="39612" xr:uid="{00000000-0005-0000-0000-000079240000}"/>
    <cellStyle name="20% - Dekorfärg3 2 2 2 2 2 2 5" xfId="27769" xr:uid="{00000000-0005-0000-0000-00007A240000}"/>
    <cellStyle name="20% - Dekorfärg3 2 2 2 2 2 2 5 2" xfId="39613" xr:uid="{00000000-0005-0000-0000-00007B240000}"/>
    <cellStyle name="20% - Dekorfärg3 2 2 2 2 2 2 6" xfId="39614" xr:uid="{00000000-0005-0000-0000-00007C240000}"/>
    <cellStyle name="20% - Dekorfärg3 2 2 2 2 2 2 7" xfId="39615" xr:uid="{00000000-0005-0000-0000-00007D240000}"/>
    <cellStyle name="20% - Dekorfärg3 2 2 2 2 2 2_Tabell 6a K" xfId="19168" xr:uid="{00000000-0005-0000-0000-00007E240000}"/>
    <cellStyle name="20% - Dekorfärg3 2 2 2 2 2 3" xfId="3118" xr:uid="{00000000-0005-0000-0000-00007F240000}"/>
    <cellStyle name="20% - Dekorfärg3 2 2 2 2 2 3 2" xfId="7504" xr:uid="{00000000-0005-0000-0000-000080240000}"/>
    <cellStyle name="20% - Dekorfärg3 2 2 2 2 2 3 2 2" xfId="16389" xr:uid="{00000000-0005-0000-0000-000081240000}"/>
    <cellStyle name="20% - Dekorfärg3 2 2 2 2 2 3 2 2 2" xfId="39616" xr:uid="{00000000-0005-0000-0000-000082240000}"/>
    <cellStyle name="20% - Dekorfärg3 2 2 2 2 2 3 2 3" xfId="33886" xr:uid="{00000000-0005-0000-0000-000083240000}"/>
    <cellStyle name="20% - Dekorfärg3 2 2 2 2 2 3 2 4" xfId="39617" xr:uid="{00000000-0005-0000-0000-000084240000}"/>
    <cellStyle name="20% - Dekorfärg3 2 2 2 2 2 3 2_Tabell 6a K" xfId="22067" xr:uid="{00000000-0005-0000-0000-000085240000}"/>
    <cellStyle name="20% - Dekorfärg3 2 2 2 2 2 3 3" xfId="12003" xr:uid="{00000000-0005-0000-0000-000086240000}"/>
    <cellStyle name="20% - Dekorfärg3 2 2 2 2 2 3 3 2" xfId="39618" xr:uid="{00000000-0005-0000-0000-000087240000}"/>
    <cellStyle name="20% - Dekorfärg3 2 2 2 2 2 3 3 2 2" xfId="39619" xr:uid="{00000000-0005-0000-0000-000088240000}"/>
    <cellStyle name="20% - Dekorfärg3 2 2 2 2 2 3 3 3" xfId="39620" xr:uid="{00000000-0005-0000-0000-000089240000}"/>
    <cellStyle name="20% - Dekorfärg3 2 2 2 2 2 3 4" xfId="29500" xr:uid="{00000000-0005-0000-0000-00008A240000}"/>
    <cellStyle name="20% - Dekorfärg3 2 2 2 2 2 3 4 2" xfId="39621" xr:uid="{00000000-0005-0000-0000-00008B240000}"/>
    <cellStyle name="20% - Dekorfärg3 2 2 2 2 2 3 5" xfId="39622" xr:uid="{00000000-0005-0000-0000-00008C240000}"/>
    <cellStyle name="20% - Dekorfärg3 2 2 2 2 2 3 6" xfId="39623" xr:uid="{00000000-0005-0000-0000-00008D240000}"/>
    <cellStyle name="20% - Dekorfärg3 2 2 2 2 2 3_Tabell 6a K" xfId="22024" xr:uid="{00000000-0005-0000-0000-00008E240000}"/>
    <cellStyle name="20% - Dekorfärg3 2 2 2 2 2 4" xfId="5311" xr:uid="{00000000-0005-0000-0000-00008F240000}"/>
    <cellStyle name="20% - Dekorfärg3 2 2 2 2 2 4 2" xfId="14196" xr:uid="{00000000-0005-0000-0000-000090240000}"/>
    <cellStyle name="20% - Dekorfärg3 2 2 2 2 2 4 2 2" xfId="39624" xr:uid="{00000000-0005-0000-0000-000091240000}"/>
    <cellStyle name="20% - Dekorfärg3 2 2 2 2 2 4 3" xfId="31693" xr:uid="{00000000-0005-0000-0000-000092240000}"/>
    <cellStyle name="20% - Dekorfärg3 2 2 2 2 2 4 4" xfId="39625" xr:uid="{00000000-0005-0000-0000-000093240000}"/>
    <cellStyle name="20% - Dekorfärg3 2 2 2 2 2 4_Tabell 6a K" xfId="26436" xr:uid="{00000000-0005-0000-0000-000094240000}"/>
    <cellStyle name="20% - Dekorfärg3 2 2 2 2 2 5" xfId="9811" xr:uid="{00000000-0005-0000-0000-000095240000}"/>
    <cellStyle name="20% - Dekorfärg3 2 2 2 2 2 5 2" xfId="39626" xr:uid="{00000000-0005-0000-0000-000096240000}"/>
    <cellStyle name="20% - Dekorfärg3 2 2 2 2 2 5 2 2" xfId="39627" xr:uid="{00000000-0005-0000-0000-000097240000}"/>
    <cellStyle name="20% - Dekorfärg3 2 2 2 2 2 5 3" xfId="39628" xr:uid="{00000000-0005-0000-0000-000098240000}"/>
    <cellStyle name="20% - Dekorfärg3 2 2 2 2 2 6" xfId="27308" xr:uid="{00000000-0005-0000-0000-000099240000}"/>
    <cellStyle name="20% - Dekorfärg3 2 2 2 2 2 6 2" xfId="39629" xr:uid="{00000000-0005-0000-0000-00009A240000}"/>
    <cellStyle name="20% - Dekorfärg3 2 2 2 2 2 7" xfId="39630" xr:uid="{00000000-0005-0000-0000-00009B240000}"/>
    <cellStyle name="20% - Dekorfärg3 2 2 2 2 2 8" xfId="39631" xr:uid="{00000000-0005-0000-0000-00009C240000}"/>
    <cellStyle name="20% - Dekorfärg3 2 2 2 2 2_Tabell 6a K" xfId="19581" xr:uid="{00000000-0005-0000-0000-00009D240000}"/>
    <cellStyle name="20% - Dekorfärg3 2 2 2 2 3" xfId="1386" xr:uid="{00000000-0005-0000-0000-00009E240000}"/>
    <cellStyle name="20% - Dekorfärg3 2 2 2 2 3 2" xfId="3578" xr:uid="{00000000-0005-0000-0000-00009F240000}"/>
    <cellStyle name="20% - Dekorfärg3 2 2 2 2 3 2 2" xfId="7964" xr:uid="{00000000-0005-0000-0000-0000A0240000}"/>
    <cellStyle name="20% - Dekorfärg3 2 2 2 2 3 2 2 2" xfId="16849" xr:uid="{00000000-0005-0000-0000-0000A1240000}"/>
    <cellStyle name="20% - Dekorfärg3 2 2 2 2 3 2 2 2 2" xfId="39632" xr:uid="{00000000-0005-0000-0000-0000A2240000}"/>
    <cellStyle name="20% - Dekorfärg3 2 2 2 2 3 2 2 3" xfId="34346" xr:uid="{00000000-0005-0000-0000-0000A3240000}"/>
    <cellStyle name="20% - Dekorfärg3 2 2 2 2 3 2 2_Tabell 6a K" xfId="23144" xr:uid="{00000000-0005-0000-0000-0000A4240000}"/>
    <cellStyle name="20% - Dekorfärg3 2 2 2 2 3 2 3" xfId="12463" xr:uid="{00000000-0005-0000-0000-0000A5240000}"/>
    <cellStyle name="20% - Dekorfärg3 2 2 2 2 3 2 3 2" xfId="39633" xr:uid="{00000000-0005-0000-0000-0000A6240000}"/>
    <cellStyle name="20% - Dekorfärg3 2 2 2 2 3 2 4" xfId="29960" xr:uid="{00000000-0005-0000-0000-0000A7240000}"/>
    <cellStyle name="20% - Dekorfärg3 2 2 2 2 3 2 5" xfId="39634" xr:uid="{00000000-0005-0000-0000-0000A8240000}"/>
    <cellStyle name="20% - Dekorfärg3 2 2 2 2 3 2_Tabell 6a K" xfId="19674" xr:uid="{00000000-0005-0000-0000-0000A9240000}"/>
    <cellStyle name="20% - Dekorfärg3 2 2 2 2 3 3" xfId="5771" xr:uid="{00000000-0005-0000-0000-0000AA240000}"/>
    <cellStyle name="20% - Dekorfärg3 2 2 2 2 3 3 2" xfId="14656" xr:uid="{00000000-0005-0000-0000-0000AB240000}"/>
    <cellStyle name="20% - Dekorfärg3 2 2 2 2 3 3 2 2" xfId="39635" xr:uid="{00000000-0005-0000-0000-0000AC240000}"/>
    <cellStyle name="20% - Dekorfärg3 2 2 2 2 3 3 3" xfId="32153" xr:uid="{00000000-0005-0000-0000-0000AD240000}"/>
    <cellStyle name="20% - Dekorfärg3 2 2 2 2 3 3 4" xfId="39636" xr:uid="{00000000-0005-0000-0000-0000AE240000}"/>
    <cellStyle name="20% - Dekorfärg3 2 2 2 2 3 3_Tabell 6a K" xfId="24639" xr:uid="{00000000-0005-0000-0000-0000AF240000}"/>
    <cellStyle name="20% - Dekorfärg3 2 2 2 2 3 4" xfId="10271" xr:uid="{00000000-0005-0000-0000-0000B0240000}"/>
    <cellStyle name="20% - Dekorfärg3 2 2 2 2 3 4 2" xfId="39637" xr:uid="{00000000-0005-0000-0000-0000B1240000}"/>
    <cellStyle name="20% - Dekorfärg3 2 2 2 2 3 4 2 2" xfId="39638" xr:uid="{00000000-0005-0000-0000-0000B2240000}"/>
    <cellStyle name="20% - Dekorfärg3 2 2 2 2 3 4 3" xfId="39639" xr:uid="{00000000-0005-0000-0000-0000B3240000}"/>
    <cellStyle name="20% - Dekorfärg3 2 2 2 2 3 5" xfId="27768" xr:uid="{00000000-0005-0000-0000-0000B4240000}"/>
    <cellStyle name="20% - Dekorfärg3 2 2 2 2 3 5 2" xfId="39640" xr:uid="{00000000-0005-0000-0000-0000B5240000}"/>
    <cellStyle name="20% - Dekorfärg3 2 2 2 2 3 6" xfId="39641" xr:uid="{00000000-0005-0000-0000-0000B6240000}"/>
    <cellStyle name="20% - Dekorfärg3 2 2 2 2 3 7" xfId="39642" xr:uid="{00000000-0005-0000-0000-0000B7240000}"/>
    <cellStyle name="20% - Dekorfärg3 2 2 2 2 3_Tabell 6a K" xfId="25648" xr:uid="{00000000-0005-0000-0000-0000B8240000}"/>
    <cellStyle name="20% - Dekorfärg3 2 2 2 2 4" xfId="2694" xr:uid="{00000000-0005-0000-0000-0000B9240000}"/>
    <cellStyle name="20% - Dekorfärg3 2 2 2 2 4 2" xfId="7080" xr:uid="{00000000-0005-0000-0000-0000BA240000}"/>
    <cellStyle name="20% - Dekorfärg3 2 2 2 2 4 2 2" xfId="15965" xr:uid="{00000000-0005-0000-0000-0000BB240000}"/>
    <cellStyle name="20% - Dekorfärg3 2 2 2 2 4 2 2 2" xfId="39643" xr:uid="{00000000-0005-0000-0000-0000BC240000}"/>
    <cellStyle name="20% - Dekorfärg3 2 2 2 2 4 2 3" xfId="33462" xr:uid="{00000000-0005-0000-0000-0000BD240000}"/>
    <cellStyle name="20% - Dekorfärg3 2 2 2 2 4 2 4" xfId="39644" xr:uid="{00000000-0005-0000-0000-0000BE240000}"/>
    <cellStyle name="20% - Dekorfärg3 2 2 2 2 4 2_Tabell 6a K" xfId="20080" xr:uid="{00000000-0005-0000-0000-0000BF240000}"/>
    <cellStyle name="20% - Dekorfärg3 2 2 2 2 4 3" xfId="11579" xr:uid="{00000000-0005-0000-0000-0000C0240000}"/>
    <cellStyle name="20% - Dekorfärg3 2 2 2 2 4 3 2" xfId="39645" xr:uid="{00000000-0005-0000-0000-0000C1240000}"/>
    <cellStyle name="20% - Dekorfärg3 2 2 2 2 4 3 2 2" xfId="39646" xr:uid="{00000000-0005-0000-0000-0000C2240000}"/>
    <cellStyle name="20% - Dekorfärg3 2 2 2 2 4 3 3" xfId="39647" xr:uid="{00000000-0005-0000-0000-0000C3240000}"/>
    <cellStyle name="20% - Dekorfärg3 2 2 2 2 4 4" xfId="29076" xr:uid="{00000000-0005-0000-0000-0000C4240000}"/>
    <cellStyle name="20% - Dekorfärg3 2 2 2 2 4 4 2" xfId="39648" xr:uid="{00000000-0005-0000-0000-0000C5240000}"/>
    <cellStyle name="20% - Dekorfärg3 2 2 2 2 4 5" xfId="39649" xr:uid="{00000000-0005-0000-0000-0000C6240000}"/>
    <cellStyle name="20% - Dekorfärg3 2 2 2 2 4 6" xfId="39650" xr:uid="{00000000-0005-0000-0000-0000C7240000}"/>
    <cellStyle name="20% - Dekorfärg3 2 2 2 2 4_Tabell 6a K" xfId="23777" xr:uid="{00000000-0005-0000-0000-0000C8240000}"/>
    <cellStyle name="20% - Dekorfärg3 2 2 2 2 5" xfId="4887" xr:uid="{00000000-0005-0000-0000-0000C9240000}"/>
    <cellStyle name="20% - Dekorfärg3 2 2 2 2 5 2" xfId="13772" xr:uid="{00000000-0005-0000-0000-0000CA240000}"/>
    <cellStyle name="20% - Dekorfärg3 2 2 2 2 5 2 2" xfId="39651" xr:uid="{00000000-0005-0000-0000-0000CB240000}"/>
    <cellStyle name="20% - Dekorfärg3 2 2 2 2 5 3" xfId="31269" xr:uid="{00000000-0005-0000-0000-0000CC240000}"/>
    <cellStyle name="20% - Dekorfärg3 2 2 2 2 5 4" xfId="39652" xr:uid="{00000000-0005-0000-0000-0000CD240000}"/>
    <cellStyle name="20% - Dekorfärg3 2 2 2 2 5_Tabell 6a K" xfId="20585" xr:uid="{00000000-0005-0000-0000-0000CE240000}"/>
    <cellStyle name="20% - Dekorfärg3 2 2 2 2 6" xfId="9387" xr:uid="{00000000-0005-0000-0000-0000CF240000}"/>
    <cellStyle name="20% - Dekorfärg3 2 2 2 2 6 2" xfId="39653" xr:uid="{00000000-0005-0000-0000-0000D0240000}"/>
    <cellStyle name="20% - Dekorfärg3 2 2 2 2 6 2 2" xfId="39654" xr:uid="{00000000-0005-0000-0000-0000D1240000}"/>
    <cellStyle name="20% - Dekorfärg3 2 2 2 2 6 3" xfId="39655" xr:uid="{00000000-0005-0000-0000-0000D2240000}"/>
    <cellStyle name="20% - Dekorfärg3 2 2 2 2 7" xfId="26884" xr:uid="{00000000-0005-0000-0000-0000D3240000}"/>
    <cellStyle name="20% - Dekorfärg3 2 2 2 2 7 2" xfId="39656" xr:uid="{00000000-0005-0000-0000-0000D4240000}"/>
    <cellStyle name="20% - Dekorfärg3 2 2 2 2 8" xfId="39657" xr:uid="{00000000-0005-0000-0000-0000D5240000}"/>
    <cellStyle name="20% - Dekorfärg3 2 2 2 2 9" xfId="39658" xr:uid="{00000000-0005-0000-0000-0000D6240000}"/>
    <cellStyle name="20% - Dekorfärg3 2 2 2 2_Tabell 6a K" xfId="21226" xr:uid="{00000000-0005-0000-0000-0000D7240000}"/>
    <cellStyle name="20% - Dekorfärg3 2 2 2 3" xfId="714" xr:uid="{00000000-0005-0000-0000-0000D8240000}"/>
    <cellStyle name="20% - Dekorfärg3 2 2 2 3 2" xfId="1388" xr:uid="{00000000-0005-0000-0000-0000D9240000}"/>
    <cellStyle name="20% - Dekorfärg3 2 2 2 3 2 2" xfId="3580" xr:uid="{00000000-0005-0000-0000-0000DA240000}"/>
    <cellStyle name="20% - Dekorfärg3 2 2 2 3 2 2 2" xfId="7966" xr:uid="{00000000-0005-0000-0000-0000DB240000}"/>
    <cellStyle name="20% - Dekorfärg3 2 2 2 3 2 2 2 2" xfId="16851" xr:uid="{00000000-0005-0000-0000-0000DC240000}"/>
    <cellStyle name="20% - Dekorfärg3 2 2 2 3 2 2 2 2 2" xfId="39659" xr:uid="{00000000-0005-0000-0000-0000DD240000}"/>
    <cellStyle name="20% - Dekorfärg3 2 2 2 3 2 2 2 3" xfId="34348" xr:uid="{00000000-0005-0000-0000-0000DE240000}"/>
    <cellStyle name="20% - Dekorfärg3 2 2 2 3 2 2 2_Tabell 6a K" xfId="25393" xr:uid="{00000000-0005-0000-0000-0000DF240000}"/>
    <cellStyle name="20% - Dekorfärg3 2 2 2 3 2 2 3" xfId="12465" xr:uid="{00000000-0005-0000-0000-0000E0240000}"/>
    <cellStyle name="20% - Dekorfärg3 2 2 2 3 2 2 3 2" xfId="39660" xr:uid="{00000000-0005-0000-0000-0000E1240000}"/>
    <cellStyle name="20% - Dekorfärg3 2 2 2 3 2 2 4" xfId="29962" xr:uid="{00000000-0005-0000-0000-0000E2240000}"/>
    <cellStyle name="20% - Dekorfärg3 2 2 2 3 2 2 5" xfId="39661" xr:uid="{00000000-0005-0000-0000-0000E3240000}"/>
    <cellStyle name="20% - Dekorfärg3 2 2 2 3 2 2_Tabell 6a K" xfId="23508" xr:uid="{00000000-0005-0000-0000-0000E4240000}"/>
    <cellStyle name="20% - Dekorfärg3 2 2 2 3 2 3" xfId="5773" xr:uid="{00000000-0005-0000-0000-0000E5240000}"/>
    <cellStyle name="20% - Dekorfärg3 2 2 2 3 2 3 2" xfId="14658" xr:uid="{00000000-0005-0000-0000-0000E6240000}"/>
    <cellStyle name="20% - Dekorfärg3 2 2 2 3 2 3 2 2" xfId="39662" xr:uid="{00000000-0005-0000-0000-0000E7240000}"/>
    <cellStyle name="20% - Dekorfärg3 2 2 2 3 2 3 3" xfId="32155" xr:uid="{00000000-0005-0000-0000-0000E8240000}"/>
    <cellStyle name="20% - Dekorfärg3 2 2 2 3 2 3 4" xfId="39663" xr:uid="{00000000-0005-0000-0000-0000E9240000}"/>
    <cellStyle name="20% - Dekorfärg3 2 2 2 3 2 3_Tabell 6a K" xfId="18606" xr:uid="{00000000-0005-0000-0000-0000EA240000}"/>
    <cellStyle name="20% - Dekorfärg3 2 2 2 3 2 4" xfId="10273" xr:uid="{00000000-0005-0000-0000-0000EB240000}"/>
    <cellStyle name="20% - Dekorfärg3 2 2 2 3 2 4 2" xfId="39664" xr:uid="{00000000-0005-0000-0000-0000EC240000}"/>
    <cellStyle name="20% - Dekorfärg3 2 2 2 3 2 4 2 2" xfId="39665" xr:uid="{00000000-0005-0000-0000-0000ED240000}"/>
    <cellStyle name="20% - Dekorfärg3 2 2 2 3 2 4 3" xfId="39666" xr:uid="{00000000-0005-0000-0000-0000EE240000}"/>
    <cellStyle name="20% - Dekorfärg3 2 2 2 3 2 5" xfId="27770" xr:uid="{00000000-0005-0000-0000-0000EF240000}"/>
    <cellStyle name="20% - Dekorfärg3 2 2 2 3 2 5 2" xfId="39667" xr:uid="{00000000-0005-0000-0000-0000F0240000}"/>
    <cellStyle name="20% - Dekorfärg3 2 2 2 3 2 6" xfId="39668" xr:uid="{00000000-0005-0000-0000-0000F1240000}"/>
    <cellStyle name="20% - Dekorfärg3 2 2 2 3 2 7" xfId="39669" xr:uid="{00000000-0005-0000-0000-0000F2240000}"/>
    <cellStyle name="20% - Dekorfärg3 2 2 2 3 2_Tabell 6a K" xfId="21740" xr:uid="{00000000-0005-0000-0000-0000F3240000}"/>
    <cellStyle name="20% - Dekorfärg3 2 2 2 3 3" xfId="2906" xr:uid="{00000000-0005-0000-0000-0000F4240000}"/>
    <cellStyle name="20% - Dekorfärg3 2 2 2 3 3 2" xfId="7292" xr:uid="{00000000-0005-0000-0000-0000F5240000}"/>
    <cellStyle name="20% - Dekorfärg3 2 2 2 3 3 2 2" xfId="16177" xr:uid="{00000000-0005-0000-0000-0000F6240000}"/>
    <cellStyle name="20% - Dekorfärg3 2 2 2 3 3 2 2 2" xfId="39670" xr:uid="{00000000-0005-0000-0000-0000F7240000}"/>
    <cellStyle name="20% - Dekorfärg3 2 2 2 3 3 2 3" xfId="33674" xr:uid="{00000000-0005-0000-0000-0000F8240000}"/>
    <cellStyle name="20% - Dekorfärg3 2 2 2 3 3 2 4" xfId="39671" xr:uid="{00000000-0005-0000-0000-0000F9240000}"/>
    <cellStyle name="20% - Dekorfärg3 2 2 2 3 3 2_Tabell 6a K" xfId="20066" xr:uid="{00000000-0005-0000-0000-0000FA240000}"/>
    <cellStyle name="20% - Dekorfärg3 2 2 2 3 3 3" xfId="11791" xr:uid="{00000000-0005-0000-0000-0000FB240000}"/>
    <cellStyle name="20% - Dekorfärg3 2 2 2 3 3 3 2" xfId="39672" xr:uid="{00000000-0005-0000-0000-0000FC240000}"/>
    <cellStyle name="20% - Dekorfärg3 2 2 2 3 3 3 2 2" xfId="39673" xr:uid="{00000000-0005-0000-0000-0000FD240000}"/>
    <cellStyle name="20% - Dekorfärg3 2 2 2 3 3 3 3" xfId="39674" xr:uid="{00000000-0005-0000-0000-0000FE240000}"/>
    <cellStyle name="20% - Dekorfärg3 2 2 2 3 3 4" xfId="29288" xr:uid="{00000000-0005-0000-0000-0000FF240000}"/>
    <cellStyle name="20% - Dekorfärg3 2 2 2 3 3 4 2" xfId="39675" xr:uid="{00000000-0005-0000-0000-000000250000}"/>
    <cellStyle name="20% - Dekorfärg3 2 2 2 3 3 5" xfId="39676" xr:uid="{00000000-0005-0000-0000-000001250000}"/>
    <cellStyle name="20% - Dekorfärg3 2 2 2 3 3 6" xfId="39677" xr:uid="{00000000-0005-0000-0000-000002250000}"/>
    <cellStyle name="20% - Dekorfärg3 2 2 2 3 3_Tabell 6a K" xfId="19699" xr:uid="{00000000-0005-0000-0000-000003250000}"/>
    <cellStyle name="20% - Dekorfärg3 2 2 2 3 4" xfId="5099" xr:uid="{00000000-0005-0000-0000-000004250000}"/>
    <cellStyle name="20% - Dekorfärg3 2 2 2 3 4 2" xfId="13984" xr:uid="{00000000-0005-0000-0000-000005250000}"/>
    <cellStyle name="20% - Dekorfärg3 2 2 2 3 4 2 2" xfId="39678" xr:uid="{00000000-0005-0000-0000-000006250000}"/>
    <cellStyle name="20% - Dekorfärg3 2 2 2 3 4 3" xfId="31481" xr:uid="{00000000-0005-0000-0000-000007250000}"/>
    <cellStyle name="20% - Dekorfärg3 2 2 2 3 4 4" xfId="39679" xr:uid="{00000000-0005-0000-0000-000008250000}"/>
    <cellStyle name="20% - Dekorfärg3 2 2 2 3 4_Tabell 6a K" xfId="22678" xr:uid="{00000000-0005-0000-0000-000009250000}"/>
    <cellStyle name="20% - Dekorfärg3 2 2 2 3 5" xfId="9599" xr:uid="{00000000-0005-0000-0000-00000A250000}"/>
    <cellStyle name="20% - Dekorfärg3 2 2 2 3 5 2" xfId="39680" xr:uid="{00000000-0005-0000-0000-00000B250000}"/>
    <cellStyle name="20% - Dekorfärg3 2 2 2 3 5 2 2" xfId="39681" xr:uid="{00000000-0005-0000-0000-00000C250000}"/>
    <cellStyle name="20% - Dekorfärg3 2 2 2 3 5 3" xfId="39682" xr:uid="{00000000-0005-0000-0000-00000D250000}"/>
    <cellStyle name="20% - Dekorfärg3 2 2 2 3 6" xfId="27096" xr:uid="{00000000-0005-0000-0000-00000E250000}"/>
    <cellStyle name="20% - Dekorfärg3 2 2 2 3 6 2" xfId="39683" xr:uid="{00000000-0005-0000-0000-00000F250000}"/>
    <cellStyle name="20% - Dekorfärg3 2 2 2 3 7" xfId="39684" xr:uid="{00000000-0005-0000-0000-000010250000}"/>
    <cellStyle name="20% - Dekorfärg3 2 2 2 3 8" xfId="39685" xr:uid="{00000000-0005-0000-0000-000011250000}"/>
    <cellStyle name="20% - Dekorfärg3 2 2 2 3_Tabell 6a K" xfId="25550" xr:uid="{00000000-0005-0000-0000-000012250000}"/>
    <cellStyle name="20% - Dekorfärg3 2 2 2 4" xfId="1138" xr:uid="{00000000-0005-0000-0000-000013250000}"/>
    <cellStyle name="20% - Dekorfärg3 2 2 2 4 2" xfId="1389" xr:uid="{00000000-0005-0000-0000-000014250000}"/>
    <cellStyle name="20% - Dekorfärg3 2 2 2 4 2 2" xfId="3581" xr:uid="{00000000-0005-0000-0000-000015250000}"/>
    <cellStyle name="20% - Dekorfärg3 2 2 2 4 2 2 2" xfId="7967" xr:uid="{00000000-0005-0000-0000-000016250000}"/>
    <cellStyle name="20% - Dekorfärg3 2 2 2 4 2 2 2 2" xfId="16852" xr:uid="{00000000-0005-0000-0000-000017250000}"/>
    <cellStyle name="20% - Dekorfärg3 2 2 2 4 2 2 2 2 2" xfId="39686" xr:uid="{00000000-0005-0000-0000-000018250000}"/>
    <cellStyle name="20% - Dekorfärg3 2 2 2 4 2 2 2 3" xfId="34349" xr:uid="{00000000-0005-0000-0000-000019250000}"/>
    <cellStyle name="20% - Dekorfärg3 2 2 2 4 2 2 2_Tabell 6a K" xfId="23223" xr:uid="{00000000-0005-0000-0000-00001A250000}"/>
    <cellStyle name="20% - Dekorfärg3 2 2 2 4 2 2 3" xfId="12466" xr:uid="{00000000-0005-0000-0000-00001B250000}"/>
    <cellStyle name="20% - Dekorfärg3 2 2 2 4 2 2 3 2" xfId="39687" xr:uid="{00000000-0005-0000-0000-00001C250000}"/>
    <cellStyle name="20% - Dekorfärg3 2 2 2 4 2 2 4" xfId="29963" xr:uid="{00000000-0005-0000-0000-00001D250000}"/>
    <cellStyle name="20% - Dekorfärg3 2 2 2 4 2 2 5" xfId="39688" xr:uid="{00000000-0005-0000-0000-00001E250000}"/>
    <cellStyle name="20% - Dekorfärg3 2 2 2 4 2 2_Tabell 6a K" xfId="20342" xr:uid="{00000000-0005-0000-0000-00001F250000}"/>
    <cellStyle name="20% - Dekorfärg3 2 2 2 4 2 3" xfId="5774" xr:uid="{00000000-0005-0000-0000-000020250000}"/>
    <cellStyle name="20% - Dekorfärg3 2 2 2 4 2 3 2" xfId="14659" xr:uid="{00000000-0005-0000-0000-000021250000}"/>
    <cellStyle name="20% - Dekorfärg3 2 2 2 4 2 3 2 2" xfId="39689" xr:uid="{00000000-0005-0000-0000-000022250000}"/>
    <cellStyle name="20% - Dekorfärg3 2 2 2 4 2 3 3" xfId="32156" xr:uid="{00000000-0005-0000-0000-000023250000}"/>
    <cellStyle name="20% - Dekorfärg3 2 2 2 4 2 3 4" xfId="39690" xr:uid="{00000000-0005-0000-0000-000024250000}"/>
    <cellStyle name="20% - Dekorfärg3 2 2 2 4 2 3_Tabell 6a K" xfId="19434" xr:uid="{00000000-0005-0000-0000-000025250000}"/>
    <cellStyle name="20% - Dekorfärg3 2 2 2 4 2 4" xfId="10274" xr:uid="{00000000-0005-0000-0000-000026250000}"/>
    <cellStyle name="20% - Dekorfärg3 2 2 2 4 2 4 2" xfId="39691" xr:uid="{00000000-0005-0000-0000-000027250000}"/>
    <cellStyle name="20% - Dekorfärg3 2 2 2 4 2 4 2 2" xfId="39692" xr:uid="{00000000-0005-0000-0000-000028250000}"/>
    <cellStyle name="20% - Dekorfärg3 2 2 2 4 2 4 3" xfId="39693" xr:uid="{00000000-0005-0000-0000-000029250000}"/>
    <cellStyle name="20% - Dekorfärg3 2 2 2 4 2 5" xfId="27771" xr:uid="{00000000-0005-0000-0000-00002A250000}"/>
    <cellStyle name="20% - Dekorfärg3 2 2 2 4 2 5 2" xfId="39694" xr:uid="{00000000-0005-0000-0000-00002B250000}"/>
    <cellStyle name="20% - Dekorfärg3 2 2 2 4 2 6" xfId="39695" xr:uid="{00000000-0005-0000-0000-00002C250000}"/>
    <cellStyle name="20% - Dekorfärg3 2 2 2 4 2 7" xfId="39696" xr:uid="{00000000-0005-0000-0000-00002D250000}"/>
    <cellStyle name="20% - Dekorfärg3 2 2 2 4 2_Tabell 6a K" xfId="18118" xr:uid="{00000000-0005-0000-0000-00002E250000}"/>
    <cellStyle name="20% - Dekorfärg3 2 2 2 4 3" xfId="3330" xr:uid="{00000000-0005-0000-0000-00002F250000}"/>
    <cellStyle name="20% - Dekorfärg3 2 2 2 4 3 2" xfId="7716" xr:uid="{00000000-0005-0000-0000-000030250000}"/>
    <cellStyle name="20% - Dekorfärg3 2 2 2 4 3 2 2" xfId="16601" xr:uid="{00000000-0005-0000-0000-000031250000}"/>
    <cellStyle name="20% - Dekorfärg3 2 2 2 4 3 2 2 2" xfId="39697" xr:uid="{00000000-0005-0000-0000-000032250000}"/>
    <cellStyle name="20% - Dekorfärg3 2 2 2 4 3 2 3" xfId="34098" xr:uid="{00000000-0005-0000-0000-000033250000}"/>
    <cellStyle name="20% - Dekorfärg3 2 2 2 4 3 2 4" xfId="39698" xr:uid="{00000000-0005-0000-0000-000034250000}"/>
    <cellStyle name="20% - Dekorfärg3 2 2 2 4 3 2_Tabell 6a K" xfId="25192" xr:uid="{00000000-0005-0000-0000-000035250000}"/>
    <cellStyle name="20% - Dekorfärg3 2 2 2 4 3 3" xfId="12215" xr:uid="{00000000-0005-0000-0000-000036250000}"/>
    <cellStyle name="20% - Dekorfärg3 2 2 2 4 3 3 2" xfId="39699" xr:uid="{00000000-0005-0000-0000-000037250000}"/>
    <cellStyle name="20% - Dekorfärg3 2 2 2 4 3 3 2 2" xfId="39700" xr:uid="{00000000-0005-0000-0000-000038250000}"/>
    <cellStyle name="20% - Dekorfärg3 2 2 2 4 3 3 3" xfId="39701" xr:uid="{00000000-0005-0000-0000-000039250000}"/>
    <cellStyle name="20% - Dekorfärg3 2 2 2 4 3 4" xfId="29712" xr:uid="{00000000-0005-0000-0000-00003A250000}"/>
    <cellStyle name="20% - Dekorfärg3 2 2 2 4 3 4 2" xfId="39702" xr:uid="{00000000-0005-0000-0000-00003B250000}"/>
    <cellStyle name="20% - Dekorfärg3 2 2 2 4 3 5" xfId="39703" xr:uid="{00000000-0005-0000-0000-00003C250000}"/>
    <cellStyle name="20% - Dekorfärg3 2 2 2 4 3 6" xfId="39704" xr:uid="{00000000-0005-0000-0000-00003D250000}"/>
    <cellStyle name="20% - Dekorfärg3 2 2 2 4 3_Tabell 6a K" xfId="21869" xr:uid="{00000000-0005-0000-0000-00003E250000}"/>
    <cellStyle name="20% - Dekorfärg3 2 2 2 4 4" xfId="5523" xr:uid="{00000000-0005-0000-0000-00003F250000}"/>
    <cellStyle name="20% - Dekorfärg3 2 2 2 4 4 2" xfId="14408" xr:uid="{00000000-0005-0000-0000-000040250000}"/>
    <cellStyle name="20% - Dekorfärg3 2 2 2 4 4 2 2" xfId="39705" xr:uid="{00000000-0005-0000-0000-000041250000}"/>
    <cellStyle name="20% - Dekorfärg3 2 2 2 4 4 3" xfId="31905" xr:uid="{00000000-0005-0000-0000-000042250000}"/>
    <cellStyle name="20% - Dekorfärg3 2 2 2 4 4 4" xfId="39706" xr:uid="{00000000-0005-0000-0000-000043250000}"/>
    <cellStyle name="20% - Dekorfärg3 2 2 2 4 4_Tabell 6a K" xfId="24498" xr:uid="{00000000-0005-0000-0000-000044250000}"/>
    <cellStyle name="20% - Dekorfärg3 2 2 2 4 5" xfId="10023" xr:uid="{00000000-0005-0000-0000-000045250000}"/>
    <cellStyle name="20% - Dekorfärg3 2 2 2 4 5 2" xfId="39707" xr:uid="{00000000-0005-0000-0000-000046250000}"/>
    <cellStyle name="20% - Dekorfärg3 2 2 2 4 5 2 2" xfId="39708" xr:uid="{00000000-0005-0000-0000-000047250000}"/>
    <cellStyle name="20% - Dekorfärg3 2 2 2 4 5 3" xfId="39709" xr:uid="{00000000-0005-0000-0000-000048250000}"/>
    <cellStyle name="20% - Dekorfärg3 2 2 2 4 6" xfId="27520" xr:uid="{00000000-0005-0000-0000-000049250000}"/>
    <cellStyle name="20% - Dekorfärg3 2 2 2 4 6 2" xfId="39710" xr:uid="{00000000-0005-0000-0000-00004A250000}"/>
    <cellStyle name="20% - Dekorfärg3 2 2 2 4 7" xfId="39711" xr:uid="{00000000-0005-0000-0000-00004B250000}"/>
    <cellStyle name="20% - Dekorfärg3 2 2 2 4 8" xfId="39712" xr:uid="{00000000-0005-0000-0000-00004C250000}"/>
    <cellStyle name="20% - Dekorfärg3 2 2 2 4_Tabell 6a K" xfId="21241" xr:uid="{00000000-0005-0000-0000-00004D250000}"/>
    <cellStyle name="20% - Dekorfärg3 2 2 2 5" xfId="1385" xr:uid="{00000000-0005-0000-0000-00004E250000}"/>
    <cellStyle name="20% - Dekorfärg3 2 2 2 5 2" xfId="3577" xr:uid="{00000000-0005-0000-0000-00004F250000}"/>
    <cellStyle name="20% - Dekorfärg3 2 2 2 5 2 2" xfId="7963" xr:uid="{00000000-0005-0000-0000-000050250000}"/>
    <cellStyle name="20% - Dekorfärg3 2 2 2 5 2 2 2" xfId="16848" xr:uid="{00000000-0005-0000-0000-000051250000}"/>
    <cellStyle name="20% - Dekorfärg3 2 2 2 5 2 2 2 2" xfId="39713" xr:uid="{00000000-0005-0000-0000-000052250000}"/>
    <cellStyle name="20% - Dekorfärg3 2 2 2 5 2 2 3" xfId="34345" xr:uid="{00000000-0005-0000-0000-000053250000}"/>
    <cellStyle name="20% - Dekorfärg3 2 2 2 5 2 2_Tabell 6a K" xfId="22514" xr:uid="{00000000-0005-0000-0000-000054250000}"/>
    <cellStyle name="20% - Dekorfärg3 2 2 2 5 2 3" xfId="12462" xr:uid="{00000000-0005-0000-0000-000055250000}"/>
    <cellStyle name="20% - Dekorfärg3 2 2 2 5 2 3 2" xfId="39714" xr:uid="{00000000-0005-0000-0000-000056250000}"/>
    <cellStyle name="20% - Dekorfärg3 2 2 2 5 2 4" xfId="29959" xr:uid="{00000000-0005-0000-0000-000057250000}"/>
    <cellStyle name="20% - Dekorfärg3 2 2 2 5 2 5" xfId="39715" xr:uid="{00000000-0005-0000-0000-000058250000}"/>
    <cellStyle name="20% - Dekorfärg3 2 2 2 5 2_Tabell 6a K" xfId="21818" xr:uid="{00000000-0005-0000-0000-000059250000}"/>
    <cellStyle name="20% - Dekorfärg3 2 2 2 5 3" xfId="5770" xr:uid="{00000000-0005-0000-0000-00005A250000}"/>
    <cellStyle name="20% - Dekorfärg3 2 2 2 5 3 2" xfId="14655" xr:uid="{00000000-0005-0000-0000-00005B250000}"/>
    <cellStyle name="20% - Dekorfärg3 2 2 2 5 3 2 2" xfId="39716" xr:uid="{00000000-0005-0000-0000-00005C250000}"/>
    <cellStyle name="20% - Dekorfärg3 2 2 2 5 3 3" xfId="32152" xr:uid="{00000000-0005-0000-0000-00005D250000}"/>
    <cellStyle name="20% - Dekorfärg3 2 2 2 5 3 4" xfId="39717" xr:uid="{00000000-0005-0000-0000-00005E250000}"/>
    <cellStyle name="20% - Dekorfärg3 2 2 2 5 3_Tabell 6a K" xfId="24358" xr:uid="{00000000-0005-0000-0000-00005F250000}"/>
    <cellStyle name="20% - Dekorfärg3 2 2 2 5 4" xfId="10270" xr:uid="{00000000-0005-0000-0000-000060250000}"/>
    <cellStyle name="20% - Dekorfärg3 2 2 2 5 4 2" xfId="39718" xr:uid="{00000000-0005-0000-0000-000061250000}"/>
    <cellStyle name="20% - Dekorfärg3 2 2 2 5 4 2 2" xfId="39719" xr:uid="{00000000-0005-0000-0000-000062250000}"/>
    <cellStyle name="20% - Dekorfärg3 2 2 2 5 4 3" xfId="39720" xr:uid="{00000000-0005-0000-0000-000063250000}"/>
    <cellStyle name="20% - Dekorfärg3 2 2 2 5 5" xfId="27767" xr:uid="{00000000-0005-0000-0000-000064250000}"/>
    <cellStyle name="20% - Dekorfärg3 2 2 2 5 5 2" xfId="39721" xr:uid="{00000000-0005-0000-0000-000065250000}"/>
    <cellStyle name="20% - Dekorfärg3 2 2 2 5 6" xfId="39722" xr:uid="{00000000-0005-0000-0000-000066250000}"/>
    <cellStyle name="20% - Dekorfärg3 2 2 2 5 7" xfId="39723" xr:uid="{00000000-0005-0000-0000-000067250000}"/>
    <cellStyle name="20% - Dekorfärg3 2 2 2 5_Tabell 6a K" xfId="23458" xr:uid="{00000000-0005-0000-0000-000068250000}"/>
    <cellStyle name="20% - Dekorfärg3 2 2 2 6" xfId="2482" xr:uid="{00000000-0005-0000-0000-000069250000}"/>
    <cellStyle name="20% - Dekorfärg3 2 2 2 6 2" xfId="6868" xr:uid="{00000000-0005-0000-0000-00006A250000}"/>
    <cellStyle name="20% - Dekorfärg3 2 2 2 6 2 2" xfId="15753" xr:uid="{00000000-0005-0000-0000-00006B250000}"/>
    <cellStyle name="20% - Dekorfärg3 2 2 2 6 2 2 2" xfId="39724" xr:uid="{00000000-0005-0000-0000-00006C250000}"/>
    <cellStyle name="20% - Dekorfärg3 2 2 2 6 2 3" xfId="33250" xr:uid="{00000000-0005-0000-0000-00006D250000}"/>
    <cellStyle name="20% - Dekorfärg3 2 2 2 6 2 4" xfId="39725" xr:uid="{00000000-0005-0000-0000-00006E250000}"/>
    <cellStyle name="20% - Dekorfärg3 2 2 2 6 2_Tabell 6a K" xfId="24042" xr:uid="{00000000-0005-0000-0000-00006F250000}"/>
    <cellStyle name="20% - Dekorfärg3 2 2 2 6 3" xfId="11367" xr:uid="{00000000-0005-0000-0000-000070250000}"/>
    <cellStyle name="20% - Dekorfärg3 2 2 2 6 3 2" xfId="39726" xr:uid="{00000000-0005-0000-0000-000071250000}"/>
    <cellStyle name="20% - Dekorfärg3 2 2 2 6 3 2 2" xfId="39727" xr:uid="{00000000-0005-0000-0000-000072250000}"/>
    <cellStyle name="20% - Dekorfärg3 2 2 2 6 3 3" xfId="39728" xr:uid="{00000000-0005-0000-0000-000073250000}"/>
    <cellStyle name="20% - Dekorfärg3 2 2 2 6 4" xfId="28864" xr:uid="{00000000-0005-0000-0000-000074250000}"/>
    <cellStyle name="20% - Dekorfärg3 2 2 2 6 4 2" xfId="39729" xr:uid="{00000000-0005-0000-0000-000075250000}"/>
    <cellStyle name="20% - Dekorfärg3 2 2 2 6 5" xfId="39730" xr:uid="{00000000-0005-0000-0000-000076250000}"/>
    <cellStyle name="20% - Dekorfärg3 2 2 2 6 6" xfId="39731" xr:uid="{00000000-0005-0000-0000-000077250000}"/>
    <cellStyle name="20% - Dekorfärg3 2 2 2 6_Tabell 6a K" xfId="25946" xr:uid="{00000000-0005-0000-0000-000078250000}"/>
    <cellStyle name="20% - Dekorfärg3 2 2 2 7" xfId="4675" xr:uid="{00000000-0005-0000-0000-000079250000}"/>
    <cellStyle name="20% - Dekorfärg3 2 2 2 7 2" xfId="13560" xr:uid="{00000000-0005-0000-0000-00007A250000}"/>
    <cellStyle name="20% - Dekorfärg3 2 2 2 7 2 2" xfId="39732" xr:uid="{00000000-0005-0000-0000-00007B250000}"/>
    <cellStyle name="20% - Dekorfärg3 2 2 2 7 3" xfId="31057" xr:uid="{00000000-0005-0000-0000-00007C250000}"/>
    <cellStyle name="20% - Dekorfärg3 2 2 2 7 4" xfId="39733" xr:uid="{00000000-0005-0000-0000-00007D250000}"/>
    <cellStyle name="20% - Dekorfärg3 2 2 2 7_Tabell 6a K" xfId="23671" xr:uid="{00000000-0005-0000-0000-00007E250000}"/>
    <cellStyle name="20% - Dekorfärg3 2 2 2 8" xfId="9175" xr:uid="{00000000-0005-0000-0000-00007F250000}"/>
    <cellStyle name="20% - Dekorfärg3 2 2 2 8 2" xfId="39734" xr:uid="{00000000-0005-0000-0000-000080250000}"/>
    <cellStyle name="20% - Dekorfärg3 2 2 2 8 2 2" xfId="39735" xr:uid="{00000000-0005-0000-0000-000081250000}"/>
    <cellStyle name="20% - Dekorfärg3 2 2 2 8 3" xfId="39736" xr:uid="{00000000-0005-0000-0000-000082250000}"/>
    <cellStyle name="20% - Dekorfärg3 2 2 2 9" xfId="26672" xr:uid="{00000000-0005-0000-0000-000083250000}"/>
    <cellStyle name="20% - Dekorfärg3 2 2 2 9 2" xfId="39737" xr:uid="{00000000-0005-0000-0000-000084250000}"/>
    <cellStyle name="20% - Dekorfärg3 2 2 2_Tabell 6a K" xfId="21495" xr:uid="{00000000-0005-0000-0000-000085250000}"/>
    <cellStyle name="20% - Dekorfärg3 2 2 3" xfId="346" xr:uid="{00000000-0005-0000-0000-000086250000}"/>
    <cellStyle name="20% - Dekorfärg3 2 2 3 10" xfId="39738" xr:uid="{00000000-0005-0000-0000-000087250000}"/>
    <cellStyle name="20% - Dekorfärg3 2 2 3 11" xfId="39739" xr:uid="{00000000-0005-0000-0000-000088250000}"/>
    <cellStyle name="20% - Dekorfärg3 2 2 3 12" xfId="39740" xr:uid="{00000000-0005-0000-0000-000089250000}"/>
    <cellStyle name="20% - Dekorfärg3 2 2 3 2" xfId="558" xr:uid="{00000000-0005-0000-0000-00008A250000}"/>
    <cellStyle name="20% - Dekorfärg3 2 2 3 2 2" xfId="982" xr:uid="{00000000-0005-0000-0000-00008B250000}"/>
    <cellStyle name="20% - Dekorfärg3 2 2 3 2 2 2" xfId="1392" xr:uid="{00000000-0005-0000-0000-00008C250000}"/>
    <cellStyle name="20% - Dekorfärg3 2 2 3 2 2 2 2" xfId="3584" xr:uid="{00000000-0005-0000-0000-00008D250000}"/>
    <cellStyle name="20% - Dekorfärg3 2 2 3 2 2 2 2 2" xfId="7970" xr:uid="{00000000-0005-0000-0000-00008E250000}"/>
    <cellStyle name="20% - Dekorfärg3 2 2 3 2 2 2 2 2 2" xfId="16855" xr:uid="{00000000-0005-0000-0000-00008F250000}"/>
    <cellStyle name="20% - Dekorfärg3 2 2 3 2 2 2 2 2 2 2" xfId="39741" xr:uid="{00000000-0005-0000-0000-000090250000}"/>
    <cellStyle name="20% - Dekorfärg3 2 2 3 2 2 2 2 2 3" xfId="34352" xr:uid="{00000000-0005-0000-0000-000091250000}"/>
    <cellStyle name="20% - Dekorfärg3 2 2 3 2 2 2 2 2_Tabell 6a K" xfId="26212" xr:uid="{00000000-0005-0000-0000-000092250000}"/>
    <cellStyle name="20% - Dekorfärg3 2 2 3 2 2 2 2 3" xfId="12469" xr:uid="{00000000-0005-0000-0000-000093250000}"/>
    <cellStyle name="20% - Dekorfärg3 2 2 3 2 2 2 2 3 2" xfId="39742" xr:uid="{00000000-0005-0000-0000-000094250000}"/>
    <cellStyle name="20% - Dekorfärg3 2 2 3 2 2 2 2 4" xfId="29966" xr:uid="{00000000-0005-0000-0000-000095250000}"/>
    <cellStyle name="20% - Dekorfärg3 2 2 3 2 2 2 2 5" xfId="39743" xr:uid="{00000000-0005-0000-0000-000096250000}"/>
    <cellStyle name="20% - Dekorfärg3 2 2 3 2 2 2 2_Tabell 6a K" xfId="21605" xr:uid="{00000000-0005-0000-0000-000097250000}"/>
    <cellStyle name="20% - Dekorfärg3 2 2 3 2 2 2 3" xfId="5777" xr:uid="{00000000-0005-0000-0000-000098250000}"/>
    <cellStyle name="20% - Dekorfärg3 2 2 3 2 2 2 3 2" xfId="14662" xr:uid="{00000000-0005-0000-0000-000099250000}"/>
    <cellStyle name="20% - Dekorfärg3 2 2 3 2 2 2 3 2 2" xfId="39744" xr:uid="{00000000-0005-0000-0000-00009A250000}"/>
    <cellStyle name="20% - Dekorfärg3 2 2 3 2 2 2 3 3" xfId="32159" xr:uid="{00000000-0005-0000-0000-00009B250000}"/>
    <cellStyle name="20% - Dekorfärg3 2 2 3 2 2 2 3 4" xfId="39745" xr:uid="{00000000-0005-0000-0000-00009C250000}"/>
    <cellStyle name="20% - Dekorfärg3 2 2 3 2 2 2 3_Tabell 6a K" xfId="23209" xr:uid="{00000000-0005-0000-0000-00009D250000}"/>
    <cellStyle name="20% - Dekorfärg3 2 2 3 2 2 2 4" xfId="10277" xr:uid="{00000000-0005-0000-0000-00009E250000}"/>
    <cellStyle name="20% - Dekorfärg3 2 2 3 2 2 2 4 2" xfId="39746" xr:uid="{00000000-0005-0000-0000-00009F250000}"/>
    <cellStyle name="20% - Dekorfärg3 2 2 3 2 2 2 4 2 2" xfId="39747" xr:uid="{00000000-0005-0000-0000-0000A0250000}"/>
    <cellStyle name="20% - Dekorfärg3 2 2 3 2 2 2 4 3" xfId="39748" xr:uid="{00000000-0005-0000-0000-0000A1250000}"/>
    <cellStyle name="20% - Dekorfärg3 2 2 3 2 2 2 5" xfId="27774" xr:uid="{00000000-0005-0000-0000-0000A2250000}"/>
    <cellStyle name="20% - Dekorfärg3 2 2 3 2 2 2 5 2" xfId="39749" xr:uid="{00000000-0005-0000-0000-0000A3250000}"/>
    <cellStyle name="20% - Dekorfärg3 2 2 3 2 2 2 6" xfId="39750" xr:uid="{00000000-0005-0000-0000-0000A4250000}"/>
    <cellStyle name="20% - Dekorfärg3 2 2 3 2 2 2 7" xfId="39751" xr:uid="{00000000-0005-0000-0000-0000A5250000}"/>
    <cellStyle name="20% - Dekorfärg3 2 2 3 2 2 2_Tabell 6a K" xfId="20015" xr:uid="{00000000-0005-0000-0000-0000A6250000}"/>
    <cellStyle name="20% - Dekorfärg3 2 2 3 2 2 3" xfId="3174" xr:uid="{00000000-0005-0000-0000-0000A7250000}"/>
    <cellStyle name="20% - Dekorfärg3 2 2 3 2 2 3 2" xfId="7560" xr:uid="{00000000-0005-0000-0000-0000A8250000}"/>
    <cellStyle name="20% - Dekorfärg3 2 2 3 2 2 3 2 2" xfId="16445" xr:uid="{00000000-0005-0000-0000-0000A9250000}"/>
    <cellStyle name="20% - Dekorfärg3 2 2 3 2 2 3 2 2 2" xfId="39752" xr:uid="{00000000-0005-0000-0000-0000AA250000}"/>
    <cellStyle name="20% - Dekorfärg3 2 2 3 2 2 3 2 3" xfId="33942" xr:uid="{00000000-0005-0000-0000-0000AB250000}"/>
    <cellStyle name="20% - Dekorfärg3 2 2 3 2 2 3 2 4" xfId="39753" xr:uid="{00000000-0005-0000-0000-0000AC250000}"/>
    <cellStyle name="20% - Dekorfärg3 2 2 3 2 2 3 2_Tabell 6a K" xfId="18012" xr:uid="{00000000-0005-0000-0000-0000AD250000}"/>
    <cellStyle name="20% - Dekorfärg3 2 2 3 2 2 3 3" xfId="12059" xr:uid="{00000000-0005-0000-0000-0000AE250000}"/>
    <cellStyle name="20% - Dekorfärg3 2 2 3 2 2 3 3 2" xfId="39754" xr:uid="{00000000-0005-0000-0000-0000AF250000}"/>
    <cellStyle name="20% - Dekorfärg3 2 2 3 2 2 3 3 2 2" xfId="39755" xr:uid="{00000000-0005-0000-0000-0000B0250000}"/>
    <cellStyle name="20% - Dekorfärg3 2 2 3 2 2 3 3 3" xfId="39756" xr:uid="{00000000-0005-0000-0000-0000B1250000}"/>
    <cellStyle name="20% - Dekorfärg3 2 2 3 2 2 3 4" xfId="29556" xr:uid="{00000000-0005-0000-0000-0000B2250000}"/>
    <cellStyle name="20% - Dekorfärg3 2 2 3 2 2 3 4 2" xfId="39757" xr:uid="{00000000-0005-0000-0000-0000B3250000}"/>
    <cellStyle name="20% - Dekorfärg3 2 2 3 2 2 3 5" xfId="39758" xr:uid="{00000000-0005-0000-0000-0000B4250000}"/>
    <cellStyle name="20% - Dekorfärg3 2 2 3 2 2 3 6" xfId="39759" xr:uid="{00000000-0005-0000-0000-0000B5250000}"/>
    <cellStyle name="20% - Dekorfärg3 2 2 3 2 2 3_Tabell 6a K" xfId="24456" xr:uid="{00000000-0005-0000-0000-0000B6250000}"/>
    <cellStyle name="20% - Dekorfärg3 2 2 3 2 2 4" xfId="5367" xr:uid="{00000000-0005-0000-0000-0000B7250000}"/>
    <cellStyle name="20% - Dekorfärg3 2 2 3 2 2 4 2" xfId="14252" xr:uid="{00000000-0005-0000-0000-0000B8250000}"/>
    <cellStyle name="20% - Dekorfärg3 2 2 3 2 2 4 2 2" xfId="39760" xr:uid="{00000000-0005-0000-0000-0000B9250000}"/>
    <cellStyle name="20% - Dekorfärg3 2 2 3 2 2 4 3" xfId="31749" xr:uid="{00000000-0005-0000-0000-0000BA250000}"/>
    <cellStyle name="20% - Dekorfärg3 2 2 3 2 2 4 4" xfId="39761" xr:uid="{00000000-0005-0000-0000-0000BB250000}"/>
    <cellStyle name="20% - Dekorfärg3 2 2 3 2 2 4_Tabell 6a K" xfId="24909" xr:uid="{00000000-0005-0000-0000-0000BC250000}"/>
    <cellStyle name="20% - Dekorfärg3 2 2 3 2 2 5" xfId="9867" xr:uid="{00000000-0005-0000-0000-0000BD250000}"/>
    <cellStyle name="20% - Dekorfärg3 2 2 3 2 2 5 2" xfId="39762" xr:uid="{00000000-0005-0000-0000-0000BE250000}"/>
    <cellStyle name="20% - Dekorfärg3 2 2 3 2 2 5 2 2" xfId="39763" xr:uid="{00000000-0005-0000-0000-0000BF250000}"/>
    <cellStyle name="20% - Dekorfärg3 2 2 3 2 2 5 3" xfId="39764" xr:uid="{00000000-0005-0000-0000-0000C0250000}"/>
    <cellStyle name="20% - Dekorfärg3 2 2 3 2 2 6" xfId="27364" xr:uid="{00000000-0005-0000-0000-0000C1250000}"/>
    <cellStyle name="20% - Dekorfärg3 2 2 3 2 2 6 2" xfId="39765" xr:uid="{00000000-0005-0000-0000-0000C2250000}"/>
    <cellStyle name="20% - Dekorfärg3 2 2 3 2 2 7" xfId="39766" xr:uid="{00000000-0005-0000-0000-0000C3250000}"/>
    <cellStyle name="20% - Dekorfärg3 2 2 3 2 2 8" xfId="39767" xr:uid="{00000000-0005-0000-0000-0000C4250000}"/>
    <cellStyle name="20% - Dekorfärg3 2 2 3 2 2_Tabell 6a K" xfId="24685" xr:uid="{00000000-0005-0000-0000-0000C5250000}"/>
    <cellStyle name="20% - Dekorfärg3 2 2 3 2 3" xfId="1391" xr:uid="{00000000-0005-0000-0000-0000C6250000}"/>
    <cellStyle name="20% - Dekorfärg3 2 2 3 2 3 2" xfId="3583" xr:uid="{00000000-0005-0000-0000-0000C7250000}"/>
    <cellStyle name="20% - Dekorfärg3 2 2 3 2 3 2 2" xfId="7969" xr:uid="{00000000-0005-0000-0000-0000C8250000}"/>
    <cellStyle name="20% - Dekorfärg3 2 2 3 2 3 2 2 2" xfId="16854" xr:uid="{00000000-0005-0000-0000-0000C9250000}"/>
    <cellStyle name="20% - Dekorfärg3 2 2 3 2 3 2 2 2 2" xfId="39768" xr:uid="{00000000-0005-0000-0000-0000CA250000}"/>
    <cellStyle name="20% - Dekorfärg3 2 2 3 2 3 2 2 3" xfId="34351" xr:uid="{00000000-0005-0000-0000-0000CB250000}"/>
    <cellStyle name="20% - Dekorfärg3 2 2 3 2 3 2 2_Tabell 6a K" xfId="21074" xr:uid="{00000000-0005-0000-0000-0000CC250000}"/>
    <cellStyle name="20% - Dekorfärg3 2 2 3 2 3 2 3" xfId="12468" xr:uid="{00000000-0005-0000-0000-0000CD250000}"/>
    <cellStyle name="20% - Dekorfärg3 2 2 3 2 3 2 3 2" xfId="39769" xr:uid="{00000000-0005-0000-0000-0000CE250000}"/>
    <cellStyle name="20% - Dekorfärg3 2 2 3 2 3 2 4" xfId="29965" xr:uid="{00000000-0005-0000-0000-0000CF250000}"/>
    <cellStyle name="20% - Dekorfärg3 2 2 3 2 3 2 5" xfId="39770" xr:uid="{00000000-0005-0000-0000-0000D0250000}"/>
    <cellStyle name="20% - Dekorfärg3 2 2 3 2 3 2_Tabell 6a K" xfId="23510" xr:uid="{00000000-0005-0000-0000-0000D1250000}"/>
    <cellStyle name="20% - Dekorfärg3 2 2 3 2 3 3" xfId="5776" xr:uid="{00000000-0005-0000-0000-0000D2250000}"/>
    <cellStyle name="20% - Dekorfärg3 2 2 3 2 3 3 2" xfId="14661" xr:uid="{00000000-0005-0000-0000-0000D3250000}"/>
    <cellStyle name="20% - Dekorfärg3 2 2 3 2 3 3 2 2" xfId="39771" xr:uid="{00000000-0005-0000-0000-0000D4250000}"/>
    <cellStyle name="20% - Dekorfärg3 2 2 3 2 3 3 3" xfId="32158" xr:uid="{00000000-0005-0000-0000-0000D5250000}"/>
    <cellStyle name="20% - Dekorfärg3 2 2 3 2 3 3 4" xfId="39772" xr:uid="{00000000-0005-0000-0000-0000D6250000}"/>
    <cellStyle name="20% - Dekorfärg3 2 2 3 2 3 3_Tabell 6a K" xfId="19433" xr:uid="{00000000-0005-0000-0000-0000D7250000}"/>
    <cellStyle name="20% - Dekorfärg3 2 2 3 2 3 4" xfId="10276" xr:uid="{00000000-0005-0000-0000-0000D8250000}"/>
    <cellStyle name="20% - Dekorfärg3 2 2 3 2 3 4 2" xfId="39773" xr:uid="{00000000-0005-0000-0000-0000D9250000}"/>
    <cellStyle name="20% - Dekorfärg3 2 2 3 2 3 4 2 2" xfId="39774" xr:uid="{00000000-0005-0000-0000-0000DA250000}"/>
    <cellStyle name="20% - Dekorfärg3 2 2 3 2 3 4 3" xfId="39775" xr:uid="{00000000-0005-0000-0000-0000DB250000}"/>
    <cellStyle name="20% - Dekorfärg3 2 2 3 2 3 5" xfId="27773" xr:uid="{00000000-0005-0000-0000-0000DC250000}"/>
    <cellStyle name="20% - Dekorfärg3 2 2 3 2 3 5 2" xfId="39776" xr:uid="{00000000-0005-0000-0000-0000DD250000}"/>
    <cellStyle name="20% - Dekorfärg3 2 2 3 2 3 6" xfId="39777" xr:uid="{00000000-0005-0000-0000-0000DE250000}"/>
    <cellStyle name="20% - Dekorfärg3 2 2 3 2 3 7" xfId="39778" xr:uid="{00000000-0005-0000-0000-0000DF250000}"/>
    <cellStyle name="20% - Dekorfärg3 2 2 3 2 3_Tabell 6a K" xfId="24009" xr:uid="{00000000-0005-0000-0000-0000E0250000}"/>
    <cellStyle name="20% - Dekorfärg3 2 2 3 2 4" xfId="2750" xr:uid="{00000000-0005-0000-0000-0000E1250000}"/>
    <cellStyle name="20% - Dekorfärg3 2 2 3 2 4 2" xfId="7136" xr:uid="{00000000-0005-0000-0000-0000E2250000}"/>
    <cellStyle name="20% - Dekorfärg3 2 2 3 2 4 2 2" xfId="16021" xr:uid="{00000000-0005-0000-0000-0000E3250000}"/>
    <cellStyle name="20% - Dekorfärg3 2 2 3 2 4 2 2 2" xfId="39779" xr:uid="{00000000-0005-0000-0000-0000E4250000}"/>
    <cellStyle name="20% - Dekorfärg3 2 2 3 2 4 2 3" xfId="33518" xr:uid="{00000000-0005-0000-0000-0000E5250000}"/>
    <cellStyle name="20% - Dekorfärg3 2 2 3 2 4 2 4" xfId="39780" xr:uid="{00000000-0005-0000-0000-0000E6250000}"/>
    <cellStyle name="20% - Dekorfärg3 2 2 3 2 4 2_Tabell 6a K" xfId="19299" xr:uid="{00000000-0005-0000-0000-0000E7250000}"/>
    <cellStyle name="20% - Dekorfärg3 2 2 3 2 4 3" xfId="11635" xr:uid="{00000000-0005-0000-0000-0000E8250000}"/>
    <cellStyle name="20% - Dekorfärg3 2 2 3 2 4 3 2" xfId="39781" xr:uid="{00000000-0005-0000-0000-0000E9250000}"/>
    <cellStyle name="20% - Dekorfärg3 2 2 3 2 4 3 2 2" xfId="39782" xr:uid="{00000000-0005-0000-0000-0000EA250000}"/>
    <cellStyle name="20% - Dekorfärg3 2 2 3 2 4 3 3" xfId="39783" xr:uid="{00000000-0005-0000-0000-0000EB250000}"/>
    <cellStyle name="20% - Dekorfärg3 2 2 3 2 4 4" xfId="29132" xr:uid="{00000000-0005-0000-0000-0000EC250000}"/>
    <cellStyle name="20% - Dekorfärg3 2 2 3 2 4 4 2" xfId="39784" xr:uid="{00000000-0005-0000-0000-0000ED250000}"/>
    <cellStyle name="20% - Dekorfärg3 2 2 3 2 4 5" xfId="39785" xr:uid="{00000000-0005-0000-0000-0000EE250000}"/>
    <cellStyle name="20% - Dekorfärg3 2 2 3 2 4 6" xfId="39786" xr:uid="{00000000-0005-0000-0000-0000EF250000}"/>
    <cellStyle name="20% - Dekorfärg3 2 2 3 2 4_Tabell 6a K" xfId="19700" xr:uid="{00000000-0005-0000-0000-0000F0250000}"/>
    <cellStyle name="20% - Dekorfärg3 2 2 3 2 5" xfId="4943" xr:uid="{00000000-0005-0000-0000-0000F1250000}"/>
    <cellStyle name="20% - Dekorfärg3 2 2 3 2 5 2" xfId="13828" xr:uid="{00000000-0005-0000-0000-0000F2250000}"/>
    <cellStyle name="20% - Dekorfärg3 2 2 3 2 5 2 2" xfId="39787" xr:uid="{00000000-0005-0000-0000-0000F3250000}"/>
    <cellStyle name="20% - Dekorfärg3 2 2 3 2 5 3" xfId="31325" xr:uid="{00000000-0005-0000-0000-0000F4250000}"/>
    <cellStyle name="20% - Dekorfärg3 2 2 3 2 5 4" xfId="39788" xr:uid="{00000000-0005-0000-0000-0000F5250000}"/>
    <cellStyle name="20% - Dekorfärg3 2 2 3 2 5_Tabell 6a K" xfId="22146" xr:uid="{00000000-0005-0000-0000-0000F6250000}"/>
    <cellStyle name="20% - Dekorfärg3 2 2 3 2 6" xfId="9443" xr:uid="{00000000-0005-0000-0000-0000F7250000}"/>
    <cellStyle name="20% - Dekorfärg3 2 2 3 2 6 2" xfId="39789" xr:uid="{00000000-0005-0000-0000-0000F8250000}"/>
    <cellStyle name="20% - Dekorfärg3 2 2 3 2 6 2 2" xfId="39790" xr:uid="{00000000-0005-0000-0000-0000F9250000}"/>
    <cellStyle name="20% - Dekorfärg3 2 2 3 2 6 3" xfId="39791" xr:uid="{00000000-0005-0000-0000-0000FA250000}"/>
    <cellStyle name="20% - Dekorfärg3 2 2 3 2 7" xfId="26940" xr:uid="{00000000-0005-0000-0000-0000FB250000}"/>
    <cellStyle name="20% - Dekorfärg3 2 2 3 2 7 2" xfId="39792" xr:uid="{00000000-0005-0000-0000-0000FC250000}"/>
    <cellStyle name="20% - Dekorfärg3 2 2 3 2 8" xfId="39793" xr:uid="{00000000-0005-0000-0000-0000FD250000}"/>
    <cellStyle name="20% - Dekorfärg3 2 2 3 2 9" xfId="39794" xr:uid="{00000000-0005-0000-0000-0000FE250000}"/>
    <cellStyle name="20% - Dekorfärg3 2 2 3 2_Tabell 6a K" xfId="19594" xr:uid="{00000000-0005-0000-0000-0000FF250000}"/>
    <cellStyle name="20% - Dekorfärg3 2 2 3 3" xfId="770" xr:uid="{00000000-0005-0000-0000-000000260000}"/>
    <cellStyle name="20% - Dekorfärg3 2 2 3 3 2" xfId="1393" xr:uid="{00000000-0005-0000-0000-000001260000}"/>
    <cellStyle name="20% - Dekorfärg3 2 2 3 3 2 2" xfId="3585" xr:uid="{00000000-0005-0000-0000-000002260000}"/>
    <cellStyle name="20% - Dekorfärg3 2 2 3 3 2 2 2" xfId="7971" xr:uid="{00000000-0005-0000-0000-000003260000}"/>
    <cellStyle name="20% - Dekorfärg3 2 2 3 3 2 2 2 2" xfId="16856" xr:uid="{00000000-0005-0000-0000-000004260000}"/>
    <cellStyle name="20% - Dekorfärg3 2 2 3 3 2 2 2 2 2" xfId="39795" xr:uid="{00000000-0005-0000-0000-000005260000}"/>
    <cellStyle name="20% - Dekorfärg3 2 2 3 3 2 2 2 3" xfId="34353" xr:uid="{00000000-0005-0000-0000-000006260000}"/>
    <cellStyle name="20% - Dekorfärg3 2 2 3 3 2 2 2_Tabell 6a K" xfId="23776" xr:uid="{00000000-0005-0000-0000-000007260000}"/>
    <cellStyle name="20% - Dekorfärg3 2 2 3 3 2 2 3" xfId="12470" xr:uid="{00000000-0005-0000-0000-000008260000}"/>
    <cellStyle name="20% - Dekorfärg3 2 2 3 3 2 2 3 2" xfId="39796" xr:uid="{00000000-0005-0000-0000-000009260000}"/>
    <cellStyle name="20% - Dekorfärg3 2 2 3 3 2 2 4" xfId="29967" xr:uid="{00000000-0005-0000-0000-00000A260000}"/>
    <cellStyle name="20% - Dekorfärg3 2 2 3 3 2 2 5" xfId="39797" xr:uid="{00000000-0005-0000-0000-00000B260000}"/>
    <cellStyle name="20% - Dekorfärg3 2 2 3 3 2 2_Tabell 6a K" xfId="17915" xr:uid="{00000000-0005-0000-0000-00000C260000}"/>
    <cellStyle name="20% - Dekorfärg3 2 2 3 3 2 3" xfId="5778" xr:uid="{00000000-0005-0000-0000-00000D260000}"/>
    <cellStyle name="20% - Dekorfärg3 2 2 3 3 2 3 2" xfId="14663" xr:uid="{00000000-0005-0000-0000-00000E260000}"/>
    <cellStyle name="20% - Dekorfärg3 2 2 3 3 2 3 2 2" xfId="39798" xr:uid="{00000000-0005-0000-0000-00000F260000}"/>
    <cellStyle name="20% - Dekorfärg3 2 2 3 3 2 3 3" xfId="32160" xr:uid="{00000000-0005-0000-0000-000010260000}"/>
    <cellStyle name="20% - Dekorfärg3 2 2 3 3 2 3 4" xfId="39799" xr:uid="{00000000-0005-0000-0000-000011260000}"/>
    <cellStyle name="20% - Dekorfärg3 2 2 3 3 2 3_Tabell 6a K" xfId="20501" xr:uid="{00000000-0005-0000-0000-000012260000}"/>
    <cellStyle name="20% - Dekorfärg3 2 2 3 3 2 4" xfId="10278" xr:uid="{00000000-0005-0000-0000-000013260000}"/>
    <cellStyle name="20% - Dekorfärg3 2 2 3 3 2 4 2" xfId="39800" xr:uid="{00000000-0005-0000-0000-000014260000}"/>
    <cellStyle name="20% - Dekorfärg3 2 2 3 3 2 4 2 2" xfId="39801" xr:uid="{00000000-0005-0000-0000-000015260000}"/>
    <cellStyle name="20% - Dekorfärg3 2 2 3 3 2 4 3" xfId="39802" xr:uid="{00000000-0005-0000-0000-000016260000}"/>
    <cellStyle name="20% - Dekorfärg3 2 2 3 3 2 5" xfId="27775" xr:uid="{00000000-0005-0000-0000-000017260000}"/>
    <cellStyle name="20% - Dekorfärg3 2 2 3 3 2 5 2" xfId="39803" xr:uid="{00000000-0005-0000-0000-000018260000}"/>
    <cellStyle name="20% - Dekorfärg3 2 2 3 3 2 6" xfId="39804" xr:uid="{00000000-0005-0000-0000-000019260000}"/>
    <cellStyle name="20% - Dekorfärg3 2 2 3 3 2 7" xfId="39805" xr:uid="{00000000-0005-0000-0000-00001A260000}"/>
    <cellStyle name="20% - Dekorfärg3 2 2 3 3 2_Tabell 6a K" xfId="18384" xr:uid="{00000000-0005-0000-0000-00001B260000}"/>
    <cellStyle name="20% - Dekorfärg3 2 2 3 3 3" xfId="2962" xr:uid="{00000000-0005-0000-0000-00001C260000}"/>
    <cellStyle name="20% - Dekorfärg3 2 2 3 3 3 2" xfId="7348" xr:uid="{00000000-0005-0000-0000-00001D260000}"/>
    <cellStyle name="20% - Dekorfärg3 2 2 3 3 3 2 2" xfId="16233" xr:uid="{00000000-0005-0000-0000-00001E260000}"/>
    <cellStyle name="20% - Dekorfärg3 2 2 3 3 3 2 2 2" xfId="39806" xr:uid="{00000000-0005-0000-0000-00001F260000}"/>
    <cellStyle name="20% - Dekorfärg3 2 2 3 3 3 2 3" xfId="33730" xr:uid="{00000000-0005-0000-0000-000020260000}"/>
    <cellStyle name="20% - Dekorfärg3 2 2 3 3 3 2 4" xfId="39807" xr:uid="{00000000-0005-0000-0000-000021260000}"/>
    <cellStyle name="20% - Dekorfärg3 2 2 3 3 3 2_Tabell 6a K" xfId="21521" xr:uid="{00000000-0005-0000-0000-000022260000}"/>
    <cellStyle name="20% - Dekorfärg3 2 2 3 3 3 3" xfId="11847" xr:uid="{00000000-0005-0000-0000-000023260000}"/>
    <cellStyle name="20% - Dekorfärg3 2 2 3 3 3 3 2" xfId="39808" xr:uid="{00000000-0005-0000-0000-000024260000}"/>
    <cellStyle name="20% - Dekorfärg3 2 2 3 3 3 3 2 2" xfId="39809" xr:uid="{00000000-0005-0000-0000-000025260000}"/>
    <cellStyle name="20% - Dekorfärg3 2 2 3 3 3 3 3" xfId="39810" xr:uid="{00000000-0005-0000-0000-000026260000}"/>
    <cellStyle name="20% - Dekorfärg3 2 2 3 3 3 4" xfId="29344" xr:uid="{00000000-0005-0000-0000-000027260000}"/>
    <cellStyle name="20% - Dekorfärg3 2 2 3 3 3 4 2" xfId="39811" xr:uid="{00000000-0005-0000-0000-000028260000}"/>
    <cellStyle name="20% - Dekorfärg3 2 2 3 3 3 5" xfId="39812" xr:uid="{00000000-0005-0000-0000-000029260000}"/>
    <cellStyle name="20% - Dekorfärg3 2 2 3 3 3 6" xfId="39813" xr:uid="{00000000-0005-0000-0000-00002A260000}"/>
    <cellStyle name="20% - Dekorfärg3 2 2 3 3 3_Tabell 6a K" xfId="18839" xr:uid="{00000000-0005-0000-0000-00002B260000}"/>
    <cellStyle name="20% - Dekorfärg3 2 2 3 3 4" xfId="5155" xr:uid="{00000000-0005-0000-0000-00002C260000}"/>
    <cellStyle name="20% - Dekorfärg3 2 2 3 3 4 2" xfId="14040" xr:uid="{00000000-0005-0000-0000-00002D260000}"/>
    <cellStyle name="20% - Dekorfärg3 2 2 3 3 4 2 2" xfId="39814" xr:uid="{00000000-0005-0000-0000-00002E260000}"/>
    <cellStyle name="20% - Dekorfärg3 2 2 3 3 4 3" xfId="31537" xr:uid="{00000000-0005-0000-0000-00002F260000}"/>
    <cellStyle name="20% - Dekorfärg3 2 2 3 3 4 4" xfId="39815" xr:uid="{00000000-0005-0000-0000-000030260000}"/>
    <cellStyle name="20% - Dekorfärg3 2 2 3 3 4_Tabell 6a K" xfId="23426" xr:uid="{00000000-0005-0000-0000-000031260000}"/>
    <cellStyle name="20% - Dekorfärg3 2 2 3 3 5" xfId="9655" xr:uid="{00000000-0005-0000-0000-000032260000}"/>
    <cellStyle name="20% - Dekorfärg3 2 2 3 3 5 2" xfId="39816" xr:uid="{00000000-0005-0000-0000-000033260000}"/>
    <cellStyle name="20% - Dekorfärg3 2 2 3 3 5 2 2" xfId="39817" xr:uid="{00000000-0005-0000-0000-000034260000}"/>
    <cellStyle name="20% - Dekorfärg3 2 2 3 3 5 3" xfId="39818" xr:uid="{00000000-0005-0000-0000-000035260000}"/>
    <cellStyle name="20% - Dekorfärg3 2 2 3 3 6" xfId="27152" xr:uid="{00000000-0005-0000-0000-000036260000}"/>
    <cellStyle name="20% - Dekorfärg3 2 2 3 3 6 2" xfId="39819" xr:uid="{00000000-0005-0000-0000-000037260000}"/>
    <cellStyle name="20% - Dekorfärg3 2 2 3 3 7" xfId="39820" xr:uid="{00000000-0005-0000-0000-000038260000}"/>
    <cellStyle name="20% - Dekorfärg3 2 2 3 3 8" xfId="39821" xr:uid="{00000000-0005-0000-0000-000039260000}"/>
    <cellStyle name="20% - Dekorfärg3 2 2 3 3_Tabell 6a K" xfId="22292" xr:uid="{00000000-0005-0000-0000-00003A260000}"/>
    <cellStyle name="20% - Dekorfärg3 2 2 3 4" xfId="1194" xr:uid="{00000000-0005-0000-0000-00003B260000}"/>
    <cellStyle name="20% - Dekorfärg3 2 2 3 4 2" xfId="1394" xr:uid="{00000000-0005-0000-0000-00003C260000}"/>
    <cellStyle name="20% - Dekorfärg3 2 2 3 4 2 2" xfId="3586" xr:uid="{00000000-0005-0000-0000-00003D260000}"/>
    <cellStyle name="20% - Dekorfärg3 2 2 3 4 2 2 2" xfId="7972" xr:uid="{00000000-0005-0000-0000-00003E260000}"/>
    <cellStyle name="20% - Dekorfärg3 2 2 3 4 2 2 2 2" xfId="16857" xr:uid="{00000000-0005-0000-0000-00003F260000}"/>
    <cellStyle name="20% - Dekorfärg3 2 2 3 4 2 2 2 2 2" xfId="39822" xr:uid="{00000000-0005-0000-0000-000040260000}"/>
    <cellStyle name="20% - Dekorfärg3 2 2 3 4 2 2 2 3" xfId="34354" xr:uid="{00000000-0005-0000-0000-000041260000}"/>
    <cellStyle name="20% - Dekorfärg3 2 2 3 4 2 2 2_Tabell 6a K" xfId="20775" xr:uid="{00000000-0005-0000-0000-000042260000}"/>
    <cellStyle name="20% - Dekorfärg3 2 2 3 4 2 2 3" xfId="12471" xr:uid="{00000000-0005-0000-0000-000043260000}"/>
    <cellStyle name="20% - Dekorfärg3 2 2 3 4 2 2 3 2" xfId="39823" xr:uid="{00000000-0005-0000-0000-000044260000}"/>
    <cellStyle name="20% - Dekorfärg3 2 2 3 4 2 2 4" xfId="29968" xr:uid="{00000000-0005-0000-0000-000045260000}"/>
    <cellStyle name="20% - Dekorfärg3 2 2 3 4 2 2 5" xfId="39824" xr:uid="{00000000-0005-0000-0000-000046260000}"/>
    <cellStyle name="20% - Dekorfärg3 2 2 3 4 2 2_Tabell 6a K" xfId="18127" xr:uid="{00000000-0005-0000-0000-000047260000}"/>
    <cellStyle name="20% - Dekorfärg3 2 2 3 4 2 3" xfId="5779" xr:uid="{00000000-0005-0000-0000-000048260000}"/>
    <cellStyle name="20% - Dekorfärg3 2 2 3 4 2 3 2" xfId="14664" xr:uid="{00000000-0005-0000-0000-000049260000}"/>
    <cellStyle name="20% - Dekorfärg3 2 2 3 4 2 3 2 2" xfId="39825" xr:uid="{00000000-0005-0000-0000-00004A260000}"/>
    <cellStyle name="20% - Dekorfärg3 2 2 3 4 2 3 3" xfId="32161" xr:uid="{00000000-0005-0000-0000-00004B260000}"/>
    <cellStyle name="20% - Dekorfärg3 2 2 3 4 2 3 4" xfId="39826" xr:uid="{00000000-0005-0000-0000-00004C260000}"/>
    <cellStyle name="20% - Dekorfärg3 2 2 3 4 2 3_Tabell 6a K" xfId="24841" xr:uid="{00000000-0005-0000-0000-00004D260000}"/>
    <cellStyle name="20% - Dekorfärg3 2 2 3 4 2 4" xfId="10279" xr:uid="{00000000-0005-0000-0000-00004E260000}"/>
    <cellStyle name="20% - Dekorfärg3 2 2 3 4 2 4 2" xfId="39827" xr:uid="{00000000-0005-0000-0000-00004F260000}"/>
    <cellStyle name="20% - Dekorfärg3 2 2 3 4 2 4 2 2" xfId="39828" xr:uid="{00000000-0005-0000-0000-000050260000}"/>
    <cellStyle name="20% - Dekorfärg3 2 2 3 4 2 4 3" xfId="39829" xr:uid="{00000000-0005-0000-0000-000051260000}"/>
    <cellStyle name="20% - Dekorfärg3 2 2 3 4 2 5" xfId="27776" xr:uid="{00000000-0005-0000-0000-000052260000}"/>
    <cellStyle name="20% - Dekorfärg3 2 2 3 4 2 5 2" xfId="39830" xr:uid="{00000000-0005-0000-0000-000053260000}"/>
    <cellStyle name="20% - Dekorfärg3 2 2 3 4 2 6" xfId="39831" xr:uid="{00000000-0005-0000-0000-000054260000}"/>
    <cellStyle name="20% - Dekorfärg3 2 2 3 4 2 7" xfId="39832" xr:uid="{00000000-0005-0000-0000-000055260000}"/>
    <cellStyle name="20% - Dekorfärg3 2 2 3 4 2_Tabell 6a K" xfId="19170" xr:uid="{00000000-0005-0000-0000-000056260000}"/>
    <cellStyle name="20% - Dekorfärg3 2 2 3 4 3" xfId="3386" xr:uid="{00000000-0005-0000-0000-000057260000}"/>
    <cellStyle name="20% - Dekorfärg3 2 2 3 4 3 2" xfId="7772" xr:uid="{00000000-0005-0000-0000-000058260000}"/>
    <cellStyle name="20% - Dekorfärg3 2 2 3 4 3 2 2" xfId="16657" xr:uid="{00000000-0005-0000-0000-000059260000}"/>
    <cellStyle name="20% - Dekorfärg3 2 2 3 4 3 2 2 2" xfId="39833" xr:uid="{00000000-0005-0000-0000-00005A260000}"/>
    <cellStyle name="20% - Dekorfärg3 2 2 3 4 3 2 3" xfId="34154" xr:uid="{00000000-0005-0000-0000-00005B260000}"/>
    <cellStyle name="20% - Dekorfärg3 2 2 3 4 3 2 4" xfId="39834" xr:uid="{00000000-0005-0000-0000-00005C260000}"/>
    <cellStyle name="20% - Dekorfärg3 2 2 3 4 3 2_Tabell 6a K" xfId="19376" xr:uid="{00000000-0005-0000-0000-00005D260000}"/>
    <cellStyle name="20% - Dekorfärg3 2 2 3 4 3 3" xfId="12271" xr:uid="{00000000-0005-0000-0000-00005E260000}"/>
    <cellStyle name="20% - Dekorfärg3 2 2 3 4 3 3 2" xfId="39835" xr:uid="{00000000-0005-0000-0000-00005F260000}"/>
    <cellStyle name="20% - Dekorfärg3 2 2 3 4 3 3 2 2" xfId="39836" xr:uid="{00000000-0005-0000-0000-000060260000}"/>
    <cellStyle name="20% - Dekorfärg3 2 2 3 4 3 3 3" xfId="39837" xr:uid="{00000000-0005-0000-0000-000061260000}"/>
    <cellStyle name="20% - Dekorfärg3 2 2 3 4 3 4" xfId="29768" xr:uid="{00000000-0005-0000-0000-000062260000}"/>
    <cellStyle name="20% - Dekorfärg3 2 2 3 4 3 4 2" xfId="39838" xr:uid="{00000000-0005-0000-0000-000063260000}"/>
    <cellStyle name="20% - Dekorfärg3 2 2 3 4 3 5" xfId="39839" xr:uid="{00000000-0005-0000-0000-000064260000}"/>
    <cellStyle name="20% - Dekorfärg3 2 2 3 4 3 6" xfId="39840" xr:uid="{00000000-0005-0000-0000-000065260000}"/>
    <cellStyle name="20% - Dekorfärg3 2 2 3 4 3_Tabell 6a K" xfId="19877" xr:uid="{00000000-0005-0000-0000-000066260000}"/>
    <cellStyle name="20% - Dekorfärg3 2 2 3 4 4" xfId="5579" xr:uid="{00000000-0005-0000-0000-000067260000}"/>
    <cellStyle name="20% - Dekorfärg3 2 2 3 4 4 2" xfId="14464" xr:uid="{00000000-0005-0000-0000-000068260000}"/>
    <cellStyle name="20% - Dekorfärg3 2 2 3 4 4 2 2" xfId="39841" xr:uid="{00000000-0005-0000-0000-000069260000}"/>
    <cellStyle name="20% - Dekorfärg3 2 2 3 4 4 3" xfId="31961" xr:uid="{00000000-0005-0000-0000-00006A260000}"/>
    <cellStyle name="20% - Dekorfärg3 2 2 3 4 4 4" xfId="39842" xr:uid="{00000000-0005-0000-0000-00006B260000}"/>
    <cellStyle name="20% - Dekorfärg3 2 2 3 4 4_Tabell 6a K" xfId="22921" xr:uid="{00000000-0005-0000-0000-00006C260000}"/>
    <cellStyle name="20% - Dekorfärg3 2 2 3 4 5" xfId="10079" xr:uid="{00000000-0005-0000-0000-00006D260000}"/>
    <cellStyle name="20% - Dekorfärg3 2 2 3 4 5 2" xfId="39843" xr:uid="{00000000-0005-0000-0000-00006E260000}"/>
    <cellStyle name="20% - Dekorfärg3 2 2 3 4 5 2 2" xfId="39844" xr:uid="{00000000-0005-0000-0000-00006F260000}"/>
    <cellStyle name="20% - Dekorfärg3 2 2 3 4 5 3" xfId="39845" xr:uid="{00000000-0005-0000-0000-000070260000}"/>
    <cellStyle name="20% - Dekorfärg3 2 2 3 4 6" xfId="27576" xr:uid="{00000000-0005-0000-0000-000071260000}"/>
    <cellStyle name="20% - Dekorfärg3 2 2 3 4 6 2" xfId="39846" xr:uid="{00000000-0005-0000-0000-000072260000}"/>
    <cellStyle name="20% - Dekorfärg3 2 2 3 4 7" xfId="39847" xr:uid="{00000000-0005-0000-0000-000073260000}"/>
    <cellStyle name="20% - Dekorfärg3 2 2 3 4 8" xfId="39848" xr:uid="{00000000-0005-0000-0000-000074260000}"/>
    <cellStyle name="20% - Dekorfärg3 2 2 3 4_Tabell 6a K" xfId="26128" xr:uid="{00000000-0005-0000-0000-000075260000}"/>
    <cellStyle name="20% - Dekorfärg3 2 2 3 5" xfId="1390" xr:uid="{00000000-0005-0000-0000-000076260000}"/>
    <cellStyle name="20% - Dekorfärg3 2 2 3 5 2" xfId="3582" xr:uid="{00000000-0005-0000-0000-000077260000}"/>
    <cellStyle name="20% - Dekorfärg3 2 2 3 5 2 2" xfId="7968" xr:uid="{00000000-0005-0000-0000-000078260000}"/>
    <cellStyle name="20% - Dekorfärg3 2 2 3 5 2 2 2" xfId="16853" xr:uid="{00000000-0005-0000-0000-000079260000}"/>
    <cellStyle name="20% - Dekorfärg3 2 2 3 5 2 2 2 2" xfId="39849" xr:uid="{00000000-0005-0000-0000-00007A260000}"/>
    <cellStyle name="20% - Dekorfärg3 2 2 3 5 2 2 3" xfId="34350" xr:uid="{00000000-0005-0000-0000-00007B260000}"/>
    <cellStyle name="20% - Dekorfärg3 2 2 3 5 2 2_Tabell 6a K" xfId="18904" xr:uid="{00000000-0005-0000-0000-00007C260000}"/>
    <cellStyle name="20% - Dekorfärg3 2 2 3 5 2 3" xfId="12467" xr:uid="{00000000-0005-0000-0000-00007D260000}"/>
    <cellStyle name="20% - Dekorfärg3 2 2 3 5 2 3 2" xfId="39850" xr:uid="{00000000-0005-0000-0000-00007E260000}"/>
    <cellStyle name="20% - Dekorfärg3 2 2 3 5 2 4" xfId="29964" xr:uid="{00000000-0005-0000-0000-00007F260000}"/>
    <cellStyle name="20% - Dekorfärg3 2 2 3 5 2 5" xfId="39851" xr:uid="{00000000-0005-0000-0000-000080260000}"/>
    <cellStyle name="20% - Dekorfärg3 2 2 3 5 2_Tabell 6a K" xfId="25680" xr:uid="{00000000-0005-0000-0000-000081260000}"/>
    <cellStyle name="20% - Dekorfärg3 2 2 3 5 3" xfId="5775" xr:uid="{00000000-0005-0000-0000-000082260000}"/>
    <cellStyle name="20% - Dekorfärg3 2 2 3 5 3 2" xfId="14660" xr:uid="{00000000-0005-0000-0000-000083260000}"/>
    <cellStyle name="20% - Dekorfärg3 2 2 3 5 3 2 2" xfId="39852" xr:uid="{00000000-0005-0000-0000-000084260000}"/>
    <cellStyle name="20% - Dekorfärg3 2 2 3 5 3 3" xfId="32157" xr:uid="{00000000-0005-0000-0000-000085260000}"/>
    <cellStyle name="20% - Dekorfärg3 2 2 3 5 3 4" xfId="39853" xr:uid="{00000000-0005-0000-0000-000086260000}"/>
    <cellStyle name="20% - Dekorfärg3 2 2 3 5 3_Tabell 6a K" xfId="22946" xr:uid="{00000000-0005-0000-0000-000087260000}"/>
    <cellStyle name="20% - Dekorfärg3 2 2 3 5 4" xfId="10275" xr:uid="{00000000-0005-0000-0000-000088260000}"/>
    <cellStyle name="20% - Dekorfärg3 2 2 3 5 4 2" xfId="39854" xr:uid="{00000000-0005-0000-0000-000089260000}"/>
    <cellStyle name="20% - Dekorfärg3 2 2 3 5 4 2 2" xfId="39855" xr:uid="{00000000-0005-0000-0000-00008A260000}"/>
    <cellStyle name="20% - Dekorfärg3 2 2 3 5 4 3" xfId="39856" xr:uid="{00000000-0005-0000-0000-00008B260000}"/>
    <cellStyle name="20% - Dekorfärg3 2 2 3 5 5" xfId="27772" xr:uid="{00000000-0005-0000-0000-00008C260000}"/>
    <cellStyle name="20% - Dekorfärg3 2 2 3 5 5 2" xfId="39857" xr:uid="{00000000-0005-0000-0000-00008D260000}"/>
    <cellStyle name="20% - Dekorfärg3 2 2 3 5 6" xfId="39858" xr:uid="{00000000-0005-0000-0000-00008E260000}"/>
    <cellStyle name="20% - Dekorfärg3 2 2 3 5 7" xfId="39859" xr:uid="{00000000-0005-0000-0000-00008F260000}"/>
    <cellStyle name="20% - Dekorfärg3 2 2 3 5_Tabell 6a K" xfId="24731" xr:uid="{00000000-0005-0000-0000-000090260000}"/>
    <cellStyle name="20% - Dekorfärg3 2 2 3 6" xfId="2538" xr:uid="{00000000-0005-0000-0000-000091260000}"/>
    <cellStyle name="20% - Dekorfärg3 2 2 3 6 2" xfId="6924" xr:uid="{00000000-0005-0000-0000-000092260000}"/>
    <cellStyle name="20% - Dekorfärg3 2 2 3 6 2 2" xfId="15809" xr:uid="{00000000-0005-0000-0000-000093260000}"/>
    <cellStyle name="20% - Dekorfärg3 2 2 3 6 2 2 2" xfId="39860" xr:uid="{00000000-0005-0000-0000-000094260000}"/>
    <cellStyle name="20% - Dekorfärg3 2 2 3 6 2 3" xfId="33306" xr:uid="{00000000-0005-0000-0000-000095260000}"/>
    <cellStyle name="20% - Dekorfärg3 2 2 3 6 2 4" xfId="39861" xr:uid="{00000000-0005-0000-0000-000096260000}"/>
    <cellStyle name="20% - Dekorfärg3 2 2 3 6 2_Tabell 6a K" xfId="22671" xr:uid="{00000000-0005-0000-0000-000097260000}"/>
    <cellStyle name="20% - Dekorfärg3 2 2 3 6 3" xfId="11423" xr:uid="{00000000-0005-0000-0000-000098260000}"/>
    <cellStyle name="20% - Dekorfärg3 2 2 3 6 3 2" xfId="39862" xr:uid="{00000000-0005-0000-0000-000099260000}"/>
    <cellStyle name="20% - Dekorfärg3 2 2 3 6 3 2 2" xfId="39863" xr:uid="{00000000-0005-0000-0000-00009A260000}"/>
    <cellStyle name="20% - Dekorfärg3 2 2 3 6 3 3" xfId="39864" xr:uid="{00000000-0005-0000-0000-00009B260000}"/>
    <cellStyle name="20% - Dekorfärg3 2 2 3 6 4" xfId="28920" xr:uid="{00000000-0005-0000-0000-00009C260000}"/>
    <cellStyle name="20% - Dekorfärg3 2 2 3 6 4 2" xfId="39865" xr:uid="{00000000-0005-0000-0000-00009D260000}"/>
    <cellStyle name="20% - Dekorfärg3 2 2 3 6 5" xfId="39866" xr:uid="{00000000-0005-0000-0000-00009E260000}"/>
    <cellStyle name="20% - Dekorfärg3 2 2 3 6 6" xfId="39867" xr:uid="{00000000-0005-0000-0000-00009F260000}"/>
    <cellStyle name="20% - Dekorfärg3 2 2 3 6_Tabell 6a K" xfId="18749" xr:uid="{00000000-0005-0000-0000-0000A0260000}"/>
    <cellStyle name="20% - Dekorfärg3 2 2 3 7" xfId="4731" xr:uid="{00000000-0005-0000-0000-0000A1260000}"/>
    <cellStyle name="20% - Dekorfärg3 2 2 3 7 2" xfId="13616" xr:uid="{00000000-0005-0000-0000-0000A2260000}"/>
    <cellStyle name="20% - Dekorfärg3 2 2 3 7 2 2" xfId="39868" xr:uid="{00000000-0005-0000-0000-0000A3260000}"/>
    <cellStyle name="20% - Dekorfärg3 2 2 3 7 3" xfId="31113" xr:uid="{00000000-0005-0000-0000-0000A4260000}"/>
    <cellStyle name="20% - Dekorfärg3 2 2 3 7 4" xfId="39869" xr:uid="{00000000-0005-0000-0000-0000A5260000}"/>
    <cellStyle name="20% - Dekorfärg3 2 2 3 7_Tabell 6a K" xfId="20776" xr:uid="{00000000-0005-0000-0000-0000A6260000}"/>
    <cellStyle name="20% - Dekorfärg3 2 2 3 8" xfId="9231" xr:uid="{00000000-0005-0000-0000-0000A7260000}"/>
    <cellStyle name="20% - Dekorfärg3 2 2 3 8 2" xfId="39870" xr:uid="{00000000-0005-0000-0000-0000A8260000}"/>
    <cellStyle name="20% - Dekorfärg3 2 2 3 8 2 2" xfId="39871" xr:uid="{00000000-0005-0000-0000-0000A9260000}"/>
    <cellStyle name="20% - Dekorfärg3 2 2 3 8 3" xfId="39872" xr:uid="{00000000-0005-0000-0000-0000AA260000}"/>
    <cellStyle name="20% - Dekorfärg3 2 2 3 9" xfId="26728" xr:uid="{00000000-0005-0000-0000-0000AB260000}"/>
    <cellStyle name="20% - Dekorfärg3 2 2 3 9 2" xfId="39873" xr:uid="{00000000-0005-0000-0000-0000AC260000}"/>
    <cellStyle name="20% - Dekorfärg3 2 2 3_Tabell 6a K" xfId="21235" xr:uid="{00000000-0005-0000-0000-0000AD260000}"/>
    <cellStyle name="20% - Dekorfärg3 2 2 4" xfId="205" xr:uid="{00000000-0005-0000-0000-0000AE260000}"/>
    <cellStyle name="20% - Dekorfärg3 2 2 4 10" xfId="39874" xr:uid="{00000000-0005-0000-0000-0000AF260000}"/>
    <cellStyle name="20% - Dekorfärg3 2 2 4 11" xfId="39875" xr:uid="{00000000-0005-0000-0000-0000B0260000}"/>
    <cellStyle name="20% - Dekorfärg3 2 2 4 12" xfId="39876" xr:uid="{00000000-0005-0000-0000-0000B1260000}"/>
    <cellStyle name="20% - Dekorfärg3 2 2 4 2" xfId="417" xr:uid="{00000000-0005-0000-0000-0000B2260000}"/>
    <cellStyle name="20% - Dekorfärg3 2 2 4 2 2" xfId="841" xr:uid="{00000000-0005-0000-0000-0000B3260000}"/>
    <cellStyle name="20% - Dekorfärg3 2 2 4 2 2 2" xfId="1397" xr:uid="{00000000-0005-0000-0000-0000B4260000}"/>
    <cellStyle name="20% - Dekorfärg3 2 2 4 2 2 2 2" xfId="3589" xr:uid="{00000000-0005-0000-0000-0000B5260000}"/>
    <cellStyle name="20% - Dekorfärg3 2 2 4 2 2 2 2 2" xfId="7975" xr:uid="{00000000-0005-0000-0000-0000B6260000}"/>
    <cellStyle name="20% - Dekorfärg3 2 2 4 2 2 2 2 2 2" xfId="16860" xr:uid="{00000000-0005-0000-0000-0000B7260000}"/>
    <cellStyle name="20% - Dekorfärg3 2 2 4 2 2 2 2 2 2 2" xfId="39877" xr:uid="{00000000-0005-0000-0000-0000B8260000}"/>
    <cellStyle name="20% - Dekorfärg3 2 2 4 2 2 2 2 2 3" xfId="34357" xr:uid="{00000000-0005-0000-0000-0000B9260000}"/>
    <cellStyle name="20% - Dekorfärg3 2 2 4 2 2 2 2 2_Tabell 6a K" xfId="22235" xr:uid="{00000000-0005-0000-0000-0000BA260000}"/>
    <cellStyle name="20% - Dekorfärg3 2 2 4 2 2 2 2 3" xfId="12474" xr:uid="{00000000-0005-0000-0000-0000BB260000}"/>
    <cellStyle name="20% - Dekorfärg3 2 2 4 2 2 2 2 3 2" xfId="39878" xr:uid="{00000000-0005-0000-0000-0000BC260000}"/>
    <cellStyle name="20% - Dekorfärg3 2 2 4 2 2 2 2 4" xfId="29971" xr:uid="{00000000-0005-0000-0000-0000BD260000}"/>
    <cellStyle name="20% - Dekorfärg3 2 2 4 2 2 2 2 5" xfId="39879" xr:uid="{00000000-0005-0000-0000-0000BE260000}"/>
    <cellStyle name="20% - Dekorfärg3 2 2 4 2 2 2 2_Tabell 6a K" xfId="22670" xr:uid="{00000000-0005-0000-0000-0000BF260000}"/>
    <cellStyle name="20% - Dekorfärg3 2 2 4 2 2 2 3" xfId="5782" xr:uid="{00000000-0005-0000-0000-0000C0260000}"/>
    <cellStyle name="20% - Dekorfärg3 2 2 4 2 2 2 3 2" xfId="14667" xr:uid="{00000000-0005-0000-0000-0000C1260000}"/>
    <cellStyle name="20% - Dekorfärg3 2 2 4 2 2 2 3 2 2" xfId="39880" xr:uid="{00000000-0005-0000-0000-0000C2260000}"/>
    <cellStyle name="20% - Dekorfärg3 2 2 4 2 2 2 3 3" xfId="32164" xr:uid="{00000000-0005-0000-0000-0000C3260000}"/>
    <cellStyle name="20% - Dekorfärg3 2 2 4 2 2 2 3 4" xfId="39881" xr:uid="{00000000-0005-0000-0000-0000C4260000}"/>
    <cellStyle name="20% - Dekorfärg3 2 2 4 2 2 2 3_Tabell 6a K" xfId="25165" xr:uid="{00000000-0005-0000-0000-0000C5260000}"/>
    <cellStyle name="20% - Dekorfärg3 2 2 4 2 2 2 4" xfId="10282" xr:uid="{00000000-0005-0000-0000-0000C6260000}"/>
    <cellStyle name="20% - Dekorfärg3 2 2 4 2 2 2 4 2" xfId="39882" xr:uid="{00000000-0005-0000-0000-0000C7260000}"/>
    <cellStyle name="20% - Dekorfärg3 2 2 4 2 2 2 4 2 2" xfId="39883" xr:uid="{00000000-0005-0000-0000-0000C8260000}"/>
    <cellStyle name="20% - Dekorfärg3 2 2 4 2 2 2 4 3" xfId="39884" xr:uid="{00000000-0005-0000-0000-0000C9260000}"/>
    <cellStyle name="20% - Dekorfärg3 2 2 4 2 2 2 5" xfId="27779" xr:uid="{00000000-0005-0000-0000-0000CA260000}"/>
    <cellStyle name="20% - Dekorfärg3 2 2 4 2 2 2 5 2" xfId="39885" xr:uid="{00000000-0005-0000-0000-0000CB260000}"/>
    <cellStyle name="20% - Dekorfärg3 2 2 4 2 2 2 6" xfId="39886" xr:uid="{00000000-0005-0000-0000-0000CC260000}"/>
    <cellStyle name="20% - Dekorfärg3 2 2 4 2 2 2 7" xfId="39887" xr:uid="{00000000-0005-0000-0000-0000CD260000}"/>
    <cellStyle name="20% - Dekorfärg3 2 2 4 2 2 2_Tabell 6a K" xfId="25116" xr:uid="{00000000-0005-0000-0000-0000CE260000}"/>
    <cellStyle name="20% - Dekorfärg3 2 2 4 2 2 3" xfId="3033" xr:uid="{00000000-0005-0000-0000-0000CF260000}"/>
    <cellStyle name="20% - Dekorfärg3 2 2 4 2 2 3 2" xfId="7419" xr:uid="{00000000-0005-0000-0000-0000D0260000}"/>
    <cellStyle name="20% - Dekorfärg3 2 2 4 2 2 3 2 2" xfId="16304" xr:uid="{00000000-0005-0000-0000-0000D1260000}"/>
    <cellStyle name="20% - Dekorfärg3 2 2 4 2 2 3 2 2 2" xfId="39888" xr:uid="{00000000-0005-0000-0000-0000D2260000}"/>
    <cellStyle name="20% - Dekorfärg3 2 2 4 2 2 3 2 3" xfId="33801" xr:uid="{00000000-0005-0000-0000-0000D3260000}"/>
    <cellStyle name="20% - Dekorfärg3 2 2 4 2 2 3 2 4" xfId="39889" xr:uid="{00000000-0005-0000-0000-0000D4260000}"/>
    <cellStyle name="20% - Dekorfärg3 2 2 4 2 2 3 2_Tabell 6a K" xfId="24553" xr:uid="{00000000-0005-0000-0000-0000D5260000}"/>
    <cellStyle name="20% - Dekorfärg3 2 2 4 2 2 3 3" xfId="11918" xr:uid="{00000000-0005-0000-0000-0000D6260000}"/>
    <cellStyle name="20% - Dekorfärg3 2 2 4 2 2 3 3 2" xfId="39890" xr:uid="{00000000-0005-0000-0000-0000D7260000}"/>
    <cellStyle name="20% - Dekorfärg3 2 2 4 2 2 3 3 2 2" xfId="39891" xr:uid="{00000000-0005-0000-0000-0000D8260000}"/>
    <cellStyle name="20% - Dekorfärg3 2 2 4 2 2 3 3 3" xfId="39892" xr:uid="{00000000-0005-0000-0000-0000D9260000}"/>
    <cellStyle name="20% - Dekorfärg3 2 2 4 2 2 3 4" xfId="29415" xr:uid="{00000000-0005-0000-0000-0000DA260000}"/>
    <cellStyle name="20% - Dekorfärg3 2 2 4 2 2 3 4 2" xfId="39893" xr:uid="{00000000-0005-0000-0000-0000DB260000}"/>
    <cellStyle name="20% - Dekorfärg3 2 2 4 2 2 3 5" xfId="39894" xr:uid="{00000000-0005-0000-0000-0000DC260000}"/>
    <cellStyle name="20% - Dekorfärg3 2 2 4 2 2 3 6" xfId="39895" xr:uid="{00000000-0005-0000-0000-0000DD260000}"/>
    <cellStyle name="20% - Dekorfärg3 2 2 4 2 2 3_Tabell 6a K" xfId="17913" xr:uid="{00000000-0005-0000-0000-0000DE260000}"/>
    <cellStyle name="20% - Dekorfärg3 2 2 4 2 2 4" xfId="5226" xr:uid="{00000000-0005-0000-0000-0000DF260000}"/>
    <cellStyle name="20% - Dekorfärg3 2 2 4 2 2 4 2" xfId="14111" xr:uid="{00000000-0005-0000-0000-0000E0260000}"/>
    <cellStyle name="20% - Dekorfärg3 2 2 4 2 2 4 2 2" xfId="39896" xr:uid="{00000000-0005-0000-0000-0000E1260000}"/>
    <cellStyle name="20% - Dekorfärg3 2 2 4 2 2 4 3" xfId="31608" xr:uid="{00000000-0005-0000-0000-0000E2260000}"/>
    <cellStyle name="20% - Dekorfärg3 2 2 4 2 2 4 4" xfId="39897" xr:uid="{00000000-0005-0000-0000-0000E3260000}"/>
    <cellStyle name="20% - Dekorfärg3 2 2 4 2 2 4_Tabell 6a K" xfId="20037" xr:uid="{00000000-0005-0000-0000-0000E4260000}"/>
    <cellStyle name="20% - Dekorfärg3 2 2 4 2 2 5" xfId="9726" xr:uid="{00000000-0005-0000-0000-0000E5260000}"/>
    <cellStyle name="20% - Dekorfärg3 2 2 4 2 2 5 2" xfId="39898" xr:uid="{00000000-0005-0000-0000-0000E6260000}"/>
    <cellStyle name="20% - Dekorfärg3 2 2 4 2 2 5 2 2" xfId="39899" xr:uid="{00000000-0005-0000-0000-0000E7260000}"/>
    <cellStyle name="20% - Dekorfärg3 2 2 4 2 2 5 3" xfId="39900" xr:uid="{00000000-0005-0000-0000-0000E8260000}"/>
    <cellStyle name="20% - Dekorfärg3 2 2 4 2 2 6" xfId="27223" xr:uid="{00000000-0005-0000-0000-0000E9260000}"/>
    <cellStyle name="20% - Dekorfärg3 2 2 4 2 2 6 2" xfId="39901" xr:uid="{00000000-0005-0000-0000-0000EA260000}"/>
    <cellStyle name="20% - Dekorfärg3 2 2 4 2 2 7" xfId="39902" xr:uid="{00000000-0005-0000-0000-0000EB260000}"/>
    <cellStyle name="20% - Dekorfärg3 2 2 4 2 2 8" xfId="39903" xr:uid="{00000000-0005-0000-0000-0000EC260000}"/>
    <cellStyle name="20% - Dekorfärg3 2 2 4 2 2_Tabell 6a K" xfId="18549" xr:uid="{00000000-0005-0000-0000-0000ED260000}"/>
    <cellStyle name="20% - Dekorfärg3 2 2 4 2 3" xfId="1396" xr:uid="{00000000-0005-0000-0000-0000EE260000}"/>
    <cellStyle name="20% - Dekorfärg3 2 2 4 2 3 2" xfId="3588" xr:uid="{00000000-0005-0000-0000-0000EF260000}"/>
    <cellStyle name="20% - Dekorfärg3 2 2 4 2 3 2 2" xfId="7974" xr:uid="{00000000-0005-0000-0000-0000F0260000}"/>
    <cellStyle name="20% - Dekorfärg3 2 2 4 2 3 2 2 2" xfId="16859" xr:uid="{00000000-0005-0000-0000-0000F1260000}"/>
    <cellStyle name="20% - Dekorfärg3 2 2 4 2 3 2 2 2 2" xfId="39904" xr:uid="{00000000-0005-0000-0000-0000F2260000}"/>
    <cellStyle name="20% - Dekorfärg3 2 2 4 2 3 2 2 3" xfId="34356" xr:uid="{00000000-0005-0000-0000-0000F3260000}"/>
    <cellStyle name="20% - Dekorfärg3 2 2 4 2 3 2 2_Tabell 6a K" xfId="22887" xr:uid="{00000000-0005-0000-0000-0000F4260000}"/>
    <cellStyle name="20% - Dekorfärg3 2 2 4 2 3 2 3" xfId="12473" xr:uid="{00000000-0005-0000-0000-0000F5260000}"/>
    <cellStyle name="20% - Dekorfärg3 2 2 4 2 3 2 3 2" xfId="39905" xr:uid="{00000000-0005-0000-0000-0000F6260000}"/>
    <cellStyle name="20% - Dekorfärg3 2 2 4 2 3 2 4" xfId="29970" xr:uid="{00000000-0005-0000-0000-0000F7260000}"/>
    <cellStyle name="20% - Dekorfärg3 2 2 4 2 3 2 5" xfId="39906" xr:uid="{00000000-0005-0000-0000-0000F8260000}"/>
    <cellStyle name="20% - Dekorfärg3 2 2 4 2 3 2_Tabell 6a K" xfId="19171" xr:uid="{00000000-0005-0000-0000-0000F9260000}"/>
    <cellStyle name="20% - Dekorfärg3 2 2 4 2 3 3" xfId="5781" xr:uid="{00000000-0005-0000-0000-0000FA260000}"/>
    <cellStyle name="20% - Dekorfärg3 2 2 4 2 3 3 2" xfId="14666" xr:uid="{00000000-0005-0000-0000-0000FB260000}"/>
    <cellStyle name="20% - Dekorfärg3 2 2 4 2 3 3 2 2" xfId="39907" xr:uid="{00000000-0005-0000-0000-0000FC260000}"/>
    <cellStyle name="20% - Dekorfärg3 2 2 4 2 3 3 3" xfId="32163" xr:uid="{00000000-0005-0000-0000-0000FD260000}"/>
    <cellStyle name="20% - Dekorfärg3 2 2 4 2 3 3 4" xfId="39908" xr:uid="{00000000-0005-0000-0000-0000FE260000}"/>
    <cellStyle name="20% - Dekorfärg3 2 2 4 2 3 3_Tabell 6a K" xfId="24698" xr:uid="{00000000-0005-0000-0000-0000FF260000}"/>
    <cellStyle name="20% - Dekorfärg3 2 2 4 2 3 4" xfId="10281" xr:uid="{00000000-0005-0000-0000-000000270000}"/>
    <cellStyle name="20% - Dekorfärg3 2 2 4 2 3 4 2" xfId="39909" xr:uid="{00000000-0005-0000-0000-000001270000}"/>
    <cellStyle name="20% - Dekorfärg3 2 2 4 2 3 4 2 2" xfId="39910" xr:uid="{00000000-0005-0000-0000-000002270000}"/>
    <cellStyle name="20% - Dekorfärg3 2 2 4 2 3 4 3" xfId="39911" xr:uid="{00000000-0005-0000-0000-000003270000}"/>
    <cellStyle name="20% - Dekorfärg3 2 2 4 2 3 5" xfId="27778" xr:uid="{00000000-0005-0000-0000-000004270000}"/>
    <cellStyle name="20% - Dekorfärg3 2 2 4 2 3 5 2" xfId="39912" xr:uid="{00000000-0005-0000-0000-000005270000}"/>
    <cellStyle name="20% - Dekorfärg3 2 2 4 2 3 6" xfId="39913" xr:uid="{00000000-0005-0000-0000-000006270000}"/>
    <cellStyle name="20% - Dekorfärg3 2 2 4 2 3 7" xfId="39914" xr:uid="{00000000-0005-0000-0000-000007270000}"/>
    <cellStyle name="20% - Dekorfärg3 2 2 4 2 3_Tabell 6a K" xfId="26168" xr:uid="{00000000-0005-0000-0000-000008270000}"/>
    <cellStyle name="20% - Dekorfärg3 2 2 4 2 4" xfId="2609" xr:uid="{00000000-0005-0000-0000-000009270000}"/>
    <cellStyle name="20% - Dekorfärg3 2 2 4 2 4 2" xfId="6995" xr:uid="{00000000-0005-0000-0000-00000A270000}"/>
    <cellStyle name="20% - Dekorfärg3 2 2 4 2 4 2 2" xfId="15880" xr:uid="{00000000-0005-0000-0000-00000B270000}"/>
    <cellStyle name="20% - Dekorfärg3 2 2 4 2 4 2 2 2" xfId="39915" xr:uid="{00000000-0005-0000-0000-00000C270000}"/>
    <cellStyle name="20% - Dekorfärg3 2 2 4 2 4 2 3" xfId="33377" xr:uid="{00000000-0005-0000-0000-00000D270000}"/>
    <cellStyle name="20% - Dekorfärg3 2 2 4 2 4 2 4" xfId="39916" xr:uid="{00000000-0005-0000-0000-00000E270000}"/>
    <cellStyle name="20% - Dekorfärg3 2 2 4 2 4 2_Tabell 6a K" xfId="22742" xr:uid="{00000000-0005-0000-0000-00000F270000}"/>
    <cellStyle name="20% - Dekorfärg3 2 2 4 2 4 3" xfId="11494" xr:uid="{00000000-0005-0000-0000-000010270000}"/>
    <cellStyle name="20% - Dekorfärg3 2 2 4 2 4 3 2" xfId="39917" xr:uid="{00000000-0005-0000-0000-000011270000}"/>
    <cellStyle name="20% - Dekorfärg3 2 2 4 2 4 3 2 2" xfId="39918" xr:uid="{00000000-0005-0000-0000-000012270000}"/>
    <cellStyle name="20% - Dekorfärg3 2 2 4 2 4 3 3" xfId="39919" xr:uid="{00000000-0005-0000-0000-000013270000}"/>
    <cellStyle name="20% - Dekorfärg3 2 2 4 2 4 4" xfId="28991" xr:uid="{00000000-0005-0000-0000-000014270000}"/>
    <cellStyle name="20% - Dekorfärg3 2 2 4 2 4 4 2" xfId="39920" xr:uid="{00000000-0005-0000-0000-000015270000}"/>
    <cellStyle name="20% - Dekorfärg3 2 2 4 2 4 5" xfId="39921" xr:uid="{00000000-0005-0000-0000-000016270000}"/>
    <cellStyle name="20% - Dekorfärg3 2 2 4 2 4 6" xfId="39922" xr:uid="{00000000-0005-0000-0000-000017270000}"/>
    <cellStyle name="20% - Dekorfärg3 2 2 4 2 4_Tabell 6a K" xfId="25261" xr:uid="{00000000-0005-0000-0000-000018270000}"/>
    <cellStyle name="20% - Dekorfärg3 2 2 4 2 5" xfId="4802" xr:uid="{00000000-0005-0000-0000-000019270000}"/>
    <cellStyle name="20% - Dekorfärg3 2 2 4 2 5 2" xfId="13687" xr:uid="{00000000-0005-0000-0000-00001A270000}"/>
    <cellStyle name="20% - Dekorfärg3 2 2 4 2 5 2 2" xfId="39923" xr:uid="{00000000-0005-0000-0000-00001B270000}"/>
    <cellStyle name="20% - Dekorfärg3 2 2 4 2 5 3" xfId="31184" xr:uid="{00000000-0005-0000-0000-00001C270000}"/>
    <cellStyle name="20% - Dekorfärg3 2 2 4 2 5 4" xfId="39924" xr:uid="{00000000-0005-0000-0000-00001D270000}"/>
    <cellStyle name="20% - Dekorfärg3 2 2 4 2 5_Tabell 6a K" xfId="25526" xr:uid="{00000000-0005-0000-0000-00001E270000}"/>
    <cellStyle name="20% - Dekorfärg3 2 2 4 2 6" xfId="9302" xr:uid="{00000000-0005-0000-0000-00001F270000}"/>
    <cellStyle name="20% - Dekorfärg3 2 2 4 2 6 2" xfId="39925" xr:uid="{00000000-0005-0000-0000-000020270000}"/>
    <cellStyle name="20% - Dekorfärg3 2 2 4 2 6 2 2" xfId="39926" xr:uid="{00000000-0005-0000-0000-000021270000}"/>
    <cellStyle name="20% - Dekorfärg3 2 2 4 2 6 3" xfId="39927" xr:uid="{00000000-0005-0000-0000-000022270000}"/>
    <cellStyle name="20% - Dekorfärg3 2 2 4 2 7" xfId="26799" xr:uid="{00000000-0005-0000-0000-000023270000}"/>
    <cellStyle name="20% - Dekorfärg3 2 2 4 2 7 2" xfId="39928" xr:uid="{00000000-0005-0000-0000-000024270000}"/>
    <cellStyle name="20% - Dekorfärg3 2 2 4 2 8" xfId="39929" xr:uid="{00000000-0005-0000-0000-000025270000}"/>
    <cellStyle name="20% - Dekorfärg3 2 2 4 2 9" xfId="39930" xr:uid="{00000000-0005-0000-0000-000026270000}"/>
    <cellStyle name="20% - Dekorfärg3 2 2 4 2_Tabell 6a K" xfId="21340" xr:uid="{00000000-0005-0000-0000-000027270000}"/>
    <cellStyle name="20% - Dekorfärg3 2 2 4 3" xfId="629" xr:uid="{00000000-0005-0000-0000-000028270000}"/>
    <cellStyle name="20% - Dekorfärg3 2 2 4 3 2" xfId="1398" xr:uid="{00000000-0005-0000-0000-000029270000}"/>
    <cellStyle name="20% - Dekorfärg3 2 2 4 3 2 2" xfId="3590" xr:uid="{00000000-0005-0000-0000-00002A270000}"/>
    <cellStyle name="20% - Dekorfärg3 2 2 4 3 2 2 2" xfId="7976" xr:uid="{00000000-0005-0000-0000-00002B270000}"/>
    <cellStyle name="20% - Dekorfärg3 2 2 4 3 2 2 2 2" xfId="16861" xr:uid="{00000000-0005-0000-0000-00002C270000}"/>
    <cellStyle name="20% - Dekorfärg3 2 2 4 3 2 2 2 2 2" xfId="39931" xr:uid="{00000000-0005-0000-0000-00002D270000}"/>
    <cellStyle name="20% - Dekorfärg3 2 2 4 3 2 2 2 3" xfId="34358" xr:uid="{00000000-0005-0000-0000-00002E270000}"/>
    <cellStyle name="20% - Dekorfärg3 2 2 4 3 2 2 2_Tabell 6a K" xfId="21604" xr:uid="{00000000-0005-0000-0000-00002F270000}"/>
    <cellStyle name="20% - Dekorfärg3 2 2 4 3 2 2 3" xfId="12475" xr:uid="{00000000-0005-0000-0000-000030270000}"/>
    <cellStyle name="20% - Dekorfärg3 2 2 4 3 2 2 3 2" xfId="39932" xr:uid="{00000000-0005-0000-0000-000031270000}"/>
    <cellStyle name="20% - Dekorfärg3 2 2 4 3 2 2 4" xfId="29972" xr:uid="{00000000-0005-0000-0000-000032270000}"/>
    <cellStyle name="20% - Dekorfärg3 2 2 4 3 2 2 5" xfId="39933" xr:uid="{00000000-0005-0000-0000-000033270000}"/>
    <cellStyle name="20% - Dekorfärg3 2 2 4 3 2 2_Tabell 6a K" xfId="25415" xr:uid="{00000000-0005-0000-0000-000034270000}"/>
    <cellStyle name="20% - Dekorfärg3 2 2 4 3 2 3" xfId="5783" xr:uid="{00000000-0005-0000-0000-000035270000}"/>
    <cellStyle name="20% - Dekorfärg3 2 2 4 3 2 3 2" xfId="14668" xr:uid="{00000000-0005-0000-0000-000036270000}"/>
    <cellStyle name="20% - Dekorfärg3 2 2 4 3 2 3 2 2" xfId="39934" xr:uid="{00000000-0005-0000-0000-000037270000}"/>
    <cellStyle name="20% - Dekorfärg3 2 2 4 3 2 3 3" xfId="32165" xr:uid="{00000000-0005-0000-0000-000038270000}"/>
    <cellStyle name="20% - Dekorfärg3 2 2 4 3 2 3 4" xfId="39935" xr:uid="{00000000-0005-0000-0000-000039270000}"/>
    <cellStyle name="20% - Dekorfärg3 2 2 4 3 2 3_Tabell 6a K" xfId="21870" xr:uid="{00000000-0005-0000-0000-00003A270000}"/>
    <cellStyle name="20% - Dekorfärg3 2 2 4 3 2 4" xfId="10283" xr:uid="{00000000-0005-0000-0000-00003B270000}"/>
    <cellStyle name="20% - Dekorfärg3 2 2 4 3 2 4 2" xfId="39936" xr:uid="{00000000-0005-0000-0000-00003C270000}"/>
    <cellStyle name="20% - Dekorfärg3 2 2 4 3 2 4 2 2" xfId="39937" xr:uid="{00000000-0005-0000-0000-00003D270000}"/>
    <cellStyle name="20% - Dekorfärg3 2 2 4 3 2 4 3" xfId="39938" xr:uid="{00000000-0005-0000-0000-00003E270000}"/>
    <cellStyle name="20% - Dekorfärg3 2 2 4 3 2 5" xfId="27780" xr:uid="{00000000-0005-0000-0000-00003F270000}"/>
    <cellStyle name="20% - Dekorfärg3 2 2 4 3 2 5 2" xfId="39939" xr:uid="{00000000-0005-0000-0000-000040270000}"/>
    <cellStyle name="20% - Dekorfärg3 2 2 4 3 2 6" xfId="39940" xr:uid="{00000000-0005-0000-0000-000041270000}"/>
    <cellStyle name="20% - Dekorfärg3 2 2 4 3 2 7" xfId="39941" xr:uid="{00000000-0005-0000-0000-000042270000}"/>
    <cellStyle name="20% - Dekorfärg3 2 2 4 3 2_Tabell 6a K" xfId="20554" xr:uid="{00000000-0005-0000-0000-000043270000}"/>
    <cellStyle name="20% - Dekorfärg3 2 2 4 3 3" xfId="2821" xr:uid="{00000000-0005-0000-0000-000044270000}"/>
    <cellStyle name="20% - Dekorfärg3 2 2 4 3 3 2" xfId="7207" xr:uid="{00000000-0005-0000-0000-000045270000}"/>
    <cellStyle name="20% - Dekorfärg3 2 2 4 3 3 2 2" xfId="16092" xr:uid="{00000000-0005-0000-0000-000046270000}"/>
    <cellStyle name="20% - Dekorfärg3 2 2 4 3 3 2 2 2" xfId="39942" xr:uid="{00000000-0005-0000-0000-000047270000}"/>
    <cellStyle name="20% - Dekorfärg3 2 2 4 3 3 2 3" xfId="33589" xr:uid="{00000000-0005-0000-0000-000048270000}"/>
    <cellStyle name="20% - Dekorfärg3 2 2 4 3 3 2 4" xfId="39943" xr:uid="{00000000-0005-0000-0000-000049270000}"/>
    <cellStyle name="20% - Dekorfärg3 2 2 4 3 3 2_Tabell 6a K" xfId="19337" xr:uid="{00000000-0005-0000-0000-00004A270000}"/>
    <cellStyle name="20% - Dekorfärg3 2 2 4 3 3 3" xfId="11706" xr:uid="{00000000-0005-0000-0000-00004B270000}"/>
    <cellStyle name="20% - Dekorfärg3 2 2 4 3 3 3 2" xfId="39944" xr:uid="{00000000-0005-0000-0000-00004C270000}"/>
    <cellStyle name="20% - Dekorfärg3 2 2 4 3 3 3 2 2" xfId="39945" xr:uid="{00000000-0005-0000-0000-00004D270000}"/>
    <cellStyle name="20% - Dekorfärg3 2 2 4 3 3 3 3" xfId="39946" xr:uid="{00000000-0005-0000-0000-00004E270000}"/>
    <cellStyle name="20% - Dekorfärg3 2 2 4 3 3 4" xfId="29203" xr:uid="{00000000-0005-0000-0000-00004F270000}"/>
    <cellStyle name="20% - Dekorfärg3 2 2 4 3 3 4 2" xfId="39947" xr:uid="{00000000-0005-0000-0000-000050270000}"/>
    <cellStyle name="20% - Dekorfärg3 2 2 4 3 3 5" xfId="39948" xr:uid="{00000000-0005-0000-0000-000051270000}"/>
    <cellStyle name="20% - Dekorfärg3 2 2 4 3 3 6" xfId="39949" xr:uid="{00000000-0005-0000-0000-000052270000}"/>
    <cellStyle name="20% - Dekorfärg3 2 2 4 3 3_Tabell 6a K" xfId="21987" xr:uid="{00000000-0005-0000-0000-000053270000}"/>
    <cellStyle name="20% - Dekorfärg3 2 2 4 3 4" xfId="5014" xr:uid="{00000000-0005-0000-0000-000054270000}"/>
    <cellStyle name="20% - Dekorfärg3 2 2 4 3 4 2" xfId="13899" xr:uid="{00000000-0005-0000-0000-000055270000}"/>
    <cellStyle name="20% - Dekorfärg3 2 2 4 3 4 2 2" xfId="39950" xr:uid="{00000000-0005-0000-0000-000056270000}"/>
    <cellStyle name="20% - Dekorfärg3 2 2 4 3 4 3" xfId="31396" xr:uid="{00000000-0005-0000-0000-000057270000}"/>
    <cellStyle name="20% - Dekorfärg3 2 2 4 3 4 4" xfId="39951" xr:uid="{00000000-0005-0000-0000-000058270000}"/>
    <cellStyle name="20% - Dekorfärg3 2 2 4 3 4_Tabell 6a K" xfId="23372" xr:uid="{00000000-0005-0000-0000-000059270000}"/>
    <cellStyle name="20% - Dekorfärg3 2 2 4 3 5" xfId="9514" xr:uid="{00000000-0005-0000-0000-00005A270000}"/>
    <cellStyle name="20% - Dekorfärg3 2 2 4 3 5 2" xfId="39952" xr:uid="{00000000-0005-0000-0000-00005B270000}"/>
    <cellStyle name="20% - Dekorfärg3 2 2 4 3 5 2 2" xfId="39953" xr:uid="{00000000-0005-0000-0000-00005C270000}"/>
    <cellStyle name="20% - Dekorfärg3 2 2 4 3 5 3" xfId="39954" xr:uid="{00000000-0005-0000-0000-00005D270000}"/>
    <cellStyle name="20% - Dekorfärg3 2 2 4 3 6" xfId="27011" xr:uid="{00000000-0005-0000-0000-00005E270000}"/>
    <cellStyle name="20% - Dekorfärg3 2 2 4 3 6 2" xfId="39955" xr:uid="{00000000-0005-0000-0000-00005F270000}"/>
    <cellStyle name="20% - Dekorfärg3 2 2 4 3 7" xfId="39956" xr:uid="{00000000-0005-0000-0000-000060270000}"/>
    <cellStyle name="20% - Dekorfärg3 2 2 4 3 8" xfId="39957" xr:uid="{00000000-0005-0000-0000-000061270000}"/>
    <cellStyle name="20% - Dekorfärg3 2 2 4 3_Tabell 6a K" xfId="18438" xr:uid="{00000000-0005-0000-0000-000062270000}"/>
    <cellStyle name="20% - Dekorfärg3 2 2 4 4" xfId="1053" xr:uid="{00000000-0005-0000-0000-000063270000}"/>
    <cellStyle name="20% - Dekorfärg3 2 2 4 4 2" xfId="1399" xr:uid="{00000000-0005-0000-0000-000064270000}"/>
    <cellStyle name="20% - Dekorfärg3 2 2 4 4 2 2" xfId="3591" xr:uid="{00000000-0005-0000-0000-000065270000}"/>
    <cellStyle name="20% - Dekorfärg3 2 2 4 4 2 2 2" xfId="7977" xr:uid="{00000000-0005-0000-0000-000066270000}"/>
    <cellStyle name="20% - Dekorfärg3 2 2 4 4 2 2 2 2" xfId="16862" xr:uid="{00000000-0005-0000-0000-000067270000}"/>
    <cellStyle name="20% - Dekorfärg3 2 2 4 4 2 2 2 2 2" xfId="39958" xr:uid="{00000000-0005-0000-0000-000068270000}"/>
    <cellStyle name="20% - Dekorfärg3 2 2 4 4 2 2 2 3" xfId="34359" xr:uid="{00000000-0005-0000-0000-000069270000}"/>
    <cellStyle name="20% - Dekorfärg3 2 2 4 4 2 2 2_Tabell 6a K" xfId="25945" xr:uid="{00000000-0005-0000-0000-00006A270000}"/>
    <cellStyle name="20% - Dekorfärg3 2 2 4 4 2 2 3" xfId="12476" xr:uid="{00000000-0005-0000-0000-00006B270000}"/>
    <cellStyle name="20% - Dekorfärg3 2 2 4 4 2 2 3 2" xfId="39959" xr:uid="{00000000-0005-0000-0000-00006C270000}"/>
    <cellStyle name="20% - Dekorfärg3 2 2 4 4 2 2 4" xfId="29973" xr:uid="{00000000-0005-0000-0000-00006D270000}"/>
    <cellStyle name="20% - Dekorfärg3 2 2 4 4 2 2 5" xfId="39960" xr:uid="{00000000-0005-0000-0000-00006E270000}"/>
    <cellStyle name="20% - Dekorfärg3 2 2 4 4 2 2_Tabell 6a K" xfId="23244" xr:uid="{00000000-0005-0000-0000-00006F270000}"/>
    <cellStyle name="20% - Dekorfärg3 2 2 4 4 2 3" xfId="5784" xr:uid="{00000000-0005-0000-0000-000070270000}"/>
    <cellStyle name="20% - Dekorfärg3 2 2 4 4 2 3 2" xfId="14669" xr:uid="{00000000-0005-0000-0000-000071270000}"/>
    <cellStyle name="20% - Dekorfärg3 2 2 4 4 2 3 2 2" xfId="39961" xr:uid="{00000000-0005-0000-0000-000072270000}"/>
    <cellStyle name="20% - Dekorfärg3 2 2 4 4 2 3 3" xfId="32166" xr:uid="{00000000-0005-0000-0000-000073270000}"/>
    <cellStyle name="20% - Dekorfärg3 2 2 4 4 2 3 4" xfId="39962" xr:uid="{00000000-0005-0000-0000-000074270000}"/>
    <cellStyle name="20% - Dekorfärg3 2 2 4 4 2 3_Tabell 6a K" xfId="26213" xr:uid="{00000000-0005-0000-0000-000075270000}"/>
    <cellStyle name="20% - Dekorfärg3 2 2 4 4 2 4" xfId="10284" xr:uid="{00000000-0005-0000-0000-000076270000}"/>
    <cellStyle name="20% - Dekorfärg3 2 2 4 4 2 4 2" xfId="39963" xr:uid="{00000000-0005-0000-0000-000077270000}"/>
    <cellStyle name="20% - Dekorfärg3 2 2 4 4 2 4 2 2" xfId="39964" xr:uid="{00000000-0005-0000-0000-000078270000}"/>
    <cellStyle name="20% - Dekorfärg3 2 2 4 4 2 4 3" xfId="39965" xr:uid="{00000000-0005-0000-0000-000079270000}"/>
    <cellStyle name="20% - Dekorfärg3 2 2 4 4 2 5" xfId="27781" xr:uid="{00000000-0005-0000-0000-00007A270000}"/>
    <cellStyle name="20% - Dekorfärg3 2 2 4 4 2 5 2" xfId="39966" xr:uid="{00000000-0005-0000-0000-00007B270000}"/>
    <cellStyle name="20% - Dekorfärg3 2 2 4 4 2 6" xfId="39967" xr:uid="{00000000-0005-0000-0000-00007C270000}"/>
    <cellStyle name="20% - Dekorfärg3 2 2 4 4 2 7" xfId="39968" xr:uid="{00000000-0005-0000-0000-00007D270000}"/>
    <cellStyle name="20% - Dekorfärg3 2 2 4 4 2_Tabell 6a K" xfId="24893" xr:uid="{00000000-0005-0000-0000-00007E270000}"/>
    <cellStyle name="20% - Dekorfärg3 2 2 4 4 3" xfId="3245" xr:uid="{00000000-0005-0000-0000-00007F270000}"/>
    <cellStyle name="20% - Dekorfärg3 2 2 4 4 3 2" xfId="7631" xr:uid="{00000000-0005-0000-0000-000080270000}"/>
    <cellStyle name="20% - Dekorfärg3 2 2 4 4 3 2 2" xfId="16516" xr:uid="{00000000-0005-0000-0000-000081270000}"/>
    <cellStyle name="20% - Dekorfärg3 2 2 4 4 3 2 2 2" xfId="39969" xr:uid="{00000000-0005-0000-0000-000082270000}"/>
    <cellStyle name="20% - Dekorfärg3 2 2 4 4 3 2 3" xfId="34013" xr:uid="{00000000-0005-0000-0000-000083270000}"/>
    <cellStyle name="20% - Dekorfärg3 2 2 4 4 3 2 4" xfId="39970" xr:uid="{00000000-0005-0000-0000-000084270000}"/>
    <cellStyle name="20% - Dekorfärg3 2 2 4 4 3 2_Tabell 6a K" xfId="17874" xr:uid="{00000000-0005-0000-0000-000085270000}"/>
    <cellStyle name="20% - Dekorfärg3 2 2 4 4 3 3" xfId="12130" xr:uid="{00000000-0005-0000-0000-000086270000}"/>
    <cellStyle name="20% - Dekorfärg3 2 2 4 4 3 3 2" xfId="39971" xr:uid="{00000000-0005-0000-0000-000087270000}"/>
    <cellStyle name="20% - Dekorfärg3 2 2 4 4 3 3 2 2" xfId="39972" xr:uid="{00000000-0005-0000-0000-000088270000}"/>
    <cellStyle name="20% - Dekorfärg3 2 2 4 4 3 3 3" xfId="39973" xr:uid="{00000000-0005-0000-0000-000089270000}"/>
    <cellStyle name="20% - Dekorfärg3 2 2 4 4 3 4" xfId="29627" xr:uid="{00000000-0005-0000-0000-00008A270000}"/>
    <cellStyle name="20% - Dekorfärg3 2 2 4 4 3 4 2" xfId="39974" xr:uid="{00000000-0005-0000-0000-00008B270000}"/>
    <cellStyle name="20% - Dekorfärg3 2 2 4 4 3 5" xfId="39975" xr:uid="{00000000-0005-0000-0000-00008C270000}"/>
    <cellStyle name="20% - Dekorfärg3 2 2 4 4 3 6" xfId="39976" xr:uid="{00000000-0005-0000-0000-00008D270000}"/>
    <cellStyle name="20% - Dekorfärg3 2 2 4 4 3_Tabell 6a K" xfId="24326" xr:uid="{00000000-0005-0000-0000-00008E270000}"/>
    <cellStyle name="20% - Dekorfärg3 2 2 4 4 4" xfId="5438" xr:uid="{00000000-0005-0000-0000-00008F270000}"/>
    <cellStyle name="20% - Dekorfärg3 2 2 4 4 4 2" xfId="14323" xr:uid="{00000000-0005-0000-0000-000090270000}"/>
    <cellStyle name="20% - Dekorfärg3 2 2 4 4 4 2 2" xfId="39977" xr:uid="{00000000-0005-0000-0000-000091270000}"/>
    <cellStyle name="20% - Dekorfärg3 2 2 4 4 4 3" xfId="31820" xr:uid="{00000000-0005-0000-0000-000092270000}"/>
    <cellStyle name="20% - Dekorfärg3 2 2 4 4 4 4" xfId="39978" xr:uid="{00000000-0005-0000-0000-000093270000}"/>
    <cellStyle name="20% - Dekorfärg3 2 2 4 4 4_Tabell 6a K" xfId="21267" xr:uid="{00000000-0005-0000-0000-000094270000}"/>
    <cellStyle name="20% - Dekorfärg3 2 2 4 4 5" xfId="9938" xr:uid="{00000000-0005-0000-0000-000095270000}"/>
    <cellStyle name="20% - Dekorfärg3 2 2 4 4 5 2" xfId="39979" xr:uid="{00000000-0005-0000-0000-000096270000}"/>
    <cellStyle name="20% - Dekorfärg3 2 2 4 4 5 2 2" xfId="39980" xr:uid="{00000000-0005-0000-0000-000097270000}"/>
    <cellStyle name="20% - Dekorfärg3 2 2 4 4 5 3" xfId="39981" xr:uid="{00000000-0005-0000-0000-000098270000}"/>
    <cellStyle name="20% - Dekorfärg3 2 2 4 4 6" xfId="27435" xr:uid="{00000000-0005-0000-0000-000099270000}"/>
    <cellStyle name="20% - Dekorfärg3 2 2 4 4 6 2" xfId="39982" xr:uid="{00000000-0005-0000-0000-00009A270000}"/>
    <cellStyle name="20% - Dekorfärg3 2 2 4 4 7" xfId="39983" xr:uid="{00000000-0005-0000-0000-00009B270000}"/>
    <cellStyle name="20% - Dekorfärg3 2 2 4 4 8" xfId="39984" xr:uid="{00000000-0005-0000-0000-00009C270000}"/>
    <cellStyle name="20% - Dekorfärg3 2 2 4 4_Tabell 6a K" xfId="19603" xr:uid="{00000000-0005-0000-0000-00009D270000}"/>
    <cellStyle name="20% - Dekorfärg3 2 2 4 5" xfId="1395" xr:uid="{00000000-0005-0000-0000-00009E270000}"/>
    <cellStyle name="20% - Dekorfärg3 2 2 4 5 2" xfId="3587" xr:uid="{00000000-0005-0000-0000-00009F270000}"/>
    <cellStyle name="20% - Dekorfärg3 2 2 4 5 2 2" xfId="7973" xr:uid="{00000000-0005-0000-0000-0000A0270000}"/>
    <cellStyle name="20% - Dekorfärg3 2 2 4 5 2 2 2" xfId="16858" xr:uid="{00000000-0005-0000-0000-0000A1270000}"/>
    <cellStyle name="20% - Dekorfärg3 2 2 4 5 2 2 2 2" xfId="39985" xr:uid="{00000000-0005-0000-0000-0000A2270000}"/>
    <cellStyle name="20% - Dekorfärg3 2 2 4 5 2 2 3" xfId="34355" xr:uid="{00000000-0005-0000-0000-0000A3270000}"/>
    <cellStyle name="20% - Dekorfärg3 2 2 4 5 2 2_Tabell 6a K" xfId="25058" xr:uid="{00000000-0005-0000-0000-0000A4270000}"/>
    <cellStyle name="20% - Dekorfärg3 2 2 4 5 2 3" xfId="12472" xr:uid="{00000000-0005-0000-0000-0000A5270000}"/>
    <cellStyle name="20% - Dekorfärg3 2 2 4 5 2 3 2" xfId="39986" xr:uid="{00000000-0005-0000-0000-0000A6270000}"/>
    <cellStyle name="20% - Dekorfärg3 2 2 4 5 2 4" xfId="29969" xr:uid="{00000000-0005-0000-0000-0000A7270000}"/>
    <cellStyle name="20% - Dekorfärg3 2 2 4 5 2 5" xfId="39987" xr:uid="{00000000-0005-0000-0000-0000A8270000}"/>
    <cellStyle name="20% - Dekorfärg3 2 2 4 5 2_Tabell 6a K" xfId="18802" xr:uid="{00000000-0005-0000-0000-0000A9270000}"/>
    <cellStyle name="20% - Dekorfärg3 2 2 4 5 3" xfId="5780" xr:uid="{00000000-0005-0000-0000-0000AA270000}"/>
    <cellStyle name="20% - Dekorfärg3 2 2 4 5 3 2" xfId="14665" xr:uid="{00000000-0005-0000-0000-0000AB270000}"/>
    <cellStyle name="20% - Dekorfärg3 2 2 4 5 3 2 2" xfId="39988" xr:uid="{00000000-0005-0000-0000-0000AC270000}"/>
    <cellStyle name="20% - Dekorfärg3 2 2 4 5 3 3" xfId="32162" xr:uid="{00000000-0005-0000-0000-0000AD270000}"/>
    <cellStyle name="20% - Dekorfärg3 2 2 4 5 3 4" xfId="39989" xr:uid="{00000000-0005-0000-0000-0000AE270000}"/>
    <cellStyle name="20% - Dekorfärg3 2 2 4 5 3_Tabell 6a K" xfId="20355" xr:uid="{00000000-0005-0000-0000-0000AF270000}"/>
    <cellStyle name="20% - Dekorfärg3 2 2 4 5 4" xfId="10280" xr:uid="{00000000-0005-0000-0000-0000B0270000}"/>
    <cellStyle name="20% - Dekorfärg3 2 2 4 5 4 2" xfId="39990" xr:uid="{00000000-0005-0000-0000-0000B1270000}"/>
    <cellStyle name="20% - Dekorfärg3 2 2 4 5 4 2 2" xfId="39991" xr:uid="{00000000-0005-0000-0000-0000B2270000}"/>
    <cellStyle name="20% - Dekorfärg3 2 2 4 5 4 3" xfId="39992" xr:uid="{00000000-0005-0000-0000-0000B3270000}"/>
    <cellStyle name="20% - Dekorfärg3 2 2 4 5 5" xfId="27777" xr:uid="{00000000-0005-0000-0000-0000B4270000}"/>
    <cellStyle name="20% - Dekorfärg3 2 2 4 5 5 2" xfId="39993" xr:uid="{00000000-0005-0000-0000-0000B5270000}"/>
    <cellStyle name="20% - Dekorfärg3 2 2 4 5 6" xfId="39994" xr:uid="{00000000-0005-0000-0000-0000B6270000}"/>
    <cellStyle name="20% - Dekorfärg3 2 2 4 5 7" xfId="39995" xr:uid="{00000000-0005-0000-0000-0000B7270000}"/>
    <cellStyle name="20% - Dekorfärg3 2 2 4 5_Tabell 6a K" xfId="19627" xr:uid="{00000000-0005-0000-0000-0000B8270000}"/>
    <cellStyle name="20% - Dekorfärg3 2 2 4 6" xfId="2397" xr:uid="{00000000-0005-0000-0000-0000B9270000}"/>
    <cellStyle name="20% - Dekorfärg3 2 2 4 6 2" xfId="6783" xr:uid="{00000000-0005-0000-0000-0000BA270000}"/>
    <cellStyle name="20% - Dekorfärg3 2 2 4 6 2 2" xfId="15668" xr:uid="{00000000-0005-0000-0000-0000BB270000}"/>
    <cellStyle name="20% - Dekorfärg3 2 2 4 6 2 2 2" xfId="39996" xr:uid="{00000000-0005-0000-0000-0000BC270000}"/>
    <cellStyle name="20% - Dekorfärg3 2 2 4 6 2 3" xfId="33165" xr:uid="{00000000-0005-0000-0000-0000BD270000}"/>
    <cellStyle name="20% - Dekorfärg3 2 2 4 6 2 4" xfId="39997" xr:uid="{00000000-0005-0000-0000-0000BE270000}"/>
    <cellStyle name="20% - Dekorfärg3 2 2 4 6 2_Tabell 6a K" xfId="24387" xr:uid="{00000000-0005-0000-0000-0000BF270000}"/>
    <cellStyle name="20% - Dekorfärg3 2 2 4 6 3" xfId="11282" xr:uid="{00000000-0005-0000-0000-0000C0270000}"/>
    <cellStyle name="20% - Dekorfärg3 2 2 4 6 3 2" xfId="39998" xr:uid="{00000000-0005-0000-0000-0000C1270000}"/>
    <cellStyle name="20% - Dekorfärg3 2 2 4 6 3 2 2" xfId="39999" xr:uid="{00000000-0005-0000-0000-0000C2270000}"/>
    <cellStyle name="20% - Dekorfärg3 2 2 4 6 3 3" xfId="40000" xr:uid="{00000000-0005-0000-0000-0000C3270000}"/>
    <cellStyle name="20% - Dekorfärg3 2 2 4 6 4" xfId="28779" xr:uid="{00000000-0005-0000-0000-0000C4270000}"/>
    <cellStyle name="20% - Dekorfärg3 2 2 4 6 4 2" xfId="40001" xr:uid="{00000000-0005-0000-0000-0000C5270000}"/>
    <cellStyle name="20% - Dekorfärg3 2 2 4 6 5" xfId="40002" xr:uid="{00000000-0005-0000-0000-0000C6270000}"/>
    <cellStyle name="20% - Dekorfärg3 2 2 4 6 6" xfId="40003" xr:uid="{00000000-0005-0000-0000-0000C7270000}"/>
    <cellStyle name="20% - Dekorfärg3 2 2 4 6_Tabell 6a K" xfId="20921" xr:uid="{00000000-0005-0000-0000-0000C8270000}"/>
    <cellStyle name="20% - Dekorfärg3 2 2 4 7" xfId="4590" xr:uid="{00000000-0005-0000-0000-0000C9270000}"/>
    <cellStyle name="20% - Dekorfärg3 2 2 4 7 2" xfId="13475" xr:uid="{00000000-0005-0000-0000-0000CA270000}"/>
    <cellStyle name="20% - Dekorfärg3 2 2 4 7 2 2" xfId="40004" xr:uid="{00000000-0005-0000-0000-0000CB270000}"/>
    <cellStyle name="20% - Dekorfärg3 2 2 4 7 3" xfId="30972" xr:uid="{00000000-0005-0000-0000-0000CC270000}"/>
    <cellStyle name="20% - Dekorfärg3 2 2 4 7 4" xfId="40005" xr:uid="{00000000-0005-0000-0000-0000CD270000}"/>
    <cellStyle name="20% - Dekorfärg3 2 2 4 7_Tabell 6a K" xfId="23387" xr:uid="{00000000-0005-0000-0000-0000CE270000}"/>
    <cellStyle name="20% - Dekorfärg3 2 2 4 8" xfId="9090" xr:uid="{00000000-0005-0000-0000-0000CF270000}"/>
    <cellStyle name="20% - Dekorfärg3 2 2 4 8 2" xfId="40006" xr:uid="{00000000-0005-0000-0000-0000D0270000}"/>
    <cellStyle name="20% - Dekorfärg3 2 2 4 8 2 2" xfId="40007" xr:uid="{00000000-0005-0000-0000-0000D1270000}"/>
    <cellStyle name="20% - Dekorfärg3 2 2 4 8 3" xfId="40008" xr:uid="{00000000-0005-0000-0000-0000D2270000}"/>
    <cellStyle name="20% - Dekorfärg3 2 2 4 9" xfId="26587" xr:uid="{00000000-0005-0000-0000-0000D3270000}"/>
    <cellStyle name="20% - Dekorfärg3 2 2 4 9 2" xfId="40009" xr:uid="{00000000-0005-0000-0000-0000D4270000}"/>
    <cellStyle name="20% - Dekorfärg3 2 2 4_Tabell 6a K" xfId="23931" xr:uid="{00000000-0005-0000-0000-0000D5270000}"/>
    <cellStyle name="20% - Dekorfärg3 2 2 5" xfId="402" xr:uid="{00000000-0005-0000-0000-0000D6270000}"/>
    <cellStyle name="20% - Dekorfärg3 2 2 5 2" xfId="826" xr:uid="{00000000-0005-0000-0000-0000D7270000}"/>
    <cellStyle name="20% - Dekorfärg3 2 2 5 2 2" xfId="1401" xr:uid="{00000000-0005-0000-0000-0000D8270000}"/>
    <cellStyle name="20% - Dekorfärg3 2 2 5 2 2 2" xfId="3593" xr:uid="{00000000-0005-0000-0000-0000D9270000}"/>
    <cellStyle name="20% - Dekorfärg3 2 2 5 2 2 2 2" xfId="7979" xr:uid="{00000000-0005-0000-0000-0000DA270000}"/>
    <cellStyle name="20% - Dekorfärg3 2 2 5 2 2 2 2 2" xfId="16864" xr:uid="{00000000-0005-0000-0000-0000DB270000}"/>
    <cellStyle name="20% - Dekorfärg3 2 2 5 2 2 2 2 2 2" xfId="40010" xr:uid="{00000000-0005-0000-0000-0000DC270000}"/>
    <cellStyle name="20% - Dekorfärg3 2 2 5 2 2 2 2 3" xfId="34361" xr:uid="{00000000-0005-0000-0000-0000DD270000}"/>
    <cellStyle name="20% - Dekorfärg3 2 2 5 2 2 2 2_Tabell 6a K" xfId="24043" xr:uid="{00000000-0005-0000-0000-0000DE270000}"/>
    <cellStyle name="20% - Dekorfärg3 2 2 5 2 2 2 3" xfId="12478" xr:uid="{00000000-0005-0000-0000-0000DF270000}"/>
    <cellStyle name="20% - Dekorfärg3 2 2 5 2 2 2 3 2" xfId="40011" xr:uid="{00000000-0005-0000-0000-0000E0270000}"/>
    <cellStyle name="20% - Dekorfärg3 2 2 5 2 2 2 4" xfId="29975" xr:uid="{00000000-0005-0000-0000-0000E1270000}"/>
    <cellStyle name="20% - Dekorfärg3 2 2 5 2 2 2 5" xfId="40012" xr:uid="{00000000-0005-0000-0000-0000E2270000}"/>
    <cellStyle name="20% - Dekorfärg3 2 2 5 2 2 2_Tabell 6a K" xfId="23775" xr:uid="{00000000-0005-0000-0000-0000E3270000}"/>
    <cellStyle name="20% - Dekorfärg3 2 2 5 2 2 3" xfId="5786" xr:uid="{00000000-0005-0000-0000-0000E4270000}"/>
    <cellStyle name="20% - Dekorfärg3 2 2 5 2 2 3 2" xfId="14671" xr:uid="{00000000-0005-0000-0000-0000E5270000}"/>
    <cellStyle name="20% - Dekorfärg3 2 2 5 2 2 3 2 2" xfId="40013" xr:uid="{00000000-0005-0000-0000-0000E6270000}"/>
    <cellStyle name="20% - Dekorfärg3 2 2 5 2 2 3 3" xfId="32168" xr:uid="{00000000-0005-0000-0000-0000E7270000}"/>
    <cellStyle name="20% - Dekorfärg3 2 2 5 2 2 3 4" xfId="40014" xr:uid="{00000000-0005-0000-0000-0000E8270000}"/>
    <cellStyle name="20% - Dekorfärg3 2 2 5 2 2 3_Tabell 6a K" xfId="24638" xr:uid="{00000000-0005-0000-0000-0000E9270000}"/>
    <cellStyle name="20% - Dekorfärg3 2 2 5 2 2 4" xfId="10286" xr:uid="{00000000-0005-0000-0000-0000EA270000}"/>
    <cellStyle name="20% - Dekorfärg3 2 2 5 2 2 4 2" xfId="40015" xr:uid="{00000000-0005-0000-0000-0000EB270000}"/>
    <cellStyle name="20% - Dekorfärg3 2 2 5 2 2 4 2 2" xfId="40016" xr:uid="{00000000-0005-0000-0000-0000EC270000}"/>
    <cellStyle name="20% - Dekorfärg3 2 2 5 2 2 4 3" xfId="40017" xr:uid="{00000000-0005-0000-0000-0000ED270000}"/>
    <cellStyle name="20% - Dekorfärg3 2 2 5 2 2 5" xfId="27783" xr:uid="{00000000-0005-0000-0000-0000EE270000}"/>
    <cellStyle name="20% - Dekorfärg3 2 2 5 2 2 5 2" xfId="40018" xr:uid="{00000000-0005-0000-0000-0000EF270000}"/>
    <cellStyle name="20% - Dekorfärg3 2 2 5 2 2 6" xfId="40019" xr:uid="{00000000-0005-0000-0000-0000F0270000}"/>
    <cellStyle name="20% - Dekorfärg3 2 2 5 2 2 7" xfId="40020" xr:uid="{00000000-0005-0000-0000-0000F1270000}"/>
    <cellStyle name="20% - Dekorfärg3 2 2 5 2 2_Tabell 6a K" xfId="20717" xr:uid="{00000000-0005-0000-0000-0000F2270000}"/>
    <cellStyle name="20% - Dekorfärg3 2 2 5 2 3" xfId="3018" xr:uid="{00000000-0005-0000-0000-0000F3270000}"/>
    <cellStyle name="20% - Dekorfärg3 2 2 5 2 3 2" xfId="7404" xr:uid="{00000000-0005-0000-0000-0000F4270000}"/>
    <cellStyle name="20% - Dekorfärg3 2 2 5 2 3 2 2" xfId="16289" xr:uid="{00000000-0005-0000-0000-0000F5270000}"/>
    <cellStyle name="20% - Dekorfärg3 2 2 5 2 3 2 2 2" xfId="40021" xr:uid="{00000000-0005-0000-0000-0000F6270000}"/>
    <cellStyle name="20% - Dekorfärg3 2 2 5 2 3 2 3" xfId="33786" xr:uid="{00000000-0005-0000-0000-0000F7270000}"/>
    <cellStyle name="20% - Dekorfärg3 2 2 5 2 3 2 4" xfId="40022" xr:uid="{00000000-0005-0000-0000-0000F8270000}"/>
    <cellStyle name="20% - Dekorfärg3 2 2 5 2 3 2_Tabell 6a K" xfId="20280" xr:uid="{00000000-0005-0000-0000-0000F9270000}"/>
    <cellStyle name="20% - Dekorfärg3 2 2 5 2 3 3" xfId="11903" xr:uid="{00000000-0005-0000-0000-0000FA270000}"/>
    <cellStyle name="20% - Dekorfärg3 2 2 5 2 3 3 2" xfId="40023" xr:uid="{00000000-0005-0000-0000-0000FB270000}"/>
    <cellStyle name="20% - Dekorfärg3 2 2 5 2 3 3 2 2" xfId="40024" xr:uid="{00000000-0005-0000-0000-0000FC270000}"/>
    <cellStyle name="20% - Dekorfärg3 2 2 5 2 3 3 3" xfId="40025" xr:uid="{00000000-0005-0000-0000-0000FD270000}"/>
    <cellStyle name="20% - Dekorfärg3 2 2 5 2 3 4" xfId="29400" xr:uid="{00000000-0005-0000-0000-0000FE270000}"/>
    <cellStyle name="20% - Dekorfärg3 2 2 5 2 3 4 2" xfId="40026" xr:uid="{00000000-0005-0000-0000-0000FF270000}"/>
    <cellStyle name="20% - Dekorfärg3 2 2 5 2 3 5" xfId="40027" xr:uid="{00000000-0005-0000-0000-000000280000}"/>
    <cellStyle name="20% - Dekorfärg3 2 2 5 2 3 6" xfId="40028" xr:uid="{00000000-0005-0000-0000-000001280000}"/>
    <cellStyle name="20% - Dekorfärg3 2 2 5 2 3_Tabell 6a K" xfId="20768" xr:uid="{00000000-0005-0000-0000-000002280000}"/>
    <cellStyle name="20% - Dekorfärg3 2 2 5 2 4" xfId="5211" xr:uid="{00000000-0005-0000-0000-000003280000}"/>
    <cellStyle name="20% - Dekorfärg3 2 2 5 2 4 2" xfId="14096" xr:uid="{00000000-0005-0000-0000-000004280000}"/>
    <cellStyle name="20% - Dekorfärg3 2 2 5 2 4 2 2" xfId="40029" xr:uid="{00000000-0005-0000-0000-000005280000}"/>
    <cellStyle name="20% - Dekorfärg3 2 2 5 2 4 3" xfId="31593" xr:uid="{00000000-0005-0000-0000-000006280000}"/>
    <cellStyle name="20% - Dekorfärg3 2 2 5 2 4 4" xfId="40030" xr:uid="{00000000-0005-0000-0000-000007280000}"/>
    <cellStyle name="20% - Dekorfärg3 2 2 5 2 4_Tabell 6a K" xfId="23139" xr:uid="{00000000-0005-0000-0000-000008280000}"/>
    <cellStyle name="20% - Dekorfärg3 2 2 5 2 5" xfId="9711" xr:uid="{00000000-0005-0000-0000-000009280000}"/>
    <cellStyle name="20% - Dekorfärg3 2 2 5 2 5 2" xfId="40031" xr:uid="{00000000-0005-0000-0000-00000A280000}"/>
    <cellStyle name="20% - Dekorfärg3 2 2 5 2 5 2 2" xfId="40032" xr:uid="{00000000-0005-0000-0000-00000B280000}"/>
    <cellStyle name="20% - Dekorfärg3 2 2 5 2 5 3" xfId="40033" xr:uid="{00000000-0005-0000-0000-00000C280000}"/>
    <cellStyle name="20% - Dekorfärg3 2 2 5 2 6" xfId="27208" xr:uid="{00000000-0005-0000-0000-00000D280000}"/>
    <cellStyle name="20% - Dekorfärg3 2 2 5 2 6 2" xfId="40034" xr:uid="{00000000-0005-0000-0000-00000E280000}"/>
    <cellStyle name="20% - Dekorfärg3 2 2 5 2 7" xfId="40035" xr:uid="{00000000-0005-0000-0000-00000F280000}"/>
    <cellStyle name="20% - Dekorfärg3 2 2 5 2 8" xfId="40036" xr:uid="{00000000-0005-0000-0000-000010280000}"/>
    <cellStyle name="20% - Dekorfärg3 2 2 5 2_Tabell 6a K" xfId="22722" xr:uid="{00000000-0005-0000-0000-000011280000}"/>
    <cellStyle name="20% - Dekorfärg3 2 2 5 3" xfId="1400" xr:uid="{00000000-0005-0000-0000-000012280000}"/>
    <cellStyle name="20% - Dekorfärg3 2 2 5 3 2" xfId="3592" xr:uid="{00000000-0005-0000-0000-000013280000}"/>
    <cellStyle name="20% - Dekorfärg3 2 2 5 3 2 2" xfId="7978" xr:uid="{00000000-0005-0000-0000-000014280000}"/>
    <cellStyle name="20% - Dekorfärg3 2 2 5 3 2 2 2" xfId="16863" xr:uid="{00000000-0005-0000-0000-000015280000}"/>
    <cellStyle name="20% - Dekorfärg3 2 2 5 3 2 2 2 2" xfId="40037" xr:uid="{00000000-0005-0000-0000-000016280000}"/>
    <cellStyle name="20% - Dekorfärg3 2 2 5 3 2 2 3" xfId="34360" xr:uid="{00000000-0005-0000-0000-000017280000}"/>
    <cellStyle name="20% - Dekorfärg3 2 2 5 3 2 2_Tabell 6a K" xfId="25314" xr:uid="{00000000-0005-0000-0000-000018280000}"/>
    <cellStyle name="20% - Dekorfärg3 2 2 5 3 2 3" xfId="12477" xr:uid="{00000000-0005-0000-0000-000019280000}"/>
    <cellStyle name="20% - Dekorfärg3 2 2 5 3 2 3 2" xfId="40038" xr:uid="{00000000-0005-0000-0000-00001A280000}"/>
    <cellStyle name="20% - Dekorfärg3 2 2 5 3 2 4" xfId="29974" xr:uid="{00000000-0005-0000-0000-00001B280000}"/>
    <cellStyle name="20% - Dekorfärg3 2 2 5 3 2 5" xfId="40039" xr:uid="{00000000-0005-0000-0000-00001C280000}"/>
    <cellStyle name="20% - Dekorfärg3 2 2 5 3 2_Tabell 6a K" xfId="24003" xr:uid="{00000000-0005-0000-0000-00001D280000}"/>
    <cellStyle name="20% - Dekorfärg3 2 2 5 3 3" xfId="5785" xr:uid="{00000000-0005-0000-0000-00001E280000}"/>
    <cellStyle name="20% - Dekorfärg3 2 2 5 3 3 2" xfId="14670" xr:uid="{00000000-0005-0000-0000-00001F280000}"/>
    <cellStyle name="20% - Dekorfärg3 2 2 5 3 3 2 2" xfId="40040" xr:uid="{00000000-0005-0000-0000-000020280000}"/>
    <cellStyle name="20% - Dekorfärg3 2 2 5 3 3 3" xfId="32167" xr:uid="{00000000-0005-0000-0000-000021280000}"/>
    <cellStyle name="20% - Dekorfärg3 2 2 5 3 3 4" xfId="40041" xr:uid="{00000000-0005-0000-0000-000022280000}"/>
    <cellStyle name="20% - Dekorfärg3 2 2 5 3 3_Tabell 6a K" xfId="20297" xr:uid="{00000000-0005-0000-0000-000023280000}"/>
    <cellStyle name="20% - Dekorfärg3 2 2 5 3 4" xfId="10285" xr:uid="{00000000-0005-0000-0000-000024280000}"/>
    <cellStyle name="20% - Dekorfärg3 2 2 5 3 4 2" xfId="40042" xr:uid="{00000000-0005-0000-0000-000025280000}"/>
    <cellStyle name="20% - Dekorfärg3 2 2 5 3 4 2 2" xfId="40043" xr:uid="{00000000-0005-0000-0000-000026280000}"/>
    <cellStyle name="20% - Dekorfärg3 2 2 5 3 4 3" xfId="40044" xr:uid="{00000000-0005-0000-0000-000027280000}"/>
    <cellStyle name="20% - Dekorfärg3 2 2 5 3 5" xfId="27782" xr:uid="{00000000-0005-0000-0000-000028280000}"/>
    <cellStyle name="20% - Dekorfärg3 2 2 5 3 5 2" xfId="40045" xr:uid="{00000000-0005-0000-0000-000029280000}"/>
    <cellStyle name="20% - Dekorfärg3 2 2 5 3 6" xfId="40046" xr:uid="{00000000-0005-0000-0000-00002A280000}"/>
    <cellStyle name="20% - Dekorfärg3 2 2 5 3 7" xfId="40047" xr:uid="{00000000-0005-0000-0000-00002B280000}"/>
    <cellStyle name="20% - Dekorfärg3 2 2 5 3_Tabell 6a K" xfId="24645" xr:uid="{00000000-0005-0000-0000-00002C280000}"/>
    <cellStyle name="20% - Dekorfärg3 2 2 5 4" xfId="2594" xr:uid="{00000000-0005-0000-0000-00002D280000}"/>
    <cellStyle name="20% - Dekorfärg3 2 2 5 4 2" xfId="6980" xr:uid="{00000000-0005-0000-0000-00002E280000}"/>
    <cellStyle name="20% - Dekorfärg3 2 2 5 4 2 2" xfId="15865" xr:uid="{00000000-0005-0000-0000-00002F280000}"/>
    <cellStyle name="20% - Dekorfärg3 2 2 5 4 2 2 2" xfId="40048" xr:uid="{00000000-0005-0000-0000-000030280000}"/>
    <cellStyle name="20% - Dekorfärg3 2 2 5 4 2 3" xfId="33362" xr:uid="{00000000-0005-0000-0000-000031280000}"/>
    <cellStyle name="20% - Dekorfärg3 2 2 5 4 2 4" xfId="40049" xr:uid="{00000000-0005-0000-0000-000032280000}"/>
    <cellStyle name="20% - Dekorfärg3 2 2 5 4 2_Tabell 6a K" xfId="24039" xr:uid="{00000000-0005-0000-0000-000033280000}"/>
    <cellStyle name="20% - Dekorfärg3 2 2 5 4 3" xfId="11479" xr:uid="{00000000-0005-0000-0000-000034280000}"/>
    <cellStyle name="20% - Dekorfärg3 2 2 5 4 3 2" xfId="40050" xr:uid="{00000000-0005-0000-0000-000035280000}"/>
    <cellStyle name="20% - Dekorfärg3 2 2 5 4 3 2 2" xfId="40051" xr:uid="{00000000-0005-0000-0000-000036280000}"/>
    <cellStyle name="20% - Dekorfärg3 2 2 5 4 3 3" xfId="40052" xr:uid="{00000000-0005-0000-0000-000037280000}"/>
    <cellStyle name="20% - Dekorfärg3 2 2 5 4 4" xfId="28976" xr:uid="{00000000-0005-0000-0000-000038280000}"/>
    <cellStyle name="20% - Dekorfärg3 2 2 5 4 4 2" xfId="40053" xr:uid="{00000000-0005-0000-0000-000039280000}"/>
    <cellStyle name="20% - Dekorfärg3 2 2 5 4 5" xfId="40054" xr:uid="{00000000-0005-0000-0000-00003A280000}"/>
    <cellStyle name="20% - Dekorfärg3 2 2 5 4 6" xfId="40055" xr:uid="{00000000-0005-0000-0000-00003B280000}"/>
    <cellStyle name="20% - Dekorfärg3 2 2 5 4_Tabell 6a K" xfId="25947" xr:uid="{00000000-0005-0000-0000-00003C280000}"/>
    <cellStyle name="20% - Dekorfärg3 2 2 5 5" xfId="4787" xr:uid="{00000000-0005-0000-0000-00003D280000}"/>
    <cellStyle name="20% - Dekorfärg3 2 2 5 5 2" xfId="13672" xr:uid="{00000000-0005-0000-0000-00003E280000}"/>
    <cellStyle name="20% - Dekorfärg3 2 2 5 5 2 2" xfId="40056" xr:uid="{00000000-0005-0000-0000-00003F280000}"/>
    <cellStyle name="20% - Dekorfärg3 2 2 5 5 3" xfId="31169" xr:uid="{00000000-0005-0000-0000-000040280000}"/>
    <cellStyle name="20% - Dekorfärg3 2 2 5 5 4" xfId="40057" xr:uid="{00000000-0005-0000-0000-000041280000}"/>
    <cellStyle name="20% - Dekorfärg3 2 2 5 5_Tabell 6a K" xfId="18037" xr:uid="{00000000-0005-0000-0000-000042280000}"/>
    <cellStyle name="20% - Dekorfärg3 2 2 5 6" xfId="9287" xr:uid="{00000000-0005-0000-0000-000043280000}"/>
    <cellStyle name="20% - Dekorfärg3 2 2 5 6 2" xfId="40058" xr:uid="{00000000-0005-0000-0000-000044280000}"/>
    <cellStyle name="20% - Dekorfärg3 2 2 5 6 2 2" xfId="40059" xr:uid="{00000000-0005-0000-0000-000045280000}"/>
    <cellStyle name="20% - Dekorfärg3 2 2 5 6 3" xfId="40060" xr:uid="{00000000-0005-0000-0000-000046280000}"/>
    <cellStyle name="20% - Dekorfärg3 2 2 5 7" xfId="26784" xr:uid="{00000000-0005-0000-0000-000047280000}"/>
    <cellStyle name="20% - Dekorfärg3 2 2 5 7 2" xfId="40061" xr:uid="{00000000-0005-0000-0000-000048280000}"/>
    <cellStyle name="20% - Dekorfärg3 2 2 5 8" xfId="40062" xr:uid="{00000000-0005-0000-0000-000049280000}"/>
    <cellStyle name="20% - Dekorfärg3 2 2 5 9" xfId="40063" xr:uid="{00000000-0005-0000-0000-00004A280000}"/>
    <cellStyle name="20% - Dekorfärg3 2 2 5_Tabell 6a K" xfId="26089" xr:uid="{00000000-0005-0000-0000-00004B280000}"/>
    <cellStyle name="20% - Dekorfärg3 2 2 6" xfId="614" xr:uid="{00000000-0005-0000-0000-00004C280000}"/>
    <cellStyle name="20% - Dekorfärg3 2 2 6 2" xfId="1402" xr:uid="{00000000-0005-0000-0000-00004D280000}"/>
    <cellStyle name="20% - Dekorfärg3 2 2 6 2 2" xfId="3594" xr:uid="{00000000-0005-0000-0000-00004E280000}"/>
    <cellStyle name="20% - Dekorfärg3 2 2 6 2 2 2" xfId="7980" xr:uid="{00000000-0005-0000-0000-00004F280000}"/>
    <cellStyle name="20% - Dekorfärg3 2 2 6 2 2 2 2" xfId="16865" xr:uid="{00000000-0005-0000-0000-000050280000}"/>
    <cellStyle name="20% - Dekorfärg3 2 2 6 2 2 2 2 2" xfId="40064" xr:uid="{00000000-0005-0000-0000-000051280000}"/>
    <cellStyle name="20% - Dekorfärg3 2 2 6 2 2 2 3" xfId="34362" xr:uid="{00000000-0005-0000-0000-000052280000}"/>
    <cellStyle name="20% - Dekorfärg3 2 2 6 2 2 2_Tabell 6a K" xfId="18903" xr:uid="{00000000-0005-0000-0000-000053280000}"/>
    <cellStyle name="20% - Dekorfärg3 2 2 6 2 2 3" xfId="12479" xr:uid="{00000000-0005-0000-0000-000054280000}"/>
    <cellStyle name="20% - Dekorfärg3 2 2 6 2 2 3 2" xfId="40065" xr:uid="{00000000-0005-0000-0000-000055280000}"/>
    <cellStyle name="20% - Dekorfärg3 2 2 6 2 2 4" xfId="29976" xr:uid="{00000000-0005-0000-0000-000056280000}"/>
    <cellStyle name="20% - Dekorfärg3 2 2 6 2 2 5" xfId="40066" xr:uid="{00000000-0005-0000-0000-000057280000}"/>
    <cellStyle name="20% - Dekorfärg3 2 2 6 2 2_Tabell 6a K" xfId="21341" xr:uid="{00000000-0005-0000-0000-000058280000}"/>
    <cellStyle name="20% - Dekorfärg3 2 2 6 2 3" xfId="5787" xr:uid="{00000000-0005-0000-0000-000059280000}"/>
    <cellStyle name="20% - Dekorfärg3 2 2 6 2 3 2" xfId="14672" xr:uid="{00000000-0005-0000-0000-00005A280000}"/>
    <cellStyle name="20% - Dekorfärg3 2 2 6 2 3 2 2" xfId="40067" xr:uid="{00000000-0005-0000-0000-00005B280000}"/>
    <cellStyle name="20% - Dekorfärg3 2 2 6 2 3 3" xfId="32169" xr:uid="{00000000-0005-0000-0000-00005C280000}"/>
    <cellStyle name="20% - Dekorfärg3 2 2 6 2 3 4" xfId="40068" xr:uid="{00000000-0005-0000-0000-00005D280000}"/>
    <cellStyle name="20% - Dekorfärg3 2 2 6 2 3_Tabell 6a K" xfId="22527" xr:uid="{00000000-0005-0000-0000-00005E280000}"/>
    <cellStyle name="20% - Dekorfärg3 2 2 6 2 4" xfId="10287" xr:uid="{00000000-0005-0000-0000-00005F280000}"/>
    <cellStyle name="20% - Dekorfärg3 2 2 6 2 4 2" xfId="40069" xr:uid="{00000000-0005-0000-0000-000060280000}"/>
    <cellStyle name="20% - Dekorfärg3 2 2 6 2 4 2 2" xfId="40070" xr:uid="{00000000-0005-0000-0000-000061280000}"/>
    <cellStyle name="20% - Dekorfärg3 2 2 6 2 4 3" xfId="40071" xr:uid="{00000000-0005-0000-0000-000062280000}"/>
    <cellStyle name="20% - Dekorfärg3 2 2 6 2 5" xfId="27784" xr:uid="{00000000-0005-0000-0000-000063280000}"/>
    <cellStyle name="20% - Dekorfärg3 2 2 6 2 5 2" xfId="40072" xr:uid="{00000000-0005-0000-0000-000064280000}"/>
    <cellStyle name="20% - Dekorfärg3 2 2 6 2 6" xfId="40073" xr:uid="{00000000-0005-0000-0000-000065280000}"/>
    <cellStyle name="20% - Dekorfärg3 2 2 6 2 7" xfId="40074" xr:uid="{00000000-0005-0000-0000-000066280000}"/>
    <cellStyle name="20% - Dekorfärg3 2 2 6 2_Tabell 6a K" xfId="19978" xr:uid="{00000000-0005-0000-0000-000067280000}"/>
    <cellStyle name="20% - Dekorfärg3 2 2 6 3" xfId="2806" xr:uid="{00000000-0005-0000-0000-000068280000}"/>
    <cellStyle name="20% - Dekorfärg3 2 2 6 3 2" xfId="7192" xr:uid="{00000000-0005-0000-0000-000069280000}"/>
    <cellStyle name="20% - Dekorfärg3 2 2 6 3 2 2" xfId="16077" xr:uid="{00000000-0005-0000-0000-00006A280000}"/>
    <cellStyle name="20% - Dekorfärg3 2 2 6 3 2 2 2" xfId="40075" xr:uid="{00000000-0005-0000-0000-00006B280000}"/>
    <cellStyle name="20% - Dekorfärg3 2 2 6 3 2 3" xfId="33574" xr:uid="{00000000-0005-0000-0000-00006C280000}"/>
    <cellStyle name="20% - Dekorfärg3 2 2 6 3 2 4" xfId="40076" xr:uid="{00000000-0005-0000-0000-00006D280000}"/>
    <cellStyle name="20% - Dekorfärg3 2 2 6 3 2_Tabell 6a K" xfId="18365" xr:uid="{00000000-0005-0000-0000-00006E280000}"/>
    <cellStyle name="20% - Dekorfärg3 2 2 6 3 3" xfId="11691" xr:uid="{00000000-0005-0000-0000-00006F280000}"/>
    <cellStyle name="20% - Dekorfärg3 2 2 6 3 3 2" xfId="40077" xr:uid="{00000000-0005-0000-0000-000070280000}"/>
    <cellStyle name="20% - Dekorfärg3 2 2 6 3 3 2 2" xfId="40078" xr:uid="{00000000-0005-0000-0000-000071280000}"/>
    <cellStyle name="20% - Dekorfärg3 2 2 6 3 3 3" xfId="40079" xr:uid="{00000000-0005-0000-0000-000072280000}"/>
    <cellStyle name="20% - Dekorfärg3 2 2 6 3 4" xfId="29188" xr:uid="{00000000-0005-0000-0000-000073280000}"/>
    <cellStyle name="20% - Dekorfärg3 2 2 6 3 4 2" xfId="40080" xr:uid="{00000000-0005-0000-0000-000074280000}"/>
    <cellStyle name="20% - Dekorfärg3 2 2 6 3 5" xfId="40081" xr:uid="{00000000-0005-0000-0000-000075280000}"/>
    <cellStyle name="20% - Dekorfärg3 2 2 6 3 6" xfId="40082" xr:uid="{00000000-0005-0000-0000-000076280000}"/>
    <cellStyle name="20% - Dekorfärg3 2 2 6 3_Tabell 6a K" xfId="23091" xr:uid="{00000000-0005-0000-0000-000077280000}"/>
    <cellStyle name="20% - Dekorfärg3 2 2 6 4" xfId="4999" xr:uid="{00000000-0005-0000-0000-000078280000}"/>
    <cellStyle name="20% - Dekorfärg3 2 2 6 4 2" xfId="13884" xr:uid="{00000000-0005-0000-0000-000079280000}"/>
    <cellStyle name="20% - Dekorfärg3 2 2 6 4 2 2" xfId="40083" xr:uid="{00000000-0005-0000-0000-00007A280000}"/>
    <cellStyle name="20% - Dekorfärg3 2 2 6 4 3" xfId="31381" xr:uid="{00000000-0005-0000-0000-00007B280000}"/>
    <cellStyle name="20% - Dekorfärg3 2 2 6 4 4" xfId="40084" xr:uid="{00000000-0005-0000-0000-00007C280000}"/>
    <cellStyle name="20% - Dekorfärg3 2 2 6 4_Tabell 6a K" xfId="18508" xr:uid="{00000000-0005-0000-0000-00007D280000}"/>
    <cellStyle name="20% - Dekorfärg3 2 2 6 5" xfId="9499" xr:uid="{00000000-0005-0000-0000-00007E280000}"/>
    <cellStyle name="20% - Dekorfärg3 2 2 6 5 2" xfId="40085" xr:uid="{00000000-0005-0000-0000-00007F280000}"/>
    <cellStyle name="20% - Dekorfärg3 2 2 6 5 2 2" xfId="40086" xr:uid="{00000000-0005-0000-0000-000080280000}"/>
    <cellStyle name="20% - Dekorfärg3 2 2 6 5 3" xfId="40087" xr:uid="{00000000-0005-0000-0000-000081280000}"/>
    <cellStyle name="20% - Dekorfärg3 2 2 6 6" xfId="26996" xr:uid="{00000000-0005-0000-0000-000082280000}"/>
    <cellStyle name="20% - Dekorfärg3 2 2 6 6 2" xfId="40088" xr:uid="{00000000-0005-0000-0000-000083280000}"/>
    <cellStyle name="20% - Dekorfärg3 2 2 6 7" xfId="40089" xr:uid="{00000000-0005-0000-0000-000084280000}"/>
    <cellStyle name="20% - Dekorfärg3 2 2 6 8" xfId="40090" xr:uid="{00000000-0005-0000-0000-000085280000}"/>
    <cellStyle name="20% - Dekorfärg3 2 2 6_Tabell 6a K" xfId="25536" xr:uid="{00000000-0005-0000-0000-000086280000}"/>
    <cellStyle name="20% - Dekorfärg3 2 2 7" xfId="1038" xr:uid="{00000000-0005-0000-0000-000087280000}"/>
    <cellStyle name="20% - Dekorfärg3 2 2 7 2" xfId="1403" xr:uid="{00000000-0005-0000-0000-000088280000}"/>
    <cellStyle name="20% - Dekorfärg3 2 2 7 2 2" xfId="3595" xr:uid="{00000000-0005-0000-0000-000089280000}"/>
    <cellStyle name="20% - Dekorfärg3 2 2 7 2 2 2" xfId="7981" xr:uid="{00000000-0005-0000-0000-00008A280000}"/>
    <cellStyle name="20% - Dekorfärg3 2 2 7 2 2 2 2" xfId="16866" xr:uid="{00000000-0005-0000-0000-00008B280000}"/>
    <cellStyle name="20% - Dekorfärg3 2 2 7 2 2 2 2 2" xfId="40091" xr:uid="{00000000-0005-0000-0000-00008C280000}"/>
    <cellStyle name="20% - Dekorfärg3 2 2 7 2 2 2 3" xfId="34363" xr:uid="{00000000-0005-0000-0000-00008D280000}"/>
    <cellStyle name="20% - Dekorfärg3 2 2 7 2 2 2_Tabell 6a K" xfId="21073" xr:uid="{00000000-0005-0000-0000-00008E280000}"/>
    <cellStyle name="20% - Dekorfärg3 2 2 7 2 2 3" xfId="12480" xr:uid="{00000000-0005-0000-0000-00008F280000}"/>
    <cellStyle name="20% - Dekorfärg3 2 2 7 2 2 3 2" xfId="40092" xr:uid="{00000000-0005-0000-0000-000090280000}"/>
    <cellStyle name="20% - Dekorfärg3 2 2 7 2 2 4" xfId="29977" xr:uid="{00000000-0005-0000-0000-000091280000}"/>
    <cellStyle name="20% - Dekorfärg3 2 2 7 2 2 5" xfId="40093" xr:uid="{00000000-0005-0000-0000-000092280000}"/>
    <cellStyle name="20% - Dekorfärg3 2 2 7 2 2_Tabell 6a K" xfId="25681" xr:uid="{00000000-0005-0000-0000-000093280000}"/>
    <cellStyle name="20% - Dekorfärg3 2 2 7 2 3" xfId="5788" xr:uid="{00000000-0005-0000-0000-000094280000}"/>
    <cellStyle name="20% - Dekorfärg3 2 2 7 2 3 2" xfId="14673" xr:uid="{00000000-0005-0000-0000-000095280000}"/>
    <cellStyle name="20% - Dekorfärg3 2 2 7 2 3 2 2" xfId="40094" xr:uid="{00000000-0005-0000-0000-000096280000}"/>
    <cellStyle name="20% - Dekorfärg3 2 2 7 2 3 3" xfId="32170" xr:uid="{00000000-0005-0000-0000-000097280000}"/>
    <cellStyle name="20% - Dekorfärg3 2 2 7 2 3 4" xfId="40095" xr:uid="{00000000-0005-0000-0000-000098280000}"/>
    <cellStyle name="20% - Dekorfärg3 2 2 7 2 3_Tabell 6a K" xfId="18397" xr:uid="{00000000-0005-0000-0000-000099280000}"/>
    <cellStyle name="20% - Dekorfärg3 2 2 7 2 4" xfId="10288" xr:uid="{00000000-0005-0000-0000-00009A280000}"/>
    <cellStyle name="20% - Dekorfärg3 2 2 7 2 4 2" xfId="40096" xr:uid="{00000000-0005-0000-0000-00009B280000}"/>
    <cellStyle name="20% - Dekorfärg3 2 2 7 2 4 2 2" xfId="40097" xr:uid="{00000000-0005-0000-0000-00009C280000}"/>
    <cellStyle name="20% - Dekorfärg3 2 2 7 2 4 3" xfId="40098" xr:uid="{00000000-0005-0000-0000-00009D280000}"/>
    <cellStyle name="20% - Dekorfärg3 2 2 7 2 5" xfId="27785" xr:uid="{00000000-0005-0000-0000-00009E280000}"/>
    <cellStyle name="20% - Dekorfärg3 2 2 7 2 5 2" xfId="40099" xr:uid="{00000000-0005-0000-0000-00009F280000}"/>
    <cellStyle name="20% - Dekorfärg3 2 2 7 2 6" xfId="40100" xr:uid="{00000000-0005-0000-0000-0000A0280000}"/>
    <cellStyle name="20% - Dekorfärg3 2 2 7 2 7" xfId="40101" xr:uid="{00000000-0005-0000-0000-0000A1280000}"/>
    <cellStyle name="20% - Dekorfärg3 2 2 7 2_Tabell 6a K" xfId="21781" xr:uid="{00000000-0005-0000-0000-0000A2280000}"/>
    <cellStyle name="20% - Dekorfärg3 2 2 7 3" xfId="3230" xr:uid="{00000000-0005-0000-0000-0000A3280000}"/>
    <cellStyle name="20% - Dekorfärg3 2 2 7 3 2" xfId="7616" xr:uid="{00000000-0005-0000-0000-0000A4280000}"/>
    <cellStyle name="20% - Dekorfärg3 2 2 7 3 2 2" xfId="16501" xr:uid="{00000000-0005-0000-0000-0000A5280000}"/>
    <cellStyle name="20% - Dekorfärg3 2 2 7 3 2 2 2" xfId="40102" xr:uid="{00000000-0005-0000-0000-0000A6280000}"/>
    <cellStyle name="20% - Dekorfärg3 2 2 7 3 2 3" xfId="33998" xr:uid="{00000000-0005-0000-0000-0000A7280000}"/>
    <cellStyle name="20% - Dekorfärg3 2 2 7 3 2 4" xfId="40103" xr:uid="{00000000-0005-0000-0000-0000A8280000}"/>
    <cellStyle name="20% - Dekorfärg3 2 2 7 3 2_Tabell 6a K" xfId="19870" xr:uid="{00000000-0005-0000-0000-0000A9280000}"/>
    <cellStyle name="20% - Dekorfärg3 2 2 7 3 3" xfId="12115" xr:uid="{00000000-0005-0000-0000-0000AA280000}"/>
    <cellStyle name="20% - Dekorfärg3 2 2 7 3 3 2" xfId="40104" xr:uid="{00000000-0005-0000-0000-0000AB280000}"/>
    <cellStyle name="20% - Dekorfärg3 2 2 7 3 3 2 2" xfId="40105" xr:uid="{00000000-0005-0000-0000-0000AC280000}"/>
    <cellStyle name="20% - Dekorfärg3 2 2 7 3 3 3" xfId="40106" xr:uid="{00000000-0005-0000-0000-0000AD280000}"/>
    <cellStyle name="20% - Dekorfärg3 2 2 7 3 4" xfId="29612" xr:uid="{00000000-0005-0000-0000-0000AE280000}"/>
    <cellStyle name="20% - Dekorfärg3 2 2 7 3 4 2" xfId="40107" xr:uid="{00000000-0005-0000-0000-0000AF280000}"/>
    <cellStyle name="20% - Dekorfärg3 2 2 7 3 5" xfId="40108" xr:uid="{00000000-0005-0000-0000-0000B0280000}"/>
    <cellStyle name="20% - Dekorfärg3 2 2 7 3 6" xfId="40109" xr:uid="{00000000-0005-0000-0000-0000B1280000}"/>
    <cellStyle name="20% - Dekorfärg3 2 2 7 3_Tabell 6a K" xfId="19696" xr:uid="{00000000-0005-0000-0000-0000B2280000}"/>
    <cellStyle name="20% - Dekorfärg3 2 2 7 4" xfId="5423" xr:uid="{00000000-0005-0000-0000-0000B3280000}"/>
    <cellStyle name="20% - Dekorfärg3 2 2 7 4 2" xfId="14308" xr:uid="{00000000-0005-0000-0000-0000B4280000}"/>
    <cellStyle name="20% - Dekorfärg3 2 2 7 4 2 2" xfId="40110" xr:uid="{00000000-0005-0000-0000-0000B5280000}"/>
    <cellStyle name="20% - Dekorfärg3 2 2 7 4 3" xfId="31805" xr:uid="{00000000-0005-0000-0000-0000B6280000}"/>
    <cellStyle name="20% - Dekorfärg3 2 2 7 4 4" xfId="40111" xr:uid="{00000000-0005-0000-0000-0000B7280000}"/>
    <cellStyle name="20% - Dekorfärg3 2 2 7 4_Tabell 6a K" xfId="18240" xr:uid="{00000000-0005-0000-0000-0000B8280000}"/>
    <cellStyle name="20% - Dekorfärg3 2 2 7 5" xfId="9923" xr:uid="{00000000-0005-0000-0000-0000B9280000}"/>
    <cellStyle name="20% - Dekorfärg3 2 2 7 5 2" xfId="40112" xr:uid="{00000000-0005-0000-0000-0000BA280000}"/>
    <cellStyle name="20% - Dekorfärg3 2 2 7 5 2 2" xfId="40113" xr:uid="{00000000-0005-0000-0000-0000BB280000}"/>
    <cellStyle name="20% - Dekorfärg3 2 2 7 5 3" xfId="40114" xr:uid="{00000000-0005-0000-0000-0000BC280000}"/>
    <cellStyle name="20% - Dekorfärg3 2 2 7 6" xfId="27420" xr:uid="{00000000-0005-0000-0000-0000BD280000}"/>
    <cellStyle name="20% - Dekorfärg3 2 2 7 6 2" xfId="40115" xr:uid="{00000000-0005-0000-0000-0000BE280000}"/>
    <cellStyle name="20% - Dekorfärg3 2 2 7 7" xfId="40116" xr:uid="{00000000-0005-0000-0000-0000BF280000}"/>
    <cellStyle name="20% - Dekorfärg3 2 2 7 8" xfId="40117" xr:uid="{00000000-0005-0000-0000-0000C0280000}"/>
    <cellStyle name="20% - Dekorfärg3 2 2 7_Tabell 6a K" xfId="23419" xr:uid="{00000000-0005-0000-0000-0000C1280000}"/>
    <cellStyle name="20% - Dekorfärg3 2 2 8" xfId="1384" xr:uid="{00000000-0005-0000-0000-0000C2280000}"/>
    <cellStyle name="20% - Dekorfärg3 2 2 8 2" xfId="3576" xr:uid="{00000000-0005-0000-0000-0000C3280000}"/>
    <cellStyle name="20% - Dekorfärg3 2 2 8 2 2" xfId="7962" xr:uid="{00000000-0005-0000-0000-0000C4280000}"/>
    <cellStyle name="20% - Dekorfärg3 2 2 8 2 2 2" xfId="16847" xr:uid="{00000000-0005-0000-0000-0000C5280000}"/>
    <cellStyle name="20% - Dekorfärg3 2 2 8 2 2 2 2" xfId="40118" xr:uid="{00000000-0005-0000-0000-0000C6280000}"/>
    <cellStyle name="20% - Dekorfärg3 2 2 8 2 2 3" xfId="34344" xr:uid="{00000000-0005-0000-0000-0000C7280000}"/>
    <cellStyle name="20% - Dekorfärg3 2 2 8 2 2_Tabell 6a K" xfId="20974" xr:uid="{00000000-0005-0000-0000-0000C8280000}"/>
    <cellStyle name="20% - Dekorfärg3 2 2 8 2 3" xfId="12461" xr:uid="{00000000-0005-0000-0000-0000C9280000}"/>
    <cellStyle name="20% - Dekorfärg3 2 2 8 2 3 2" xfId="40119" xr:uid="{00000000-0005-0000-0000-0000CA280000}"/>
    <cellStyle name="20% - Dekorfärg3 2 2 8 2 4" xfId="29958" xr:uid="{00000000-0005-0000-0000-0000CB280000}"/>
    <cellStyle name="20% - Dekorfärg3 2 2 8 2 5" xfId="40120" xr:uid="{00000000-0005-0000-0000-0000CC280000}"/>
    <cellStyle name="20% - Dekorfärg3 2 2 8 2_Tabell 6a K" xfId="20753" xr:uid="{00000000-0005-0000-0000-0000CD280000}"/>
    <cellStyle name="20% - Dekorfärg3 2 2 8 3" xfId="5769" xr:uid="{00000000-0005-0000-0000-0000CE280000}"/>
    <cellStyle name="20% - Dekorfärg3 2 2 8 3 2" xfId="14654" xr:uid="{00000000-0005-0000-0000-0000CF280000}"/>
    <cellStyle name="20% - Dekorfärg3 2 2 8 3 2 2" xfId="40121" xr:uid="{00000000-0005-0000-0000-0000D0280000}"/>
    <cellStyle name="20% - Dekorfärg3 2 2 8 3 3" xfId="32151" xr:uid="{00000000-0005-0000-0000-0000D1280000}"/>
    <cellStyle name="20% - Dekorfärg3 2 2 8 3 4" xfId="40122" xr:uid="{00000000-0005-0000-0000-0000D2280000}"/>
    <cellStyle name="20% - Dekorfärg3 2 2 8 3_Tabell 6a K" xfId="23243" xr:uid="{00000000-0005-0000-0000-0000D3280000}"/>
    <cellStyle name="20% - Dekorfärg3 2 2 8 4" xfId="10269" xr:uid="{00000000-0005-0000-0000-0000D4280000}"/>
    <cellStyle name="20% - Dekorfärg3 2 2 8 4 2" xfId="40123" xr:uid="{00000000-0005-0000-0000-0000D5280000}"/>
    <cellStyle name="20% - Dekorfärg3 2 2 8 4 2 2" xfId="40124" xr:uid="{00000000-0005-0000-0000-0000D6280000}"/>
    <cellStyle name="20% - Dekorfärg3 2 2 8 4 3" xfId="40125" xr:uid="{00000000-0005-0000-0000-0000D7280000}"/>
    <cellStyle name="20% - Dekorfärg3 2 2 8 5" xfId="27766" xr:uid="{00000000-0005-0000-0000-0000D8280000}"/>
    <cellStyle name="20% - Dekorfärg3 2 2 8 5 2" xfId="40126" xr:uid="{00000000-0005-0000-0000-0000D9280000}"/>
    <cellStyle name="20% - Dekorfärg3 2 2 8 6" xfId="40127" xr:uid="{00000000-0005-0000-0000-0000DA280000}"/>
    <cellStyle name="20% - Dekorfärg3 2 2 8 7" xfId="40128" xr:uid="{00000000-0005-0000-0000-0000DB280000}"/>
    <cellStyle name="20% - Dekorfärg3 2 2 8_Tabell 6a K" xfId="25614" xr:uid="{00000000-0005-0000-0000-0000DC280000}"/>
    <cellStyle name="20% - Dekorfärg3 2 2 9" xfId="2382" xr:uid="{00000000-0005-0000-0000-0000DD280000}"/>
    <cellStyle name="20% - Dekorfärg3 2 2 9 2" xfId="6768" xr:uid="{00000000-0005-0000-0000-0000DE280000}"/>
    <cellStyle name="20% - Dekorfärg3 2 2 9 2 2" xfId="15653" xr:uid="{00000000-0005-0000-0000-0000DF280000}"/>
    <cellStyle name="20% - Dekorfärg3 2 2 9 2 2 2" xfId="40129" xr:uid="{00000000-0005-0000-0000-0000E0280000}"/>
    <cellStyle name="20% - Dekorfärg3 2 2 9 2 3" xfId="33150" xr:uid="{00000000-0005-0000-0000-0000E1280000}"/>
    <cellStyle name="20% - Dekorfärg3 2 2 9 2 4" xfId="40130" xr:uid="{00000000-0005-0000-0000-0000E2280000}"/>
    <cellStyle name="20% - Dekorfärg3 2 2 9 2_Tabell 6a K" xfId="26209" xr:uid="{00000000-0005-0000-0000-0000E3280000}"/>
    <cellStyle name="20% - Dekorfärg3 2 2 9 3" xfId="11267" xr:uid="{00000000-0005-0000-0000-0000E4280000}"/>
    <cellStyle name="20% - Dekorfärg3 2 2 9 3 2" xfId="40131" xr:uid="{00000000-0005-0000-0000-0000E5280000}"/>
    <cellStyle name="20% - Dekorfärg3 2 2 9 3 2 2" xfId="40132" xr:uid="{00000000-0005-0000-0000-0000E6280000}"/>
    <cellStyle name="20% - Dekorfärg3 2 2 9 3 3" xfId="40133" xr:uid="{00000000-0005-0000-0000-0000E7280000}"/>
    <cellStyle name="20% - Dekorfärg3 2 2 9 4" xfId="28764" xr:uid="{00000000-0005-0000-0000-0000E8280000}"/>
    <cellStyle name="20% - Dekorfärg3 2 2 9 4 2" xfId="40134" xr:uid="{00000000-0005-0000-0000-0000E9280000}"/>
    <cellStyle name="20% - Dekorfärg3 2 2 9 5" xfId="40135" xr:uid="{00000000-0005-0000-0000-0000EA280000}"/>
    <cellStyle name="20% - Dekorfärg3 2 2 9 6" xfId="40136" xr:uid="{00000000-0005-0000-0000-0000EB280000}"/>
    <cellStyle name="20% - Dekorfärg3 2 2 9_Tabell 6a K" xfId="21606" xr:uid="{00000000-0005-0000-0000-0000EC280000}"/>
    <cellStyle name="20% - Dekorfärg3 2 2_Tabell 6a K" xfId="17974" xr:uid="{00000000-0005-0000-0000-0000ED280000}"/>
    <cellStyle name="20% - Dekorfärg3 2 3" xfId="262" xr:uid="{00000000-0005-0000-0000-0000EE280000}"/>
    <cellStyle name="20% - Dekorfärg3 2 3 10" xfId="40137" xr:uid="{00000000-0005-0000-0000-0000EF280000}"/>
    <cellStyle name="20% - Dekorfärg3 2 3 11" xfId="40138" xr:uid="{00000000-0005-0000-0000-0000F0280000}"/>
    <cellStyle name="20% - Dekorfärg3 2 3 12" xfId="40139" xr:uid="{00000000-0005-0000-0000-0000F1280000}"/>
    <cellStyle name="20% - Dekorfärg3 2 3 2" xfId="474" xr:uid="{00000000-0005-0000-0000-0000F2280000}"/>
    <cellStyle name="20% - Dekorfärg3 2 3 2 2" xfId="898" xr:uid="{00000000-0005-0000-0000-0000F3280000}"/>
    <cellStyle name="20% - Dekorfärg3 2 3 2 2 2" xfId="1406" xr:uid="{00000000-0005-0000-0000-0000F4280000}"/>
    <cellStyle name="20% - Dekorfärg3 2 3 2 2 2 2" xfId="3598" xr:uid="{00000000-0005-0000-0000-0000F5280000}"/>
    <cellStyle name="20% - Dekorfärg3 2 3 2 2 2 2 2" xfId="7984" xr:uid="{00000000-0005-0000-0000-0000F6280000}"/>
    <cellStyle name="20% - Dekorfärg3 2 3 2 2 2 2 2 2" xfId="16869" xr:uid="{00000000-0005-0000-0000-0000F7280000}"/>
    <cellStyle name="20% - Dekorfärg3 2 3 2 2 2 2 2 2 2" xfId="40140" xr:uid="{00000000-0005-0000-0000-0000F8280000}"/>
    <cellStyle name="20% - Dekorfärg3 2 3 2 2 2 2 2 3" xfId="34366" xr:uid="{00000000-0005-0000-0000-0000F9280000}"/>
    <cellStyle name="20% - Dekorfärg3 2 3 2 2 2 2 2_Tabell 6a K" xfId="19435" xr:uid="{00000000-0005-0000-0000-0000FA280000}"/>
    <cellStyle name="20% - Dekorfärg3 2 3 2 2 2 2 3" xfId="12483" xr:uid="{00000000-0005-0000-0000-0000FB280000}"/>
    <cellStyle name="20% - Dekorfärg3 2 3 2 2 2 2 3 2" xfId="40141" xr:uid="{00000000-0005-0000-0000-0000FC280000}"/>
    <cellStyle name="20% - Dekorfärg3 2 3 2 2 2 2 4" xfId="29980" xr:uid="{00000000-0005-0000-0000-0000FD280000}"/>
    <cellStyle name="20% - Dekorfärg3 2 3 2 2 2 2 5" xfId="40142" xr:uid="{00000000-0005-0000-0000-0000FE280000}"/>
    <cellStyle name="20% - Dekorfärg3 2 3 2 2 2 2_Tabell 6a K" xfId="25414" xr:uid="{00000000-0005-0000-0000-0000FF280000}"/>
    <cellStyle name="20% - Dekorfärg3 2 3 2 2 2 3" xfId="5791" xr:uid="{00000000-0005-0000-0000-000000290000}"/>
    <cellStyle name="20% - Dekorfärg3 2 3 2 2 2 3 2" xfId="14676" xr:uid="{00000000-0005-0000-0000-000001290000}"/>
    <cellStyle name="20% - Dekorfärg3 2 3 2 2 2 3 2 2" xfId="40143" xr:uid="{00000000-0005-0000-0000-000002290000}"/>
    <cellStyle name="20% - Dekorfärg3 2 3 2 2 2 3 3" xfId="32173" xr:uid="{00000000-0005-0000-0000-000003290000}"/>
    <cellStyle name="20% - Dekorfärg3 2 3 2 2 2 3 4" xfId="40144" xr:uid="{00000000-0005-0000-0000-000004290000}"/>
    <cellStyle name="20% - Dekorfärg3 2 3 2 2 2 3_Tabell 6a K" xfId="21866" xr:uid="{00000000-0005-0000-0000-000005290000}"/>
    <cellStyle name="20% - Dekorfärg3 2 3 2 2 2 4" xfId="10291" xr:uid="{00000000-0005-0000-0000-000006290000}"/>
    <cellStyle name="20% - Dekorfärg3 2 3 2 2 2 4 2" xfId="40145" xr:uid="{00000000-0005-0000-0000-000007290000}"/>
    <cellStyle name="20% - Dekorfärg3 2 3 2 2 2 4 2 2" xfId="40146" xr:uid="{00000000-0005-0000-0000-000008290000}"/>
    <cellStyle name="20% - Dekorfärg3 2 3 2 2 2 4 3" xfId="40147" xr:uid="{00000000-0005-0000-0000-000009290000}"/>
    <cellStyle name="20% - Dekorfärg3 2 3 2 2 2 5" xfId="27788" xr:uid="{00000000-0005-0000-0000-00000A290000}"/>
    <cellStyle name="20% - Dekorfärg3 2 3 2 2 2 5 2" xfId="40148" xr:uid="{00000000-0005-0000-0000-00000B290000}"/>
    <cellStyle name="20% - Dekorfärg3 2 3 2 2 2 6" xfId="40149" xr:uid="{00000000-0005-0000-0000-00000C290000}"/>
    <cellStyle name="20% - Dekorfärg3 2 3 2 2 2 7" xfId="40150" xr:uid="{00000000-0005-0000-0000-00000D290000}"/>
    <cellStyle name="20% - Dekorfärg3 2 3 2 2 2_Tabell 6a K" xfId="23511" xr:uid="{00000000-0005-0000-0000-00000E290000}"/>
    <cellStyle name="20% - Dekorfärg3 2 3 2 2 3" xfId="3090" xr:uid="{00000000-0005-0000-0000-00000F290000}"/>
    <cellStyle name="20% - Dekorfärg3 2 3 2 2 3 2" xfId="7476" xr:uid="{00000000-0005-0000-0000-000010290000}"/>
    <cellStyle name="20% - Dekorfärg3 2 3 2 2 3 2 2" xfId="16361" xr:uid="{00000000-0005-0000-0000-000011290000}"/>
    <cellStyle name="20% - Dekorfärg3 2 3 2 2 3 2 2 2" xfId="40151" xr:uid="{00000000-0005-0000-0000-000012290000}"/>
    <cellStyle name="20% - Dekorfärg3 2 3 2 2 3 2 3" xfId="33858" xr:uid="{00000000-0005-0000-0000-000013290000}"/>
    <cellStyle name="20% - Dekorfärg3 2 3 2 2 3 2 4" xfId="40152" xr:uid="{00000000-0005-0000-0000-000014290000}"/>
    <cellStyle name="20% - Dekorfärg3 2 3 2 2 3 2_Tabell 6a K" xfId="20488" xr:uid="{00000000-0005-0000-0000-000015290000}"/>
    <cellStyle name="20% - Dekorfärg3 2 3 2 2 3 3" xfId="11975" xr:uid="{00000000-0005-0000-0000-000016290000}"/>
    <cellStyle name="20% - Dekorfärg3 2 3 2 2 3 3 2" xfId="40153" xr:uid="{00000000-0005-0000-0000-000017290000}"/>
    <cellStyle name="20% - Dekorfärg3 2 3 2 2 3 3 2 2" xfId="40154" xr:uid="{00000000-0005-0000-0000-000018290000}"/>
    <cellStyle name="20% - Dekorfärg3 2 3 2 2 3 3 3" xfId="40155" xr:uid="{00000000-0005-0000-0000-000019290000}"/>
    <cellStyle name="20% - Dekorfärg3 2 3 2 2 3 4" xfId="29472" xr:uid="{00000000-0005-0000-0000-00001A290000}"/>
    <cellStyle name="20% - Dekorfärg3 2 3 2 2 3 4 2" xfId="40156" xr:uid="{00000000-0005-0000-0000-00001B290000}"/>
    <cellStyle name="20% - Dekorfärg3 2 3 2 2 3 5" xfId="40157" xr:uid="{00000000-0005-0000-0000-00001C290000}"/>
    <cellStyle name="20% - Dekorfärg3 2 3 2 2 3 6" xfId="40158" xr:uid="{00000000-0005-0000-0000-00001D290000}"/>
    <cellStyle name="20% - Dekorfärg3 2 3 2 2 3_Tabell 6a K" xfId="25323" xr:uid="{00000000-0005-0000-0000-00001E290000}"/>
    <cellStyle name="20% - Dekorfärg3 2 3 2 2 4" xfId="5283" xr:uid="{00000000-0005-0000-0000-00001F290000}"/>
    <cellStyle name="20% - Dekorfärg3 2 3 2 2 4 2" xfId="14168" xr:uid="{00000000-0005-0000-0000-000020290000}"/>
    <cellStyle name="20% - Dekorfärg3 2 3 2 2 4 2 2" xfId="40159" xr:uid="{00000000-0005-0000-0000-000021290000}"/>
    <cellStyle name="20% - Dekorfärg3 2 3 2 2 4 3" xfId="31665" xr:uid="{00000000-0005-0000-0000-000022290000}"/>
    <cellStyle name="20% - Dekorfärg3 2 3 2 2 4 4" xfId="40160" xr:uid="{00000000-0005-0000-0000-000023290000}"/>
    <cellStyle name="20% - Dekorfärg3 2 3 2 2 4_Tabell 6a K" xfId="25194" xr:uid="{00000000-0005-0000-0000-000024290000}"/>
    <cellStyle name="20% - Dekorfärg3 2 3 2 2 5" xfId="9783" xr:uid="{00000000-0005-0000-0000-000025290000}"/>
    <cellStyle name="20% - Dekorfärg3 2 3 2 2 5 2" xfId="40161" xr:uid="{00000000-0005-0000-0000-000026290000}"/>
    <cellStyle name="20% - Dekorfärg3 2 3 2 2 5 2 2" xfId="40162" xr:uid="{00000000-0005-0000-0000-000027290000}"/>
    <cellStyle name="20% - Dekorfärg3 2 3 2 2 5 3" xfId="40163" xr:uid="{00000000-0005-0000-0000-000028290000}"/>
    <cellStyle name="20% - Dekorfärg3 2 3 2 2 6" xfId="27280" xr:uid="{00000000-0005-0000-0000-000029290000}"/>
    <cellStyle name="20% - Dekorfärg3 2 3 2 2 6 2" xfId="40164" xr:uid="{00000000-0005-0000-0000-00002A290000}"/>
    <cellStyle name="20% - Dekorfärg3 2 3 2 2 7" xfId="40165" xr:uid="{00000000-0005-0000-0000-00002B290000}"/>
    <cellStyle name="20% - Dekorfärg3 2 3 2 2 8" xfId="40166" xr:uid="{00000000-0005-0000-0000-00002C290000}"/>
    <cellStyle name="20% - Dekorfärg3 2 3 2 2_Tabell 6a K" xfId="26097" xr:uid="{00000000-0005-0000-0000-00002D290000}"/>
    <cellStyle name="20% - Dekorfärg3 2 3 2 3" xfId="1405" xr:uid="{00000000-0005-0000-0000-00002E290000}"/>
    <cellStyle name="20% - Dekorfärg3 2 3 2 3 2" xfId="3597" xr:uid="{00000000-0005-0000-0000-00002F290000}"/>
    <cellStyle name="20% - Dekorfärg3 2 3 2 3 2 2" xfId="7983" xr:uid="{00000000-0005-0000-0000-000030290000}"/>
    <cellStyle name="20% - Dekorfärg3 2 3 2 3 2 2 2" xfId="16868" xr:uid="{00000000-0005-0000-0000-000031290000}"/>
    <cellStyle name="20% - Dekorfärg3 2 3 2 3 2 2 2 2" xfId="40167" xr:uid="{00000000-0005-0000-0000-000032290000}"/>
    <cellStyle name="20% - Dekorfärg3 2 3 2 3 2 2 3" xfId="34365" xr:uid="{00000000-0005-0000-0000-000033290000}"/>
    <cellStyle name="20% - Dekorfärg3 2 3 2 3 2 2_Tabell 6a K" xfId="20328" xr:uid="{00000000-0005-0000-0000-000034290000}"/>
    <cellStyle name="20% - Dekorfärg3 2 3 2 3 2 3" xfId="12482" xr:uid="{00000000-0005-0000-0000-000035290000}"/>
    <cellStyle name="20% - Dekorfärg3 2 3 2 3 2 3 2" xfId="40168" xr:uid="{00000000-0005-0000-0000-000036290000}"/>
    <cellStyle name="20% - Dekorfärg3 2 3 2 3 2 4" xfId="29979" xr:uid="{00000000-0005-0000-0000-000037290000}"/>
    <cellStyle name="20% - Dekorfärg3 2 3 2 3 2 5" xfId="40169" xr:uid="{00000000-0005-0000-0000-000038290000}"/>
    <cellStyle name="20% - Dekorfärg3 2 3 2 3 2_Tabell 6a K" xfId="22103" xr:uid="{00000000-0005-0000-0000-000039290000}"/>
    <cellStyle name="20% - Dekorfärg3 2 3 2 3 3" xfId="5790" xr:uid="{00000000-0005-0000-0000-00003A290000}"/>
    <cellStyle name="20% - Dekorfärg3 2 3 2 3 3 2" xfId="14675" xr:uid="{00000000-0005-0000-0000-00003B290000}"/>
    <cellStyle name="20% - Dekorfärg3 2 3 2 3 3 2 2" xfId="40170" xr:uid="{00000000-0005-0000-0000-00003C290000}"/>
    <cellStyle name="20% - Dekorfärg3 2 3 2 3 3 3" xfId="32172" xr:uid="{00000000-0005-0000-0000-00003D290000}"/>
    <cellStyle name="20% - Dekorfärg3 2 3 2 3 3 4" xfId="40171" xr:uid="{00000000-0005-0000-0000-00003E290000}"/>
    <cellStyle name="20% - Dekorfärg3 2 3 2 3 3_Tabell 6a K" xfId="22586" xr:uid="{00000000-0005-0000-0000-00003F290000}"/>
    <cellStyle name="20% - Dekorfärg3 2 3 2 3 4" xfId="10290" xr:uid="{00000000-0005-0000-0000-000040290000}"/>
    <cellStyle name="20% - Dekorfärg3 2 3 2 3 4 2" xfId="40172" xr:uid="{00000000-0005-0000-0000-000041290000}"/>
    <cellStyle name="20% - Dekorfärg3 2 3 2 3 4 2 2" xfId="40173" xr:uid="{00000000-0005-0000-0000-000042290000}"/>
    <cellStyle name="20% - Dekorfärg3 2 3 2 3 4 3" xfId="40174" xr:uid="{00000000-0005-0000-0000-000043290000}"/>
    <cellStyle name="20% - Dekorfärg3 2 3 2 3 5" xfId="27787" xr:uid="{00000000-0005-0000-0000-000044290000}"/>
    <cellStyle name="20% - Dekorfärg3 2 3 2 3 5 2" xfId="40175" xr:uid="{00000000-0005-0000-0000-000045290000}"/>
    <cellStyle name="20% - Dekorfärg3 2 3 2 3 6" xfId="40176" xr:uid="{00000000-0005-0000-0000-000046290000}"/>
    <cellStyle name="20% - Dekorfärg3 2 3 2 3 7" xfId="40177" xr:uid="{00000000-0005-0000-0000-000047290000}"/>
    <cellStyle name="20% - Dekorfärg3 2 3 2 3_Tabell 6a K" xfId="24302" xr:uid="{00000000-0005-0000-0000-000048290000}"/>
    <cellStyle name="20% - Dekorfärg3 2 3 2 4" xfId="2666" xr:uid="{00000000-0005-0000-0000-000049290000}"/>
    <cellStyle name="20% - Dekorfärg3 2 3 2 4 2" xfId="7052" xr:uid="{00000000-0005-0000-0000-00004A290000}"/>
    <cellStyle name="20% - Dekorfärg3 2 3 2 4 2 2" xfId="15937" xr:uid="{00000000-0005-0000-0000-00004B290000}"/>
    <cellStyle name="20% - Dekorfärg3 2 3 2 4 2 2 2" xfId="40178" xr:uid="{00000000-0005-0000-0000-00004C290000}"/>
    <cellStyle name="20% - Dekorfärg3 2 3 2 4 2 3" xfId="33434" xr:uid="{00000000-0005-0000-0000-00004D290000}"/>
    <cellStyle name="20% - Dekorfärg3 2 3 2 4 2 4" xfId="40179" xr:uid="{00000000-0005-0000-0000-00004E290000}"/>
    <cellStyle name="20% - Dekorfärg3 2 3 2 4 2_Tabell 6a K" xfId="24412" xr:uid="{00000000-0005-0000-0000-00004F290000}"/>
    <cellStyle name="20% - Dekorfärg3 2 3 2 4 3" xfId="11551" xr:uid="{00000000-0005-0000-0000-000050290000}"/>
    <cellStyle name="20% - Dekorfärg3 2 3 2 4 3 2" xfId="40180" xr:uid="{00000000-0005-0000-0000-000051290000}"/>
    <cellStyle name="20% - Dekorfärg3 2 3 2 4 3 2 2" xfId="40181" xr:uid="{00000000-0005-0000-0000-000052290000}"/>
    <cellStyle name="20% - Dekorfärg3 2 3 2 4 3 3" xfId="40182" xr:uid="{00000000-0005-0000-0000-000053290000}"/>
    <cellStyle name="20% - Dekorfärg3 2 3 2 4 4" xfId="29048" xr:uid="{00000000-0005-0000-0000-000054290000}"/>
    <cellStyle name="20% - Dekorfärg3 2 3 2 4 4 2" xfId="40183" xr:uid="{00000000-0005-0000-0000-000055290000}"/>
    <cellStyle name="20% - Dekorfärg3 2 3 2 4 5" xfId="40184" xr:uid="{00000000-0005-0000-0000-000056290000}"/>
    <cellStyle name="20% - Dekorfärg3 2 3 2 4 6" xfId="40185" xr:uid="{00000000-0005-0000-0000-000057290000}"/>
    <cellStyle name="20% - Dekorfärg3 2 3 2 4_Tabell 6a K" xfId="25289" xr:uid="{00000000-0005-0000-0000-000058290000}"/>
    <cellStyle name="20% - Dekorfärg3 2 3 2 5" xfId="4859" xr:uid="{00000000-0005-0000-0000-000059290000}"/>
    <cellStyle name="20% - Dekorfärg3 2 3 2 5 2" xfId="13744" xr:uid="{00000000-0005-0000-0000-00005A290000}"/>
    <cellStyle name="20% - Dekorfärg3 2 3 2 5 2 2" xfId="40186" xr:uid="{00000000-0005-0000-0000-00005B290000}"/>
    <cellStyle name="20% - Dekorfärg3 2 3 2 5 3" xfId="31241" xr:uid="{00000000-0005-0000-0000-00005C290000}"/>
    <cellStyle name="20% - Dekorfärg3 2 3 2 5 4" xfId="40187" xr:uid="{00000000-0005-0000-0000-00005D290000}"/>
    <cellStyle name="20% - Dekorfärg3 2 3 2 5_Tabell 6a K" xfId="8970" xr:uid="{00000000-0005-0000-0000-00005E290000}"/>
    <cellStyle name="20% - Dekorfärg3 2 3 2 6" xfId="9359" xr:uid="{00000000-0005-0000-0000-00005F290000}"/>
    <cellStyle name="20% - Dekorfärg3 2 3 2 6 2" xfId="40188" xr:uid="{00000000-0005-0000-0000-000060290000}"/>
    <cellStyle name="20% - Dekorfärg3 2 3 2 6 2 2" xfId="40189" xr:uid="{00000000-0005-0000-0000-000061290000}"/>
    <cellStyle name="20% - Dekorfärg3 2 3 2 6 3" xfId="40190" xr:uid="{00000000-0005-0000-0000-000062290000}"/>
    <cellStyle name="20% - Dekorfärg3 2 3 2 7" xfId="26856" xr:uid="{00000000-0005-0000-0000-000063290000}"/>
    <cellStyle name="20% - Dekorfärg3 2 3 2 7 2" xfId="40191" xr:uid="{00000000-0005-0000-0000-000064290000}"/>
    <cellStyle name="20% - Dekorfärg3 2 3 2 8" xfId="40192" xr:uid="{00000000-0005-0000-0000-000065290000}"/>
    <cellStyle name="20% - Dekorfärg3 2 3 2 9" xfId="40193" xr:uid="{00000000-0005-0000-0000-000066290000}"/>
    <cellStyle name="20% - Dekorfärg3 2 3 2_Tabell 6a K" xfId="24362" xr:uid="{00000000-0005-0000-0000-000067290000}"/>
    <cellStyle name="20% - Dekorfärg3 2 3 3" xfId="686" xr:uid="{00000000-0005-0000-0000-000068290000}"/>
    <cellStyle name="20% - Dekorfärg3 2 3 3 2" xfId="1407" xr:uid="{00000000-0005-0000-0000-000069290000}"/>
    <cellStyle name="20% - Dekorfärg3 2 3 3 2 2" xfId="3599" xr:uid="{00000000-0005-0000-0000-00006A290000}"/>
    <cellStyle name="20% - Dekorfärg3 2 3 3 2 2 2" xfId="7985" xr:uid="{00000000-0005-0000-0000-00006B290000}"/>
    <cellStyle name="20% - Dekorfärg3 2 3 3 2 2 2 2" xfId="16870" xr:uid="{00000000-0005-0000-0000-00006C290000}"/>
    <cellStyle name="20% - Dekorfärg3 2 3 3 2 2 2 2 2" xfId="40194" xr:uid="{00000000-0005-0000-0000-00006D290000}"/>
    <cellStyle name="20% - Dekorfärg3 2 3 3 2 2 2 3" xfId="34367" xr:uid="{00000000-0005-0000-0000-00006E290000}"/>
    <cellStyle name="20% - Dekorfärg3 2 3 3 2 2 2_Tabell 6a K" xfId="19943" xr:uid="{00000000-0005-0000-0000-00006F290000}"/>
    <cellStyle name="20% - Dekorfärg3 2 3 3 2 2 3" xfId="12484" xr:uid="{00000000-0005-0000-0000-000070290000}"/>
    <cellStyle name="20% - Dekorfärg3 2 3 3 2 2 3 2" xfId="40195" xr:uid="{00000000-0005-0000-0000-000071290000}"/>
    <cellStyle name="20% - Dekorfärg3 2 3 3 2 2 4" xfId="29981" xr:uid="{00000000-0005-0000-0000-000072290000}"/>
    <cellStyle name="20% - Dekorfärg3 2 3 3 2 2 5" xfId="40196" xr:uid="{00000000-0005-0000-0000-000073290000}"/>
    <cellStyle name="20% - Dekorfärg3 2 3 3 2 2_Tabell 6a K" xfId="8923" xr:uid="{00000000-0005-0000-0000-000074290000}"/>
    <cellStyle name="20% - Dekorfärg3 2 3 3 2 3" xfId="5792" xr:uid="{00000000-0005-0000-0000-000075290000}"/>
    <cellStyle name="20% - Dekorfärg3 2 3 3 2 3 2" xfId="14677" xr:uid="{00000000-0005-0000-0000-000076290000}"/>
    <cellStyle name="20% - Dekorfärg3 2 3 3 2 3 2 2" xfId="40197" xr:uid="{00000000-0005-0000-0000-000077290000}"/>
    <cellStyle name="20% - Dekorfärg3 2 3 3 2 3 3" xfId="32174" xr:uid="{00000000-0005-0000-0000-000078290000}"/>
    <cellStyle name="20% - Dekorfärg3 2 3 3 2 3 4" xfId="40198" xr:uid="{00000000-0005-0000-0000-000079290000}"/>
    <cellStyle name="20% - Dekorfärg3 2 3 3 2 3_Tabell 6a K" xfId="18866" xr:uid="{00000000-0005-0000-0000-00007A290000}"/>
    <cellStyle name="20% - Dekorfärg3 2 3 3 2 4" xfId="10292" xr:uid="{00000000-0005-0000-0000-00007B290000}"/>
    <cellStyle name="20% - Dekorfärg3 2 3 3 2 4 2" xfId="40199" xr:uid="{00000000-0005-0000-0000-00007C290000}"/>
    <cellStyle name="20% - Dekorfärg3 2 3 3 2 4 2 2" xfId="40200" xr:uid="{00000000-0005-0000-0000-00007D290000}"/>
    <cellStyle name="20% - Dekorfärg3 2 3 3 2 4 3" xfId="40201" xr:uid="{00000000-0005-0000-0000-00007E290000}"/>
    <cellStyle name="20% - Dekorfärg3 2 3 3 2 5" xfId="27789" xr:uid="{00000000-0005-0000-0000-00007F290000}"/>
    <cellStyle name="20% - Dekorfärg3 2 3 3 2 5 2" xfId="40202" xr:uid="{00000000-0005-0000-0000-000080290000}"/>
    <cellStyle name="20% - Dekorfärg3 2 3 3 2 6" xfId="40203" xr:uid="{00000000-0005-0000-0000-000081290000}"/>
    <cellStyle name="20% - Dekorfärg3 2 3 3 2 7" xfId="40204" xr:uid="{00000000-0005-0000-0000-000082290000}"/>
    <cellStyle name="20% - Dekorfärg3 2 3 3 2_Tabell 6a K" xfId="23194" xr:uid="{00000000-0005-0000-0000-000083290000}"/>
    <cellStyle name="20% - Dekorfärg3 2 3 3 3" xfId="2878" xr:uid="{00000000-0005-0000-0000-000084290000}"/>
    <cellStyle name="20% - Dekorfärg3 2 3 3 3 2" xfId="7264" xr:uid="{00000000-0005-0000-0000-000085290000}"/>
    <cellStyle name="20% - Dekorfärg3 2 3 3 3 2 2" xfId="16149" xr:uid="{00000000-0005-0000-0000-000086290000}"/>
    <cellStyle name="20% - Dekorfärg3 2 3 3 3 2 2 2" xfId="40205" xr:uid="{00000000-0005-0000-0000-000087290000}"/>
    <cellStyle name="20% - Dekorfärg3 2 3 3 3 2 3" xfId="33646" xr:uid="{00000000-0005-0000-0000-000088290000}"/>
    <cellStyle name="20% - Dekorfärg3 2 3 3 3 2 4" xfId="40206" xr:uid="{00000000-0005-0000-0000-000089290000}"/>
    <cellStyle name="20% - Dekorfärg3 2 3 3 3 2_Tabell 6a K" xfId="20758" xr:uid="{00000000-0005-0000-0000-00008A290000}"/>
    <cellStyle name="20% - Dekorfärg3 2 3 3 3 3" xfId="11763" xr:uid="{00000000-0005-0000-0000-00008B290000}"/>
    <cellStyle name="20% - Dekorfärg3 2 3 3 3 3 2" xfId="40207" xr:uid="{00000000-0005-0000-0000-00008C290000}"/>
    <cellStyle name="20% - Dekorfärg3 2 3 3 3 3 2 2" xfId="40208" xr:uid="{00000000-0005-0000-0000-00008D290000}"/>
    <cellStyle name="20% - Dekorfärg3 2 3 3 3 3 3" xfId="40209" xr:uid="{00000000-0005-0000-0000-00008E290000}"/>
    <cellStyle name="20% - Dekorfärg3 2 3 3 3 4" xfId="29260" xr:uid="{00000000-0005-0000-0000-00008F290000}"/>
    <cellStyle name="20% - Dekorfärg3 2 3 3 3 4 2" xfId="40210" xr:uid="{00000000-0005-0000-0000-000090290000}"/>
    <cellStyle name="20% - Dekorfärg3 2 3 3 3 5" xfId="40211" xr:uid="{00000000-0005-0000-0000-000091290000}"/>
    <cellStyle name="20% - Dekorfärg3 2 3 3 3 6" xfId="40212" xr:uid="{00000000-0005-0000-0000-000092290000}"/>
    <cellStyle name="20% - Dekorfärg3 2 3 3 3_Tabell 6a K" xfId="23619" xr:uid="{00000000-0005-0000-0000-000093290000}"/>
    <cellStyle name="20% - Dekorfärg3 2 3 3 4" xfId="5071" xr:uid="{00000000-0005-0000-0000-000094290000}"/>
    <cellStyle name="20% - Dekorfärg3 2 3 3 4 2" xfId="13956" xr:uid="{00000000-0005-0000-0000-000095290000}"/>
    <cellStyle name="20% - Dekorfärg3 2 3 3 4 2 2" xfId="40213" xr:uid="{00000000-0005-0000-0000-000096290000}"/>
    <cellStyle name="20% - Dekorfärg3 2 3 3 4 3" xfId="31453" xr:uid="{00000000-0005-0000-0000-000097290000}"/>
    <cellStyle name="20% - Dekorfärg3 2 3 3 4 4" xfId="40214" xr:uid="{00000000-0005-0000-0000-000098290000}"/>
    <cellStyle name="20% - Dekorfärg3 2 3 3 4_Tabell 6a K" xfId="23889" xr:uid="{00000000-0005-0000-0000-000099290000}"/>
    <cellStyle name="20% - Dekorfärg3 2 3 3 5" xfId="9571" xr:uid="{00000000-0005-0000-0000-00009A290000}"/>
    <cellStyle name="20% - Dekorfärg3 2 3 3 5 2" xfId="40215" xr:uid="{00000000-0005-0000-0000-00009B290000}"/>
    <cellStyle name="20% - Dekorfärg3 2 3 3 5 2 2" xfId="40216" xr:uid="{00000000-0005-0000-0000-00009C290000}"/>
    <cellStyle name="20% - Dekorfärg3 2 3 3 5 3" xfId="40217" xr:uid="{00000000-0005-0000-0000-00009D290000}"/>
    <cellStyle name="20% - Dekorfärg3 2 3 3 6" xfId="27068" xr:uid="{00000000-0005-0000-0000-00009E290000}"/>
    <cellStyle name="20% - Dekorfärg3 2 3 3 6 2" xfId="40218" xr:uid="{00000000-0005-0000-0000-00009F290000}"/>
    <cellStyle name="20% - Dekorfärg3 2 3 3 7" xfId="40219" xr:uid="{00000000-0005-0000-0000-0000A0290000}"/>
    <cellStyle name="20% - Dekorfärg3 2 3 3 8" xfId="40220" xr:uid="{00000000-0005-0000-0000-0000A1290000}"/>
    <cellStyle name="20% - Dekorfärg3 2 3 3_Tabell 6a K" xfId="19942" xr:uid="{00000000-0005-0000-0000-0000A2290000}"/>
    <cellStyle name="20% - Dekorfärg3 2 3 4" xfId="1110" xr:uid="{00000000-0005-0000-0000-0000A3290000}"/>
    <cellStyle name="20% - Dekorfärg3 2 3 4 2" xfId="1408" xr:uid="{00000000-0005-0000-0000-0000A4290000}"/>
    <cellStyle name="20% - Dekorfärg3 2 3 4 2 2" xfId="3600" xr:uid="{00000000-0005-0000-0000-0000A5290000}"/>
    <cellStyle name="20% - Dekorfärg3 2 3 4 2 2 2" xfId="7986" xr:uid="{00000000-0005-0000-0000-0000A6290000}"/>
    <cellStyle name="20% - Dekorfärg3 2 3 4 2 2 2 2" xfId="16871" xr:uid="{00000000-0005-0000-0000-0000A7290000}"/>
    <cellStyle name="20% - Dekorfärg3 2 3 4 2 2 2 2 2" xfId="40221" xr:uid="{00000000-0005-0000-0000-0000A8290000}"/>
    <cellStyle name="20% - Dekorfärg3 2 3 4 2 2 2 3" xfId="34368" xr:uid="{00000000-0005-0000-0000-0000A9290000}"/>
    <cellStyle name="20% - Dekorfärg3 2 3 4 2 2 2_Tabell 6a K" xfId="22250" xr:uid="{00000000-0005-0000-0000-0000AA290000}"/>
    <cellStyle name="20% - Dekorfärg3 2 3 4 2 2 3" xfId="12485" xr:uid="{00000000-0005-0000-0000-0000AB290000}"/>
    <cellStyle name="20% - Dekorfärg3 2 3 4 2 2 3 2" xfId="40222" xr:uid="{00000000-0005-0000-0000-0000AC290000}"/>
    <cellStyle name="20% - Dekorfärg3 2 3 4 2 2 4" xfId="29982" xr:uid="{00000000-0005-0000-0000-0000AD290000}"/>
    <cellStyle name="20% - Dekorfärg3 2 3 4 2 2 5" xfId="40223" xr:uid="{00000000-0005-0000-0000-0000AE290000}"/>
    <cellStyle name="20% - Dekorfärg3 2 3 4 2 2_Tabell 6a K" xfId="24906" xr:uid="{00000000-0005-0000-0000-0000AF290000}"/>
    <cellStyle name="20% - Dekorfärg3 2 3 4 2 3" xfId="5793" xr:uid="{00000000-0005-0000-0000-0000B0290000}"/>
    <cellStyle name="20% - Dekorfärg3 2 3 4 2 3 2" xfId="14678" xr:uid="{00000000-0005-0000-0000-0000B1290000}"/>
    <cellStyle name="20% - Dekorfärg3 2 3 4 2 3 2 2" xfId="40224" xr:uid="{00000000-0005-0000-0000-0000B2290000}"/>
    <cellStyle name="20% - Dekorfärg3 2 3 4 2 3 3" xfId="32175" xr:uid="{00000000-0005-0000-0000-0000B3290000}"/>
    <cellStyle name="20% - Dekorfärg3 2 3 4 2 3 4" xfId="40225" xr:uid="{00000000-0005-0000-0000-0000B4290000}"/>
    <cellStyle name="20% - Dekorfärg3 2 3 4 2 3_Tabell 6a K" xfId="24615" xr:uid="{00000000-0005-0000-0000-0000B5290000}"/>
    <cellStyle name="20% - Dekorfärg3 2 3 4 2 4" xfId="10293" xr:uid="{00000000-0005-0000-0000-0000B6290000}"/>
    <cellStyle name="20% - Dekorfärg3 2 3 4 2 4 2" xfId="40226" xr:uid="{00000000-0005-0000-0000-0000B7290000}"/>
    <cellStyle name="20% - Dekorfärg3 2 3 4 2 4 2 2" xfId="40227" xr:uid="{00000000-0005-0000-0000-0000B8290000}"/>
    <cellStyle name="20% - Dekorfärg3 2 3 4 2 4 3" xfId="40228" xr:uid="{00000000-0005-0000-0000-0000B9290000}"/>
    <cellStyle name="20% - Dekorfärg3 2 3 4 2 5" xfId="27790" xr:uid="{00000000-0005-0000-0000-0000BA290000}"/>
    <cellStyle name="20% - Dekorfärg3 2 3 4 2 5 2" xfId="40229" xr:uid="{00000000-0005-0000-0000-0000BB290000}"/>
    <cellStyle name="20% - Dekorfärg3 2 3 4 2 6" xfId="40230" xr:uid="{00000000-0005-0000-0000-0000BC290000}"/>
    <cellStyle name="20% - Dekorfärg3 2 3 4 2 7" xfId="40231" xr:uid="{00000000-0005-0000-0000-0000BD290000}"/>
    <cellStyle name="20% - Dekorfärg3 2 3 4 2_Tabell 6a K" xfId="18339" xr:uid="{00000000-0005-0000-0000-0000BE290000}"/>
    <cellStyle name="20% - Dekorfärg3 2 3 4 3" xfId="3302" xr:uid="{00000000-0005-0000-0000-0000BF290000}"/>
    <cellStyle name="20% - Dekorfärg3 2 3 4 3 2" xfId="7688" xr:uid="{00000000-0005-0000-0000-0000C0290000}"/>
    <cellStyle name="20% - Dekorfärg3 2 3 4 3 2 2" xfId="16573" xr:uid="{00000000-0005-0000-0000-0000C1290000}"/>
    <cellStyle name="20% - Dekorfärg3 2 3 4 3 2 2 2" xfId="40232" xr:uid="{00000000-0005-0000-0000-0000C2290000}"/>
    <cellStyle name="20% - Dekorfärg3 2 3 4 3 2 3" xfId="34070" xr:uid="{00000000-0005-0000-0000-0000C3290000}"/>
    <cellStyle name="20% - Dekorfärg3 2 3 4 3 2 4" xfId="40233" xr:uid="{00000000-0005-0000-0000-0000C4290000}"/>
    <cellStyle name="20% - Dekorfärg3 2 3 4 3 2_Tabell 6a K" xfId="25548" xr:uid="{00000000-0005-0000-0000-0000C5290000}"/>
    <cellStyle name="20% - Dekorfärg3 2 3 4 3 3" xfId="12187" xr:uid="{00000000-0005-0000-0000-0000C6290000}"/>
    <cellStyle name="20% - Dekorfärg3 2 3 4 3 3 2" xfId="40234" xr:uid="{00000000-0005-0000-0000-0000C7290000}"/>
    <cellStyle name="20% - Dekorfärg3 2 3 4 3 3 2 2" xfId="40235" xr:uid="{00000000-0005-0000-0000-0000C8290000}"/>
    <cellStyle name="20% - Dekorfärg3 2 3 4 3 3 3" xfId="40236" xr:uid="{00000000-0005-0000-0000-0000C9290000}"/>
    <cellStyle name="20% - Dekorfärg3 2 3 4 3 4" xfId="29684" xr:uid="{00000000-0005-0000-0000-0000CA290000}"/>
    <cellStyle name="20% - Dekorfärg3 2 3 4 3 4 2" xfId="40237" xr:uid="{00000000-0005-0000-0000-0000CB290000}"/>
    <cellStyle name="20% - Dekorfärg3 2 3 4 3 5" xfId="40238" xr:uid="{00000000-0005-0000-0000-0000CC290000}"/>
    <cellStyle name="20% - Dekorfärg3 2 3 4 3 6" xfId="40239" xr:uid="{00000000-0005-0000-0000-0000CD290000}"/>
    <cellStyle name="20% - Dekorfärg3 2 3 4 3_Tabell 6a K" xfId="25819" xr:uid="{00000000-0005-0000-0000-0000CE290000}"/>
    <cellStyle name="20% - Dekorfärg3 2 3 4 4" xfId="5495" xr:uid="{00000000-0005-0000-0000-0000CF290000}"/>
    <cellStyle name="20% - Dekorfärg3 2 3 4 4 2" xfId="14380" xr:uid="{00000000-0005-0000-0000-0000D0290000}"/>
    <cellStyle name="20% - Dekorfärg3 2 3 4 4 2 2" xfId="40240" xr:uid="{00000000-0005-0000-0000-0000D1290000}"/>
    <cellStyle name="20% - Dekorfärg3 2 3 4 4 3" xfId="31877" xr:uid="{00000000-0005-0000-0000-0000D2290000}"/>
    <cellStyle name="20% - Dekorfärg3 2 3 4 4 4" xfId="40241" xr:uid="{00000000-0005-0000-0000-0000D3290000}"/>
    <cellStyle name="20% - Dekorfärg3 2 3 4 4_Tabell 6a K" xfId="18484" xr:uid="{00000000-0005-0000-0000-0000D4290000}"/>
    <cellStyle name="20% - Dekorfärg3 2 3 4 5" xfId="9995" xr:uid="{00000000-0005-0000-0000-0000D5290000}"/>
    <cellStyle name="20% - Dekorfärg3 2 3 4 5 2" xfId="40242" xr:uid="{00000000-0005-0000-0000-0000D6290000}"/>
    <cellStyle name="20% - Dekorfärg3 2 3 4 5 2 2" xfId="40243" xr:uid="{00000000-0005-0000-0000-0000D7290000}"/>
    <cellStyle name="20% - Dekorfärg3 2 3 4 5 3" xfId="40244" xr:uid="{00000000-0005-0000-0000-0000D8290000}"/>
    <cellStyle name="20% - Dekorfärg3 2 3 4 6" xfId="27492" xr:uid="{00000000-0005-0000-0000-0000D9290000}"/>
    <cellStyle name="20% - Dekorfärg3 2 3 4 6 2" xfId="40245" xr:uid="{00000000-0005-0000-0000-0000DA290000}"/>
    <cellStyle name="20% - Dekorfärg3 2 3 4 7" xfId="40246" xr:uid="{00000000-0005-0000-0000-0000DB290000}"/>
    <cellStyle name="20% - Dekorfärg3 2 3 4 8" xfId="40247" xr:uid="{00000000-0005-0000-0000-0000DC290000}"/>
    <cellStyle name="20% - Dekorfärg3 2 3 4_Tabell 6a K" xfId="21337" xr:uid="{00000000-0005-0000-0000-0000DD290000}"/>
    <cellStyle name="20% - Dekorfärg3 2 3 5" xfId="1404" xr:uid="{00000000-0005-0000-0000-0000DE290000}"/>
    <cellStyle name="20% - Dekorfärg3 2 3 5 2" xfId="3596" xr:uid="{00000000-0005-0000-0000-0000DF290000}"/>
    <cellStyle name="20% - Dekorfärg3 2 3 5 2 2" xfId="7982" xr:uid="{00000000-0005-0000-0000-0000E0290000}"/>
    <cellStyle name="20% - Dekorfärg3 2 3 5 2 2 2" xfId="16867" xr:uid="{00000000-0005-0000-0000-0000E1290000}"/>
    <cellStyle name="20% - Dekorfärg3 2 3 5 2 2 2 2" xfId="40248" xr:uid="{00000000-0005-0000-0000-0000E2290000}"/>
    <cellStyle name="20% - Dekorfärg3 2 3 5 2 2 3" xfId="34364" xr:uid="{00000000-0005-0000-0000-0000E3290000}"/>
    <cellStyle name="20% - Dekorfärg3 2 3 5 2 2_Tabell 6a K" xfId="22735" xr:uid="{00000000-0005-0000-0000-0000E4290000}"/>
    <cellStyle name="20% - Dekorfärg3 2 3 5 2 3" xfId="12481" xr:uid="{00000000-0005-0000-0000-0000E5290000}"/>
    <cellStyle name="20% - Dekorfärg3 2 3 5 2 3 2" xfId="40249" xr:uid="{00000000-0005-0000-0000-0000E6290000}"/>
    <cellStyle name="20% - Dekorfärg3 2 3 5 2 4" xfId="29978" xr:uid="{00000000-0005-0000-0000-0000E7290000}"/>
    <cellStyle name="20% - Dekorfärg3 2 3 5 2 5" xfId="40250" xr:uid="{00000000-0005-0000-0000-0000E8290000}"/>
    <cellStyle name="20% - Dekorfärg3 2 3 5 2_Tabell 6a K" xfId="18905" xr:uid="{00000000-0005-0000-0000-0000E9290000}"/>
    <cellStyle name="20% - Dekorfärg3 2 3 5 3" xfId="5789" xr:uid="{00000000-0005-0000-0000-0000EA290000}"/>
    <cellStyle name="20% - Dekorfärg3 2 3 5 3 2" xfId="14674" xr:uid="{00000000-0005-0000-0000-0000EB290000}"/>
    <cellStyle name="20% - Dekorfärg3 2 3 5 3 2 2" xfId="40251" xr:uid="{00000000-0005-0000-0000-0000EC290000}"/>
    <cellStyle name="20% - Dekorfärg3 2 3 5 3 3" xfId="32171" xr:uid="{00000000-0005-0000-0000-0000ED290000}"/>
    <cellStyle name="20% - Dekorfärg3 2 3 5 3 4" xfId="40252" xr:uid="{00000000-0005-0000-0000-0000EE290000}"/>
    <cellStyle name="20% - Dekorfärg3 2 3 5 3_Tabell 6a K" xfId="18020" xr:uid="{00000000-0005-0000-0000-0000EF290000}"/>
    <cellStyle name="20% - Dekorfärg3 2 3 5 4" xfId="10289" xr:uid="{00000000-0005-0000-0000-0000F0290000}"/>
    <cellStyle name="20% - Dekorfärg3 2 3 5 4 2" xfId="40253" xr:uid="{00000000-0005-0000-0000-0000F1290000}"/>
    <cellStyle name="20% - Dekorfärg3 2 3 5 4 2 2" xfId="40254" xr:uid="{00000000-0005-0000-0000-0000F2290000}"/>
    <cellStyle name="20% - Dekorfärg3 2 3 5 4 3" xfId="40255" xr:uid="{00000000-0005-0000-0000-0000F3290000}"/>
    <cellStyle name="20% - Dekorfärg3 2 3 5 5" xfId="27786" xr:uid="{00000000-0005-0000-0000-0000F4290000}"/>
    <cellStyle name="20% - Dekorfärg3 2 3 5 5 2" xfId="40256" xr:uid="{00000000-0005-0000-0000-0000F5290000}"/>
    <cellStyle name="20% - Dekorfärg3 2 3 5 6" xfId="40257" xr:uid="{00000000-0005-0000-0000-0000F6290000}"/>
    <cellStyle name="20% - Dekorfärg3 2 3 5 7" xfId="40258" xr:uid="{00000000-0005-0000-0000-0000F7290000}"/>
    <cellStyle name="20% - Dekorfärg3 2 3 5_Tabell 6a K" xfId="25677" xr:uid="{00000000-0005-0000-0000-0000F8290000}"/>
    <cellStyle name="20% - Dekorfärg3 2 3 6" xfId="2454" xr:uid="{00000000-0005-0000-0000-0000F9290000}"/>
    <cellStyle name="20% - Dekorfärg3 2 3 6 2" xfId="6840" xr:uid="{00000000-0005-0000-0000-0000FA290000}"/>
    <cellStyle name="20% - Dekorfärg3 2 3 6 2 2" xfId="15725" xr:uid="{00000000-0005-0000-0000-0000FB290000}"/>
    <cellStyle name="20% - Dekorfärg3 2 3 6 2 2 2" xfId="40259" xr:uid="{00000000-0005-0000-0000-0000FC290000}"/>
    <cellStyle name="20% - Dekorfärg3 2 3 6 2 3" xfId="33222" xr:uid="{00000000-0005-0000-0000-0000FD290000}"/>
    <cellStyle name="20% - Dekorfärg3 2 3 6 2 4" xfId="40260" xr:uid="{00000000-0005-0000-0000-0000FE290000}"/>
    <cellStyle name="20% - Dekorfärg3 2 3 6 2_Tabell 6a K" xfId="20353" xr:uid="{00000000-0005-0000-0000-0000FF290000}"/>
    <cellStyle name="20% - Dekorfärg3 2 3 6 3" xfId="11339" xr:uid="{00000000-0005-0000-0000-0000002A0000}"/>
    <cellStyle name="20% - Dekorfärg3 2 3 6 3 2" xfId="40261" xr:uid="{00000000-0005-0000-0000-0000012A0000}"/>
    <cellStyle name="20% - Dekorfärg3 2 3 6 3 2 2" xfId="40262" xr:uid="{00000000-0005-0000-0000-0000022A0000}"/>
    <cellStyle name="20% - Dekorfärg3 2 3 6 3 3" xfId="40263" xr:uid="{00000000-0005-0000-0000-0000032A0000}"/>
    <cellStyle name="20% - Dekorfärg3 2 3 6 4" xfId="28836" xr:uid="{00000000-0005-0000-0000-0000042A0000}"/>
    <cellStyle name="20% - Dekorfärg3 2 3 6 4 2" xfId="40264" xr:uid="{00000000-0005-0000-0000-0000052A0000}"/>
    <cellStyle name="20% - Dekorfärg3 2 3 6 5" xfId="40265" xr:uid="{00000000-0005-0000-0000-0000062A0000}"/>
    <cellStyle name="20% - Dekorfärg3 2 3 6 6" xfId="40266" xr:uid="{00000000-0005-0000-0000-0000072A0000}"/>
    <cellStyle name="20% - Dekorfärg3 2 3 6_Tabell 6a K" xfId="26352" xr:uid="{00000000-0005-0000-0000-0000082A0000}"/>
    <cellStyle name="20% - Dekorfärg3 2 3 7" xfId="4647" xr:uid="{00000000-0005-0000-0000-0000092A0000}"/>
    <cellStyle name="20% - Dekorfärg3 2 3 7 2" xfId="13532" xr:uid="{00000000-0005-0000-0000-00000A2A0000}"/>
    <cellStyle name="20% - Dekorfärg3 2 3 7 2 2" xfId="40267" xr:uid="{00000000-0005-0000-0000-00000B2A0000}"/>
    <cellStyle name="20% - Dekorfärg3 2 3 7 3" xfId="31029" xr:uid="{00000000-0005-0000-0000-00000C2A0000}"/>
    <cellStyle name="20% - Dekorfärg3 2 3 7 4" xfId="40268" xr:uid="{00000000-0005-0000-0000-00000D2A0000}"/>
    <cellStyle name="20% - Dekorfärg3 2 3 7_Tabell 6a K" xfId="18800" xr:uid="{00000000-0005-0000-0000-00000E2A0000}"/>
    <cellStyle name="20% - Dekorfärg3 2 3 8" xfId="9147" xr:uid="{00000000-0005-0000-0000-00000F2A0000}"/>
    <cellStyle name="20% - Dekorfärg3 2 3 8 2" xfId="40269" xr:uid="{00000000-0005-0000-0000-0000102A0000}"/>
    <cellStyle name="20% - Dekorfärg3 2 3 8 2 2" xfId="40270" xr:uid="{00000000-0005-0000-0000-0000112A0000}"/>
    <cellStyle name="20% - Dekorfärg3 2 3 8 3" xfId="40271" xr:uid="{00000000-0005-0000-0000-0000122A0000}"/>
    <cellStyle name="20% - Dekorfärg3 2 3 9" xfId="26644" xr:uid="{00000000-0005-0000-0000-0000132A0000}"/>
    <cellStyle name="20% - Dekorfärg3 2 3 9 2" xfId="40272" xr:uid="{00000000-0005-0000-0000-0000142A0000}"/>
    <cellStyle name="20% - Dekorfärg3 2 3_Tabell 6a K" xfId="22518" xr:uid="{00000000-0005-0000-0000-0000152A0000}"/>
    <cellStyle name="20% - Dekorfärg3 2 4" xfId="318" xr:uid="{00000000-0005-0000-0000-0000162A0000}"/>
    <cellStyle name="20% - Dekorfärg3 2 4 10" xfId="40273" xr:uid="{00000000-0005-0000-0000-0000172A0000}"/>
    <cellStyle name="20% - Dekorfärg3 2 4 11" xfId="40274" xr:uid="{00000000-0005-0000-0000-0000182A0000}"/>
    <cellStyle name="20% - Dekorfärg3 2 4 12" xfId="40275" xr:uid="{00000000-0005-0000-0000-0000192A0000}"/>
    <cellStyle name="20% - Dekorfärg3 2 4 2" xfId="530" xr:uid="{00000000-0005-0000-0000-00001A2A0000}"/>
    <cellStyle name="20% - Dekorfärg3 2 4 2 2" xfId="954" xr:uid="{00000000-0005-0000-0000-00001B2A0000}"/>
    <cellStyle name="20% - Dekorfärg3 2 4 2 2 2" xfId="1411" xr:uid="{00000000-0005-0000-0000-00001C2A0000}"/>
    <cellStyle name="20% - Dekorfärg3 2 4 2 2 2 2" xfId="3603" xr:uid="{00000000-0005-0000-0000-00001D2A0000}"/>
    <cellStyle name="20% - Dekorfärg3 2 4 2 2 2 2 2" xfId="7989" xr:uid="{00000000-0005-0000-0000-00001E2A0000}"/>
    <cellStyle name="20% - Dekorfärg3 2 4 2 2 2 2 2 2" xfId="16874" xr:uid="{00000000-0005-0000-0000-00001F2A0000}"/>
    <cellStyle name="20% - Dekorfärg3 2 4 2 2 2 2 2 2 2" xfId="40276" xr:uid="{00000000-0005-0000-0000-0000202A0000}"/>
    <cellStyle name="20% - Dekorfärg3 2 4 2 2 2 2 2 3" xfId="34371" xr:uid="{00000000-0005-0000-0000-0000212A0000}"/>
    <cellStyle name="20% - Dekorfärg3 2 4 2 2 2 2 2_Tabell 6a K" xfId="20504" xr:uid="{00000000-0005-0000-0000-0000222A0000}"/>
    <cellStyle name="20% - Dekorfärg3 2 4 2 2 2 2 3" xfId="12488" xr:uid="{00000000-0005-0000-0000-0000232A0000}"/>
    <cellStyle name="20% - Dekorfärg3 2 4 2 2 2 2 3 2" xfId="40277" xr:uid="{00000000-0005-0000-0000-0000242A0000}"/>
    <cellStyle name="20% - Dekorfärg3 2 4 2 2 2 2 4" xfId="29985" xr:uid="{00000000-0005-0000-0000-0000252A0000}"/>
    <cellStyle name="20% - Dekorfärg3 2 4 2 2 2 2 5" xfId="40278" xr:uid="{00000000-0005-0000-0000-0000262A0000}"/>
    <cellStyle name="20% - Dekorfärg3 2 4 2 2 2 2_Tabell 6a K" xfId="18442" xr:uid="{00000000-0005-0000-0000-0000272A0000}"/>
    <cellStyle name="20% - Dekorfärg3 2 4 2 2 2 3" xfId="5796" xr:uid="{00000000-0005-0000-0000-0000282A0000}"/>
    <cellStyle name="20% - Dekorfärg3 2 4 2 2 2 3 2" xfId="14681" xr:uid="{00000000-0005-0000-0000-0000292A0000}"/>
    <cellStyle name="20% - Dekorfärg3 2 4 2 2 2 3 2 2" xfId="40279" xr:uid="{00000000-0005-0000-0000-00002A2A0000}"/>
    <cellStyle name="20% - Dekorfärg3 2 4 2 2 2 3 3" xfId="32178" xr:uid="{00000000-0005-0000-0000-00002B2A0000}"/>
    <cellStyle name="20% - Dekorfärg3 2 4 2 2 2 3 4" xfId="40280" xr:uid="{00000000-0005-0000-0000-00002C2A0000}"/>
    <cellStyle name="20% - Dekorfärg3 2 4 2 2 2 3_Tabell 6a K" xfId="25897" xr:uid="{00000000-0005-0000-0000-00002D2A0000}"/>
    <cellStyle name="20% - Dekorfärg3 2 4 2 2 2 4" xfId="10296" xr:uid="{00000000-0005-0000-0000-00002E2A0000}"/>
    <cellStyle name="20% - Dekorfärg3 2 4 2 2 2 4 2" xfId="40281" xr:uid="{00000000-0005-0000-0000-00002F2A0000}"/>
    <cellStyle name="20% - Dekorfärg3 2 4 2 2 2 4 2 2" xfId="40282" xr:uid="{00000000-0005-0000-0000-0000302A0000}"/>
    <cellStyle name="20% - Dekorfärg3 2 4 2 2 2 4 3" xfId="40283" xr:uid="{00000000-0005-0000-0000-0000312A0000}"/>
    <cellStyle name="20% - Dekorfärg3 2 4 2 2 2 5" xfId="27793" xr:uid="{00000000-0005-0000-0000-0000322A0000}"/>
    <cellStyle name="20% - Dekorfärg3 2 4 2 2 2 5 2" xfId="40284" xr:uid="{00000000-0005-0000-0000-0000332A0000}"/>
    <cellStyle name="20% - Dekorfärg3 2 4 2 2 2 6" xfId="40285" xr:uid="{00000000-0005-0000-0000-0000342A0000}"/>
    <cellStyle name="20% - Dekorfärg3 2 4 2 2 2 7" xfId="40286" xr:uid="{00000000-0005-0000-0000-0000352A0000}"/>
    <cellStyle name="20% - Dekorfärg3 2 4 2 2 2_Tabell 6a K" xfId="18815" xr:uid="{00000000-0005-0000-0000-0000362A0000}"/>
    <cellStyle name="20% - Dekorfärg3 2 4 2 2 3" xfId="3146" xr:uid="{00000000-0005-0000-0000-0000372A0000}"/>
    <cellStyle name="20% - Dekorfärg3 2 4 2 2 3 2" xfId="7532" xr:uid="{00000000-0005-0000-0000-0000382A0000}"/>
    <cellStyle name="20% - Dekorfärg3 2 4 2 2 3 2 2" xfId="16417" xr:uid="{00000000-0005-0000-0000-0000392A0000}"/>
    <cellStyle name="20% - Dekorfärg3 2 4 2 2 3 2 2 2" xfId="40287" xr:uid="{00000000-0005-0000-0000-00003A2A0000}"/>
    <cellStyle name="20% - Dekorfärg3 2 4 2 2 3 2 3" xfId="33914" xr:uid="{00000000-0005-0000-0000-00003B2A0000}"/>
    <cellStyle name="20% - Dekorfärg3 2 4 2 2 3 2 4" xfId="40288" xr:uid="{00000000-0005-0000-0000-00003C2A0000}"/>
    <cellStyle name="20% - Dekorfärg3 2 4 2 2 3 2_Tabell 6a K" xfId="19650" xr:uid="{00000000-0005-0000-0000-00003D2A0000}"/>
    <cellStyle name="20% - Dekorfärg3 2 4 2 2 3 3" xfId="12031" xr:uid="{00000000-0005-0000-0000-00003E2A0000}"/>
    <cellStyle name="20% - Dekorfärg3 2 4 2 2 3 3 2" xfId="40289" xr:uid="{00000000-0005-0000-0000-00003F2A0000}"/>
    <cellStyle name="20% - Dekorfärg3 2 4 2 2 3 3 2 2" xfId="40290" xr:uid="{00000000-0005-0000-0000-0000402A0000}"/>
    <cellStyle name="20% - Dekorfärg3 2 4 2 2 3 3 3" xfId="40291" xr:uid="{00000000-0005-0000-0000-0000412A0000}"/>
    <cellStyle name="20% - Dekorfärg3 2 4 2 2 3 4" xfId="29528" xr:uid="{00000000-0005-0000-0000-0000422A0000}"/>
    <cellStyle name="20% - Dekorfärg3 2 4 2 2 3 4 2" xfId="40292" xr:uid="{00000000-0005-0000-0000-0000432A0000}"/>
    <cellStyle name="20% - Dekorfärg3 2 4 2 2 3 5" xfId="40293" xr:uid="{00000000-0005-0000-0000-0000442A0000}"/>
    <cellStyle name="20% - Dekorfärg3 2 4 2 2 3 6" xfId="40294" xr:uid="{00000000-0005-0000-0000-0000452A0000}"/>
    <cellStyle name="20% - Dekorfärg3 2 4 2 2 3_Tabell 6a K" xfId="21290" xr:uid="{00000000-0005-0000-0000-0000462A0000}"/>
    <cellStyle name="20% - Dekorfärg3 2 4 2 2 4" xfId="5339" xr:uid="{00000000-0005-0000-0000-0000472A0000}"/>
    <cellStyle name="20% - Dekorfärg3 2 4 2 2 4 2" xfId="14224" xr:uid="{00000000-0005-0000-0000-0000482A0000}"/>
    <cellStyle name="20% - Dekorfärg3 2 4 2 2 4 2 2" xfId="40295" xr:uid="{00000000-0005-0000-0000-0000492A0000}"/>
    <cellStyle name="20% - Dekorfärg3 2 4 2 2 4 3" xfId="31721" xr:uid="{00000000-0005-0000-0000-00004A2A0000}"/>
    <cellStyle name="20% - Dekorfärg3 2 4 2 2 4 4" xfId="40296" xr:uid="{00000000-0005-0000-0000-00004B2A0000}"/>
    <cellStyle name="20% - Dekorfärg3 2 4 2 2 4_Tabell 6a K" xfId="24475" xr:uid="{00000000-0005-0000-0000-00004C2A0000}"/>
    <cellStyle name="20% - Dekorfärg3 2 4 2 2 5" xfId="9839" xr:uid="{00000000-0005-0000-0000-00004D2A0000}"/>
    <cellStyle name="20% - Dekorfärg3 2 4 2 2 5 2" xfId="40297" xr:uid="{00000000-0005-0000-0000-00004E2A0000}"/>
    <cellStyle name="20% - Dekorfärg3 2 4 2 2 5 2 2" xfId="40298" xr:uid="{00000000-0005-0000-0000-00004F2A0000}"/>
    <cellStyle name="20% - Dekorfärg3 2 4 2 2 5 3" xfId="40299" xr:uid="{00000000-0005-0000-0000-0000502A0000}"/>
    <cellStyle name="20% - Dekorfärg3 2 4 2 2 6" xfId="27336" xr:uid="{00000000-0005-0000-0000-0000512A0000}"/>
    <cellStyle name="20% - Dekorfärg3 2 4 2 2 6 2" xfId="40300" xr:uid="{00000000-0005-0000-0000-0000522A0000}"/>
    <cellStyle name="20% - Dekorfärg3 2 4 2 2 7" xfId="40301" xr:uid="{00000000-0005-0000-0000-0000532A0000}"/>
    <cellStyle name="20% - Dekorfärg3 2 4 2 2 8" xfId="40302" xr:uid="{00000000-0005-0000-0000-0000542A0000}"/>
    <cellStyle name="20% - Dekorfärg3 2 4 2 2_Tabell 6a K" xfId="21075" xr:uid="{00000000-0005-0000-0000-0000552A0000}"/>
    <cellStyle name="20% - Dekorfärg3 2 4 2 3" xfId="1410" xr:uid="{00000000-0005-0000-0000-0000562A0000}"/>
    <cellStyle name="20% - Dekorfärg3 2 4 2 3 2" xfId="3602" xr:uid="{00000000-0005-0000-0000-0000572A0000}"/>
    <cellStyle name="20% - Dekorfärg3 2 4 2 3 2 2" xfId="7988" xr:uid="{00000000-0005-0000-0000-0000582A0000}"/>
    <cellStyle name="20% - Dekorfärg3 2 4 2 3 2 2 2" xfId="16873" xr:uid="{00000000-0005-0000-0000-0000592A0000}"/>
    <cellStyle name="20% - Dekorfärg3 2 4 2 3 2 2 2 2" xfId="40303" xr:uid="{00000000-0005-0000-0000-00005A2A0000}"/>
    <cellStyle name="20% - Dekorfärg3 2 4 2 3 2 2 3" xfId="34370" xr:uid="{00000000-0005-0000-0000-00005B2A0000}"/>
    <cellStyle name="20% - Dekorfärg3 2 4 2 3 2 2_Tabell 6a K" xfId="21872" xr:uid="{00000000-0005-0000-0000-00005C2A0000}"/>
    <cellStyle name="20% - Dekorfärg3 2 4 2 3 2 3" xfId="12487" xr:uid="{00000000-0005-0000-0000-00005D2A0000}"/>
    <cellStyle name="20% - Dekorfärg3 2 4 2 3 2 3 2" xfId="40304" xr:uid="{00000000-0005-0000-0000-00005E2A0000}"/>
    <cellStyle name="20% - Dekorfärg3 2 4 2 3 2 4" xfId="29984" xr:uid="{00000000-0005-0000-0000-00005F2A0000}"/>
    <cellStyle name="20% - Dekorfärg3 2 4 2 3 2 5" xfId="40305" xr:uid="{00000000-0005-0000-0000-0000602A0000}"/>
    <cellStyle name="20% - Dekorfärg3 2 4 2 3 2_Tabell 6a K" xfId="21607" xr:uid="{00000000-0005-0000-0000-0000612A0000}"/>
    <cellStyle name="20% - Dekorfärg3 2 4 2 3 3" xfId="5795" xr:uid="{00000000-0005-0000-0000-0000622A0000}"/>
    <cellStyle name="20% - Dekorfärg3 2 4 2 3 3 2" xfId="14680" xr:uid="{00000000-0005-0000-0000-0000632A0000}"/>
    <cellStyle name="20% - Dekorfärg3 2 4 2 3 3 2 2" xfId="40306" xr:uid="{00000000-0005-0000-0000-0000642A0000}"/>
    <cellStyle name="20% - Dekorfärg3 2 4 2 3 3 3" xfId="32177" xr:uid="{00000000-0005-0000-0000-0000652A0000}"/>
    <cellStyle name="20% - Dekorfärg3 2 4 2 3 3 4" xfId="40307" xr:uid="{00000000-0005-0000-0000-0000662A0000}"/>
    <cellStyle name="20% - Dekorfärg3 2 4 2 3 3_Tabell 6a K" xfId="17944" xr:uid="{00000000-0005-0000-0000-0000672A0000}"/>
    <cellStyle name="20% - Dekorfärg3 2 4 2 3 4" xfId="10295" xr:uid="{00000000-0005-0000-0000-0000682A0000}"/>
    <cellStyle name="20% - Dekorfärg3 2 4 2 3 4 2" xfId="40308" xr:uid="{00000000-0005-0000-0000-0000692A0000}"/>
    <cellStyle name="20% - Dekorfärg3 2 4 2 3 4 2 2" xfId="40309" xr:uid="{00000000-0005-0000-0000-00006A2A0000}"/>
    <cellStyle name="20% - Dekorfärg3 2 4 2 3 4 3" xfId="40310" xr:uid="{00000000-0005-0000-0000-00006B2A0000}"/>
    <cellStyle name="20% - Dekorfärg3 2 4 2 3 5" xfId="27792" xr:uid="{00000000-0005-0000-0000-00006C2A0000}"/>
    <cellStyle name="20% - Dekorfärg3 2 4 2 3 5 2" xfId="40311" xr:uid="{00000000-0005-0000-0000-00006D2A0000}"/>
    <cellStyle name="20% - Dekorfärg3 2 4 2 3 6" xfId="40312" xr:uid="{00000000-0005-0000-0000-00006E2A0000}"/>
    <cellStyle name="20% - Dekorfärg3 2 4 2 3 7" xfId="40313" xr:uid="{00000000-0005-0000-0000-00006F2A0000}"/>
    <cellStyle name="20% - Dekorfärg3 2 4 2 3_Tabell 6a K" xfId="23245" xr:uid="{00000000-0005-0000-0000-0000702A0000}"/>
    <cellStyle name="20% - Dekorfärg3 2 4 2 4" xfId="2722" xr:uid="{00000000-0005-0000-0000-0000712A0000}"/>
    <cellStyle name="20% - Dekorfärg3 2 4 2 4 2" xfId="7108" xr:uid="{00000000-0005-0000-0000-0000722A0000}"/>
    <cellStyle name="20% - Dekorfärg3 2 4 2 4 2 2" xfId="15993" xr:uid="{00000000-0005-0000-0000-0000732A0000}"/>
    <cellStyle name="20% - Dekorfärg3 2 4 2 4 2 2 2" xfId="40314" xr:uid="{00000000-0005-0000-0000-0000742A0000}"/>
    <cellStyle name="20% - Dekorfärg3 2 4 2 4 2 3" xfId="33490" xr:uid="{00000000-0005-0000-0000-0000752A0000}"/>
    <cellStyle name="20% - Dekorfärg3 2 4 2 4 2 4" xfId="40315" xr:uid="{00000000-0005-0000-0000-0000762A0000}"/>
    <cellStyle name="20% - Dekorfärg3 2 4 2 4 2_Tabell 6a K" xfId="18357" xr:uid="{00000000-0005-0000-0000-0000772A0000}"/>
    <cellStyle name="20% - Dekorfärg3 2 4 2 4 3" xfId="11607" xr:uid="{00000000-0005-0000-0000-0000782A0000}"/>
    <cellStyle name="20% - Dekorfärg3 2 4 2 4 3 2" xfId="40316" xr:uid="{00000000-0005-0000-0000-0000792A0000}"/>
    <cellStyle name="20% - Dekorfärg3 2 4 2 4 3 2 2" xfId="40317" xr:uid="{00000000-0005-0000-0000-00007A2A0000}"/>
    <cellStyle name="20% - Dekorfärg3 2 4 2 4 3 3" xfId="40318" xr:uid="{00000000-0005-0000-0000-00007B2A0000}"/>
    <cellStyle name="20% - Dekorfärg3 2 4 2 4 4" xfId="29104" xr:uid="{00000000-0005-0000-0000-00007C2A0000}"/>
    <cellStyle name="20% - Dekorfärg3 2 4 2 4 4 2" xfId="40319" xr:uid="{00000000-0005-0000-0000-00007D2A0000}"/>
    <cellStyle name="20% - Dekorfärg3 2 4 2 4 5" xfId="40320" xr:uid="{00000000-0005-0000-0000-00007E2A0000}"/>
    <cellStyle name="20% - Dekorfärg3 2 4 2 4 6" xfId="40321" xr:uid="{00000000-0005-0000-0000-00007F2A0000}"/>
    <cellStyle name="20% - Dekorfärg3 2 4 2 4_Tabell 6a K" xfId="19067" xr:uid="{00000000-0005-0000-0000-0000802A0000}"/>
    <cellStyle name="20% - Dekorfärg3 2 4 2 5" xfId="4915" xr:uid="{00000000-0005-0000-0000-0000812A0000}"/>
    <cellStyle name="20% - Dekorfärg3 2 4 2 5 2" xfId="13800" xr:uid="{00000000-0005-0000-0000-0000822A0000}"/>
    <cellStyle name="20% - Dekorfärg3 2 4 2 5 2 2" xfId="40322" xr:uid="{00000000-0005-0000-0000-0000832A0000}"/>
    <cellStyle name="20% - Dekorfärg3 2 4 2 5 3" xfId="31297" xr:uid="{00000000-0005-0000-0000-0000842A0000}"/>
    <cellStyle name="20% - Dekorfärg3 2 4 2 5 4" xfId="40323" xr:uid="{00000000-0005-0000-0000-0000852A0000}"/>
    <cellStyle name="20% - Dekorfärg3 2 4 2 5_Tabell 6a K" xfId="20133" xr:uid="{00000000-0005-0000-0000-0000862A0000}"/>
    <cellStyle name="20% - Dekorfärg3 2 4 2 6" xfId="9415" xr:uid="{00000000-0005-0000-0000-0000872A0000}"/>
    <cellStyle name="20% - Dekorfärg3 2 4 2 6 2" xfId="40324" xr:uid="{00000000-0005-0000-0000-0000882A0000}"/>
    <cellStyle name="20% - Dekorfärg3 2 4 2 6 2 2" xfId="40325" xr:uid="{00000000-0005-0000-0000-0000892A0000}"/>
    <cellStyle name="20% - Dekorfärg3 2 4 2 6 3" xfId="40326" xr:uid="{00000000-0005-0000-0000-00008A2A0000}"/>
    <cellStyle name="20% - Dekorfärg3 2 4 2 7" xfId="26912" xr:uid="{00000000-0005-0000-0000-00008B2A0000}"/>
    <cellStyle name="20% - Dekorfärg3 2 4 2 7 2" xfId="40327" xr:uid="{00000000-0005-0000-0000-00008C2A0000}"/>
    <cellStyle name="20% - Dekorfärg3 2 4 2 8" xfId="40328" xr:uid="{00000000-0005-0000-0000-00008D2A0000}"/>
    <cellStyle name="20% - Dekorfärg3 2 4 2 9" xfId="40329" xr:uid="{00000000-0005-0000-0000-00008E2A0000}"/>
    <cellStyle name="20% - Dekorfärg3 2 4 2_Tabell 6a K" xfId="23507" xr:uid="{00000000-0005-0000-0000-00008F2A0000}"/>
    <cellStyle name="20% - Dekorfärg3 2 4 3" xfId="742" xr:uid="{00000000-0005-0000-0000-0000902A0000}"/>
    <cellStyle name="20% - Dekorfärg3 2 4 3 2" xfId="1412" xr:uid="{00000000-0005-0000-0000-0000912A0000}"/>
    <cellStyle name="20% - Dekorfärg3 2 4 3 2 2" xfId="3604" xr:uid="{00000000-0005-0000-0000-0000922A0000}"/>
    <cellStyle name="20% - Dekorfärg3 2 4 3 2 2 2" xfId="7990" xr:uid="{00000000-0005-0000-0000-0000932A0000}"/>
    <cellStyle name="20% - Dekorfärg3 2 4 3 2 2 2 2" xfId="16875" xr:uid="{00000000-0005-0000-0000-0000942A0000}"/>
    <cellStyle name="20% - Dekorfärg3 2 4 3 2 2 2 2 2" xfId="40330" xr:uid="{00000000-0005-0000-0000-0000952A0000}"/>
    <cellStyle name="20% - Dekorfärg3 2 4 3 2 2 2 3" xfId="34372" xr:uid="{00000000-0005-0000-0000-0000962A0000}"/>
    <cellStyle name="20% - Dekorfärg3 2 4 3 2 2 2_Tabell 6a K" xfId="8961" xr:uid="{00000000-0005-0000-0000-0000972A0000}"/>
    <cellStyle name="20% - Dekorfärg3 2 4 3 2 2 3" xfId="12489" xr:uid="{00000000-0005-0000-0000-0000982A0000}"/>
    <cellStyle name="20% - Dekorfärg3 2 4 3 2 2 3 2" xfId="40331" xr:uid="{00000000-0005-0000-0000-0000992A0000}"/>
    <cellStyle name="20% - Dekorfärg3 2 4 3 2 2 4" xfId="29986" xr:uid="{00000000-0005-0000-0000-00009A2A0000}"/>
    <cellStyle name="20% - Dekorfärg3 2 4 3 2 2 5" xfId="40332" xr:uid="{00000000-0005-0000-0000-00009B2A0000}"/>
    <cellStyle name="20% - Dekorfärg3 2 4 3 2 2_Tabell 6a K" xfId="19702" xr:uid="{00000000-0005-0000-0000-00009C2A0000}"/>
    <cellStyle name="20% - Dekorfärg3 2 4 3 2 3" xfId="5797" xr:uid="{00000000-0005-0000-0000-00009D2A0000}"/>
    <cellStyle name="20% - Dekorfärg3 2 4 3 2 3 2" xfId="14682" xr:uid="{00000000-0005-0000-0000-00009E2A0000}"/>
    <cellStyle name="20% - Dekorfärg3 2 4 3 2 3 2 2" xfId="40333" xr:uid="{00000000-0005-0000-0000-00009F2A0000}"/>
    <cellStyle name="20% - Dekorfärg3 2 4 3 2 3 3" xfId="32179" xr:uid="{00000000-0005-0000-0000-0000A02A0000}"/>
    <cellStyle name="20% - Dekorfärg3 2 4 3 2 3 4" xfId="40334" xr:uid="{00000000-0005-0000-0000-0000A12A0000}"/>
    <cellStyle name="20% - Dekorfärg3 2 4 3 2 3_Tabell 6a K" xfId="26424" xr:uid="{00000000-0005-0000-0000-0000A22A0000}"/>
    <cellStyle name="20% - Dekorfärg3 2 4 3 2 4" xfId="10297" xr:uid="{00000000-0005-0000-0000-0000A32A0000}"/>
    <cellStyle name="20% - Dekorfärg3 2 4 3 2 4 2" xfId="40335" xr:uid="{00000000-0005-0000-0000-0000A42A0000}"/>
    <cellStyle name="20% - Dekorfärg3 2 4 3 2 4 2 2" xfId="40336" xr:uid="{00000000-0005-0000-0000-0000A52A0000}"/>
    <cellStyle name="20% - Dekorfärg3 2 4 3 2 4 3" xfId="40337" xr:uid="{00000000-0005-0000-0000-0000A62A0000}"/>
    <cellStyle name="20% - Dekorfärg3 2 4 3 2 5" xfId="27794" xr:uid="{00000000-0005-0000-0000-0000A72A0000}"/>
    <cellStyle name="20% - Dekorfärg3 2 4 3 2 5 2" xfId="40338" xr:uid="{00000000-0005-0000-0000-0000A82A0000}"/>
    <cellStyle name="20% - Dekorfärg3 2 4 3 2 6" xfId="40339" xr:uid="{00000000-0005-0000-0000-0000A92A0000}"/>
    <cellStyle name="20% - Dekorfärg3 2 4 3 2 7" xfId="40340" xr:uid="{00000000-0005-0000-0000-0000AA2A0000}"/>
    <cellStyle name="20% - Dekorfärg3 2 4 3 2_Tabell 6a K" xfId="19436" xr:uid="{00000000-0005-0000-0000-0000AB2A0000}"/>
    <cellStyle name="20% - Dekorfärg3 2 4 3 3" xfId="2934" xr:uid="{00000000-0005-0000-0000-0000AC2A0000}"/>
    <cellStyle name="20% - Dekorfärg3 2 4 3 3 2" xfId="7320" xr:uid="{00000000-0005-0000-0000-0000AD2A0000}"/>
    <cellStyle name="20% - Dekorfärg3 2 4 3 3 2 2" xfId="16205" xr:uid="{00000000-0005-0000-0000-0000AE2A0000}"/>
    <cellStyle name="20% - Dekorfärg3 2 4 3 3 2 2 2" xfId="40341" xr:uid="{00000000-0005-0000-0000-0000AF2A0000}"/>
    <cellStyle name="20% - Dekorfärg3 2 4 3 3 2 3" xfId="33702" xr:uid="{00000000-0005-0000-0000-0000B02A0000}"/>
    <cellStyle name="20% - Dekorfärg3 2 4 3 3 2 4" xfId="40342" xr:uid="{00000000-0005-0000-0000-0000B12A0000}"/>
    <cellStyle name="20% - Dekorfärg3 2 4 3 3 2_Tabell 6a K" xfId="25645" xr:uid="{00000000-0005-0000-0000-0000B22A0000}"/>
    <cellStyle name="20% - Dekorfärg3 2 4 3 3 3" xfId="11819" xr:uid="{00000000-0005-0000-0000-0000B32A0000}"/>
    <cellStyle name="20% - Dekorfärg3 2 4 3 3 3 2" xfId="40343" xr:uid="{00000000-0005-0000-0000-0000B42A0000}"/>
    <cellStyle name="20% - Dekorfärg3 2 4 3 3 3 2 2" xfId="40344" xr:uid="{00000000-0005-0000-0000-0000B52A0000}"/>
    <cellStyle name="20% - Dekorfärg3 2 4 3 3 3 3" xfId="40345" xr:uid="{00000000-0005-0000-0000-0000B62A0000}"/>
    <cellStyle name="20% - Dekorfärg3 2 4 3 3 4" xfId="29316" xr:uid="{00000000-0005-0000-0000-0000B72A0000}"/>
    <cellStyle name="20% - Dekorfärg3 2 4 3 3 4 2" xfId="40346" xr:uid="{00000000-0005-0000-0000-0000B82A0000}"/>
    <cellStyle name="20% - Dekorfärg3 2 4 3 3 5" xfId="40347" xr:uid="{00000000-0005-0000-0000-0000B92A0000}"/>
    <cellStyle name="20% - Dekorfärg3 2 4 3 3 6" xfId="40348" xr:uid="{00000000-0005-0000-0000-0000BA2A0000}"/>
    <cellStyle name="20% - Dekorfärg3 2 4 3 3_Tabell 6a K" xfId="20493" xr:uid="{00000000-0005-0000-0000-0000BB2A0000}"/>
    <cellStyle name="20% - Dekorfärg3 2 4 3 4" xfId="5127" xr:uid="{00000000-0005-0000-0000-0000BC2A0000}"/>
    <cellStyle name="20% - Dekorfärg3 2 4 3 4 2" xfId="14012" xr:uid="{00000000-0005-0000-0000-0000BD2A0000}"/>
    <cellStyle name="20% - Dekorfärg3 2 4 3 4 2 2" xfId="40349" xr:uid="{00000000-0005-0000-0000-0000BE2A0000}"/>
    <cellStyle name="20% - Dekorfärg3 2 4 3 4 3" xfId="31509" xr:uid="{00000000-0005-0000-0000-0000BF2A0000}"/>
    <cellStyle name="20% - Dekorfärg3 2 4 3 4 4" xfId="40350" xr:uid="{00000000-0005-0000-0000-0000C02A0000}"/>
    <cellStyle name="20% - Dekorfärg3 2 4 3 4_Tabell 6a K" xfId="21834" xr:uid="{00000000-0005-0000-0000-0000C12A0000}"/>
    <cellStyle name="20% - Dekorfärg3 2 4 3 5" xfId="9627" xr:uid="{00000000-0005-0000-0000-0000C22A0000}"/>
    <cellStyle name="20% - Dekorfärg3 2 4 3 5 2" xfId="40351" xr:uid="{00000000-0005-0000-0000-0000C32A0000}"/>
    <cellStyle name="20% - Dekorfärg3 2 4 3 5 2 2" xfId="40352" xr:uid="{00000000-0005-0000-0000-0000C42A0000}"/>
    <cellStyle name="20% - Dekorfärg3 2 4 3 5 3" xfId="40353" xr:uid="{00000000-0005-0000-0000-0000C52A0000}"/>
    <cellStyle name="20% - Dekorfärg3 2 4 3 6" xfId="27124" xr:uid="{00000000-0005-0000-0000-0000C62A0000}"/>
    <cellStyle name="20% - Dekorfärg3 2 4 3 6 2" xfId="40354" xr:uid="{00000000-0005-0000-0000-0000C72A0000}"/>
    <cellStyle name="20% - Dekorfärg3 2 4 3 7" xfId="40355" xr:uid="{00000000-0005-0000-0000-0000C82A0000}"/>
    <cellStyle name="20% - Dekorfärg3 2 4 3 8" xfId="40356" xr:uid="{00000000-0005-0000-0000-0000C92A0000}"/>
    <cellStyle name="20% - Dekorfärg3 2 4 3_Tabell 6a K" xfId="25416" xr:uid="{00000000-0005-0000-0000-0000CA2A0000}"/>
    <cellStyle name="20% - Dekorfärg3 2 4 4" xfId="1166" xr:uid="{00000000-0005-0000-0000-0000CB2A0000}"/>
    <cellStyle name="20% - Dekorfärg3 2 4 4 2" xfId="1413" xr:uid="{00000000-0005-0000-0000-0000CC2A0000}"/>
    <cellStyle name="20% - Dekorfärg3 2 4 4 2 2" xfId="3605" xr:uid="{00000000-0005-0000-0000-0000CD2A0000}"/>
    <cellStyle name="20% - Dekorfärg3 2 4 4 2 2 2" xfId="7991" xr:uid="{00000000-0005-0000-0000-0000CE2A0000}"/>
    <cellStyle name="20% - Dekorfärg3 2 4 4 2 2 2 2" xfId="16876" xr:uid="{00000000-0005-0000-0000-0000CF2A0000}"/>
    <cellStyle name="20% - Dekorfärg3 2 4 4 2 2 2 2 2" xfId="40357" xr:uid="{00000000-0005-0000-0000-0000D02A0000}"/>
    <cellStyle name="20% - Dekorfärg3 2 4 4 2 2 2 3" xfId="34373" xr:uid="{00000000-0005-0000-0000-0000D12A0000}"/>
    <cellStyle name="20% - Dekorfärg3 2 4 4 2 2 2_Tabell 6a K" xfId="22781" xr:uid="{00000000-0005-0000-0000-0000D22A0000}"/>
    <cellStyle name="20% - Dekorfärg3 2 4 4 2 2 3" xfId="12490" xr:uid="{00000000-0005-0000-0000-0000D32A0000}"/>
    <cellStyle name="20% - Dekorfärg3 2 4 4 2 2 3 2" xfId="40358" xr:uid="{00000000-0005-0000-0000-0000D42A0000}"/>
    <cellStyle name="20% - Dekorfärg3 2 4 4 2 2 4" xfId="29987" xr:uid="{00000000-0005-0000-0000-0000D52A0000}"/>
    <cellStyle name="20% - Dekorfärg3 2 4 4 2 2 5" xfId="40359" xr:uid="{00000000-0005-0000-0000-0000D62A0000}"/>
    <cellStyle name="20% - Dekorfärg3 2 4 4 2 2_Tabell 6a K" xfId="23157" xr:uid="{00000000-0005-0000-0000-0000D72A0000}"/>
    <cellStyle name="20% - Dekorfärg3 2 4 4 2 3" xfId="5798" xr:uid="{00000000-0005-0000-0000-0000D82A0000}"/>
    <cellStyle name="20% - Dekorfärg3 2 4 4 2 3 2" xfId="14683" xr:uid="{00000000-0005-0000-0000-0000D92A0000}"/>
    <cellStyle name="20% - Dekorfärg3 2 4 4 2 3 2 2" xfId="40360" xr:uid="{00000000-0005-0000-0000-0000DA2A0000}"/>
    <cellStyle name="20% - Dekorfärg3 2 4 4 2 3 3" xfId="32180" xr:uid="{00000000-0005-0000-0000-0000DB2A0000}"/>
    <cellStyle name="20% - Dekorfärg3 2 4 4 2 3 4" xfId="40361" xr:uid="{00000000-0005-0000-0000-0000DC2A0000}"/>
    <cellStyle name="20% - Dekorfärg3 2 4 4 2 3_Tabell 6a K" xfId="25179" xr:uid="{00000000-0005-0000-0000-0000DD2A0000}"/>
    <cellStyle name="20% - Dekorfärg3 2 4 4 2 4" xfId="10298" xr:uid="{00000000-0005-0000-0000-0000DE2A0000}"/>
    <cellStyle name="20% - Dekorfärg3 2 4 4 2 4 2" xfId="40362" xr:uid="{00000000-0005-0000-0000-0000DF2A0000}"/>
    <cellStyle name="20% - Dekorfärg3 2 4 4 2 4 2 2" xfId="40363" xr:uid="{00000000-0005-0000-0000-0000E02A0000}"/>
    <cellStyle name="20% - Dekorfärg3 2 4 4 2 4 3" xfId="40364" xr:uid="{00000000-0005-0000-0000-0000E12A0000}"/>
    <cellStyle name="20% - Dekorfärg3 2 4 4 2 5" xfId="27795" xr:uid="{00000000-0005-0000-0000-0000E22A0000}"/>
    <cellStyle name="20% - Dekorfärg3 2 4 4 2 5 2" xfId="40365" xr:uid="{00000000-0005-0000-0000-0000E32A0000}"/>
    <cellStyle name="20% - Dekorfärg3 2 4 4 2 6" xfId="40366" xr:uid="{00000000-0005-0000-0000-0000E42A0000}"/>
    <cellStyle name="20% - Dekorfärg3 2 4 4 2 7" xfId="40367" xr:uid="{00000000-0005-0000-0000-0000E52A0000}"/>
    <cellStyle name="20% - Dekorfärg3 2 4 4 2_Tabell 6a K" xfId="18906" xr:uid="{00000000-0005-0000-0000-0000E62A0000}"/>
    <cellStyle name="20% - Dekorfärg3 2 4 4 3" xfId="3358" xr:uid="{00000000-0005-0000-0000-0000E72A0000}"/>
    <cellStyle name="20% - Dekorfärg3 2 4 4 3 2" xfId="7744" xr:uid="{00000000-0005-0000-0000-0000E82A0000}"/>
    <cellStyle name="20% - Dekorfärg3 2 4 4 3 2 2" xfId="16629" xr:uid="{00000000-0005-0000-0000-0000E92A0000}"/>
    <cellStyle name="20% - Dekorfärg3 2 4 4 3 2 2 2" xfId="40368" xr:uid="{00000000-0005-0000-0000-0000EA2A0000}"/>
    <cellStyle name="20% - Dekorfärg3 2 4 4 3 2 3" xfId="34126" xr:uid="{00000000-0005-0000-0000-0000EB2A0000}"/>
    <cellStyle name="20% - Dekorfärg3 2 4 4 3 2 4" xfId="40369" xr:uid="{00000000-0005-0000-0000-0000EC2A0000}"/>
    <cellStyle name="20% - Dekorfärg3 2 4 4 3 2_Tabell 6a K" xfId="23904" xr:uid="{00000000-0005-0000-0000-0000ED2A0000}"/>
    <cellStyle name="20% - Dekorfärg3 2 4 4 3 3" xfId="12243" xr:uid="{00000000-0005-0000-0000-0000EE2A0000}"/>
    <cellStyle name="20% - Dekorfärg3 2 4 4 3 3 2" xfId="40370" xr:uid="{00000000-0005-0000-0000-0000EF2A0000}"/>
    <cellStyle name="20% - Dekorfärg3 2 4 4 3 3 2 2" xfId="40371" xr:uid="{00000000-0005-0000-0000-0000F02A0000}"/>
    <cellStyle name="20% - Dekorfärg3 2 4 4 3 3 3" xfId="40372" xr:uid="{00000000-0005-0000-0000-0000F12A0000}"/>
    <cellStyle name="20% - Dekorfärg3 2 4 4 3 4" xfId="29740" xr:uid="{00000000-0005-0000-0000-0000F22A0000}"/>
    <cellStyle name="20% - Dekorfärg3 2 4 4 3 4 2" xfId="40373" xr:uid="{00000000-0005-0000-0000-0000F32A0000}"/>
    <cellStyle name="20% - Dekorfärg3 2 4 4 3 5" xfId="40374" xr:uid="{00000000-0005-0000-0000-0000F42A0000}"/>
    <cellStyle name="20% - Dekorfärg3 2 4 4 3 6" xfId="40375" xr:uid="{00000000-0005-0000-0000-0000F52A0000}"/>
    <cellStyle name="20% - Dekorfärg3 2 4 4 3_Tabell 6a K" xfId="18872" xr:uid="{00000000-0005-0000-0000-0000F62A0000}"/>
    <cellStyle name="20% - Dekorfärg3 2 4 4 4" xfId="5551" xr:uid="{00000000-0005-0000-0000-0000F72A0000}"/>
    <cellStyle name="20% - Dekorfärg3 2 4 4 4 2" xfId="14436" xr:uid="{00000000-0005-0000-0000-0000F82A0000}"/>
    <cellStyle name="20% - Dekorfärg3 2 4 4 4 2 2" xfId="40376" xr:uid="{00000000-0005-0000-0000-0000F92A0000}"/>
    <cellStyle name="20% - Dekorfärg3 2 4 4 4 3" xfId="31933" xr:uid="{00000000-0005-0000-0000-0000FA2A0000}"/>
    <cellStyle name="20% - Dekorfärg3 2 4 4 4 4" xfId="40377" xr:uid="{00000000-0005-0000-0000-0000FB2A0000}"/>
    <cellStyle name="20% - Dekorfärg3 2 4 4 4_Tabell 6a K" xfId="22303" xr:uid="{00000000-0005-0000-0000-0000FC2A0000}"/>
    <cellStyle name="20% - Dekorfärg3 2 4 4 5" xfId="10051" xr:uid="{00000000-0005-0000-0000-0000FD2A0000}"/>
    <cellStyle name="20% - Dekorfärg3 2 4 4 5 2" xfId="40378" xr:uid="{00000000-0005-0000-0000-0000FE2A0000}"/>
    <cellStyle name="20% - Dekorfärg3 2 4 4 5 2 2" xfId="40379" xr:uid="{00000000-0005-0000-0000-0000FF2A0000}"/>
    <cellStyle name="20% - Dekorfärg3 2 4 4 5 3" xfId="40380" xr:uid="{00000000-0005-0000-0000-0000002B0000}"/>
    <cellStyle name="20% - Dekorfärg3 2 4 4 6" xfId="27548" xr:uid="{00000000-0005-0000-0000-0000012B0000}"/>
    <cellStyle name="20% - Dekorfärg3 2 4 4 6 2" xfId="40381" xr:uid="{00000000-0005-0000-0000-0000022B0000}"/>
    <cellStyle name="20% - Dekorfärg3 2 4 4 7" xfId="40382" xr:uid="{00000000-0005-0000-0000-0000032B0000}"/>
    <cellStyle name="20% - Dekorfärg3 2 4 4 8" xfId="40383" xr:uid="{00000000-0005-0000-0000-0000042B0000}"/>
    <cellStyle name="20% - Dekorfärg3 2 4 4_Tabell 6a K" xfId="19174" xr:uid="{00000000-0005-0000-0000-0000052B0000}"/>
    <cellStyle name="20% - Dekorfärg3 2 4 5" xfId="1409" xr:uid="{00000000-0005-0000-0000-0000062B0000}"/>
    <cellStyle name="20% - Dekorfärg3 2 4 5 2" xfId="3601" xr:uid="{00000000-0005-0000-0000-0000072B0000}"/>
    <cellStyle name="20% - Dekorfärg3 2 4 5 2 2" xfId="7987" xr:uid="{00000000-0005-0000-0000-0000082B0000}"/>
    <cellStyle name="20% - Dekorfärg3 2 4 5 2 2 2" xfId="16872" xr:uid="{00000000-0005-0000-0000-0000092B0000}"/>
    <cellStyle name="20% - Dekorfärg3 2 4 5 2 2 2 2" xfId="40384" xr:uid="{00000000-0005-0000-0000-00000A2B0000}"/>
    <cellStyle name="20% - Dekorfärg3 2 4 5 2 2 3" xfId="34369" xr:uid="{00000000-0005-0000-0000-00000B2B0000}"/>
    <cellStyle name="20% - Dekorfärg3 2 4 5 2 2_Tabell 6a K" xfId="26215" xr:uid="{00000000-0005-0000-0000-00000C2B0000}"/>
    <cellStyle name="20% - Dekorfärg3 2 4 5 2 3" xfId="12486" xr:uid="{00000000-0005-0000-0000-00000D2B0000}"/>
    <cellStyle name="20% - Dekorfärg3 2 4 5 2 3 2" xfId="40385" xr:uid="{00000000-0005-0000-0000-00000E2B0000}"/>
    <cellStyle name="20% - Dekorfärg3 2 4 5 2 4" xfId="29983" xr:uid="{00000000-0005-0000-0000-00000F2B0000}"/>
    <cellStyle name="20% - Dekorfärg3 2 4 5 2 5" xfId="40386" xr:uid="{00000000-0005-0000-0000-0000102B0000}"/>
    <cellStyle name="20% - Dekorfärg3 2 4 5 2_Tabell 6a K" xfId="25948" xr:uid="{00000000-0005-0000-0000-0000112B0000}"/>
    <cellStyle name="20% - Dekorfärg3 2 4 5 3" xfId="5794" xr:uid="{00000000-0005-0000-0000-0000122B0000}"/>
    <cellStyle name="20% - Dekorfärg3 2 4 5 3 2" xfId="14679" xr:uid="{00000000-0005-0000-0000-0000132B0000}"/>
    <cellStyle name="20% - Dekorfärg3 2 4 5 3 2 2" xfId="40387" xr:uid="{00000000-0005-0000-0000-0000142B0000}"/>
    <cellStyle name="20% - Dekorfärg3 2 4 5 3 3" xfId="32176" xr:uid="{00000000-0005-0000-0000-0000152B0000}"/>
    <cellStyle name="20% - Dekorfärg3 2 4 5 3 4" xfId="40388" xr:uid="{00000000-0005-0000-0000-0000162B0000}"/>
    <cellStyle name="20% - Dekorfärg3 2 4 5 3_Tabell 6a K" xfId="20799" xr:uid="{00000000-0005-0000-0000-0000172B0000}"/>
    <cellStyle name="20% - Dekorfärg3 2 4 5 4" xfId="10294" xr:uid="{00000000-0005-0000-0000-0000182B0000}"/>
    <cellStyle name="20% - Dekorfärg3 2 4 5 4 2" xfId="40389" xr:uid="{00000000-0005-0000-0000-0000192B0000}"/>
    <cellStyle name="20% - Dekorfärg3 2 4 5 4 2 2" xfId="40390" xr:uid="{00000000-0005-0000-0000-00001A2B0000}"/>
    <cellStyle name="20% - Dekorfärg3 2 4 5 4 3" xfId="40391" xr:uid="{00000000-0005-0000-0000-00001B2B0000}"/>
    <cellStyle name="20% - Dekorfärg3 2 4 5 5" xfId="27791" xr:uid="{00000000-0005-0000-0000-00001C2B0000}"/>
    <cellStyle name="20% - Dekorfärg3 2 4 5 5 2" xfId="40392" xr:uid="{00000000-0005-0000-0000-00001D2B0000}"/>
    <cellStyle name="20% - Dekorfärg3 2 4 5 6" xfId="40393" xr:uid="{00000000-0005-0000-0000-00001E2B0000}"/>
    <cellStyle name="20% - Dekorfärg3 2 4 5 7" xfId="40394" xr:uid="{00000000-0005-0000-0000-00001F2B0000}"/>
    <cellStyle name="20% - Dekorfärg3 2 4 5_Tabell 6a K" xfId="20508" xr:uid="{00000000-0005-0000-0000-0000202B0000}"/>
    <cellStyle name="20% - Dekorfärg3 2 4 6" xfId="2510" xr:uid="{00000000-0005-0000-0000-0000212B0000}"/>
    <cellStyle name="20% - Dekorfärg3 2 4 6 2" xfId="6896" xr:uid="{00000000-0005-0000-0000-0000222B0000}"/>
    <cellStyle name="20% - Dekorfärg3 2 4 6 2 2" xfId="15781" xr:uid="{00000000-0005-0000-0000-0000232B0000}"/>
    <cellStyle name="20% - Dekorfärg3 2 4 6 2 2 2" xfId="40395" xr:uid="{00000000-0005-0000-0000-0000242B0000}"/>
    <cellStyle name="20% - Dekorfärg3 2 4 6 2 3" xfId="33278" xr:uid="{00000000-0005-0000-0000-0000252B0000}"/>
    <cellStyle name="20% - Dekorfärg3 2 4 6 2 4" xfId="40396" xr:uid="{00000000-0005-0000-0000-0000262B0000}"/>
    <cellStyle name="20% - Dekorfärg3 2 4 6 2_Tabell 6a K" xfId="19084" xr:uid="{00000000-0005-0000-0000-0000272B0000}"/>
    <cellStyle name="20% - Dekorfärg3 2 4 6 3" xfId="11395" xr:uid="{00000000-0005-0000-0000-0000282B0000}"/>
    <cellStyle name="20% - Dekorfärg3 2 4 6 3 2" xfId="40397" xr:uid="{00000000-0005-0000-0000-0000292B0000}"/>
    <cellStyle name="20% - Dekorfärg3 2 4 6 3 2 2" xfId="40398" xr:uid="{00000000-0005-0000-0000-00002A2B0000}"/>
    <cellStyle name="20% - Dekorfärg3 2 4 6 3 3" xfId="40399" xr:uid="{00000000-0005-0000-0000-00002B2B0000}"/>
    <cellStyle name="20% - Dekorfärg3 2 4 6 4" xfId="28892" xr:uid="{00000000-0005-0000-0000-00002C2B0000}"/>
    <cellStyle name="20% - Dekorfärg3 2 4 6 4 2" xfId="40400" xr:uid="{00000000-0005-0000-0000-00002D2B0000}"/>
    <cellStyle name="20% - Dekorfärg3 2 4 6 5" xfId="40401" xr:uid="{00000000-0005-0000-0000-00002E2B0000}"/>
    <cellStyle name="20% - Dekorfärg3 2 4 6 6" xfId="40402" xr:uid="{00000000-0005-0000-0000-00002F2B0000}"/>
    <cellStyle name="20% - Dekorfärg3 2 4 6_Tabell 6a K" xfId="23058" xr:uid="{00000000-0005-0000-0000-0000302B0000}"/>
    <cellStyle name="20% - Dekorfärg3 2 4 7" xfId="4703" xr:uid="{00000000-0005-0000-0000-0000312B0000}"/>
    <cellStyle name="20% - Dekorfärg3 2 4 7 2" xfId="13588" xr:uid="{00000000-0005-0000-0000-0000322B0000}"/>
    <cellStyle name="20% - Dekorfärg3 2 4 7 2 2" xfId="40403" xr:uid="{00000000-0005-0000-0000-0000332B0000}"/>
    <cellStyle name="20% - Dekorfärg3 2 4 7 3" xfId="31085" xr:uid="{00000000-0005-0000-0000-0000342B0000}"/>
    <cellStyle name="20% - Dekorfärg3 2 4 7 4" xfId="40404" xr:uid="{00000000-0005-0000-0000-0000352B0000}"/>
    <cellStyle name="20% - Dekorfärg3 2 4 7_Tabell 6a K" xfId="19611" xr:uid="{00000000-0005-0000-0000-0000362B0000}"/>
    <cellStyle name="20% - Dekorfärg3 2 4 8" xfId="9203" xr:uid="{00000000-0005-0000-0000-0000372B0000}"/>
    <cellStyle name="20% - Dekorfärg3 2 4 8 2" xfId="40405" xr:uid="{00000000-0005-0000-0000-0000382B0000}"/>
    <cellStyle name="20% - Dekorfärg3 2 4 8 2 2" xfId="40406" xr:uid="{00000000-0005-0000-0000-0000392B0000}"/>
    <cellStyle name="20% - Dekorfärg3 2 4 8 3" xfId="40407" xr:uid="{00000000-0005-0000-0000-00003A2B0000}"/>
    <cellStyle name="20% - Dekorfärg3 2 4 9" xfId="26700" xr:uid="{00000000-0005-0000-0000-00003B2B0000}"/>
    <cellStyle name="20% - Dekorfärg3 2 4 9 2" xfId="40408" xr:uid="{00000000-0005-0000-0000-00003C2B0000}"/>
    <cellStyle name="20% - Dekorfärg3 2 4_Tabell 6a K" xfId="25259" xr:uid="{00000000-0005-0000-0000-00003D2B0000}"/>
    <cellStyle name="20% - Dekorfärg3 2 5" xfId="204" xr:uid="{00000000-0005-0000-0000-00003E2B0000}"/>
    <cellStyle name="20% - Dekorfärg3 2 5 10" xfId="40409" xr:uid="{00000000-0005-0000-0000-00003F2B0000}"/>
    <cellStyle name="20% - Dekorfärg3 2 5 11" xfId="40410" xr:uid="{00000000-0005-0000-0000-0000402B0000}"/>
    <cellStyle name="20% - Dekorfärg3 2 5 12" xfId="40411" xr:uid="{00000000-0005-0000-0000-0000412B0000}"/>
    <cellStyle name="20% - Dekorfärg3 2 5 2" xfId="416" xr:uid="{00000000-0005-0000-0000-0000422B0000}"/>
    <cellStyle name="20% - Dekorfärg3 2 5 2 2" xfId="840" xr:uid="{00000000-0005-0000-0000-0000432B0000}"/>
    <cellStyle name="20% - Dekorfärg3 2 5 2 2 2" xfId="1416" xr:uid="{00000000-0005-0000-0000-0000442B0000}"/>
    <cellStyle name="20% - Dekorfärg3 2 5 2 2 2 2" xfId="3608" xr:uid="{00000000-0005-0000-0000-0000452B0000}"/>
    <cellStyle name="20% - Dekorfärg3 2 5 2 2 2 2 2" xfId="7994" xr:uid="{00000000-0005-0000-0000-0000462B0000}"/>
    <cellStyle name="20% - Dekorfärg3 2 5 2 2 2 2 2 2" xfId="16879" xr:uid="{00000000-0005-0000-0000-0000472B0000}"/>
    <cellStyle name="20% - Dekorfärg3 2 5 2 2 2 2 2 2 2" xfId="40412" xr:uid="{00000000-0005-0000-0000-0000482B0000}"/>
    <cellStyle name="20% - Dekorfärg3 2 5 2 2 2 2 2 3" xfId="34376" xr:uid="{00000000-0005-0000-0000-0000492B0000}"/>
    <cellStyle name="20% - Dekorfärg3 2 5 2 2 2 2 2_Tabell 6a K" xfId="25070" xr:uid="{00000000-0005-0000-0000-00004A2B0000}"/>
    <cellStyle name="20% - Dekorfärg3 2 5 2 2 2 2 3" xfId="12493" xr:uid="{00000000-0005-0000-0000-00004B2B0000}"/>
    <cellStyle name="20% - Dekorfärg3 2 5 2 2 2 2 3 2" xfId="40413" xr:uid="{00000000-0005-0000-0000-00004C2B0000}"/>
    <cellStyle name="20% - Dekorfärg3 2 5 2 2 2 2 4" xfId="29990" xr:uid="{00000000-0005-0000-0000-00004D2B0000}"/>
    <cellStyle name="20% - Dekorfärg3 2 5 2 2 2 2 5" xfId="40414" xr:uid="{00000000-0005-0000-0000-00004E2B0000}"/>
    <cellStyle name="20% - Dekorfärg3 2 5 2 2 2 2_Tabell 6a K" xfId="17896" xr:uid="{00000000-0005-0000-0000-00004F2B0000}"/>
    <cellStyle name="20% - Dekorfärg3 2 5 2 2 2 3" xfId="5801" xr:uid="{00000000-0005-0000-0000-0000502B0000}"/>
    <cellStyle name="20% - Dekorfärg3 2 5 2 2 2 3 2" xfId="14686" xr:uid="{00000000-0005-0000-0000-0000512B0000}"/>
    <cellStyle name="20% - Dekorfärg3 2 5 2 2 2 3 2 2" xfId="40415" xr:uid="{00000000-0005-0000-0000-0000522B0000}"/>
    <cellStyle name="20% - Dekorfärg3 2 5 2 2 2 3 3" xfId="32183" xr:uid="{00000000-0005-0000-0000-0000532B0000}"/>
    <cellStyle name="20% - Dekorfärg3 2 5 2 2 2 3 4" xfId="40416" xr:uid="{00000000-0005-0000-0000-0000542B0000}"/>
    <cellStyle name="20% - Dekorfärg3 2 5 2 2 2 3_Tabell 6a K" xfId="19977" xr:uid="{00000000-0005-0000-0000-0000552B0000}"/>
    <cellStyle name="20% - Dekorfärg3 2 5 2 2 2 4" xfId="10301" xr:uid="{00000000-0005-0000-0000-0000562B0000}"/>
    <cellStyle name="20% - Dekorfärg3 2 5 2 2 2 4 2" xfId="40417" xr:uid="{00000000-0005-0000-0000-0000572B0000}"/>
    <cellStyle name="20% - Dekorfärg3 2 5 2 2 2 4 2 2" xfId="40418" xr:uid="{00000000-0005-0000-0000-0000582B0000}"/>
    <cellStyle name="20% - Dekorfärg3 2 5 2 2 2 4 3" xfId="40419" xr:uid="{00000000-0005-0000-0000-0000592B0000}"/>
    <cellStyle name="20% - Dekorfärg3 2 5 2 2 2 5" xfId="27798" xr:uid="{00000000-0005-0000-0000-00005A2B0000}"/>
    <cellStyle name="20% - Dekorfärg3 2 5 2 2 2 5 2" xfId="40420" xr:uid="{00000000-0005-0000-0000-00005B2B0000}"/>
    <cellStyle name="20% - Dekorfärg3 2 5 2 2 2 6" xfId="40421" xr:uid="{00000000-0005-0000-0000-00005C2B0000}"/>
    <cellStyle name="20% - Dekorfärg3 2 5 2 2 2 7" xfId="40422" xr:uid="{00000000-0005-0000-0000-00005D2B0000}"/>
    <cellStyle name="20% - Dekorfärg3 2 5 2 2 2_Tabell 6a K" xfId="24045" xr:uid="{00000000-0005-0000-0000-00005E2B0000}"/>
    <cellStyle name="20% - Dekorfärg3 2 5 2 2 3" xfId="3032" xr:uid="{00000000-0005-0000-0000-00005F2B0000}"/>
    <cellStyle name="20% - Dekorfärg3 2 5 2 2 3 2" xfId="7418" xr:uid="{00000000-0005-0000-0000-0000602B0000}"/>
    <cellStyle name="20% - Dekorfärg3 2 5 2 2 3 2 2" xfId="16303" xr:uid="{00000000-0005-0000-0000-0000612B0000}"/>
    <cellStyle name="20% - Dekorfärg3 2 5 2 2 3 2 2 2" xfId="40423" xr:uid="{00000000-0005-0000-0000-0000622B0000}"/>
    <cellStyle name="20% - Dekorfärg3 2 5 2 2 3 2 3" xfId="33800" xr:uid="{00000000-0005-0000-0000-0000632B0000}"/>
    <cellStyle name="20% - Dekorfärg3 2 5 2 2 3 2 4" xfId="40424" xr:uid="{00000000-0005-0000-0000-0000642B0000}"/>
    <cellStyle name="20% - Dekorfärg3 2 5 2 2 3 2_Tabell 6a K" xfId="18539" xr:uid="{00000000-0005-0000-0000-0000652B0000}"/>
    <cellStyle name="20% - Dekorfärg3 2 5 2 2 3 3" xfId="11917" xr:uid="{00000000-0005-0000-0000-0000662B0000}"/>
    <cellStyle name="20% - Dekorfärg3 2 5 2 2 3 3 2" xfId="40425" xr:uid="{00000000-0005-0000-0000-0000672B0000}"/>
    <cellStyle name="20% - Dekorfärg3 2 5 2 2 3 3 2 2" xfId="40426" xr:uid="{00000000-0005-0000-0000-0000682B0000}"/>
    <cellStyle name="20% - Dekorfärg3 2 5 2 2 3 3 3" xfId="40427" xr:uid="{00000000-0005-0000-0000-0000692B0000}"/>
    <cellStyle name="20% - Dekorfärg3 2 5 2 2 3 4" xfId="29414" xr:uid="{00000000-0005-0000-0000-00006A2B0000}"/>
    <cellStyle name="20% - Dekorfärg3 2 5 2 2 3 4 2" xfId="40428" xr:uid="{00000000-0005-0000-0000-00006B2B0000}"/>
    <cellStyle name="20% - Dekorfärg3 2 5 2 2 3 5" xfId="40429" xr:uid="{00000000-0005-0000-0000-00006C2B0000}"/>
    <cellStyle name="20% - Dekorfärg3 2 5 2 2 3 6" xfId="40430" xr:uid="{00000000-0005-0000-0000-00006D2B0000}"/>
    <cellStyle name="20% - Dekorfärg3 2 5 2 2 3_Tabell 6a K" xfId="20124" xr:uid="{00000000-0005-0000-0000-00006E2B0000}"/>
    <cellStyle name="20% - Dekorfärg3 2 5 2 2 4" xfId="5225" xr:uid="{00000000-0005-0000-0000-00006F2B0000}"/>
    <cellStyle name="20% - Dekorfärg3 2 5 2 2 4 2" xfId="14110" xr:uid="{00000000-0005-0000-0000-0000702B0000}"/>
    <cellStyle name="20% - Dekorfärg3 2 5 2 2 4 2 2" xfId="40431" xr:uid="{00000000-0005-0000-0000-0000712B0000}"/>
    <cellStyle name="20% - Dekorfärg3 2 5 2 2 4 3" xfId="31607" xr:uid="{00000000-0005-0000-0000-0000722B0000}"/>
    <cellStyle name="20% - Dekorfärg3 2 5 2 2 4 4" xfId="40432" xr:uid="{00000000-0005-0000-0000-0000732B0000}"/>
    <cellStyle name="20% - Dekorfärg3 2 5 2 2 4_Tabell 6a K" xfId="18756" xr:uid="{00000000-0005-0000-0000-0000742B0000}"/>
    <cellStyle name="20% - Dekorfärg3 2 5 2 2 5" xfId="9725" xr:uid="{00000000-0005-0000-0000-0000752B0000}"/>
    <cellStyle name="20% - Dekorfärg3 2 5 2 2 5 2" xfId="40433" xr:uid="{00000000-0005-0000-0000-0000762B0000}"/>
    <cellStyle name="20% - Dekorfärg3 2 5 2 2 5 2 2" xfId="40434" xr:uid="{00000000-0005-0000-0000-0000772B0000}"/>
    <cellStyle name="20% - Dekorfärg3 2 5 2 2 5 3" xfId="40435" xr:uid="{00000000-0005-0000-0000-0000782B0000}"/>
    <cellStyle name="20% - Dekorfärg3 2 5 2 2 6" xfId="27222" xr:uid="{00000000-0005-0000-0000-0000792B0000}"/>
    <cellStyle name="20% - Dekorfärg3 2 5 2 2 6 2" xfId="40436" xr:uid="{00000000-0005-0000-0000-00007A2B0000}"/>
    <cellStyle name="20% - Dekorfärg3 2 5 2 2 7" xfId="40437" xr:uid="{00000000-0005-0000-0000-00007B2B0000}"/>
    <cellStyle name="20% - Dekorfärg3 2 5 2 2 8" xfId="40438" xr:uid="{00000000-0005-0000-0000-00007C2B0000}"/>
    <cellStyle name="20% - Dekorfärg3 2 5 2 2_Tabell 6a K" xfId="23778" xr:uid="{00000000-0005-0000-0000-00007D2B0000}"/>
    <cellStyle name="20% - Dekorfärg3 2 5 2 3" xfId="1415" xr:uid="{00000000-0005-0000-0000-00007E2B0000}"/>
    <cellStyle name="20% - Dekorfärg3 2 5 2 3 2" xfId="3607" xr:uid="{00000000-0005-0000-0000-00007F2B0000}"/>
    <cellStyle name="20% - Dekorfärg3 2 5 2 3 2 2" xfId="7993" xr:uid="{00000000-0005-0000-0000-0000802B0000}"/>
    <cellStyle name="20% - Dekorfärg3 2 5 2 3 2 2 2" xfId="16878" xr:uid="{00000000-0005-0000-0000-0000812B0000}"/>
    <cellStyle name="20% - Dekorfärg3 2 5 2 3 2 2 2 2" xfId="40439" xr:uid="{00000000-0005-0000-0000-0000822B0000}"/>
    <cellStyle name="20% - Dekorfärg3 2 5 2 3 2 2 3" xfId="34375" xr:uid="{00000000-0005-0000-0000-0000832B0000}"/>
    <cellStyle name="20% - Dekorfärg3 2 5 2 3 2 2_Tabell 6a K" xfId="23664" xr:uid="{00000000-0005-0000-0000-0000842B0000}"/>
    <cellStyle name="20% - Dekorfärg3 2 5 2 3 2 3" xfId="12492" xr:uid="{00000000-0005-0000-0000-0000852B0000}"/>
    <cellStyle name="20% - Dekorfärg3 2 5 2 3 2 3 2" xfId="40440" xr:uid="{00000000-0005-0000-0000-0000862B0000}"/>
    <cellStyle name="20% - Dekorfärg3 2 5 2 3 2 4" xfId="29989" xr:uid="{00000000-0005-0000-0000-0000872B0000}"/>
    <cellStyle name="20% - Dekorfärg3 2 5 2 3 2 5" xfId="40441" xr:uid="{00000000-0005-0000-0000-0000882B0000}"/>
    <cellStyle name="20% - Dekorfärg3 2 5 2 3 2_Tabell 6a K" xfId="24952" xr:uid="{00000000-0005-0000-0000-0000892B0000}"/>
    <cellStyle name="20% - Dekorfärg3 2 5 2 3 3" xfId="5800" xr:uid="{00000000-0005-0000-0000-00008A2B0000}"/>
    <cellStyle name="20% - Dekorfärg3 2 5 2 3 3 2" xfId="14685" xr:uid="{00000000-0005-0000-0000-00008B2B0000}"/>
    <cellStyle name="20% - Dekorfärg3 2 5 2 3 3 2 2" xfId="40442" xr:uid="{00000000-0005-0000-0000-00008C2B0000}"/>
    <cellStyle name="20% - Dekorfärg3 2 5 2 3 3 3" xfId="32182" xr:uid="{00000000-0005-0000-0000-00008D2B0000}"/>
    <cellStyle name="20% - Dekorfärg3 2 5 2 3 3 4" xfId="40443" xr:uid="{00000000-0005-0000-0000-00008E2B0000}"/>
    <cellStyle name="20% - Dekorfärg3 2 5 2 3 3_Tabell 6a K" xfId="23397" xr:uid="{00000000-0005-0000-0000-00008F2B0000}"/>
    <cellStyle name="20% - Dekorfärg3 2 5 2 3 4" xfId="10300" xr:uid="{00000000-0005-0000-0000-0000902B0000}"/>
    <cellStyle name="20% - Dekorfärg3 2 5 2 3 4 2" xfId="40444" xr:uid="{00000000-0005-0000-0000-0000912B0000}"/>
    <cellStyle name="20% - Dekorfärg3 2 5 2 3 4 2 2" xfId="40445" xr:uid="{00000000-0005-0000-0000-0000922B0000}"/>
    <cellStyle name="20% - Dekorfärg3 2 5 2 3 4 3" xfId="40446" xr:uid="{00000000-0005-0000-0000-0000932B0000}"/>
    <cellStyle name="20% - Dekorfärg3 2 5 2 3 5" xfId="27797" xr:uid="{00000000-0005-0000-0000-0000942B0000}"/>
    <cellStyle name="20% - Dekorfärg3 2 5 2 3 5 2" xfId="40447" xr:uid="{00000000-0005-0000-0000-0000952B0000}"/>
    <cellStyle name="20% - Dekorfärg3 2 5 2 3 6" xfId="40448" xr:uid="{00000000-0005-0000-0000-0000962B0000}"/>
    <cellStyle name="20% - Dekorfärg3 2 5 2 3 7" xfId="40449" xr:uid="{00000000-0005-0000-0000-0000972B0000}"/>
    <cellStyle name="20% - Dekorfärg3 2 5 2 3_Tabell 6a K" xfId="25327" xr:uid="{00000000-0005-0000-0000-0000982B0000}"/>
    <cellStyle name="20% - Dekorfärg3 2 5 2 4" xfId="2608" xr:uid="{00000000-0005-0000-0000-0000992B0000}"/>
    <cellStyle name="20% - Dekorfärg3 2 5 2 4 2" xfId="6994" xr:uid="{00000000-0005-0000-0000-00009A2B0000}"/>
    <cellStyle name="20% - Dekorfärg3 2 5 2 4 2 2" xfId="15879" xr:uid="{00000000-0005-0000-0000-00009B2B0000}"/>
    <cellStyle name="20% - Dekorfärg3 2 5 2 4 2 2 2" xfId="40450" xr:uid="{00000000-0005-0000-0000-00009C2B0000}"/>
    <cellStyle name="20% - Dekorfärg3 2 5 2 4 2 3" xfId="33376" xr:uid="{00000000-0005-0000-0000-00009D2B0000}"/>
    <cellStyle name="20% - Dekorfärg3 2 5 2 4 2 4" xfId="40451" xr:uid="{00000000-0005-0000-0000-00009E2B0000}"/>
    <cellStyle name="20% - Dekorfärg3 2 5 2 4 2_Tabell 6a K" xfId="18117" xr:uid="{00000000-0005-0000-0000-00009F2B0000}"/>
    <cellStyle name="20% - Dekorfärg3 2 5 2 4 3" xfId="11493" xr:uid="{00000000-0005-0000-0000-0000A02B0000}"/>
    <cellStyle name="20% - Dekorfärg3 2 5 2 4 3 2" xfId="40452" xr:uid="{00000000-0005-0000-0000-0000A12B0000}"/>
    <cellStyle name="20% - Dekorfärg3 2 5 2 4 3 2 2" xfId="40453" xr:uid="{00000000-0005-0000-0000-0000A22B0000}"/>
    <cellStyle name="20% - Dekorfärg3 2 5 2 4 3 3" xfId="40454" xr:uid="{00000000-0005-0000-0000-0000A32B0000}"/>
    <cellStyle name="20% - Dekorfärg3 2 5 2 4 4" xfId="28990" xr:uid="{00000000-0005-0000-0000-0000A42B0000}"/>
    <cellStyle name="20% - Dekorfärg3 2 5 2 4 4 2" xfId="40455" xr:uid="{00000000-0005-0000-0000-0000A52B0000}"/>
    <cellStyle name="20% - Dekorfärg3 2 5 2 4 5" xfId="40456" xr:uid="{00000000-0005-0000-0000-0000A62B0000}"/>
    <cellStyle name="20% - Dekorfärg3 2 5 2 4 6" xfId="40457" xr:uid="{00000000-0005-0000-0000-0000A72B0000}"/>
    <cellStyle name="20% - Dekorfärg3 2 5 2 4_Tabell 6a K" xfId="26095" xr:uid="{00000000-0005-0000-0000-0000A82B0000}"/>
    <cellStyle name="20% - Dekorfärg3 2 5 2 5" xfId="4801" xr:uid="{00000000-0005-0000-0000-0000A92B0000}"/>
    <cellStyle name="20% - Dekorfärg3 2 5 2 5 2" xfId="13686" xr:uid="{00000000-0005-0000-0000-0000AA2B0000}"/>
    <cellStyle name="20% - Dekorfärg3 2 5 2 5 2 2" xfId="40458" xr:uid="{00000000-0005-0000-0000-0000AB2B0000}"/>
    <cellStyle name="20% - Dekorfärg3 2 5 2 5 3" xfId="31183" xr:uid="{00000000-0005-0000-0000-0000AC2B0000}"/>
    <cellStyle name="20% - Dekorfärg3 2 5 2 5 4" xfId="40459" xr:uid="{00000000-0005-0000-0000-0000AD2B0000}"/>
    <cellStyle name="20% - Dekorfärg3 2 5 2 5_Tabell 6a K" xfId="22677" xr:uid="{00000000-0005-0000-0000-0000AE2B0000}"/>
    <cellStyle name="20% - Dekorfärg3 2 5 2 6" xfId="9301" xr:uid="{00000000-0005-0000-0000-0000AF2B0000}"/>
    <cellStyle name="20% - Dekorfärg3 2 5 2 6 2" xfId="40460" xr:uid="{00000000-0005-0000-0000-0000B02B0000}"/>
    <cellStyle name="20% - Dekorfärg3 2 5 2 6 2 2" xfId="40461" xr:uid="{00000000-0005-0000-0000-0000B12B0000}"/>
    <cellStyle name="20% - Dekorfärg3 2 5 2 6 3" xfId="40462" xr:uid="{00000000-0005-0000-0000-0000B22B0000}"/>
    <cellStyle name="20% - Dekorfärg3 2 5 2 7" xfId="26798" xr:uid="{00000000-0005-0000-0000-0000B32B0000}"/>
    <cellStyle name="20% - Dekorfärg3 2 5 2 7 2" xfId="40463" xr:uid="{00000000-0005-0000-0000-0000B42B0000}"/>
    <cellStyle name="20% - Dekorfärg3 2 5 2 8" xfId="40464" xr:uid="{00000000-0005-0000-0000-0000B52B0000}"/>
    <cellStyle name="20% - Dekorfärg3 2 5 2 9" xfId="40465" xr:uid="{00000000-0005-0000-0000-0000B62B0000}"/>
    <cellStyle name="20% - Dekorfärg3 2 5 2_Tabell 6a K" xfId="24848" xr:uid="{00000000-0005-0000-0000-0000B72B0000}"/>
    <cellStyle name="20% - Dekorfärg3 2 5 3" xfId="628" xr:uid="{00000000-0005-0000-0000-0000B82B0000}"/>
    <cellStyle name="20% - Dekorfärg3 2 5 3 2" xfId="1417" xr:uid="{00000000-0005-0000-0000-0000B92B0000}"/>
    <cellStyle name="20% - Dekorfärg3 2 5 3 2 2" xfId="3609" xr:uid="{00000000-0005-0000-0000-0000BA2B0000}"/>
    <cellStyle name="20% - Dekorfärg3 2 5 3 2 2 2" xfId="7995" xr:uid="{00000000-0005-0000-0000-0000BB2B0000}"/>
    <cellStyle name="20% - Dekorfärg3 2 5 3 2 2 2 2" xfId="16880" xr:uid="{00000000-0005-0000-0000-0000BC2B0000}"/>
    <cellStyle name="20% - Dekorfärg3 2 5 3 2 2 2 2 2" xfId="40466" xr:uid="{00000000-0005-0000-0000-0000BD2B0000}"/>
    <cellStyle name="20% - Dekorfärg3 2 5 3 2 2 2 3" xfId="34377" xr:uid="{00000000-0005-0000-0000-0000BE2B0000}"/>
    <cellStyle name="20% - Dekorfärg3 2 5 3 2 2 2_Tabell 6a K" xfId="24240" xr:uid="{00000000-0005-0000-0000-0000BF2B0000}"/>
    <cellStyle name="20% - Dekorfärg3 2 5 3 2 2 3" xfId="12494" xr:uid="{00000000-0005-0000-0000-0000C02B0000}"/>
    <cellStyle name="20% - Dekorfärg3 2 5 3 2 2 3 2" xfId="40467" xr:uid="{00000000-0005-0000-0000-0000C12B0000}"/>
    <cellStyle name="20% - Dekorfärg3 2 5 3 2 2 4" xfId="29991" xr:uid="{00000000-0005-0000-0000-0000C22B0000}"/>
    <cellStyle name="20% - Dekorfärg3 2 5 3 2 2 5" xfId="40468" xr:uid="{00000000-0005-0000-0000-0000C32B0000}"/>
    <cellStyle name="20% - Dekorfärg3 2 5 3 2 2_Tabell 6a K" xfId="24196" xr:uid="{00000000-0005-0000-0000-0000C42B0000}"/>
    <cellStyle name="20% - Dekorfärg3 2 5 3 2 3" xfId="5802" xr:uid="{00000000-0005-0000-0000-0000C52B0000}"/>
    <cellStyle name="20% - Dekorfärg3 2 5 3 2 3 2" xfId="14687" xr:uid="{00000000-0005-0000-0000-0000C62B0000}"/>
    <cellStyle name="20% - Dekorfärg3 2 5 3 2 3 2 2" xfId="40469" xr:uid="{00000000-0005-0000-0000-0000C72B0000}"/>
    <cellStyle name="20% - Dekorfärg3 2 5 3 2 3 3" xfId="32184" xr:uid="{00000000-0005-0000-0000-0000C82B0000}"/>
    <cellStyle name="20% - Dekorfärg3 2 5 3 2 3 4" xfId="40470" xr:uid="{00000000-0005-0000-0000-0000C92B0000}"/>
    <cellStyle name="20% - Dekorfärg3 2 5 3 2 3_Tabell 6a K" xfId="20506" xr:uid="{00000000-0005-0000-0000-0000CA2B0000}"/>
    <cellStyle name="20% - Dekorfärg3 2 5 3 2 4" xfId="10302" xr:uid="{00000000-0005-0000-0000-0000CB2B0000}"/>
    <cellStyle name="20% - Dekorfärg3 2 5 3 2 4 2" xfId="40471" xr:uid="{00000000-0005-0000-0000-0000CC2B0000}"/>
    <cellStyle name="20% - Dekorfärg3 2 5 3 2 4 2 2" xfId="40472" xr:uid="{00000000-0005-0000-0000-0000CD2B0000}"/>
    <cellStyle name="20% - Dekorfärg3 2 5 3 2 4 3" xfId="40473" xr:uid="{00000000-0005-0000-0000-0000CE2B0000}"/>
    <cellStyle name="20% - Dekorfärg3 2 5 3 2 5" xfId="27799" xr:uid="{00000000-0005-0000-0000-0000CF2B0000}"/>
    <cellStyle name="20% - Dekorfärg3 2 5 3 2 5 2" xfId="40474" xr:uid="{00000000-0005-0000-0000-0000D02B0000}"/>
    <cellStyle name="20% - Dekorfärg3 2 5 3 2 6" xfId="40475" xr:uid="{00000000-0005-0000-0000-0000D12B0000}"/>
    <cellStyle name="20% - Dekorfärg3 2 5 3 2 7" xfId="40476" xr:uid="{00000000-0005-0000-0000-0000D22B0000}"/>
    <cellStyle name="20% - Dekorfärg3 2 5 3 2_Tabell 6a K" xfId="20612" xr:uid="{00000000-0005-0000-0000-0000D32B0000}"/>
    <cellStyle name="20% - Dekorfärg3 2 5 3 3" xfId="2820" xr:uid="{00000000-0005-0000-0000-0000D42B0000}"/>
    <cellStyle name="20% - Dekorfärg3 2 5 3 3 2" xfId="7206" xr:uid="{00000000-0005-0000-0000-0000D52B0000}"/>
    <cellStyle name="20% - Dekorfärg3 2 5 3 3 2 2" xfId="16091" xr:uid="{00000000-0005-0000-0000-0000D62B0000}"/>
    <cellStyle name="20% - Dekorfärg3 2 5 3 3 2 2 2" xfId="40477" xr:uid="{00000000-0005-0000-0000-0000D72B0000}"/>
    <cellStyle name="20% - Dekorfärg3 2 5 3 3 2 3" xfId="33588" xr:uid="{00000000-0005-0000-0000-0000D82B0000}"/>
    <cellStyle name="20% - Dekorfärg3 2 5 3 3 2 4" xfId="40478" xr:uid="{00000000-0005-0000-0000-0000D92B0000}"/>
    <cellStyle name="20% - Dekorfärg3 2 5 3 3 2_Tabell 6a K" xfId="25637" xr:uid="{00000000-0005-0000-0000-0000DA2B0000}"/>
    <cellStyle name="20% - Dekorfärg3 2 5 3 3 3" xfId="11705" xr:uid="{00000000-0005-0000-0000-0000DB2B0000}"/>
    <cellStyle name="20% - Dekorfärg3 2 5 3 3 3 2" xfId="40479" xr:uid="{00000000-0005-0000-0000-0000DC2B0000}"/>
    <cellStyle name="20% - Dekorfärg3 2 5 3 3 3 2 2" xfId="40480" xr:uid="{00000000-0005-0000-0000-0000DD2B0000}"/>
    <cellStyle name="20% - Dekorfärg3 2 5 3 3 3 3" xfId="40481" xr:uid="{00000000-0005-0000-0000-0000DE2B0000}"/>
    <cellStyle name="20% - Dekorfärg3 2 5 3 3 4" xfId="29202" xr:uid="{00000000-0005-0000-0000-0000DF2B0000}"/>
    <cellStyle name="20% - Dekorfärg3 2 5 3 3 4 2" xfId="40482" xr:uid="{00000000-0005-0000-0000-0000E02B0000}"/>
    <cellStyle name="20% - Dekorfärg3 2 5 3 3 5" xfId="40483" xr:uid="{00000000-0005-0000-0000-0000E12B0000}"/>
    <cellStyle name="20% - Dekorfärg3 2 5 3 3 6" xfId="40484" xr:uid="{00000000-0005-0000-0000-0000E22B0000}"/>
    <cellStyle name="20% - Dekorfärg3 2 5 3 3_Tabell 6a K" xfId="23735" xr:uid="{00000000-0005-0000-0000-0000E32B0000}"/>
    <cellStyle name="20% - Dekorfärg3 2 5 3 4" xfId="5013" xr:uid="{00000000-0005-0000-0000-0000E42B0000}"/>
    <cellStyle name="20% - Dekorfärg3 2 5 3 4 2" xfId="13898" xr:uid="{00000000-0005-0000-0000-0000E52B0000}"/>
    <cellStyle name="20% - Dekorfärg3 2 5 3 4 2 2" xfId="40485" xr:uid="{00000000-0005-0000-0000-0000E62B0000}"/>
    <cellStyle name="20% - Dekorfärg3 2 5 3 4 3" xfId="31395" xr:uid="{00000000-0005-0000-0000-0000E72B0000}"/>
    <cellStyle name="20% - Dekorfärg3 2 5 3 4 4" xfId="40486" xr:uid="{00000000-0005-0000-0000-0000E82B0000}"/>
    <cellStyle name="20% - Dekorfärg3 2 5 3 4_Tabell 6a K" xfId="26166" xr:uid="{00000000-0005-0000-0000-0000E92B0000}"/>
    <cellStyle name="20% - Dekorfärg3 2 5 3 5" xfId="9513" xr:uid="{00000000-0005-0000-0000-0000EA2B0000}"/>
    <cellStyle name="20% - Dekorfärg3 2 5 3 5 2" xfId="40487" xr:uid="{00000000-0005-0000-0000-0000EB2B0000}"/>
    <cellStyle name="20% - Dekorfärg3 2 5 3 5 2 2" xfId="40488" xr:uid="{00000000-0005-0000-0000-0000EC2B0000}"/>
    <cellStyle name="20% - Dekorfärg3 2 5 3 5 3" xfId="40489" xr:uid="{00000000-0005-0000-0000-0000ED2B0000}"/>
    <cellStyle name="20% - Dekorfärg3 2 5 3 6" xfId="27010" xr:uid="{00000000-0005-0000-0000-0000EE2B0000}"/>
    <cellStyle name="20% - Dekorfärg3 2 5 3 6 2" xfId="40490" xr:uid="{00000000-0005-0000-0000-0000EF2B0000}"/>
    <cellStyle name="20% - Dekorfärg3 2 5 3 7" xfId="40491" xr:uid="{00000000-0005-0000-0000-0000F02B0000}"/>
    <cellStyle name="20% - Dekorfärg3 2 5 3 8" xfId="40492" xr:uid="{00000000-0005-0000-0000-0000F12B0000}"/>
    <cellStyle name="20% - Dekorfärg3 2 5 3_Tabell 6a K" xfId="20987" xr:uid="{00000000-0005-0000-0000-0000F22B0000}"/>
    <cellStyle name="20% - Dekorfärg3 2 5 4" xfId="1052" xr:uid="{00000000-0005-0000-0000-0000F32B0000}"/>
    <cellStyle name="20% - Dekorfärg3 2 5 4 2" xfId="1418" xr:uid="{00000000-0005-0000-0000-0000F42B0000}"/>
    <cellStyle name="20% - Dekorfärg3 2 5 4 2 2" xfId="3610" xr:uid="{00000000-0005-0000-0000-0000F52B0000}"/>
    <cellStyle name="20% - Dekorfärg3 2 5 4 2 2 2" xfId="7996" xr:uid="{00000000-0005-0000-0000-0000F62B0000}"/>
    <cellStyle name="20% - Dekorfärg3 2 5 4 2 2 2 2" xfId="16881" xr:uid="{00000000-0005-0000-0000-0000F72B0000}"/>
    <cellStyle name="20% - Dekorfärg3 2 5 4 2 2 2 2 2" xfId="40493" xr:uid="{00000000-0005-0000-0000-0000F82B0000}"/>
    <cellStyle name="20% - Dekorfärg3 2 5 4 2 2 2 3" xfId="34378" xr:uid="{00000000-0005-0000-0000-0000F92B0000}"/>
    <cellStyle name="20% - Dekorfärg3 2 5 4 2 2 2_Tabell 6a K" xfId="20192" xr:uid="{00000000-0005-0000-0000-0000FA2B0000}"/>
    <cellStyle name="20% - Dekorfärg3 2 5 4 2 2 3" xfId="12495" xr:uid="{00000000-0005-0000-0000-0000FB2B0000}"/>
    <cellStyle name="20% - Dekorfärg3 2 5 4 2 2 3 2" xfId="40494" xr:uid="{00000000-0005-0000-0000-0000FC2B0000}"/>
    <cellStyle name="20% - Dekorfärg3 2 5 4 2 2 4" xfId="29992" xr:uid="{00000000-0005-0000-0000-0000FD2B0000}"/>
    <cellStyle name="20% - Dekorfärg3 2 5 4 2 2 5" xfId="40495" xr:uid="{00000000-0005-0000-0000-0000FE2B0000}"/>
    <cellStyle name="20% - Dekorfärg3 2 5 4 2 2_Tabell 6a K" xfId="20146" xr:uid="{00000000-0005-0000-0000-0000FF2B0000}"/>
    <cellStyle name="20% - Dekorfärg3 2 5 4 2 3" xfId="5803" xr:uid="{00000000-0005-0000-0000-0000002C0000}"/>
    <cellStyle name="20% - Dekorfärg3 2 5 4 2 3 2" xfId="14688" xr:uid="{00000000-0005-0000-0000-0000012C0000}"/>
    <cellStyle name="20% - Dekorfärg3 2 5 4 2 3 2 2" xfId="40496" xr:uid="{00000000-0005-0000-0000-0000022C0000}"/>
    <cellStyle name="20% - Dekorfärg3 2 5 4 2 3 3" xfId="32185" xr:uid="{00000000-0005-0000-0000-0000032C0000}"/>
    <cellStyle name="20% - Dekorfärg3 2 5 4 2 3 4" xfId="40497" xr:uid="{00000000-0005-0000-0000-0000042C0000}"/>
    <cellStyle name="20% - Dekorfärg3 2 5 4 2 3_Tabell 6a K" xfId="20252" xr:uid="{00000000-0005-0000-0000-0000052C0000}"/>
    <cellStyle name="20% - Dekorfärg3 2 5 4 2 4" xfId="10303" xr:uid="{00000000-0005-0000-0000-0000062C0000}"/>
    <cellStyle name="20% - Dekorfärg3 2 5 4 2 4 2" xfId="40498" xr:uid="{00000000-0005-0000-0000-0000072C0000}"/>
    <cellStyle name="20% - Dekorfärg3 2 5 4 2 4 2 2" xfId="40499" xr:uid="{00000000-0005-0000-0000-0000082C0000}"/>
    <cellStyle name="20% - Dekorfärg3 2 5 4 2 4 3" xfId="40500" xr:uid="{00000000-0005-0000-0000-0000092C0000}"/>
    <cellStyle name="20% - Dekorfärg3 2 5 4 2 5" xfId="27800" xr:uid="{00000000-0005-0000-0000-00000A2C0000}"/>
    <cellStyle name="20% - Dekorfärg3 2 5 4 2 5 2" xfId="40501" xr:uid="{00000000-0005-0000-0000-00000B2C0000}"/>
    <cellStyle name="20% - Dekorfärg3 2 5 4 2 6" xfId="40502" xr:uid="{00000000-0005-0000-0000-00000C2C0000}"/>
    <cellStyle name="20% - Dekorfärg3 2 5 4 2 7" xfId="40503" xr:uid="{00000000-0005-0000-0000-00000D2C0000}"/>
    <cellStyle name="20% - Dekorfärg3 2 5 4 2_Tabell 6a K" xfId="25268" xr:uid="{00000000-0005-0000-0000-00000E2C0000}"/>
    <cellStyle name="20% - Dekorfärg3 2 5 4 3" xfId="3244" xr:uid="{00000000-0005-0000-0000-00000F2C0000}"/>
    <cellStyle name="20% - Dekorfärg3 2 5 4 3 2" xfId="7630" xr:uid="{00000000-0005-0000-0000-0000102C0000}"/>
    <cellStyle name="20% - Dekorfärg3 2 5 4 3 2 2" xfId="16515" xr:uid="{00000000-0005-0000-0000-0000112C0000}"/>
    <cellStyle name="20% - Dekorfärg3 2 5 4 3 2 2 2" xfId="40504" xr:uid="{00000000-0005-0000-0000-0000122C0000}"/>
    <cellStyle name="20% - Dekorfärg3 2 5 4 3 2 3" xfId="34012" xr:uid="{00000000-0005-0000-0000-0000132C0000}"/>
    <cellStyle name="20% - Dekorfärg3 2 5 4 3 2 4" xfId="40505" xr:uid="{00000000-0005-0000-0000-0000142C0000}"/>
    <cellStyle name="20% - Dekorfärg3 2 5 4 3 2_Tabell 6a K" xfId="22988" xr:uid="{00000000-0005-0000-0000-0000152C0000}"/>
    <cellStyle name="20% - Dekorfärg3 2 5 4 3 3" xfId="12129" xr:uid="{00000000-0005-0000-0000-0000162C0000}"/>
    <cellStyle name="20% - Dekorfärg3 2 5 4 3 3 2" xfId="40506" xr:uid="{00000000-0005-0000-0000-0000172C0000}"/>
    <cellStyle name="20% - Dekorfärg3 2 5 4 3 3 2 2" xfId="40507" xr:uid="{00000000-0005-0000-0000-0000182C0000}"/>
    <cellStyle name="20% - Dekorfärg3 2 5 4 3 3 3" xfId="40508" xr:uid="{00000000-0005-0000-0000-0000192C0000}"/>
    <cellStyle name="20% - Dekorfärg3 2 5 4 3 4" xfId="29626" xr:uid="{00000000-0005-0000-0000-00001A2C0000}"/>
    <cellStyle name="20% - Dekorfärg3 2 5 4 3 4 2" xfId="40509" xr:uid="{00000000-0005-0000-0000-00001B2C0000}"/>
    <cellStyle name="20% - Dekorfärg3 2 5 4 3 5" xfId="40510" xr:uid="{00000000-0005-0000-0000-00001C2C0000}"/>
    <cellStyle name="20% - Dekorfärg3 2 5 4 3 6" xfId="40511" xr:uid="{00000000-0005-0000-0000-00001D2C0000}"/>
    <cellStyle name="20% - Dekorfärg3 2 5 4 3_Tabell 6a K" xfId="18742" xr:uid="{00000000-0005-0000-0000-00001E2C0000}"/>
    <cellStyle name="20% - Dekorfärg3 2 5 4 4" xfId="5437" xr:uid="{00000000-0005-0000-0000-00001F2C0000}"/>
    <cellStyle name="20% - Dekorfärg3 2 5 4 4 2" xfId="14322" xr:uid="{00000000-0005-0000-0000-0000202C0000}"/>
    <cellStyle name="20% - Dekorfärg3 2 5 4 4 2 2" xfId="40512" xr:uid="{00000000-0005-0000-0000-0000212C0000}"/>
    <cellStyle name="20% - Dekorfärg3 2 5 4 4 3" xfId="31819" xr:uid="{00000000-0005-0000-0000-0000222C0000}"/>
    <cellStyle name="20% - Dekorfärg3 2 5 4 4 4" xfId="40513" xr:uid="{00000000-0005-0000-0000-0000232C0000}"/>
    <cellStyle name="20% - Dekorfärg3 2 5 4 4_Tabell 6a K" xfId="21344" xr:uid="{00000000-0005-0000-0000-0000242C0000}"/>
    <cellStyle name="20% - Dekorfärg3 2 5 4 5" xfId="9937" xr:uid="{00000000-0005-0000-0000-0000252C0000}"/>
    <cellStyle name="20% - Dekorfärg3 2 5 4 5 2" xfId="40514" xr:uid="{00000000-0005-0000-0000-0000262C0000}"/>
    <cellStyle name="20% - Dekorfärg3 2 5 4 5 2 2" xfId="40515" xr:uid="{00000000-0005-0000-0000-0000272C0000}"/>
    <cellStyle name="20% - Dekorfärg3 2 5 4 5 3" xfId="40516" xr:uid="{00000000-0005-0000-0000-0000282C0000}"/>
    <cellStyle name="20% - Dekorfärg3 2 5 4 6" xfId="27434" xr:uid="{00000000-0005-0000-0000-0000292C0000}"/>
    <cellStyle name="20% - Dekorfärg3 2 5 4 6 2" xfId="40517" xr:uid="{00000000-0005-0000-0000-00002A2C0000}"/>
    <cellStyle name="20% - Dekorfärg3 2 5 4 7" xfId="40518" xr:uid="{00000000-0005-0000-0000-00002B2C0000}"/>
    <cellStyle name="20% - Dekorfärg3 2 5 4 8" xfId="40519" xr:uid="{00000000-0005-0000-0000-00002C2C0000}"/>
    <cellStyle name="20% - Dekorfärg3 2 5 4_Tabell 6a K" xfId="25048" xr:uid="{00000000-0005-0000-0000-00002D2C0000}"/>
    <cellStyle name="20% - Dekorfärg3 2 5 5" xfId="1414" xr:uid="{00000000-0005-0000-0000-00002E2C0000}"/>
    <cellStyle name="20% - Dekorfärg3 2 5 5 2" xfId="3606" xr:uid="{00000000-0005-0000-0000-00002F2C0000}"/>
    <cellStyle name="20% - Dekorfärg3 2 5 5 2 2" xfId="7992" xr:uid="{00000000-0005-0000-0000-0000302C0000}"/>
    <cellStyle name="20% - Dekorfärg3 2 5 5 2 2 2" xfId="16877" xr:uid="{00000000-0005-0000-0000-0000312C0000}"/>
    <cellStyle name="20% - Dekorfärg3 2 5 5 2 2 2 2" xfId="40520" xr:uid="{00000000-0005-0000-0000-0000322C0000}"/>
    <cellStyle name="20% - Dekorfärg3 2 5 5 2 2 3" xfId="34374" xr:uid="{00000000-0005-0000-0000-0000332C0000}"/>
    <cellStyle name="20% - Dekorfärg3 2 5 5 2 2_Tabell 6a K" xfId="19701" xr:uid="{00000000-0005-0000-0000-0000342C0000}"/>
    <cellStyle name="20% - Dekorfärg3 2 5 5 2 3" xfId="12491" xr:uid="{00000000-0005-0000-0000-0000352C0000}"/>
    <cellStyle name="20% - Dekorfärg3 2 5 5 2 3 2" xfId="40521" xr:uid="{00000000-0005-0000-0000-0000362C0000}"/>
    <cellStyle name="20% - Dekorfärg3 2 5 5 2 4" xfId="29988" xr:uid="{00000000-0005-0000-0000-0000372C0000}"/>
    <cellStyle name="20% - Dekorfärg3 2 5 5 2 5" xfId="40522" xr:uid="{00000000-0005-0000-0000-0000382C0000}"/>
    <cellStyle name="20% - Dekorfärg3 2 5 5 2_Tabell 6a K" xfId="19432" xr:uid="{00000000-0005-0000-0000-0000392C0000}"/>
    <cellStyle name="20% - Dekorfärg3 2 5 5 3" xfId="5799" xr:uid="{00000000-0005-0000-0000-00003A2C0000}"/>
    <cellStyle name="20% - Dekorfärg3 2 5 5 3 2" xfId="14684" xr:uid="{00000000-0005-0000-0000-00003B2C0000}"/>
    <cellStyle name="20% - Dekorfärg3 2 5 5 3 2 2" xfId="40523" xr:uid="{00000000-0005-0000-0000-00003C2C0000}"/>
    <cellStyle name="20% - Dekorfärg3 2 5 5 3 3" xfId="32181" xr:uid="{00000000-0005-0000-0000-00003D2C0000}"/>
    <cellStyle name="20% - Dekorfärg3 2 5 5 3 4" xfId="40524" xr:uid="{00000000-0005-0000-0000-00003E2C0000}"/>
    <cellStyle name="20% - Dekorfärg3 2 5 5 3_Tabell 6a K" xfId="21952" xr:uid="{00000000-0005-0000-0000-00003F2C0000}"/>
    <cellStyle name="20% - Dekorfärg3 2 5 5 4" xfId="10299" xr:uid="{00000000-0005-0000-0000-0000402C0000}"/>
    <cellStyle name="20% - Dekorfärg3 2 5 5 4 2" xfId="40525" xr:uid="{00000000-0005-0000-0000-0000412C0000}"/>
    <cellStyle name="20% - Dekorfärg3 2 5 5 4 2 2" xfId="40526" xr:uid="{00000000-0005-0000-0000-0000422C0000}"/>
    <cellStyle name="20% - Dekorfärg3 2 5 5 4 3" xfId="40527" xr:uid="{00000000-0005-0000-0000-0000432C0000}"/>
    <cellStyle name="20% - Dekorfärg3 2 5 5 5" xfId="27796" xr:uid="{00000000-0005-0000-0000-0000442C0000}"/>
    <cellStyle name="20% - Dekorfärg3 2 5 5 5 2" xfId="40528" xr:uid="{00000000-0005-0000-0000-0000452C0000}"/>
    <cellStyle name="20% - Dekorfärg3 2 5 5 6" xfId="40529" xr:uid="{00000000-0005-0000-0000-0000462C0000}"/>
    <cellStyle name="20% - Dekorfärg3 2 5 5 7" xfId="40530" xr:uid="{00000000-0005-0000-0000-0000472C0000}"/>
    <cellStyle name="20% - Dekorfärg3 2 5 5_Tabell 6a K" xfId="21076" xr:uid="{00000000-0005-0000-0000-0000482C0000}"/>
    <cellStyle name="20% - Dekorfärg3 2 5 6" xfId="2396" xr:uid="{00000000-0005-0000-0000-0000492C0000}"/>
    <cellStyle name="20% - Dekorfärg3 2 5 6 2" xfId="6782" xr:uid="{00000000-0005-0000-0000-00004A2C0000}"/>
    <cellStyle name="20% - Dekorfärg3 2 5 6 2 2" xfId="15667" xr:uid="{00000000-0005-0000-0000-00004B2C0000}"/>
    <cellStyle name="20% - Dekorfärg3 2 5 6 2 2 2" xfId="40531" xr:uid="{00000000-0005-0000-0000-00004C2C0000}"/>
    <cellStyle name="20% - Dekorfärg3 2 5 6 2 3" xfId="33164" xr:uid="{00000000-0005-0000-0000-00004D2C0000}"/>
    <cellStyle name="20% - Dekorfärg3 2 5 6 2 4" xfId="40532" xr:uid="{00000000-0005-0000-0000-00004E2C0000}"/>
    <cellStyle name="20% - Dekorfärg3 2 5 6 2_Tabell 6a K" xfId="21246" xr:uid="{00000000-0005-0000-0000-00004F2C0000}"/>
    <cellStyle name="20% - Dekorfärg3 2 5 6 3" xfId="11281" xr:uid="{00000000-0005-0000-0000-0000502C0000}"/>
    <cellStyle name="20% - Dekorfärg3 2 5 6 3 2" xfId="40533" xr:uid="{00000000-0005-0000-0000-0000512C0000}"/>
    <cellStyle name="20% - Dekorfärg3 2 5 6 3 2 2" xfId="40534" xr:uid="{00000000-0005-0000-0000-0000522C0000}"/>
    <cellStyle name="20% - Dekorfärg3 2 5 6 3 3" xfId="40535" xr:uid="{00000000-0005-0000-0000-0000532C0000}"/>
    <cellStyle name="20% - Dekorfärg3 2 5 6 4" xfId="28778" xr:uid="{00000000-0005-0000-0000-0000542C0000}"/>
    <cellStyle name="20% - Dekorfärg3 2 5 6 4 2" xfId="40536" xr:uid="{00000000-0005-0000-0000-0000552C0000}"/>
    <cellStyle name="20% - Dekorfärg3 2 5 6 5" xfId="40537" xr:uid="{00000000-0005-0000-0000-0000562C0000}"/>
    <cellStyle name="20% - Dekorfärg3 2 5 6 6" xfId="40538" xr:uid="{00000000-0005-0000-0000-0000572C0000}"/>
    <cellStyle name="20% - Dekorfärg3 2 5 6_Tabell 6a K" xfId="22553" xr:uid="{00000000-0005-0000-0000-0000582C0000}"/>
    <cellStyle name="20% - Dekorfärg3 2 5 7" xfId="4589" xr:uid="{00000000-0005-0000-0000-0000592C0000}"/>
    <cellStyle name="20% - Dekorfärg3 2 5 7 2" xfId="13474" xr:uid="{00000000-0005-0000-0000-00005A2C0000}"/>
    <cellStyle name="20% - Dekorfärg3 2 5 7 2 2" xfId="40539" xr:uid="{00000000-0005-0000-0000-00005B2C0000}"/>
    <cellStyle name="20% - Dekorfärg3 2 5 7 3" xfId="30971" xr:uid="{00000000-0005-0000-0000-00005C2C0000}"/>
    <cellStyle name="20% - Dekorfärg3 2 5 7 4" xfId="40540" xr:uid="{00000000-0005-0000-0000-00005D2C0000}"/>
    <cellStyle name="20% - Dekorfärg3 2 5 7_Tabell 6a K" xfId="19601" xr:uid="{00000000-0005-0000-0000-00005E2C0000}"/>
    <cellStyle name="20% - Dekorfärg3 2 5 8" xfId="9089" xr:uid="{00000000-0005-0000-0000-00005F2C0000}"/>
    <cellStyle name="20% - Dekorfärg3 2 5 8 2" xfId="40541" xr:uid="{00000000-0005-0000-0000-0000602C0000}"/>
    <cellStyle name="20% - Dekorfärg3 2 5 8 2 2" xfId="40542" xr:uid="{00000000-0005-0000-0000-0000612C0000}"/>
    <cellStyle name="20% - Dekorfärg3 2 5 8 3" xfId="40543" xr:uid="{00000000-0005-0000-0000-0000622C0000}"/>
    <cellStyle name="20% - Dekorfärg3 2 5 9" xfId="26586" xr:uid="{00000000-0005-0000-0000-0000632C0000}"/>
    <cellStyle name="20% - Dekorfärg3 2 5 9 2" xfId="40544" xr:uid="{00000000-0005-0000-0000-0000642C0000}"/>
    <cellStyle name="20% - Dekorfärg3 2 5_Tabell 6a K" xfId="17905" xr:uid="{00000000-0005-0000-0000-0000652C0000}"/>
    <cellStyle name="20% - Dekorfärg3 2 6" xfId="374" xr:uid="{00000000-0005-0000-0000-0000662C0000}"/>
    <cellStyle name="20% - Dekorfärg3 2 6 2" xfId="798" xr:uid="{00000000-0005-0000-0000-0000672C0000}"/>
    <cellStyle name="20% - Dekorfärg3 2 6 2 2" xfId="1420" xr:uid="{00000000-0005-0000-0000-0000682C0000}"/>
    <cellStyle name="20% - Dekorfärg3 2 6 2 2 2" xfId="3612" xr:uid="{00000000-0005-0000-0000-0000692C0000}"/>
    <cellStyle name="20% - Dekorfärg3 2 6 2 2 2 2" xfId="7998" xr:uid="{00000000-0005-0000-0000-00006A2C0000}"/>
    <cellStyle name="20% - Dekorfärg3 2 6 2 2 2 2 2" xfId="16883" xr:uid="{00000000-0005-0000-0000-00006B2C0000}"/>
    <cellStyle name="20% - Dekorfärg3 2 6 2 2 2 2 2 2" xfId="40545" xr:uid="{00000000-0005-0000-0000-00006C2C0000}"/>
    <cellStyle name="20% - Dekorfärg3 2 6 2 2 2 2 3" xfId="34380" xr:uid="{00000000-0005-0000-0000-00006D2C0000}"/>
    <cellStyle name="20% - Dekorfärg3 2 6 2 2 2 2_Tabell 6a K" xfId="22700" xr:uid="{00000000-0005-0000-0000-00006E2C0000}"/>
    <cellStyle name="20% - Dekorfärg3 2 6 2 2 2 3" xfId="12497" xr:uid="{00000000-0005-0000-0000-00006F2C0000}"/>
    <cellStyle name="20% - Dekorfärg3 2 6 2 2 2 3 2" xfId="40546" xr:uid="{00000000-0005-0000-0000-0000702C0000}"/>
    <cellStyle name="20% - Dekorfärg3 2 6 2 2 2 4" xfId="29994" xr:uid="{00000000-0005-0000-0000-0000712C0000}"/>
    <cellStyle name="20% - Dekorfärg3 2 6 2 2 2 5" xfId="40547" xr:uid="{00000000-0005-0000-0000-0000722C0000}"/>
    <cellStyle name="20% - Dekorfärg3 2 6 2 2 2_Tabell 6a K" xfId="21871" xr:uid="{00000000-0005-0000-0000-0000732C0000}"/>
    <cellStyle name="20% - Dekorfärg3 2 6 2 2 3" xfId="5805" xr:uid="{00000000-0005-0000-0000-0000742C0000}"/>
    <cellStyle name="20% - Dekorfärg3 2 6 2 2 3 2" xfId="14690" xr:uid="{00000000-0005-0000-0000-0000752C0000}"/>
    <cellStyle name="20% - Dekorfärg3 2 6 2 2 3 2 2" xfId="40548" xr:uid="{00000000-0005-0000-0000-0000762C0000}"/>
    <cellStyle name="20% - Dekorfärg3 2 6 2 2 3 3" xfId="32187" xr:uid="{00000000-0005-0000-0000-0000772C0000}"/>
    <cellStyle name="20% - Dekorfärg3 2 6 2 2 3 4" xfId="40549" xr:uid="{00000000-0005-0000-0000-0000782C0000}"/>
    <cellStyle name="20% - Dekorfärg3 2 6 2 2 3_Tabell 6a K" xfId="20886" xr:uid="{00000000-0005-0000-0000-0000792C0000}"/>
    <cellStyle name="20% - Dekorfärg3 2 6 2 2 4" xfId="10305" xr:uid="{00000000-0005-0000-0000-00007A2C0000}"/>
    <cellStyle name="20% - Dekorfärg3 2 6 2 2 4 2" xfId="40550" xr:uid="{00000000-0005-0000-0000-00007B2C0000}"/>
    <cellStyle name="20% - Dekorfärg3 2 6 2 2 4 2 2" xfId="40551" xr:uid="{00000000-0005-0000-0000-00007C2C0000}"/>
    <cellStyle name="20% - Dekorfärg3 2 6 2 2 4 3" xfId="40552" xr:uid="{00000000-0005-0000-0000-00007D2C0000}"/>
    <cellStyle name="20% - Dekorfärg3 2 6 2 2 5" xfId="27802" xr:uid="{00000000-0005-0000-0000-00007E2C0000}"/>
    <cellStyle name="20% - Dekorfärg3 2 6 2 2 5 2" xfId="40553" xr:uid="{00000000-0005-0000-0000-00007F2C0000}"/>
    <cellStyle name="20% - Dekorfärg3 2 6 2 2 6" xfId="40554" xr:uid="{00000000-0005-0000-0000-0000802C0000}"/>
    <cellStyle name="20% - Dekorfärg3 2 6 2 2 7" xfId="40555" xr:uid="{00000000-0005-0000-0000-0000812C0000}"/>
    <cellStyle name="20% - Dekorfärg3 2 6 2 2_Tabell 6a K" xfId="21603" xr:uid="{00000000-0005-0000-0000-0000822C0000}"/>
    <cellStyle name="20% - Dekorfärg3 2 6 2 3" xfId="2990" xr:uid="{00000000-0005-0000-0000-0000832C0000}"/>
    <cellStyle name="20% - Dekorfärg3 2 6 2 3 2" xfId="7376" xr:uid="{00000000-0005-0000-0000-0000842C0000}"/>
    <cellStyle name="20% - Dekorfärg3 2 6 2 3 2 2" xfId="16261" xr:uid="{00000000-0005-0000-0000-0000852C0000}"/>
    <cellStyle name="20% - Dekorfärg3 2 6 2 3 2 2 2" xfId="40556" xr:uid="{00000000-0005-0000-0000-0000862C0000}"/>
    <cellStyle name="20% - Dekorfärg3 2 6 2 3 2 3" xfId="33758" xr:uid="{00000000-0005-0000-0000-0000872C0000}"/>
    <cellStyle name="20% - Dekorfärg3 2 6 2 3 2 4" xfId="40557" xr:uid="{00000000-0005-0000-0000-0000882C0000}"/>
    <cellStyle name="20% - Dekorfärg3 2 6 2 3 2_Tabell 6a K" xfId="25388" xr:uid="{00000000-0005-0000-0000-0000892C0000}"/>
    <cellStyle name="20% - Dekorfärg3 2 6 2 3 3" xfId="11875" xr:uid="{00000000-0005-0000-0000-00008A2C0000}"/>
    <cellStyle name="20% - Dekorfärg3 2 6 2 3 3 2" xfId="40558" xr:uid="{00000000-0005-0000-0000-00008B2C0000}"/>
    <cellStyle name="20% - Dekorfärg3 2 6 2 3 3 2 2" xfId="40559" xr:uid="{00000000-0005-0000-0000-00008C2C0000}"/>
    <cellStyle name="20% - Dekorfärg3 2 6 2 3 3 3" xfId="40560" xr:uid="{00000000-0005-0000-0000-00008D2C0000}"/>
    <cellStyle name="20% - Dekorfärg3 2 6 2 3 4" xfId="29372" xr:uid="{00000000-0005-0000-0000-00008E2C0000}"/>
    <cellStyle name="20% - Dekorfärg3 2 6 2 3 4 2" xfId="40561" xr:uid="{00000000-0005-0000-0000-00008F2C0000}"/>
    <cellStyle name="20% - Dekorfärg3 2 6 2 3 5" xfId="40562" xr:uid="{00000000-0005-0000-0000-0000902C0000}"/>
    <cellStyle name="20% - Dekorfärg3 2 6 2 3 6" xfId="40563" xr:uid="{00000000-0005-0000-0000-0000912C0000}"/>
    <cellStyle name="20% - Dekorfärg3 2 6 2 3_Tabell 6a K" xfId="18437" xr:uid="{00000000-0005-0000-0000-0000922C0000}"/>
    <cellStyle name="20% - Dekorfärg3 2 6 2 4" xfId="5183" xr:uid="{00000000-0005-0000-0000-0000932C0000}"/>
    <cellStyle name="20% - Dekorfärg3 2 6 2 4 2" xfId="14068" xr:uid="{00000000-0005-0000-0000-0000942C0000}"/>
    <cellStyle name="20% - Dekorfärg3 2 6 2 4 2 2" xfId="40564" xr:uid="{00000000-0005-0000-0000-0000952C0000}"/>
    <cellStyle name="20% - Dekorfärg3 2 6 2 4 3" xfId="31565" xr:uid="{00000000-0005-0000-0000-0000962C0000}"/>
    <cellStyle name="20% - Dekorfärg3 2 6 2 4 4" xfId="40565" xr:uid="{00000000-0005-0000-0000-0000972C0000}"/>
    <cellStyle name="20% - Dekorfärg3 2 6 2 4_Tabell 6a K" xfId="20707" xr:uid="{00000000-0005-0000-0000-0000982C0000}"/>
    <cellStyle name="20% - Dekorfärg3 2 6 2 5" xfId="9683" xr:uid="{00000000-0005-0000-0000-0000992C0000}"/>
    <cellStyle name="20% - Dekorfärg3 2 6 2 5 2" xfId="40566" xr:uid="{00000000-0005-0000-0000-00009A2C0000}"/>
    <cellStyle name="20% - Dekorfärg3 2 6 2 5 2 2" xfId="40567" xr:uid="{00000000-0005-0000-0000-00009B2C0000}"/>
    <cellStyle name="20% - Dekorfärg3 2 6 2 5 3" xfId="40568" xr:uid="{00000000-0005-0000-0000-00009C2C0000}"/>
    <cellStyle name="20% - Dekorfärg3 2 6 2 6" xfId="27180" xr:uid="{00000000-0005-0000-0000-00009D2C0000}"/>
    <cellStyle name="20% - Dekorfärg3 2 6 2 6 2" xfId="40569" xr:uid="{00000000-0005-0000-0000-00009E2C0000}"/>
    <cellStyle name="20% - Dekorfärg3 2 6 2 7" xfId="40570" xr:uid="{00000000-0005-0000-0000-00009F2C0000}"/>
    <cellStyle name="20% - Dekorfärg3 2 6 2 8" xfId="40571" xr:uid="{00000000-0005-0000-0000-0000A02C0000}"/>
    <cellStyle name="20% - Dekorfärg3 2 6 2_Tabell 6a K" xfId="25417" xr:uid="{00000000-0005-0000-0000-0000A12C0000}"/>
    <cellStyle name="20% - Dekorfärg3 2 6 3" xfId="1419" xr:uid="{00000000-0005-0000-0000-0000A22C0000}"/>
    <cellStyle name="20% - Dekorfärg3 2 6 3 2" xfId="3611" xr:uid="{00000000-0005-0000-0000-0000A32C0000}"/>
    <cellStyle name="20% - Dekorfärg3 2 6 3 2 2" xfId="7997" xr:uid="{00000000-0005-0000-0000-0000A42C0000}"/>
    <cellStyle name="20% - Dekorfärg3 2 6 3 2 2 2" xfId="16882" xr:uid="{00000000-0005-0000-0000-0000A52C0000}"/>
    <cellStyle name="20% - Dekorfärg3 2 6 3 2 2 2 2" xfId="40572" xr:uid="{00000000-0005-0000-0000-0000A62C0000}"/>
    <cellStyle name="20% - Dekorfärg3 2 6 3 2 2 3" xfId="34379" xr:uid="{00000000-0005-0000-0000-0000A72C0000}"/>
    <cellStyle name="20% - Dekorfärg3 2 6 3 2 2_Tabell 6a K" xfId="24044" xr:uid="{00000000-0005-0000-0000-0000A82C0000}"/>
    <cellStyle name="20% - Dekorfärg3 2 6 3 2 3" xfId="12496" xr:uid="{00000000-0005-0000-0000-0000A92C0000}"/>
    <cellStyle name="20% - Dekorfärg3 2 6 3 2 3 2" xfId="40573" xr:uid="{00000000-0005-0000-0000-0000AA2C0000}"/>
    <cellStyle name="20% - Dekorfärg3 2 6 3 2 4" xfId="29993" xr:uid="{00000000-0005-0000-0000-0000AB2C0000}"/>
    <cellStyle name="20% - Dekorfärg3 2 6 3 2 5" xfId="40574" xr:uid="{00000000-0005-0000-0000-0000AC2C0000}"/>
    <cellStyle name="20% - Dekorfärg3 2 6 3 2_Tabell 6a K" xfId="23774" xr:uid="{00000000-0005-0000-0000-0000AD2C0000}"/>
    <cellStyle name="20% - Dekorfärg3 2 6 3 3" xfId="5804" xr:uid="{00000000-0005-0000-0000-0000AE2C0000}"/>
    <cellStyle name="20% - Dekorfärg3 2 6 3 3 2" xfId="14689" xr:uid="{00000000-0005-0000-0000-0000AF2C0000}"/>
    <cellStyle name="20% - Dekorfärg3 2 6 3 3 2 2" xfId="40575" xr:uid="{00000000-0005-0000-0000-0000B02C0000}"/>
    <cellStyle name="20% - Dekorfärg3 2 6 3 3 3" xfId="32186" xr:uid="{00000000-0005-0000-0000-0000B12C0000}"/>
    <cellStyle name="20% - Dekorfärg3 2 6 3 3 4" xfId="40576" xr:uid="{00000000-0005-0000-0000-0000B22C0000}"/>
    <cellStyle name="20% - Dekorfärg3 2 6 3 3_Tabell 6a K" xfId="23656" xr:uid="{00000000-0005-0000-0000-0000B32C0000}"/>
    <cellStyle name="20% - Dekorfärg3 2 6 3 4" xfId="10304" xr:uid="{00000000-0005-0000-0000-0000B42C0000}"/>
    <cellStyle name="20% - Dekorfärg3 2 6 3 4 2" xfId="40577" xr:uid="{00000000-0005-0000-0000-0000B52C0000}"/>
    <cellStyle name="20% - Dekorfärg3 2 6 3 4 2 2" xfId="40578" xr:uid="{00000000-0005-0000-0000-0000B62C0000}"/>
    <cellStyle name="20% - Dekorfärg3 2 6 3 4 3" xfId="40579" xr:uid="{00000000-0005-0000-0000-0000B72C0000}"/>
    <cellStyle name="20% - Dekorfärg3 2 6 3 5" xfId="27801" xr:uid="{00000000-0005-0000-0000-0000B82C0000}"/>
    <cellStyle name="20% - Dekorfärg3 2 6 3 5 2" xfId="40580" xr:uid="{00000000-0005-0000-0000-0000B92C0000}"/>
    <cellStyle name="20% - Dekorfärg3 2 6 3 6" xfId="40581" xr:uid="{00000000-0005-0000-0000-0000BA2C0000}"/>
    <cellStyle name="20% - Dekorfärg3 2 6 3 7" xfId="40582" xr:uid="{00000000-0005-0000-0000-0000BB2C0000}"/>
    <cellStyle name="20% - Dekorfärg3 2 6 3_Tabell 6a K" xfId="20928" xr:uid="{00000000-0005-0000-0000-0000BC2C0000}"/>
    <cellStyle name="20% - Dekorfärg3 2 6 4" xfId="2566" xr:uid="{00000000-0005-0000-0000-0000BD2C0000}"/>
    <cellStyle name="20% - Dekorfärg3 2 6 4 2" xfId="6952" xr:uid="{00000000-0005-0000-0000-0000BE2C0000}"/>
    <cellStyle name="20% - Dekorfärg3 2 6 4 2 2" xfId="15837" xr:uid="{00000000-0005-0000-0000-0000BF2C0000}"/>
    <cellStyle name="20% - Dekorfärg3 2 6 4 2 2 2" xfId="40583" xr:uid="{00000000-0005-0000-0000-0000C02C0000}"/>
    <cellStyle name="20% - Dekorfärg3 2 6 4 2 3" xfId="33334" xr:uid="{00000000-0005-0000-0000-0000C12C0000}"/>
    <cellStyle name="20% - Dekorfärg3 2 6 4 2 4" xfId="40584" xr:uid="{00000000-0005-0000-0000-0000C22C0000}"/>
    <cellStyle name="20% - Dekorfärg3 2 6 4 2_Tabell 6a K" xfId="21751" xr:uid="{00000000-0005-0000-0000-0000C32C0000}"/>
    <cellStyle name="20% - Dekorfärg3 2 6 4 3" xfId="11451" xr:uid="{00000000-0005-0000-0000-0000C42C0000}"/>
    <cellStyle name="20% - Dekorfärg3 2 6 4 3 2" xfId="40585" xr:uid="{00000000-0005-0000-0000-0000C52C0000}"/>
    <cellStyle name="20% - Dekorfärg3 2 6 4 3 2 2" xfId="40586" xr:uid="{00000000-0005-0000-0000-0000C62C0000}"/>
    <cellStyle name="20% - Dekorfärg3 2 6 4 3 3" xfId="40587" xr:uid="{00000000-0005-0000-0000-0000C72C0000}"/>
    <cellStyle name="20% - Dekorfärg3 2 6 4 4" xfId="28948" xr:uid="{00000000-0005-0000-0000-0000C82C0000}"/>
    <cellStyle name="20% - Dekorfärg3 2 6 4 4 2" xfId="40588" xr:uid="{00000000-0005-0000-0000-0000C92C0000}"/>
    <cellStyle name="20% - Dekorfärg3 2 6 4 5" xfId="40589" xr:uid="{00000000-0005-0000-0000-0000CA2C0000}"/>
    <cellStyle name="20% - Dekorfärg3 2 6 4 6" xfId="40590" xr:uid="{00000000-0005-0000-0000-0000CB2C0000}"/>
    <cellStyle name="20% - Dekorfärg3 2 6 4_Tabell 6a K" xfId="25558" xr:uid="{00000000-0005-0000-0000-0000CC2C0000}"/>
    <cellStyle name="20% - Dekorfärg3 2 6 5" xfId="4759" xr:uid="{00000000-0005-0000-0000-0000CD2C0000}"/>
    <cellStyle name="20% - Dekorfärg3 2 6 5 2" xfId="13644" xr:uid="{00000000-0005-0000-0000-0000CE2C0000}"/>
    <cellStyle name="20% - Dekorfärg3 2 6 5 2 2" xfId="40591" xr:uid="{00000000-0005-0000-0000-0000CF2C0000}"/>
    <cellStyle name="20% - Dekorfärg3 2 6 5 3" xfId="31141" xr:uid="{00000000-0005-0000-0000-0000D02C0000}"/>
    <cellStyle name="20% - Dekorfärg3 2 6 5 4" xfId="40592" xr:uid="{00000000-0005-0000-0000-0000D12C0000}"/>
    <cellStyle name="20% - Dekorfärg3 2 6 5_Tabell 6a K" xfId="23514" xr:uid="{00000000-0005-0000-0000-0000D22C0000}"/>
    <cellStyle name="20% - Dekorfärg3 2 6 6" xfId="9259" xr:uid="{00000000-0005-0000-0000-0000D32C0000}"/>
    <cellStyle name="20% - Dekorfärg3 2 6 6 2" xfId="40593" xr:uid="{00000000-0005-0000-0000-0000D42C0000}"/>
    <cellStyle name="20% - Dekorfärg3 2 6 6 2 2" xfId="40594" xr:uid="{00000000-0005-0000-0000-0000D52C0000}"/>
    <cellStyle name="20% - Dekorfärg3 2 6 6 3" xfId="40595" xr:uid="{00000000-0005-0000-0000-0000D62C0000}"/>
    <cellStyle name="20% - Dekorfärg3 2 6 7" xfId="26756" xr:uid="{00000000-0005-0000-0000-0000D72C0000}"/>
    <cellStyle name="20% - Dekorfärg3 2 6 7 2" xfId="40596" xr:uid="{00000000-0005-0000-0000-0000D82C0000}"/>
    <cellStyle name="20% - Dekorfärg3 2 6 8" xfId="40597" xr:uid="{00000000-0005-0000-0000-0000D92C0000}"/>
    <cellStyle name="20% - Dekorfärg3 2 6 9" xfId="40598" xr:uid="{00000000-0005-0000-0000-0000DA2C0000}"/>
    <cellStyle name="20% - Dekorfärg3 2 6_Tabell 6a K" xfId="25684" xr:uid="{00000000-0005-0000-0000-0000DB2C0000}"/>
    <cellStyle name="20% - Dekorfärg3 2 7" xfId="586" xr:uid="{00000000-0005-0000-0000-0000DC2C0000}"/>
    <cellStyle name="20% - Dekorfärg3 2 7 2" xfId="1421" xr:uid="{00000000-0005-0000-0000-0000DD2C0000}"/>
    <cellStyle name="20% - Dekorfärg3 2 7 2 2" xfId="3613" xr:uid="{00000000-0005-0000-0000-0000DE2C0000}"/>
    <cellStyle name="20% - Dekorfärg3 2 7 2 2 2" xfId="7999" xr:uid="{00000000-0005-0000-0000-0000DF2C0000}"/>
    <cellStyle name="20% - Dekorfärg3 2 7 2 2 2 2" xfId="16884" xr:uid="{00000000-0005-0000-0000-0000E02C0000}"/>
    <cellStyle name="20% - Dekorfärg3 2 7 2 2 2 2 2" xfId="40599" xr:uid="{00000000-0005-0000-0000-0000E12C0000}"/>
    <cellStyle name="20% - Dekorfärg3 2 7 2 2 2 3" xfId="34381" xr:uid="{00000000-0005-0000-0000-0000E22C0000}"/>
    <cellStyle name="20% - Dekorfärg3 2 7 2 2 2_Tabell 6a K" xfId="26360" xr:uid="{00000000-0005-0000-0000-0000E32C0000}"/>
    <cellStyle name="20% - Dekorfärg3 2 7 2 2 3" xfId="12498" xr:uid="{00000000-0005-0000-0000-0000E42C0000}"/>
    <cellStyle name="20% - Dekorfärg3 2 7 2 2 3 2" xfId="40600" xr:uid="{00000000-0005-0000-0000-0000E52C0000}"/>
    <cellStyle name="20% - Dekorfärg3 2 7 2 2 4" xfId="29995" xr:uid="{00000000-0005-0000-0000-0000E62C0000}"/>
    <cellStyle name="20% - Dekorfärg3 2 7 2 2 5" xfId="40601" xr:uid="{00000000-0005-0000-0000-0000E72C0000}"/>
    <cellStyle name="20% - Dekorfärg3 2 7 2 2_Tabell 6a K" xfId="26214" xr:uid="{00000000-0005-0000-0000-0000E82C0000}"/>
    <cellStyle name="20% - Dekorfärg3 2 7 2 3" xfId="5806" xr:uid="{00000000-0005-0000-0000-0000E92C0000}"/>
    <cellStyle name="20% - Dekorfärg3 2 7 2 3 2" xfId="14691" xr:uid="{00000000-0005-0000-0000-0000EA2C0000}"/>
    <cellStyle name="20% - Dekorfärg3 2 7 2 3 2 2" xfId="40602" xr:uid="{00000000-0005-0000-0000-0000EB2C0000}"/>
    <cellStyle name="20% - Dekorfärg3 2 7 2 3 3" xfId="32188" xr:uid="{00000000-0005-0000-0000-0000EC2C0000}"/>
    <cellStyle name="20% - Dekorfärg3 2 7 2 3 4" xfId="40603" xr:uid="{00000000-0005-0000-0000-0000ED2C0000}"/>
    <cellStyle name="20% - Dekorfärg3 2 7 2 3_Tabell 6a K" xfId="20139" xr:uid="{00000000-0005-0000-0000-0000EE2C0000}"/>
    <cellStyle name="20% - Dekorfärg3 2 7 2 4" xfId="10306" xr:uid="{00000000-0005-0000-0000-0000EF2C0000}"/>
    <cellStyle name="20% - Dekorfärg3 2 7 2 4 2" xfId="40604" xr:uid="{00000000-0005-0000-0000-0000F02C0000}"/>
    <cellStyle name="20% - Dekorfärg3 2 7 2 4 2 2" xfId="40605" xr:uid="{00000000-0005-0000-0000-0000F12C0000}"/>
    <cellStyle name="20% - Dekorfärg3 2 7 2 4 3" xfId="40606" xr:uid="{00000000-0005-0000-0000-0000F22C0000}"/>
    <cellStyle name="20% - Dekorfärg3 2 7 2 5" xfId="27803" xr:uid="{00000000-0005-0000-0000-0000F32C0000}"/>
    <cellStyle name="20% - Dekorfärg3 2 7 2 5 2" xfId="40607" xr:uid="{00000000-0005-0000-0000-0000F42C0000}"/>
    <cellStyle name="20% - Dekorfärg3 2 7 2 6" xfId="40608" xr:uid="{00000000-0005-0000-0000-0000F52C0000}"/>
    <cellStyle name="20% - Dekorfärg3 2 7 2 7" xfId="40609" xr:uid="{00000000-0005-0000-0000-0000F62C0000}"/>
    <cellStyle name="20% - Dekorfärg3 2 7 2_Tabell 6a K" xfId="25944" xr:uid="{00000000-0005-0000-0000-0000F72C0000}"/>
    <cellStyle name="20% - Dekorfärg3 2 7 3" xfId="2778" xr:uid="{00000000-0005-0000-0000-0000F82C0000}"/>
    <cellStyle name="20% - Dekorfärg3 2 7 3 2" xfId="7164" xr:uid="{00000000-0005-0000-0000-0000F92C0000}"/>
    <cellStyle name="20% - Dekorfärg3 2 7 3 2 2" xfId="16049" xr:uid="{00000000-0005-0000-0000-0000FA2C0000}"/>
    <cellStyle name="20% - Dekorfärg3 2 7 3 2 2 2" xfId="40610" xr:uid="{00000000-0005-0000-0000-0000FB2C0000}"/>
    <cellStyle name="20% - Dekorfärg3 2 7 3 2 3" xfId="33546" xr:uid="{00000000-0005-0000-0000-0000FC2C0000}"/>
    <cellStyle name="20% - Dekorfärg3 2 7 3 2 4" xfId="40611" xr:uid="{00000000-0005-0000-0000-0000FD2C0000}"/>
    <cellStyle name="20% - Dekorfärg3 2 7 3 2_Tabell 6a K" xfId="20036" xr:uid="{00000000-0005-0000-0000-0000FE2C0000}"/>
    <cellStyle name="20% - Dekorfärg3 2 7 3 3" xfId="11663" xr:uid="{00000000-0005-0000-0000-0000FF2C0000}"/>
    <cellStyle name="20% - Dekorfärg3 2 7 3 3 2" xfId="40612" xr:uid="{00000000-0005-0000-0000-0000002D0000}"/>
    <cellStyle name="20% - Dekorfärg3 2 7 3 3 2 2" xfId="40613" xr:uid="{00000000-0005-0000-0000-0000012D0000}"/>
    <cellStyle name="20% - Dekorfärg3 2 7 3 3 3" xfId="40614" xr:uid="{00000000-0005-0000-0000-0000022D0000}"/>
    <cellStyle name="20% - Dekorfärg3 2 7 3 4" xfId="29160" xr:uid="{00000000-0005-0000-0000-0000032D0000}"/>
    <cellStyle name="20% - Dekorfärg3 2 7 3 4 2" xfId="40615" xr:uid="{00000000-0005-0000-0000-0000042D0000}"/>
    <cellStyle name="20% - Dekorfärg3 2 7 3 5" xfId="40616" xr:uid="{00000000-0005-0000-0000-0000052D0000}"/>
    <cellStyle name="20% - Dekorfärg3 2 7 3 6" xfId="40617" xr:uid="{00000000-0005-0000-0000-0000062D0000}"/>
    <cellStyle name="20% - Dekorfärg3 2 7 3_Tabell 6a K" xfId="26431" xr:uid="{00000000-0005-0000-0000-0000072D0000}"/>
    <cellStyle name="20% - Dekorfärg3 2 7 4" xfId="4971" xr:uid="{00000000-0005-0000-0000-0000082D0000}"/>
    <cellStyle name="20% - Dekorfärg3 2 7 4 2" xfId="13856" xr:uid="{00000000-0005-0000-0000-0000092D0000}"/>
    <cellStyle name="20% - Dekorfärg3 2 7 4 2 2" xfId="40618" xr:uid="{00000000-0005-0000-0000-00000A2D0000}"/>
    <cellStyle name="20% - Dekorfärg3 2 7 4 3" xfId="31353" xr:uid="{00000000-0005-0000-0000-00000B2D0000}"/>
    <cellStyle name="20% - Dekorfärg3 2 7 4 4" xfId="40619" xr:uid="{00000000-0005-0000-0000-00000C2D0000}"/>
    <cellStyle name="20% - Dekorfärg3 2 7 4_Tabell 6a K" xfId="26188" xr:uid="{00000000-0005-0000-0000-00000D2D0000}"/>
    <cellStyle name="20% - Dekorfärg3 2 7 5" xfId="9471" xr:uid="{00000000-0005-0000-0000-00000E2D0000}"/>
    <cellStyle name="20% - Dekorfärg3 2 7 5 2" xfId="40620" xr:uid="{00000000-0005-0000-0000-00000F2D0000}"/>
    <cellStyle name="20% - Dekorfärg3 2 7 5 2 2" xfId="40621" xr:uid="{00000000-0005-0000-0000-0000102D0000}"/>
    <cellStyle name="20% - Dekorfärg3 2 7 5 3" xfId="40622" xr:uid="{00000000-0005-0000-0000-0000112D0000}"/>
    <cellStyle name="20% - Dekorfärg3 2 7 6" xfId="26968" xr:uid="{00000000-0005-0000-0000-0000122D0000}"/>
    <cellStyle name="20% - Dekorfärg3 2 7 6 2" xfId="40623" xr:uid="{00000000-0005-0000-0000-0000132D0000}"/>
    <cellStyle name="20% - Dekorfärg3 2 7 7" xfId="40624" xr:uid="{00000000-0005-0000-0000-0000142D0000}"/>
    <cellStyle name="20% - Dekorfärg3 2 7 8" xfId="40625" xr:uid="{00000000-0005-0000-0000-0000152D0000}"/>
    <cellStyle name="20% - Dekorfärg3 2 7_Tabell 6a K" xfId="23246" xr:uid="{00000000-0005-0000-0000-0000162D0000}"/>
    <cellStyle name="20% - Dekorfärg3 2 8" xfId="1010" xr:uid="{00000000-0005-0000-0000-0000172D0000}"/>
    <cellStyle name="20% - Dekorfärg3 2 8 2" xfId="1422" xr:uid="{00000000-0005-0000-0000-0000182D0000}"/>
    <cellStyle name="20% - Dekorfärg3 2 8 2 2" xfId="3614" xr:uid="{00000000-0005-0000-0000-0000192D0000}"/>
    <cellStyle name="20% - Dekorfärg3 2 8 2 2 2" xfId="8000" xr:uid="{00000000-0005-0000-0000-00001A2D0000}"/>
    <cellStyle name="20% - Dekorfärg3 2 8 2 2 2 2" xfId="16885" xr:uid="{00000000-0005-0000-0000-00001B2D0000}"/>
    <cellStyle name="20% - Dekorfärg3 2 8 2 2 2 2 2" xfId="40626" xr:uid="{00000000-0005-0000-0000-00001C2D0000}"/>
    <cellStyle name="20% - Dekorfärg3 2 8 2 2 2 3" xfId="34382" xr:uid="{00000000-0005-0000-0000-00001D2D0000}"/>
    <cellStyle name="20% - Dekorfärg3 2 8 2 2 2_Tabell 6a K" xfId="19705" xr:uid="{00000000-0005-0000-0000-00001E2D0000}"/>
    <cellStyle name="20% - Dekorfärg3 2 8 2 2 3" xfId="12499" xr:uid="{00000000-0005-0000-0000-00001F2D0000}"/>
    <cellStyle name="20% - Dekorfärg3 2 8 2 2 3 2" xfId="40627" xr:uid="{00000000-0005-0000-0000-0000202D0000}"/>
    <cellStyle name="20% - Dekorfärg3 2 8 2 2 4" xfId="29996" xr:uid="{00000000-0005-0000-0000-0000212D0000}"/>
    <cellStyle name="20% - Dekorfärg3 2 8 2 2 5" xfId="40628" xr:uid="{00000000-0005-0000-0000-0000222D0000}"/>
    <cellStyle name="20% - Dekorfärg3 2 8 2 2_Tabell 6a K" xfId="18300" xr:uid="{00000000-0005-0000-0000-0000232D0000}"/>
    <cellStyle name="20% - Dekorfärg3 2 8 2 3" xfId="5807" xr:uid="{00000000-0005-0000-0000-0000242D0000}"/>
    <cellStyle name="20% - Dekorfärg3 2 8 2 3 2" xfId="14692" xr:uid="{00000000-0005-0000-0000-0000252D0000}"/>
    <cellStyle name="20% - Dekorfärg3 2 8 2 3 2 2" xfId="40629" xr:uid="{00000000-0005-0000-0000-0000262D0000}"/>
    <cellStyle name="20% - Dekorfärg3 2 8 2 3 3" xfId="32189" xr:uid="{00000000-0005-0000-0000-0000272D0000}"/>
    <cellStyle name="20% - Dekorfärg3 2 8 2 3 4" xfId="40630" xr:uid="{00000000-0005-0000-0000-0000282D0000}"/>
    <cellStyle name="20% - Dekorfärg3 2 8 2 3_Tabell 6a K" xfId="22754" xr:uid="{00000000-0005-0000-0000-0000292D0000}"/>
    <cellStyle name="20% - Dekorfärg3 2 8 2 4" xfId="10307" xr:uid="{00000000-0005-0000-0000-00002A2D0000}"/>
    <cellStyle name="20% - Dekorfärg3 2 8 2 4 2" xfId="40631" xr:uid="{00000000-0005-0000-0000-00002B2D0000}"/>
    <cellStyle name="20% - Dekorfärg3 2 8 2 4 2 2" xfId="40632" xr:uid="{00000000-0005-0000-0000-00002C2D0000}"/>
    <cellStyle name="20% - Dekorfärg3 2 8 2 4 3" xfId="40633" xr:uid="{00000000-0005-0000-0000-00002D2D0000}"/>
    <cellStyle name="20% - Dekorfärg3 2 8 2 5" xfId="27804" xr:uid="{00000000-0005-0000-0000-00002E2D0000}"/>
    <cellStyle name="20% - Dekorfärg3 2 8 2 5 2" xfId="40634" xr:uid="{00000000-0005-0000-0000-00002F2D0000}"/>
    <cellStyle name="20% - Dekorfärg3 2 8 2 6" xfId="40635" xr:uid="{00000000-0005-0000-0000-0000302D0000}"/>
    <cellStyle name="20% - Dekorfärg3 2 8 2 7" xfId="40636" xr:uid="{00000000-0005-0000-0000-0000312D0000}"/>
    <cellStyle name="20% - Dekorfärg3 2 8 2_Tabell 6a K" xfId="21078" xr:uid="{00000000-0005-0000-0000-0000322D0000}"/>
    <cellStyle name="20% - Dekorfärg3 2 8 3" xfId="3202" xr:uid="{00000000-0005-0000-0000-0000332D0000}"/>
    <cellStyle name="20% - Dekorfärg3 2 8 3 2" xfId="7588" xr:uid="{00000000-0005-0000-0000-0000342D0000}"/>
    <cellStyle name="20% - Dekorfärg3 2 8 3 2 2" xfId="16473" xr:uid="{00000000-0005-0000-0000-0000352D0000}"/>
    <cellStyle name="20% - Dekorfärg3 2 8 3 2 2 2" xfId="40637" xr:uid="{00000000-0005-0000-0000-0000362D0000}"/>
    <cellStyle name="20% - Dekorfärg3 2 8 3 2 3" xfId="33970" xr:uid="{00000000-0005-0000-0000-0000372D0000}"/>
    <cellStyle name="20% - Dekorfärg3 2 8 3 2 4" xfId="40638" xr:uid="{00000000-0005-0000-0000-0000382D0000}"/>
    <cellStyle name="20% - Dekorfärg3 2 8 3 2_Tabell 6a K" xfId="23912" xr:uid="{00000000-0005-0000-0000-0000392D0000}"/>
    <cellStyle name="20% - Dekorfärg3 2 8 3 3" xfId="12087" xr:uid="{00000000-0005-0000-0000-00003A2D0000}"/>
    <cellStyle name="20% - Dekorfärg3 2 8 3 3 2" xfId="40639" xr:uid="{00000000-0005-0000-0000-00003B2D0000}"/>
    <cellStyle name="20% - Dekorfärg3 2 8 3 3 2 2" xfId="40640" xr:uid="{00000000-0005-0000-0000-00003C2D0000}"/>
    <cellStyle name="20% - Dekorfärg3 2 8 3 3 3" xfId="40641" xr:uid="{00000000-0005-0000-0000-00003D2D0000}"/>
    <cellStyle name="20% - Dekorfärg3 2 8 3 4" xfId="29584" xr:uid="{00000000-0005-0000-0000-00003E2D0000}"/>
    <cellStyle name="20% - Dekorfärg3 2 8 3 4 2" xfId="40642" xr:uid="{00000000-0005-0000-0000-00003F2D0000}"/>
    <cellStyle name="20% - Dekorfärg3 2 8 3 5" xfId="40643" xr:uid="{00000000-0005-0000-0000-0000402D0000}"/>
    <cellStyle name="20% - Dekorfärg3 2 8 3 6" xfId="40644" xr:uid="{00000000-0005-0000-0000-0000412D0000}"/>
    <cellStyle name="20% - Dekorfärg3 2 8 3_Tabell 6a K" xfId="20804" xr:uid="{00000000-0005-0000-0000-0000422D0000}"/>
    <cellStyle name="20% - Dekorfärg3 2 8 4" xfId="5395" xr:uid="{00000000-0005-0000-0000-0000432D0000}"/>
    <cellStyle name="20% - Dekorfärg3 2 8 4 2" xfId="14280" xr:uid="{00000000-0005-0000-0000-0000442D0000}"/>
    <cellStyle name="20% - Dekorfärg3 2 8 4 2 2" xfId="40645" xr:uid="{00000000-0005-0000-0000-0000452D0000}"/>
    <cellStyle name="20% - Dekorfärg3 2 8 4 3" xfId="31777" xr:uid="{00000000-0005-0000-0000-0000462D0000}"/>
    <cellStyle name="20% - Dekorfärg3 2 8 4 4" xfId="40646" xr:uid="{00000000-0005-0000-0000-0000472D0000}"/>
    <cellStyle name="20% - Dekorfärg3 2 8 4_Tabell 6a K" xfId="22877" xr:uid="{00000000-0005-0000-0000-0000482D0000}"/>
    <cellStyle name="20% - Dekorfärg3 2 8 5" xfId="9895" xr:uid="{00000000-0005-0000-0000-0000492D0000}"/>
    <cellStyle name="20% - Dekorfärg3 2 8 5 2" xfId="40647" xr:uid="{00000000-0005-0000-0000-00004A2D0000}"/>
    <cellStyle name="20% - Dekorfärg3 2 8 5 2 2" xfId="40648" xr:uid="{00000000-0005-0000-0000-00004B2D0000}"/>
    <cellStyle name="20% - Dekorfärg3 2 8 5 3" xfId="40649" xr:uid="{00000000-0005-0000-0000-00004C2D0000}"/>
    <cellStyle name="20% - Dekorfärg3 2 8 6" xfId="27392" xr:uid="{00000000-0005-0000-0000-00004D2D0000}"/>
    <cellStyle name="20% - Dekorfärg3 2 8 6 2" xfId="40650" xr:uid="{00000000-0005-0000-0000-00004E2D0000}"/>
    <cellStyle name="20% - Dekorfärg3 2 8 7" xfId="40651" xr:uid="{00000000-0005-0000-0000-00004F2D0000}"/>
    <cellStyle name="20% - Dekorfärg3 2 8 8" xfId="40652" xr:uid="{00000000-0005-0000-0000-0000502D0000}"/>
    <cellStyle name="20% - Dekorfärg3 2 8_Tabell 6a K" xfId="25686" xr:uid="{00000000-0005-0000-0000-0000512D0000}"/>
    <cellStyle name="20% - Dekorfärg3 2 9" xfId="1383" xr:uid="{00000000-0005-0000-0000-0000522D0000}"/>
    <cellStyle name="20% - Dekorfärg3 2 9 2" xfId="3575" xr:uid="{00000000-0005-0000-0000-0000532D0000}"/>
    <cellStyle name="20% - Dekorfärg3 2 9 2 2" xfId="7961" xr:uid="{00000000-0005-0000-0000-0000542D0000}"/>
    <cellStyle name="20% - Dekorfärg3 2 9 2 2 2" xfId="16846" xr:uid="{00000000-0005-0000-0000-0000552D0000}"/>
    <cellStyle name="20% - Dekorfärg3 2 9 2 2 2 2" xfId="40653" xr:uid="{00000000-0005-0000-0000-0000562D0000}"/>
    <cellStyle name="20% - Dekorfärg3 2 9 2 2 3" xfId="34343" xr:uid="{00000000-0005-0000-0000-0000572D0000}"/>
    <cellStyle name="20% - Dekorfärg3 2 9 2 2_Tabell 6a K" xfId="24533" xr:uid="{00000000-0005-0000-0000-0000582D0000}"/>
    <cellStyle name="20% - Dekorfärg3 2 9 2 3" xfId="12460" xr:uid="{00000000-0005-0000-0000-0000592D0000}"/>
    <cellStyle name="20% - Dekorfärg3 2 9 2 3 2" xfId="40654" xr:uid="{00000000-0005-0000-0000-00005A2D0000}"/>
    <cellStyle name="20% - Dekorfärg3 2 9 2 4" xfId="29957" xr:uid="{00000000-0005-0000-0000-00005B2D0000}"/>
    <cellStyle name="20% - Dekorfärg3 2 9 2 5" xfId="40655" xr:uid="{00000000-0005-0000-0000-00005C2D0000}"/>
    <cellStyle name="20% - Dekorfärg3 2 9 2_Tabell 6a K" xfId="24488" xr:uid="{00000000-0005-0000-0000-00005D2D0000}"/>
    <cellStyle name="20% - Dekorfärg3 2 9 3" xfId="5768" xr:uid="{00000000-0005-0000-0000-00005E2D0000}"/>
    <cellStyle name="20% - Dekorfärg3 2 9 3 2" xfId="14653" xr:uid="{00000000-0005-0000-0000-00005F2D0000}"/>
    <cellStyle name="20% - Dekorfärg3 2 9 3 2 2" xfId="40656" xr:uid="{00000000-0005-0000-0000-0000602D0000}"/>
    <cellStyle name="20% - Dekorfärg3 2 9 3 3" xfId="32150" xr:uid="{00000000-0005-0000-0000-0000612D0000}"/>
    <cellStyle name="20% - Dekorfärg3 2 9 3 4" xfId="40657" xr:uid="{00000000-0005-0000-0000-0000622D0000}"/>
    <cellStyle name="20% - Dekorfärg3 2 9 3_Tabell 6a K" xfId="22236" xr:uid="{00000000-0005-0000-0000-0000632D0000}"/>
    <cellStyle name="20% - Dekorfärg3 2 9 4" xfId="10268" xr:uid="{00000000-0005-0000-0000-0000642D0000}"/>
    <cellStyle name="20% - Dekorfärg3 2 9 4 2" xfId="40658" xr:uid="{00000000-0005-0000-0000-0000652D0000}"/>
    <cellStyle name="20% - Dekorfärg3 2 9 4 2 2" xfId="40659" xr:uid="{00000000-0005-0000-0000-0000662D0000}"/>
    <cellStyle name="20% - Dekorfärg3 2 9 4 3" xfId="40660" xr:uid="{00000000-0005-0000-0000-0000672D0000}"/>
    <cellStyle name="20% - Dekorfärg3 2 9 5" xfId="27765" xr:uid="{00000000-0005-0000-0000-0000682D0000}"/>
    <cellStyle name="20% - Dekorfärg3 2 9 5 2" xfId="40661" xr:uid="{00000000-0005-0000-0000-0000692D0000}"/>
    <cellStyle name="20% - Dekorfärg3 2 9 6" xfId="40662" xr:uid="{00000000-0005-0000-0000-00006A2D0000}"/>
    <cellStyle name="20% - Dekorfärg3 2 9 7" xfId="40663" xr:uid="{00000000-0005-0000-0000-00006B2D0000}"/>
    <cellStyle name="20% - Dekorfärg3 2 9_Tabell 6a K" xfId="23098" xr:uid="{00000000-0005-0000-0000-00006C2D0000}"/>
    <cellStyle name="20% - Dekorfärg3 2_Tabell 6a K" xfId="26464" xr:uid="{00000000-0005-0000-0000-00006D2D0000}"/>
    <cellStyle name="20% - Dekorfärg3 3" xfId="174" xr:uid="{00000000-0005-0000-0000-00006E2D0000}"/>
    <cellStyle name="20% - Dekorfärg3 3 10" xfId="4559" xr:uid="{00000000-0005-0000-0000-00006F2D0000}"/>
    <cellStyle name="20% - Dekorfärg3 3 10 2" xfId="13444" xr:uid="{00000000-0005-0000-0000-0000702D0000}"/>
    <cellStyle name="20% - Dekorfärg3 3 10 2 2" xfId="40664" xr:uid="{00000000-0005-0000-0000-0000712D0000}"/>
    <cellStyle name="20% - Dekorfärg3 3 10 3" xfId="30941" xr:uid="{00000000-0005-0000-0000-0000722D0000}"/>
    <cellStyle name="20% - Dekorfärg3 3 10 4" xfId="40665" xr:uid="{00000000-0005-0000-0000-0000732D0000}"/>
    <cellStyle name="20% - Dekorfärg3 3 10_Tabell 6a K" xfId="23412" xr:uid="{00000000-0005-0000-0000-0000742D0000}"/>
    <cellStyle name="20% - Dekorfärg3 3 11" xfId="9059" xr:uid="{00000000-0005-0000-0000-0000752D0000}"/>
    <cellStyle name="20% - Dekorfärg3 3 11 2" xfId="40666" xr:uid="{00000000-0005-0000-0000-0000762D0000}"/>
    <cellStyle name="20% - Dekorfärg3 3 11 2 2" xfId="40667" xr:uid="{00000000-0005-0000-0000-0000772D0000}"/>
    <cellStyle name="20% - Dekorfärg3 3 11 3" xfId="40668" xr:uid="{00000000-0005-0000-0000-0000782D0000}"/>
    <cellStyle name="20% - Dekorfärg3 3 12" xfId="26556" xr:uid="{00000000-0005-0000-0000-0000792D0000}"/>
    <cellStyle name="20% - Dekorfärg3 3 12 2" xfId="40669" xr:uid="{00000000-0005-0000-0000-00007A2D0000}"/>
    <cellStyle name="20% - Dekorfärg3 3 13" xfId="40670" xr:uid="{00000000-0005-0000-0000-00007B2D0000}"/>
    <cellStyle name="20% - Dekorfärg3 3 14" xfId="40671" xr:uid="{00000000-0005-0000-0000-00007C2D0000}"/>
    <cellStyle name="20% - Dekorfärg3 3 15" xfId="40672" xr:uid="{00000000-0005-0000-0000-00007D2D0000}"/>
    <cellStyle name="20% - Dekorfärg3 3 2" xfId="274" xr:uid="{00000000-0005-0000-0000-00007E2D0000}"/>
    <cellStyle name="20% - Dekorfärg3 3 2 10" xfId="40673" xr:uid="{00000000-0005-0000-0000-00007F2D0000}"/>
    <cellStyle name="20% - Dekorfärg3 3 2 11" xfId="40674" xr:uid="{00000000-0005-0000-0000-0000802D0000}"/>
    <cellStyle name="20% - Dekorfärg3 3 2 12" xfId="40675" xr:uid="{00000000-0005-0000-0000-0000812D0000}"/>
    <cellStyle name="20% - Dekorfärg3 3 2 2" xfId="486" xr:uid="{00000000-0005-0000-0000-0000822D0000}"/>
    <cellStyle name="20% - Dekorfärg3 3 2 2 2" xfId="910" xr:uid="{00000000-0005-0000-0000-0000832D0000}"/>
    <cellStyle name="20% - Dekorfärg3 3 2 2 2 2" xfId="1426" xr:uid="{00000000-0005-0000-0000-0000842D0000}"/>
    <cellStyle name="20% - Dekorfärg3 3 2 2 2 2 2" xfId="3618" xr:uid="{00000000-0005-0000-0000-0000852D0000}"/>
    <cellStyle name="20% - Dekorfärg3 3 2 2 2 2 2 2" xfId="8004" xr:uid="{00000000-0005-0000-0000-0000862D0000}"/>
    <cellStyle name="20% - Dekorfärg3 3 2 2 2 2 2 2 2" xfId="16889" xr:uid="{00000000-0005-0000-0000-0000872D0000}"/>
    <cellStyle name="20% - Dekorfärg3 3 2 2 2 2 2 2 2 2" xfId="40676" xr:uid="{00000000-0005-0000-0000-0000882D0000}"/>
    <cellStyle name="20% - Dekorfärg3 3 2 2 2 2 2 2 3" xfId="34386" xr:uid="{00000000-0005-0000-0000-0000892D0000}"/>
    <cellStyle name="20% - Dekorfärg3 3 2 2 2 2 2 2_Tabell 6a K" xfId="19863" xr:uid="{00000000-0005-0000-0000-00008A2D0000}"/>
    <cellStyle name="20% - Dekorfärg3 3 2 2 2 2 2 3" xfId="12503" xr:uid="{00000000-0005-0000-0000-00008B2D0000}"/>
    <cellStyle name="20% - Dekorfärg3 3 2 2 2 2 2 3 2" xfId="40677" xr:uid="{00000000-0005-0000-0000-00008C2D0000}"/>
    <cellStyle name="20% - Dekorfärg3 3 2 2 2 2 2 4" xfId="30000" xr:uid="{00000000-0005-0000-0000-00008D2D0000}"/>
    <cellStyle name="20% - Dekorfärg3 3 2 2 2 2 2 5" xfId="40678" xr:uid="{00000000-0005-0000-0000-00008E2D0000}"/>
    <cellStyle name="20% - Dekorfärg3 3 2 2 2 2 2_Tabell 6a K" xfId="22362" xr:uid="{00000000-0005-0000-0000-00008F2D0000}"/>
    <cellStyle name="20% - Dekorfärg3 3 2 2 2 2 3" xfId="5811" xr:uid="{00000000-0005-0000-0000-0000902D0000}"/>
    <cellStyle name="20% - Dekorfärg3 3 2 2 2 2 3 2" xfId="14696" xr:uid="{00000000-0005-0000-0000-0000912D0000}"/>
    <cellStyle name="20% - Dekorfärg3 3 2 2 2 2 3 2 2" xfId="40679" xr:uid="{00000000-0005-0000-0000-0000922D0000}"/>
    <cellStyle name="20% - Dekorfärg3 3 2 2 2 2 3 3" xfId="32193" xr:uid="{00000000-0005-0000-0000-0000932D0000}"/>
    <cellStyle name="20% - Dekorfärg3 3 2 2 2 2 3 4" xfId="40680" xr:uid="{00000000-0005-0000-0000-0000942D0000}"/>
    <cellStyle name="20% - Dekorfärg3 3 2 2 2 2 3_Tabell 6a K" xfId="17876" xr:uid="{00000000-0005-0000-0000-0000952D0000}"/>
    <cellStyle name="20% - Dekorfärg3 3 2 2 2 2 4" xfId="10311" xr:uid="{00000000-0005-0000-0000-0000962D0000}"/>
    <cellStyle name="20% - Dekorfärg3 3 2 2 2 2 4 2" xfId="40681" xr:uid="{00000000-0005-0000-0000-0000972D0000}"/>
    <cellStyle name="20% - Dekorfärg3 3 2 2 2 2 4 2 2" xfId="40682" xr:uid="{00000000-0005-0000-0000-0000982D0000}"/>
    <cellStyle name="20% - Dekorfärg3 3 2 2 2 2 4 3" xfId="40683" xr:uid="{00000000-0005-0000-0000-0000992D0000}"/>
    <cellStyle name="20% - Dekorfärg3 3 2 2 2 2 5" xfId="27808" xr:uid="{00000000-0005-0000-0000-00009A2D0000}"/>
    <cellStyle name="20% - Dekorfärg3 3 2 2 2 2 5 2" xfId="40684" xr:uid="{00000000-0005-0000-0000-00009B2D0000}"/>
    <cellStyle name="20% - Dekorfärg3 3 2 2 2 2 6" xfId="40685" xr:uid="{00000000-0005-0000-0000-00009C2D0000}"/>
    <cellStyle name="20% - Dekorfärg3 3 2 2 2 2 7" xfId="40686" xr:uid="{00000000-0005-0000-0000-00009D2D0000}"/>
    <cellStyle name="20% - Dekorfärg3 3 2 2 2 2_Tabell 6a K" xfId="22316" xr:uid="{00000000-0005-0000-0000-00009E2D0000}"/>
    <cellStyle name="20% - Dekorfärg3 3 2 2 2 3" xfId="3102" xr:uid="{00000000-0005-0000-0000-00009F2D0000}"/>
    <cellStyle name="20% - Dekorfärg3 3 2 2 2 3 2" xfId="7488" xr:uid="{00000000-0005-0000-0000-0000A02D0000}"/>
    <cellStyle name="20% - Dekorfärg3 3 2 2 2 3 2 2" xfId="16373" xr:uid="{00000000-0005-0000-0000-0000A12D0000}"/>
    <cellStyle name="20% - Dekorfärg3 3 2 2 2 3 2 2 2" xfId="40687" xr:uid="{00000000-0005-0000-0000-0000A22D0000}"/>
    <cellStyle name="20% - Dekorfärg3 3 2 2 2 3 2 3" xfId="33870" xr:uid="{00000000-0005-0000-0000-0000A32D0000}"/>
    <cellStyle name="20% - Dekorfärg3 3 2 2 2 3 2 4" xfId="40688" xr:uid="{00000000-0005-0000-0000-0000A42D0000}"/>
    <cellStyle name="20% - Dekorfärg3 3 2 2 2 3 2_Tabell 6a K" xfId="23990" xr:uid="{00000000-0005-0000-0000-0000A52D0000}"/>
    <cellStyle name="20% - Dekorfärg3 3 2 2 2 3 3" xfId="11987" xr:uid="{00000000-0005-0000-0000-0000A62D0000}"/>
    <cellStyle name="20% - Dekorfärg3 3 2 2 2 3 3 2" xfId="40689" xr:uid="{00000000-0005-0000-0000-0000A72D0000}"/>
    <cellStyle name="20% - Dekorfärg3 3 2 2 2 3 3 2 2" xfId="40690" xr:uid="{00000000-0005-0000-0000-0000A82D0000}"/>
    <cellStyle name="20% - Dekorfärg3 3 2 2 2 3 3 3" xfId="40691" xr:uid="{00000000-0005-0000-0000-0000A92D0000}"/>
    <cellStyle name="20% - Dekorfärg3 3 2 2 2 3 4" xfId="29484" xr:uid="{00000000-0005-0000-0000-0000AA2D0000}"/>
    <cellStyle name="20% - Dekorfärg3 3 2 2 2 3 4 2" xfId="40692" xr:uid="{00000000-0005-0000-0000-0000AB2D0000}"/>
    <cellStyle name="20% - Dekorfärg3 3 2 2 2 3 5" xfId="40693" xr:uid="{00000000-0005-0000-0000-0000AC2D0000}"/>
    <cellStyle name="20% - Dekorfärg3 3 2 2 2 3 6" xfId="40694" xr:uid="{00000000-0005-0000-0000-0000AD2D0000}"/>
    <cellStyle name="20% - Dekorfärg3 3 2 2 2 3_Tabell 6a K" xfId="24937" xr:uid="{00000000-0005-0000-0000-0000AE2D0000}"/>
    <cellStyle name="20% - Dekorfärg3 3 2 2 2 4" xfId="5295" xr:uid="{00000000-0005-0000-0000-0000AF2D0000}"/>
    <cellStyle name="20% - Dekorfärg3 3 2 2 2 4 2" xfId="14180" xr:uid="{00000000-0005-0000-0000-0000B02D0000}"/>
    <cellStyle name="20% - Dekorfärg3 3 2 2 2 4 2 2" xfId="40695" xr:uid="{00000000-0005-0000-0000-0000B12D0000}"/>
    <cellStyle name="20% - Dekorfärg3 3 2 2 2 4 3" xfId="31677" xr:uid="{00000000-0005-0000-0000-0000B22D0000}"/>
    <cellStyle name="20% - Dekorfärg3 3 2 2 2 4 4" xfId="40696" xr:uid="{00000000-0005-0000-0000-0000B32D0000}"/>
    <cellStyle name="20% - Dekorfärg3 3 2 2 2 4_Tabell 6a K" xfId="25683" xr:uid="{00000000-0005-0000-0000-0000B42D0000}"/>
    <cellStyle name="20% - Dekorfärg3 3 2 2 2 5" xfId="9795" xr:uid="{00000000-0005-0000-0000-0000B52D0000}"/>
    <cellStyle name="20% - Dekorfärg3 3 2 2 2 5 2" xfId="40697" xr:uid="{00000000-0005-0000-0000-0000B62D0000}"/>
    <cellStyle name="20% - Dekorfärg3 3 2 2 2 5 2 2" xfId="40698" xr:uid="{00000000-0005-0000-0000-0000B72D0000}"/>
    <cellStyle name="20% - Dekorfärg3 3 2 2 2 5 3" xfId="40699" xr:uid="{00000000-0005-0000-0000-0000B82D0000}"/>
    <cellStyle name="20% - Dekorfärg3 3 2 2 2 6" xfId="27292" xr:uid="{00000000-0005-0000-0000-0000B92D0000}"/>
    <cellStyle name="20% - Dekorfärg3 3 2 2 2 6 2" xfId="40700" xr:uid="{00000000-0005-0000-0000-0000BA2D0000}"/>
    <cellStyle name="20% - Dekorfärg3 3 2 2 2 7" xfId="40701" xr:uid="{00000000-0005-0000-0000-0000BB2D0000}"/>
    <cellStyle name="20% - Dekorfärg3 3 2 2 2 8" xfId="40702" xr:uid="{00000000-0005-0000-0000-0000BC2D0000}"/>
    <cellStyle name="20% - Dekorfärg3 3 2 2 2_Tabell 6a K" xfId="18902" xr:uid="{00000000-0005-0000-0000-0000BD2D0000}"/>
    <cellStyle name="20% - Dekorfärg3 3 2 2 3" xfId="1425" xr:uid="{00000000-0005-0000-0000-0000BE2D0000}"/>
    <cellStyle name="20% - Dekorfärg3 3 2 2 3 2" xfId="3617" xr:uid="{00000000-0005-0000-0000-0000BF2D0000}"/>
    <cellStyle name="20% - Dekorfärg3 3 2 2 3 2 2" xfId="8003" xr:uid="{00000000-0005-0000-0000-0000C02D0000}"/>
    <cellStyle name="20% - Dekorfärg3 3 2 2 3 2 2 2" xfId="16888" xr:uid="{00000000-0005-0000-0000-0000C12D0000}"/>
    <cellStyle name="20% - Dekorfärg3 3 2 2 3 2 2 2 2" xfId="40703" xr:uid="{00000000-0005-0000-0000-0000C22D0000}"/>
    <cellStyle name="20% - Dekorfärg3 3 2 2 3 2 2 3" xfId="34385" xr:uid="{00000000-0005-0000-0000-0000C32D0000}"/>
    <cellStyle name="20% - Dekorfärg3 3 2 2 3 2 2_Tabell 6a K" xfId="19703" xr:uid="{00000000-0005-0000-0000-0000C42D0000}"/>
    <cellStyle name="20% - Dekorfärg3 3 2 2 3 2 3" xfId="12502" xr:uid="{00000000-0005-0000-0000-0000C52D0000}"/>
    <cellStyle name="20% - Dekorfärg3 3 2 2 3 2 3 2" xfId="40704" xr:uid="{00000000-0005-0000-0000-0000C62D0000}"/>
    <cellStyle name="20% - Dekorfärg3 3 2 2 3 2 4" xfId="29999" xr:uid="{00000000-0005-0000-0000-0000C72D0000}"/>
    <cellStyle name="20% - Dekorfärg3 3 2 2 3 2 5" xfId="40705" xr:uid="{00000000-0005-0000-0000-0000C82D0000}"/>
    <cellStyle name="20% - Dekorfärg3 3 2 2 3 2_Tabell 6a K" xfId="18088" xr:uid="{00000000-0005-0000-0000-0000C92D0000}"/>
    <cellStyle name="20% - Dekorfärg3 3 2 2 3 3" xfId="5810" xr:uid="{00000000-0005-0000-0000-0000CA2D0000}"/>
    <cellStyle name="20% - Dekorfärg3 3 2 2 3 3 2" xfId="14695" xr:uid="{00000000-0005-0000-0000-0000CB2D0000}"/>
    <cellStyle name="20% - Dekorfärg3 3 2 2 3 3 2 2" xfId="40706" xr:uid="{00000000-0005-0000-0000-0000CC2D0000}"/>
    <cellStyle name="20% - Dekorfärg3 3 2 2 3 3 3" xfId="32192" xr:uid="{00000000-0005-0000-0000-0000CD2D0000}"/>
    <cellStyle name="20% - Dekorfärg3 3 2 2 3 3 4" xfId="40707" xr:uid="{00000000-0005-0000-0000-0000CE2D0000}"/>
    <cellStyle name="20% - Dekorfärg3 3 2 2 3 3_Tabell 6a K" xfId="25375" xr:uid="{00000000-0005-0000-0000-0000CF2D0000}"/>
    <cellStyle name="20% - Dekorfärg3 3 2 2 3 4" xfId="10310" xr:uid="{00000000-0005-0000-0000-0000D02D0000}"/>
    <cellStyle name="20% - Dekorfärg3 3 2 2 3 4 2" xfId="40708" xr:uid="{00000000-0005-0000-0000-0000D12D0000}"/>
    <cellStyle name="20% - Dekorfärg3 3 2 2 3 4 2 2" xfId="40709" xr:uid="{00000000-0005-0000-0000-0000D22D0000}"/>
    <cellStyle name="20% - Dekorfärg3 3 2 2 3 4 3" xfId="40710" xr:uid="{00000000-0005-0000-0000-0000D32D0000}"/>
    <cellStyle name="20% - Dekorfärg3 3 2 2 3 5" xfId="27807" xr:uid="{00000000-0005-0000-0000-0000D42D0000}"/>
    <cellStyle name="20% - Dekorfärg3 3 2 2 3 5 2" xfId="40711" xr:uid="{00000000-0005-0000-0000-0000D52D0000}"/>
    <cellStyle name="20% - Dekorfärg3 3 2 2 3 6" xfId="40712" xr:uid="{00000000-0005-0000-0000-0000D62D0000}"/>
    <cellStyle name="20% - Dekorfärg3 3 2 2 3 7" xfId="40713" xr:uid="{00000000-0005-0000-0000-0000D72D0000}"/>
    <cellStyle name="20% - Dekorfärg3 3 2 2 3_Tabell 6a K" xfId="25413" xr:uid="{00000000-0005-0000-0000-0000D82D0000}"/>
    <cellStyle name="20% - Dekorfärg3 3 2 2 4" xfId="2678" xr:uid="{00000000-0005-0000-0000-0000D92D0000}"/>
    <cellStyle name="20% - Dekorfärg3 3 2 2 4 2" xfId="7064" xr:uid="{00000000-0005-0000-0000-0000DA2D0000}"/>
    <cellStyle name="20% - Dekorfärg3 3 2 2 4 2 2" xfId="15949" xr:uid="{00000000-0005-0000-0000-0000DB2D0000}"/>
    <cellStyle name="20% - Dekorfärg3 3 2 2 4 2 2 2" xfId="40714" xr:uid="{00000000-0005-0000-0000-0000DC2D0000}"/>
    <cellStyle name="20% - Dekorfärg3 3 2 2 4 2 3" xfId="33446" xr:uid="{00000000-0005-0000-0000-0000DD2D0000}"/>
    <cellStyle name="20% - Dekorfärg3 3 2 2 4 2 4" xfId="40715" xr:uid="{00000000-0005-0000-0000-0000DE2D0000}"/>
    <cellStyle name="20% - Dekorfärg3 3 2 2 4 2_Tabell 6a K" xfId="26108" xr:uid="{00000000-0005-0000-0000-0000DF2D0000}"/>
    <cellStyle name="20% - Dekorfärg3 3 2 2 4 3" xfId="11563" xr:uid="{00000000-0005-0000-0000-0000E02D0000}"/>
    <cellStyle name="20% - Dekorfärg3 3 2 2 4 3 2" xfId="40716" xr:uid="{00000000-0005-0000-0000-0000E12D0000}"/>
    <cellStyle name="20% - Dekorfärg3 3 2 2 4 3 2 2" xfId="40717" xr:uid="{00000000-0005-0000-0000-0000E22D0000}"/>
    <cellStyle name="20% - Dekorfärg3 3 2 2 4 3 3" xfId="40718" xr:uid="{00000000-0005-0000-0000-0000E32D0000}"/>
    <cellStyle name="20% - Dekorfärg3 3 2 2 4 4" xfId="29060" xr:uid="{00000000-0005-0000-0000-0000E42D0000}"/>
    <cellStyle name="20% - Dekorfärg3 3 2 2 4 4 2" xfId="40719" xr:uid="{00000000-0005-0000-0000-0000E52D0000}"/>
    <cellStyle name="20% - Dekorfärg3 3 2 2 4 5" xfId="40720" xr:uid="{00000000-0005-0000-0000-0000E62D0000}"/>
    <cellStyle name="20% - Dekorfärg3 3 2 2 4 6" xfId="40721" xr:uid="{00000000-0005-0000-0000-0000E72D0000}"/>
    <cellStyle name="20% - Dekorfärg3 3 2 2 4_Tabell 6a K" xfId="23406" xr:uid="{00000000-0005-0000-0000-0000E82D0000}"/>
    <cellStyle name="20% - Dekorfärg3 3 2 2 5" xfId="4871" xr:uid="{00000000-0005-0000-0000-0000E92D0000}"/>
    <cellStyle name="20% - Dekorfärg3 3 2 2 5 2" xfId="13756" xr:uid="{00000000-0005-0000-0000-0000EA2D0000}"/>
    <cellStyle name="20% - Dekorfärg3 3 2 2 5 2 2" xfId="40722" xr:uid="{00000000-0005-0000-0000-0000EB2D0000}"/>
    <cellStyle name="20% - Dekorfärg3 3 2 2 5 3" xfId="31253" xr:uid="{00000000-0005-0000-0000-0000EC2D0000}"/>
    <cellStyle name="20% - Dekorfärg3 3 2 2 5 4" xfId="40723" xr:uid="{00000000-0005-0000-0000-0000ED2D0000}"/>
    <cellStyle name="20% - Dekorfärg3 3 2 2 5_Tabell 6a K" xfId="21343" xr:uid="{00000000-0005-0000-0000-0000EE2D0000}"/>
    <cellStyle name="20% - Dekorfärg3 3 2 2 6" xfId="9371" xr:uid="{00000000-0005-0000-0000-0000EF2D0000}"/>
    <cellStyle name="20% - Dekorfärg3 3 2 2 6 2" xfId="40724" xr:uid="{00000000-0005-0000-0000-0000F02D0000}"/>
    <cellStyle name="20% - Dekorfärg3 3 2 2 6 2 2" xfId="40725" xr:uid="{00000000-0005-0000-0000-0000F12D0000}"/>
    <cellStyle name="20% - Dekorfärg3 3 2 2 6 3" xfId="40726" xr:uid="{00000000-0005-0000-0000-0000F22D0000}"/>
    <cellStyle name="20% - Dekorfärg3 3 2 2 7" xfId="26868" xr:uid="{00000000-0005-0000-0000-0000F32D0000}"/>
    <cellStyle name="20% - Dekorfärg3 3 2 2 7 2" xfId="40727" xr:uid="{00000000-0005-0000-0000-0000F42D0000}"/>
    <cellStyle name="20% - Dekorfärg3 3 2 2 8" xfId="40728" xr:uid="{00000000-0005-0000-0000-0000F52D0000}"/>
    <cellStyle name="20% - Dekorfärg3 3 2 2 9" xfId="40729" xr:uid="{00000000-0005-0000-0000-0000F62D0000}"/>
    <cellStyle name="20% - Dekorfärg3 3 2 2_Tabell 6a K" xfId="19173" xr:uid="{00000000-0005-0000-0000-0000F72D0000}"/>
    <cellStyle name="20% - Dekorfärg3 3 2 3" xfId="698" xr:uid="{00000000-0005-0000-0000-0000F82D0000}"/>
    <cellStyle name="20% - Dekorfärg3 3 2 3 2" xfId="1427" xr:uid="{00000000-0005-0000-0000-0000F92D0000}"/>
    <cellStyle name="20% - Dekorfärg3 3 2 3 2 2" xfId="3619" xr:uid="{00000000-0005-0000-0000-0000FA2D0000}"/>
    <cellStyle name="20% - Dekorfärg3 3 2 3 2 2 2" xfId="8005" xr:uid="{00000000-0005-0000-0000-0000FB2D0000}"/>
    <cellStyle name="20% - Dekorfärg3 3 2 3 2 2 2 2" xfId="16890" xr:uid="{00000000-0005-0000-0000-0000FC2D0000}"/>
    <cellStyle name="20% - Dekorfärg3 3 2 3 2 2 2 2 2" xfId="40730" xr:uid="{00000000-0005-0000-0000-0000FD2D0000}"/>
    <cellStyle name="20% - Dekorfärg3 3 2 3 2 2 2 3" xfId="34387" xr:uid="{00000000-0005-0000-0000-0000FE2D0000}"/>
    <cellStyle name="20% - Dekorfärg3 3 2 3 2 2 2_Tabell 6a K" xfId="22140" xr:uid="{00000000-0005-0000-0000-0000FF2D0000}"/>
    <cellStyle name="20% - Dekorfärg3 3 2 3 2 2 3" xfId="12504" xr:uid="{00000000-0005-0000-0000-0000002E0000}"/>
    <cellStyle name="20% - Dekorfärg3 3 2 3 2 2 3 2" xfId="40731" xr:uid="{00000000-0005-0000-0000-0000012E0000}"/>
    <cellStyle name="20% - Dekorfärg3 3 2 3 2 2 4" xfId="30001" xr:uid="{00000000-0005-0000-0000-0000022E0000}"/>
    <cellStyle name="20% - Dekorfärg3 3 2 3 2 2 5" xfId="40732" xr:uid="{00000000-0005-0000-0000-0000032E0000}"/>
    <cellStyle name="20% - Dekorfärg3 3 2 3 2 2_Tabell 6a K" xfId="18232" xr:uid="{00000000-0005-0000-0000-0000042E0000}"/>
    <cellStyle name="20% - Dekorfärg3 3 2 3 2 3" xfId="5812" xr:uid="{00000000-0005-0000-0000-0000052E0000}"/>
    <cellStyle name="20% - Dekorfärg3 3 2 3 2 3 2" xfId="14697" xr:uid="{00000000-0005-0000-0000-0000062E0000}"/>
    <cellStyle name="20% - Dekorfärg3 3 2 3 2 3 2 2" xfId="40733" xr:uid="{00000000-0005-0000-0000-0000072E0000}"/>
    <cellStyle name="20% - Dekorfärg3 3 2 3 2 3 3" xfId="32194" xr:uid="{00000000-0005-0000-0000-0000082E0000}"/>
    <cellStyle name="20% - Dekorfärg3 3 2 3 2 3 4" xfId="40734" xr:uid="{00000000-0005-0000-0000-0000092E0000}"/>
    <cellStyle name="20% - Dekorfärg3 3 2 3 2 3_Tabell 6a K" xfId="17997" xr:uid="{00000000-0005-0000-0000-00000A2E0000}"/>
    <cellStyle name="20% - Dekorfärg3 3 2 3 2 4" xfId="10312" xr:uid="{00000000-0005-0000-0000-00000B2E0000}"/>
    <cellStyle name="20% - Dekorfärg3 3 2 3 2 4 2" xfId="40735" xr:uid="{00000000-0005-0000-0000-00000C2E0000}"/>
    <cellStyle name="20% - Dekorfärg3 3 2 3 2 4 2 2" xfId="40736" xr:uid="{00000000-0005-0000-0000-00000D2E0000}"/>
    <cellStyle name="20% - Dekorfärg3 3 2 3 2 4 3" xfId="40737" xr:uid="{00000000-0005-0000-0000-00000E2E0000}"/>
    <cellStyle name="20% - Dekorfärg3 3 2 3 2 5" xfId="27809" xr:uid="{00000000-0005-0000-0000-00000F2E0000}"/>
    <cellStyle name="20% - Dekorfärg3 3 2 3 2 5 2" xfId="40738" xr:uid="{00000000-0005-0000-0000-0000102E0000}"/>
    <cellStyle name="20% - Dekorfärg3 3 2 3 2 6" xfId="40739" xr:uid="{00000000-0005-0000-0000-0000112E0000}"/>
    <cellStyle name="20% - Dekorfärg3 3 2 3 2 7" xfId="40740" xr:uid="{00000000-0005-0000-0000-0000122E0000}"/>
    <cellStyle name="20% - Dekorfärg3 3 2 3 2_Tabell 6a K" xfId="17877" xr:uid="{00000000-0005-0000-0000-0000132E0000}"/>
    <cellStyle name="20% - Dekorfärg3 3 2 3 3" xfId="2890" xr:uid="{00000000-0005-0000-0000-0000142E0000}"/>
    <cellStyle name="20% - Dekorfärg3 3 2 3 3 2" xfId="7276" xr:uid="{00000000-0005-0000-0000-0000152E0000}"/>
    <cellStyle name="20% - Dekorfärg3 3 2 3 3 2 2" xfId="16161" xr:uid="{00000000-0005-0000-0000-0000162E0000}"/>
    <cellStyle name="20% - Dekorfärg3 3 2 3 3 2 2 2" xfId="40741" xr:uid="{00000000-0005-0000-0000-0000172E0000}"/>
    <cellStyle name="20% - Dekorfärg3 3 2 3 3 2 3" xfId="33658" xr:uid="{00000000-0005-0000-0000-0000182E0000}"/>
    <cellStyle name="20% - Dekorfärg3 3 2 3 3 2 4" xfId="40742" xr:uid="{00000000-0005-0000-0000-0000192E0000}"/>
    <cellStyle name="20% - Dekorfärg3 3 2 3 3 2_Tabell 6a K" xfId="18818" xr:uid="{00000000-0005-0000-0000-00001A2E0000}"/>
    <cellStyle name="20% - Dekorfärg3 3 2 3 3 3" xfId="11775" xr:uid="{00000000-0005-0000-0000-00001B2E0000}"/>
    <cellStyle name="20% - Dekorfärg3 3 2 3 3 3 2" xfId="40743" xr:uid="{00000000-0005-0000-0000-00001C2E0000}"/>
    <cellStyle name="20% - Dekorfärg3 3 2 3 3 3 2 2" xfId="40744" xr:uid="{00000000-0005-0000-0000-00001D2E0000}"/>
    <cellStyle name="20% - Dekorfärg3 3 2 3 3 3 3" xfId="40745" xr:uid="{00000000-0005-0000-0000-00001E2E0000}"/>
    <cellStyle name="20% - Dekorfärg3 3 2 3 3 4" xfId="29272" xr:uid="{00000000-0005-0000-0000-00001F2E0000}"/>
    <cellStyle name="20% - Dekorfärg3 3 2 3 3 4 2" xfId="40746" xr:uid="{00000000-0005-0000-0000-0000202E0000}"/>
    <cellStyle name="20% - Dekorfärg3 3 2 3 3 5" xfId="40747" xr:uid="{00000000-0005-0000-0000-0000212E0000}"/>
    <cellStyle name="20% - Dekorfärg3 3 2 3 3 6" xfId="40748" xr:uid="{00000000-0005-0000-0000-0000222E0000}"/>
    <cellStyle name="20% - Dekorfärg3 3 2 3 3_Tabell 6a K" xfId="19402" xr:uid="{00000000-0005-0000-0000-0000232E0000}"/>
    <cellStyle name="20% - Dekorfärg3 3 2 3 4" xfId="5083" xr:uid="{00000000-0005-0000-0000-0000242E0000}"/>
    <cellStyle name="20% - Dekorfärg3 3 2 3 4 2" xfId="13968" xr:uid="{00000000-0005-0000-0000-0000252E0000}"/>
    <cellStyle name="20% - Dekorfärg3 3 2 3 4 2 2" xfId="40749" xr:uid="{00000000-0005-0000-0000-0000262E0000}"/>
    <cellStyle name="20% - Dekorfärg3 3 2 3 4 3" xfId="31465" xr:uid="{00000000-0005-0000-0000-0000272E0000}"/>
    <cellStyle name="20% - Dekorfärg3 3 2 3 4 4" xfId="40750" xr:uid="{00000000-0005-0000-0000-0000282E0000}"/>
    <cellStyle name="20% - Dekorfärg3 3 2 3 4_Tabell 6a K" xfId="25238" xr:uid="{00000000-0005-0000-0000-0000292E0000}"/>
    <cellStyle name="20% - Dekorfärg3 3 2 3 5" xfId="9583" xr:uid="{00000000-0005-0000-0000-00002A2E0000}"/>
    <cellStyle name="20% - Dekorfärg3 3 2 3 5 2" xfId="40751" xr:uid="{00000000-0005-0000-0000-00002B2E0000}"/>
    <cellStyle name="20% - Dekorfärg3 3 2 3 5 2 2" xfId="40752" xr:uid="{00000000-0005-0000-0000-00002C2E0000}"/>
    <cellStyle name="20% - Dekorfärg3 3 2 3 5 3" xfId="40753" xr:uid="{00000000-0005-0000-0000-00002D2E0000}"/>
    <cellStyle name="20% - Dekorfärg3 3 2 3 6" xfId="27080" xr:uid="{00000000-0005-0000-0000-00002E2E0000}"/>
    <cellStyle name="20% - Dekorfärg3 3 2 3 6 2" xfId="40754" xr:uid="{00000000-0005-0000-0000-00002F2E0000}"/>
    <cellStyle name="20% - Dekorfärg3 3 2 3 7" xfId="40755" xr:uid="{00000000-0005-0000-0000-0000302E0000}"/>
    <cellStyle name="20% - Dekorfärg3 3 2 3 8" xfId="40756" xr:uid="{00000000-0005-0000-0000-0000312E0000}"/>
    <cellStyle name="20% - Dekorfärg3 3 2 3_Tabell 6a K" xfId="21072" xr:uid="{00000000-0005-0000-0000-0000322E0000}"/>
    <cellStyle name="20% - Dekorfärg3 3 2 4" xfId="1122" xr:uid="{00000000-0005-0000-0000-0000332E0000}"/>
    <cellStyle name="20% - Dekorfärg3 3 2 4 2" xfId="1428" xr:uid="{00000000-0005-0000-0000-0000342E0000}"/>
    <cellStyle name="20% - Dekorfärg3 3 2 4 2 2" xfId="3620" xr:uid="{00000000-0005-0000-0000-0000352E0000}"/>
    <cellStyle name="20% - Dekorfärg3 3 2 4 2 2 2" xfId="8006" xr:uid="{00000000-0005-0000-0000-0000362E0000}"/>
    <cellStyle name="20% - Dekorfärg3 3 2 4 2 2 2 2" xfId="16891" xr:uid="{00000000-0005-0000-0000-0000372E0000}"/>
    <cellStyle name="20% - Dekorfärg3 3 2 4 2 2 2 2 2" xfId="40757" xr:uid="{00000000-0005-0000-0000-0000382E0000}"/>
    <cellStyle name="20% - Dekorfärg3 3 2 4 2 2 2 3" xfId="34388" xr:uid="{00000000-0005-0000-0000-0000392E0000}"/>
    <cellStyle name="20% - Dekorfärg3 3 2 4 2 2 2_Tabell 6a K" xfId="24743" xr:uid="{00000000-0005-0000-0000-00003A2E0000}"/>
    <cellStyle name="20% - Dekorfärg3 3 2 4 2 2 3" xfId="12505" xr:uid="{00000000-0005-0000-0000-00003B2E0000}"/>
    <cellStyle name="20% - Dekorfärg3 3 2 4 2 2 3 2" xfId="40758" xr:uid="{00000000-0005-0000-0000-00003C2E0000}"/>
    <cellStyle name="20% - Dekorfärg3 3 2 4 2 2 4" xfId="30002" xr:uid="{00000000-0005-0000-0000-00003D2E0000}"/>
    <cellStyle name="20% - Dekorfärg3 3 2 4 2 2 5" xfId="40759" xr:uid="{00000000-0005-0000-0000-00003E2E0000}"/>
    <cellStyle name="20% - Dekorfärg3 3 2 4 2 2_Tabell 6a K" xfId="23781" xr:uid="{00000000-0005-0000-0000-00003F2E0000}"/>
    <cellStyle name="20% - Dekorfärg3 3 2 4 2 3" xfId="5813" xr:uid="{00000000-0005-0000-0000-0000402E0000}"/>
    <cellStyle name="20% - Dekorfärg3 3 2 4 2 3 2" xfId="14698" xr:uid="{00000000-0005-0000-0000-0000412E0000}"/>
    <cellStyle name="20% - Dekorfärg3 3 2 4 2 3 2 2" xfId="40760" xr:uid="{00000000-0005-0000-0000-0000422E0000}"/>
    <cellStyle name="20% - Dekorfärg3 3 2 4 2 3 3" xfId="32195" xr:uid="{00000000-0005-0000-0000-0000432E0000}"/>
    <cellStyle name="20% - Dekorfärg3 3 2 4 2 3 4" xfId="40761" xr:uid="{00000000-0005-0000-0000-0000442E0000}"/>
    <cellStyle name="20% - Dekorfärg3 3 2 4 2 3_Tabell 6a K" xfId="25809" xr:uid="{00000000-0005-0000-0000-0000452E0000}"/>
    <cellStyle name="20% - Dekorfärg3 3 2 4 2 4" xfId="10313" xr:uid="{00000000-0005-0000-0000-0000462E0000}"/>
    <cellStyle name="20% - Dekorfärg3 3 2 4 2 4 2" xfId="40762" xr:uid="{00000000-0005-0000-0000-0000472E0000}"/>
    <cellStyle name="20% - Dekorfärg3 3 2 4 2 4 2 2" xfId="40763" xr:uid="{00000000-0005-0000-0000-0000482E0000}"/>
    <cellStyle name="20% - Dekorfärg3 3 2 4 2 4 3" xfId="40764" xr:uid="{00000000-0005-0000-0000-0000492E0000}"/>
    <cellStyle name="20% - Dekorfärg3 3 2 4 2 5" xfId="27810" xr:uid="{00000000-0005-0000-0000-00004A2E0000}"/>
    <cellStyle name="20% - Dekorfärg3 3 2 4 2 5 2" xfId="40765" xr:uid="{00000000-0005-0000-0000-00004B2E0000}"/>
    <cellStyle name="20% - Dekorfärg3 3 2 4 2 6" xfId="40766" xr:uid="{00000000-0005-0000-0000-00004C2E0000}"/>
    <cellStyle name="20% - Dekorfärg3 3 2 4 2 7" xfId="40767" xr:uid="{00000000-0005-0000-0000-00004D2E0000}"/>
    <cellStyle name="20% - Dekorfärg3 3 2 4 2_Tabell 6a K" xfId="17971" xr:uid="{00000000-0005-0000-0000-00004E2E0000}"/>
    <cellStyle name="20% - Dekorfärg3 3 2 4 3" xfId="3314" xr:uid="{00000000-0005-0000-0000-00004F2E0000}"/>
    <cellStyle name="20% - Dekorfärg3 3 2 4 3 2" xfId="7700" xr:uid="{00000000-0005-0000-0000-0000502E0000}"/>
    <cellStyle name="20% - Dekorfärg3 3 2 4 3 2 2" xfId="16585" xr:uid="{00000000-0005-0000-0000-0000512E0000}"/>
    <cellStyle name="20% - Dekorfärg3 3 2 4 3 2 2 2" xfId="40768" xr:uid="{00000000-0005-0000-0000-0000522E0000}"/>
    <cellStyle name="20% - Dekorfärg3 3 2 4 3 2 3" xfId="34082" xr:uid="{00000000-0005-0000-0000-0000532E0000}"/>
    <cellStyle name="20% - Dekorfärg3 3 2 4 3 2 4" xfId="40769" xr:uid="{00000000-0005-0000-0000-0000542E0000}"/>
    <cellStyle name="20% - Dekorfärg3 3 2 4 3 2_Tabell 6a K" xfId="18218" xr:uid="{00000000-0005-0000-0000-0000552E0000}"/>
    <cellStyle name="20% - Dekorfärg3 3 2 4 3 3" xfId="12199" xr:uid="{00000000-0005-0000-0000-0000562E0000}"/>
    <cellStyle name="20% - Dekorfärg3 3 2 4 3 3 2" xfId="40770" xr:uid="{00000000-0005-0000-0000-0000572E0000}"/>
    <cellStyle name="20% - Dekorfärg3 3 2 4 3 3 2 2" xfId="40771" xr:uid="{00000000-0005-0000-0000-0000582E0000}"/>
    <cellStyle name="20% - Dekorfärg3 3 2 4 3 3 3" xfId="40772" xr:uid="{00000000-0005-0000-0000-0000592E0000}"/>
    <cellStyle name="20% - Dekorfärg3 3 2 4 3 4" xfId="29696" xr:uid="{00000000-0005-0000-0000-00005A2E0000}"/>
    <cellStyle name="20% - Dekorfärg3 3 2 4 3 4 2" xfId="40773" xr:uid="{00000000-0005-0000-0000-00005B2E0000}"/>
    <cellStyle name="20% - Dekorfärg3 3 2 4 3 5" xfId="40774" xr:uid="{00000000-0005-0000-0000-00005C2E0000}"/>
    <cellStyle name="20% - Dekorfärg3 3 2 4 3 6" xfId="40775" xr:uid="{00000000-0005-0000-0000-00005D2E0000}"/>
    <cellStyle name="20% - Dekorfärg3 3 2 4 3_Tabell 6a K" xfId="19991" xr:uid="{00000000-0005-0000-0000-00005E2E0000}"/>
    <cellStyle name="20% - Dekorfärg3 3 2 4 4" xfId="5507" xr:uid="{00000000-0005-0000-0000-00005F2E0000}"/>
    <cellStyle name="20% - Dekorfärg3 3 2 4 4 2" xfId="14392" xr:uid="{00000000-0005-0000-0000-0000602E0000}"/>
    <cellStyle name="20% - Dekorfärg3 3 2 4 4 2 2" xfId="40776" xr:uid="{00000000-0005-0000-0000-0000612E0000}"/>
    <cellStyle name="20% - Dekorfärg3 3 2 4 4 3" xfId="31889" xr:uid="{00000000-0005-0000-0000-0000622E0000}"/>
    <cellStyle name="20% - Dekorfärg3 3 2 4 4 4" xfId="40777" xr:uid="{00000000-0005-0000-0000-0000632E0000}"/>
    <cellStyle name="20% - Dekorfärg3 3 2 4 4_Tabell 6a K" xfId="23513" xr:uid="{00000000-0005-0000-0000-0000642E0000}"/>
    <cellStyle name="20% - Dekorfärg3 3 2 4 5" xfId="10007" xr:uid="{00000000-0005-0000-0000-0000652E0000}"/>
    <cellStyle name="20% - Dekorfärg3 3 2 4 5 2" xfId="40778" xr:uid="{00000000-0005-0000-0000-0000662E0000}"/>
    <cellStyle name="20% - Dekorfärg3 3 2 4 5 2 2" xfId="40779" xr:uid="{00000000-0005-0000-0000-0000672E0000}"/>
    <cellStyle name="20% - Dekorfärg3 3 2 4 5 3" xfId="40780" xr:uid="{00000000-0005-0000-0000-0000682E0000}"/>
    <cellStyle name="20% - Dekorfärg3 3 2 4 6" xfId="27504" xr:uid="{00000000-0005-0000-0000-0000692E0000}"/>
    <cellStyle name="20% - Dekorfärg3 3 2 4 6 2" xfId="40781" xr:uid="{00000000-0005-0000-0000-00006A2E0000}"/>
    <cellStyle name="20% - Dekorfärg3 3 2 4 7" xfId="40782" xr:uid="{00000000-0005-0000-0000-00006B2E0000}"/>
    <cellStyle name="20% - Dekorfärg3 3 2 4 8" xfId="40783" xr:uid="{00000000-0005-0000-0000-00006C2E0000}"/>
    <cellStyle name="20% - Dekorfärg3 3 2 4_Tabell 6a K" xfId="18329" xr:uid="{00000000-0005-0000-0000-00006D2E0000}"/>
    <cellStyle name="20% - Dekorfärg3 3 2 5" xfId="1424" xr:uid="{00000000-0005-0000-0000-00006E2E0000}"/>
    <cellStyle name="20% - Dekorfärg3 3 2 5 2" xfId="3616" xr:uid="{00000000-0005-0000-0000-00006F2E0000}"/>
    <cellStyle name="20% - Dekorfärg3 3 2 5 2 2" xfId="8002" xr:uid="{00000000-0005-0000-0000-0000702E0000}"/>
    <cellStyle name="20% - Dekorfärg3 3 2 5 2 2 2" xfId="16887" xr:uid="{00000000-0005-0000-0000-0000712E0000}"/>
    <cellStyle name="20% - Dekorfärg3 3 2 5 2 2 2 2" xfId="40784" xr:uid="{00000000-0005-0000-0000-0000722E0000}"/>
    <cellStyle name="20% - Dekorfärg3 3 2 5 2 2 3" xfId="34384" xr:uid="{00000000-0005-0000-0000-0000732E0000}"/>
    <cellStyle name="20% - Dekorfärg3 3 2 5 2 2_Tabell 6a K" xfId="21873" xr:uid="{00000000-0005-0000-0000-0000742E0000}"/>
    <cellStyle name="20% - Dekorfärg3 3 2 5 2 3" xfId="12501" xr:uid="{00000000-0005-0000-0000-0000752E0000}"/>
    <cellStyle name="20% - Dekorfärg3 3 2 5 2 3 2" xfId="40785" xr:uid="{00000000-0005-0000-0000-0000762E0000}"/>
    <cellStyle name="20% - Dekorfärg3 3 2 5 2 4" xfId="29998" xr:uid="{00000000-0005-0000-0000-0000772E0000}"/>
    <cellStyle name="20% - Dekorfärg3 3 2 5 2 5" xfId="40786" xr:uid="{00000000-0005-0000-0000-0000782E0000}"/>
    <cellStyle name="20% - Dekorfärg3 3 2 5 2_Tabell 6a K" xfId="18510" xr:uid="{00000000-0005-0000-0000-0000792E0000}"/>
    <cellStyle name="20% - Dekorfärg3 3 2 5 3" xfId="5809" xr:uid="{00000000-0005-0000-0000-00007A2E0000}"/>
    <cellStyle name="20% - Dekorfärg3 3 2 5 3 2" xfId="14694" xr:uid="{00000000-0005-0000-0000-00007B2E0000}"/>
    <cellStyle name="20% - Dekorfärg3 3 2 5 3 2 2" xfId="40787" xr:uid="{00000000-0005-0000-0000-00007C2E0000}"/>
    <cellStyle name="20% - Dekorfärg3 3 2 5 3 3" xfId="32191" xr:uid="{00000000-0005-0000-0000-00007D2E0000}"/>
    <cellStyle name="20% - Dekorfärg3 3 2 5 3 4" xfId="40788" xr:uid="{00000000-0005-0000-0000-00007E2E0000}"/>
    <cellStyle name="20% - Dekorfärg3 3 2 5 3_Tabell 6a K" xfId="22001" xr:uid="{00000000-0005-0000-0000-00007F2E0000}"/>
    <cellStyle name="20% - Dekorfärg3 3 2 5 4" xfId="10309" xr:uid="{00000000-0005-0000-0000-0000802E0000}"/>
    <cellStyle name="20% - Dekorfärg3 3 2 5 4 2" xfId="40789" xr:uid="{00000000-0005-0000-0000-0000812E0000}"/>
    <cellStyle name="20% - Dekorfärg3 3 2 5 4 2 2" xfId="40790" xr:uid="{00000000-0005-0000-0000-0000822E0000}"/>
    <cellStyle name="20% - Dekorfärg3 3 2 5 4 3" xfId="40791" xr:uid="{00000000-0005-0000-0000-0000832E0000}"/>
    <cellStyle name="20% - Dekorfärg3 3 2 5 5" xfId="27806" xr:uid="{00000000-0005-0000-0000-0000842E0000}"/>
    <cellStyle name="20% - Dekorfärg3 3 2 5 5 2" xfId="40792" xr:uid="{00000000-0005-0000-0000-0000852E0000}"/>
    <cellStyle name="20% - Dekorfärg3 3 2 5 6" xfId="40793" xr:uid="{00000000-0005-0000-0000-0000862E0000}"/>
    <cellStyle name="20% - Dekorfärg3 3 2 5 7" xfId="40794" xr:uid="{00000000-0005-0000-0000-0000872E0000}"/>
    <cellStyle name="20% - Dekorfärg3 3 2 5_Tabell 6a K" xfId="23242" xr:uid="{00000000-0005-0000-0000-0000882E0000}"/>
    <cellStyle name="20% - Dekorfärg3 3 2 6" xfId="2466" xr:uid="{00000000-0005-0000-0000-0000892E0000}"/>
    <cellStyle name="20% - Dekorfärg3 3 2 6 2" xfId="6852" xr:uid="{00000000-0005-0000-0000-00008A2E0000}"/>
    <cellStyle name="20% - Dekorfärg3 3 2 6 2 2" xfId="15737" xr:uid="{00000000-0005-0000-0000-00008B2E0000}"/>
    <cellStyle name="20% - Dekorfärg3 3 2 6 2 2 2" xfId="40795" xr:uid="{00000000-0005-0000-0000-00008C2E0000}"/>
    <cellStyle name="20% - Dekorfärg3 3 2 6 2 3" xfId="33234" xr:uid="{00000000-0005-0000-0000-00008D2E0000}"/>
    <cellStyle name="20% - Dekorfärg3 3 2 6 2 4" xfId="40796" xr:uid="{00000000-0005-0000-0000-00008E2E0000}"/>
    <cellStyle name="20% - Dekorfärg3 3 2 6 2_Tabell 6a K" xfId="24797" xr:uid="{00000000-0005-0000-0000-00008F2E0000}"/>
    <cellStyle name="20% - Dekorfärg3 3 2 6 3" xfId="11351" xr:uid="{00000000-0005-0000-0000-0000902E0000}"/>
    <cellStyle name="20% - Dekorfärg3 3 2 6 3 2" xfId="40797" xr:uid="{00000000-0005-0000-0000-0000912E0000}"/>
    <cellStyle name="20% - Dekorfärg3 3 2 6 3 2 2" xfId="40798" xr:uid="{00000000-0005-0000-0000-0000922E0000}"/>
    <cellStyle name="20% - Dekorfärg3 3 2 6 3 3" xfId="40799" xr:uid="{00000000-0005-0000-0000-0000932E0000}"/>
    <cellStyle name="20% - Dekorfärg3 3 2 6 4" xfId="28848" xr:uid="{00000000-0005-0000-0000-0000942E0000}"/>
    <cellStyle name="20% - Dekorfärg3 3 2 6 4 2" xfId="40800" xr:uid="{00000000-0005-0000-0000-0000952E0000}"/>
    <cellStyle name="20% - Dekorfärg3 3 2 6 5" xfId="40801" xr:uid="{00000000-0005-0000-0000-0000962E0000}"/>
    <cellStyle name="20% - Dekorfärg3 3 2 6 6" xfId="40802" xr:uid="{00000000-0005-0000-0000-0000972E0000}"/>
    <cellStyle name="20% - Dekorfärg3 3 2 6_Tabell 6a K" xfId="23690" xr:uid="{00000000-0005-0000-0000-0000982E0000}"/>
    <cellStyle name="20% - Dekorfärg3 3 2 7" xfId="4659" xr:uid="{00000000-0005-0000-0000-0000992E0000}"/>
    <cellStyle name="20% - Dekorfärg3 3 2 7 2" xfId="13544" xr:uid="{00000000-0005-0000-0000-00009A2E0000}"/>
    <cellStyle name="20% - Dekorfärg3 3 2 7 2 2" xfId="40803" xr:uid="{00000000-0005-0000-0000-00009B2E0000}"/>
    <cellStyle name="20% - Dekorfärg3 3 2 7 3" xfId="31041" xr:uid="{00000000-0005-0000-0000-00009C2E0000}"/>
    <cellStyle name="20% - Dekorfärg3 3 2 7 4" xfId="40804" xr:uid="{00000000-0005-0000-0000-00009D2E0000}"/>
    <cellStyle name="20% - Dekorfärg3 3 2 7_Tabell 6a K" xfId="20847" xr:uid="{00000000-0005-0000-0000-00009E2E0000}"/>
    <cellStyle name="20% - Dekorfärg3 3 2 8" xfId="9159" xr:uid="{00000000-0005-0000-0000-00009F2E0000}"/>
    <cellStyle name="20% - Dekorfärg3 3 2 8 2" xfId="40805" xr:uid="{00000000-0005-0000-0000-0000A02E0000}"/>
    <cellStyle name="20% - Dekorfärg3 3 2 8 2 2" xfId="40806" xr:uid="{00000000-0005-0000-0000-0000A12E0000}"/>
    <cellStyle name="20% - Dekorfärg3 3 2 8 3" xfId="40807" xr:uid="{00000000-0005-0000-0000-0000A22E0000}"/>
    <cellStyle name="20% - Dekorfärg3 3 2 9" xfId="26656" xr:uid="{00000000-0005-0000-0000-0000A32E0000}"/>
    <cellStyle name="20% - Dekorfärg3 3 2 9 2" xfId="40808" xr:uid="{00000000-0005-0000-0000-0000A42E0000}"/>
    <cellStyle name="20% - Dekorfärg3 3 2_Tabell 6a K" xfId="19622" xr:uid="{00000000-0005-0000-0000-0000A52E0000}"/>
    <cellStyle name="20% - Dekorfärg3 3 3" xfId="330" xr:uid="{00000000-0005-0000-0000-0000A62E0000}"/>
    <cellStyle name="20% - Dekorfärg3 3 3 10" xfId="40809" xr:uid="{00000000-0005-0000-0000-0000A72E0000}"/>
    <cellStyle name="20% - Dekorfärg3 3 3 11" xfId="40810" xr:uid="{00000000-0005-0000-0000-0000A82E0000}"/>
    <cellStyle name="20% - Dekorfärg3 3 3 12" xfId="40811" xr:uid="{00000000-0005-0000-0000-0000A92E0000}"/>
    <cellStyle name="20% - Dekorfärg3 3 3 2" xfId="542" xr:uid="{00000000-0005-0000-0000-0000AA2E0000}"/>
    <cellStyle name="20% - Dekorfärg3 3 3 2 2" xfId="966" xr:uid="{00000000-0005-0000-0000-0000AB2E0000}"/>
    <cellStyle name="20% - Dekorfärg3 3 3 2 2 2" xfId="1431" xr:uid="{00000000-0005-0000-0000-0000AC2E0000}"/>
    <cellStyle name="20% - Dekorfärg3 3 3 2 2 2 2" xfId="3623" xr:uid="{00000000-0005-0000-0000-0000AD2E0000}"/>
    <cellStyle name="20% - Dekorfärg3 3 3 2 2 2 2 2" xfId="8009" xr:uid="{00000000-0005-0000-0000-0000AE2E0000}"/>
    <cellStyle name="20% - Dekorfärg3 3 3 2 2 2 2 2 2" xfId="16894" xr:uid="{00000000-0005-0000-0000-0000AF2E0000}"/>
    <cellStyle name="20% - Dekorfärg3 3 3 2 2 2 2 2 2 2" xfId="40812" xr:uid="{00000000-0005-0000-0000-0000B02E0000}"/>
    <cellStyle name="20% - Dekorfärg3 3 3 2 2 2 2 2 3" xfId="34391" xr:uid="{00000000-0005-0000-0000-0000B12E0000}"/>
    <cellStyle name="20% - Dekorfärg3 3 3 2 2 2 2 2_Tabell 6a K" xfId="25887" xr:uid="{00000000-0005-0000-0000-0000B22E0000}"/>
    <cellStyle name="20% - Dekorfärg3 3 3 2 2 2 2 3" xfId="12508" xr:uid="{00000000-0005-0000-0000-0000B32E0000}"/>
    <cellStyle name="20% - Dekorfärg3 3 3 2 2 2 2 3 2" xfId="40813" xr:uid="{00000000-0005-0000-0000-0000B42E0000}"/>
    <cellStyle name="20% - Dekorfärg3 3 3 2 2 2 2 4" xfId="30005" xr:uid="{00000000-0005-0000-0000-0000B52E0000}"/>
    <cellStyle name="20% - Dekorfärg3 3 3 2 2 2 2 5" xfId="40814" xr:uid="{00000000-0005-0000-0000-0000B62E0000}"/>
    <cellStyle name="20% - Dekorfärg3 3 3 2 2 2 2_Tabell 6a K" xfId="26389" xr:uid="{00000000-0005-0000-0000-0000B72E0000}"/>
    <cellStyle name="20% - Dekorfärg3 3 3 2 2 2 3" xfId="5816" xr:uid="{00000000-0005-0000-0000-0000B82E0000}"/>
    <cellStyle name="20% - Dekorfärg3 3 3 2 2 2 3 2" xfId="14701" xr:uid="{00000000-0005-0000-0000-0000B92E0000}"/>
    <cellStyle name="20% - Dekorfärg3 3 3 2 2 2 3 2 2" xfId="40815" xr:uid="{00000000-0005-0000-0000-0000BA2E0000}"/>
    <cellStyle name="20% - Dekorfärg3 3 3 2 2 2 3 3" xfId="32198" xr:uid="{00000000-0005-0000-0000-0000BB2E0000}"/>
    <cellStyle name="20% - Dekorfärg3 3 3 2 2 2 3 4" xfId="40816" xr:uid="{00000000-0005-0000-0000-0000BC2E0000}"/>
    <cellStyle name="20% - Dekorfärg3 3 3 2 2 2 3_Tabell 6a K" xfId="21280" xr:uid="{00000000-0005-0000-0000-0000BD2E0000}"/>
    <cellStyle name="20% - Dekorfärg3 3 3 2 2 2 4" xfId="10316" xr:uid="{00000000-0005-0000-0000-0000BE2E0000}"/>
    <cellStyle name="20% - Dekorfärg3 3 3 2 2 2 4 2" xfId="40817" xr:uid="{00000000-0005-0000-0000-0000BF2E0000}"/>
    <cellStyle name="20% - Dekorfärg3 3 3 2 2 2 4 2 2" xfId="40818" xr:uid="{00000000-0005-0000-0000-0000C02E0000}"/>
    <cellStyle name="20% - Dekorfärg3 3 3 2 2 2 4 3" xfId="40819" xr:uid="{00000000-0005-0000-0000-0000C12E0000}"/>
    <cellStyle name="20% - Dekorfärg3 3 3 2 2 2 5" xfId="27813" xr:uid="{00000000-0005-0000-0000-0000C22E0000}"/>
    <cellStyle name="20% - Dekorfärg3 3 3 2 2 2 5 2" xfId="40820" xr:uid="{00000000-0005-0000-0000-0000C32E0000}"/>
    <cellStyle name="20% - Dekorfärg3 3 3 2 2 2 6" xfId="40821" xr:uid="{00000000-0005-0000-0000-0000C42E0000}"/>
    <cellStyle name="20% - Dekorfärg3 3 3 2 2 2 7" xfId="40822" xr:uid="{00000000-0005-0000-0000-0000C52E0000}"/>
    <cellStyle name="20% - Dekorfärg3 3 3 2 2 2_Tabell 6a K" xfId="26216" xr:uid="{00000000-0005-0000-0000-0000C62E0000}"/>
    <cellStyle name="20% - Dekorfärg3 3 3 2 2 3" xfId="3158" xr:uid="{00000000-0005-0000-0000-0000C72E0000}"/>
    <cellStyle name="20% - Dekorfärg3 3 3 2 2 3 2" xfId="7544" xr:uid="{00000000-0005-0000-0000-0000C82E0000}"/>
    <cellStyle name="20% - Dekorfärg3 3 3 2 2 3 2 2" xfId="16429" xr:uid="{00000000-0005-0000-0000-0000C92E0000}"/>
    <cellStyle name="20% - Dekorfärg3 3 3 2 2 3 2 2 2" xfId="40823" xr:uid="{00000000-0005-0000-0000-0000CA2E0000}"/>
    <cellStyle name="20% - Dekorfärg3 3 3 2 2 3 2 3" xfId="33926" xr:uid="{00000000-0005-0000-0000-0000CB2E0000}"/>
    <cellStyle name="20% - Dekorfärg3 3 3 2 2 3 2 4" xfId="40824" xr:uid="{00000000-0005-0000-0000-0000CC2E0000}"/>
    <cellStyle name="20% - Dekorfärg3 3 3 2 2 3 2_Tabell 6a K" xfId="22459" xr:uid="{00000000-0005-0000-0000-0000CD2E0000}"/>
    <cellStyle name="20% - Dekorfärg3 3 3 2 2 3 3" xfId="12043" xr:uid="{00000000-0005-0000-0000-0000CE2E0000}"/>
    <cellStyle name="20% - Dekorfärg3 3 3 2 2 3 3 2" xfId="40825" xr:uid="{00000000-0005-0000-0000-0000CF2E0000}"/>
    <cellStyle name="20% - Dekorfärg3 3 3 2 2 3 3 2 2" xfId="40826" xr:uid="{00000000-0005-0000-0000-0000D02E0000}"/>
    <cellStyle name="20% - Dekorfärg3 3 3 2 2 3 3 3" xfId="40827" xr:uid="{00000000-0005-0000-0000-0000D12E0000}"/>
    <cellStyle name="20% - Dekorfärg3 3 3 2 2 3 4" xfId="29540" xr:uid="{00000000-0005-0000-0000-0000D22E0000}"/>
    <cellStyle name="20% - Dekorfärg3 3 3 2 2 3 4 2" xfId="40828" xr:uid="{00000000-0005-0000-0000-0000D32E0000}"/>
    <cellStyle name="20% - Dekorfärg3 3 3 2 2 3 5" xfId="40829" xr:uid="{00000000-0005-0000-0000-0000D42E0000}"/>
    <cellStyle name="20% - Dekorfärg3 3 3 2 2 3 6" xfId="40830" xr:uid="{00000000-0005-0000-0000-0000D52E0000}"/>
    <cellStyle name="20% - Dekorfärg3 3 3 2 2 3_Tabell 6a K" xfId="18430" xr:uid="{00000000-0005-0000-0000-0000D62E0000}"/>
    <cellStyle name="20% - Dekorfärg3 3 3 2 2 4" xfId="5351" xr:uid="{00000000-0005-0000-0000-0000D72E0000}"/>
    <cellStyle name="20% - Dekorfärg3 3 3 2 2 4 2" xfId="14236" xr:uid="{00000000-0005-0000-0000-0000D82E0000}"/>
    <cellStyle name="20% - Dekorfärg3 3 3 2 2 4 2 2" xfId="40831" xr:uid="{00000000-0005-0000-0000-0000D92E0000}"/>
    <cellStyle name="20% - Dekorfärg3 3 3 2 2 4 3" xfId="31733" xr:uid="{00000000-0005-0000-0000-0000DA2E0000}"/>
    <cellStyle name="20% - Dekorfärg3 3 3 2 2 4 4" xfId="40832" xr:uid="{00000000-0005-0000-0000-0000DB2E0000}"/>
    <cellStyle name="20% - Dekorfärg3 3 3 2 2 4_Tabell 6a K" xfId="22257" xr:uid="{00000000-0005-0000-0000-0000DC2E0000}"/>
    <cellStyle name="20% - Dekorfärg3 3 3 2 2 5" xfId="9851" xr:uid="{00000000-0005-0000-0000-0000DD2E0000}"/>
    <cellStyle name="20% - Dekorfärg3 3 3 2 2 5 2" xfId="40833" xr:uid="{00000000-0005-0000-0000-0000DE2E0000}"/>
    <cellStyle name="20% - Dekorfärg3 3 3 2 2 5 2 2" xfId="40834" xr:uid="{00000000-0005-0000-0000-0000DF2E0000}"/>
    <cellStyle name="20% - Dekorfärg3 3 3 2 2 5 3" xfId="40835" xr:uid="{00000000-0005-0000-0000-0000E02E0000}"/>
    <cellStyle name="20% - Dekorfärg3 3 3 2 2 6" xfId="27348" xr:uid="{00000000-0005-0000-0000-0000E12E0000}"/>
    <cellStyle name="20% - Dekorfärg3 3 3 2 2 6 2" xfId="40836" xr:uid="{00000000-0005-0000-0000-0000E22E0000}"/>
    <cellStyle name="20% - Dekorfärg3 3 3 2 2 7" xfId="40837" xr:uid="{00000000-0005-0000-0000-0000E32E0000}"/>
    <cellStyle name="20% - Dekorfärg3 3 3 2 2 8" xfId="40838" xr:uid="{00000000-0005-0000-0000-0000E42E0000}"/>
    <cellStyle name="20% - Dekorfärg3 3 3 2 2_Tabell 6a K" xfId="19439" xr:uid="{00000000-0005-0000-0000-0000E52E0000}"/>
    <cellStyle name="20% - Dekorfärg3 3 3 2 3" xfId="1430" xr:uid="{00000000-0005-0000-0000-0000E62E0000}"/>
    <cellStyle name="20% - Dekorfärg3 3 3 2 3 2" xfId="3622" xr:uid="{00000000-0005-0000-0000-0000E72E0000}"/>
    <cellStyle name="20% - Dekorfärg3 3 3 2 3 2 2" xfId="8008" xr:uid="{00000000-0005-0000-0000-0000E82E0000}"/>
    <cellStyle name="20% - Dekorfärg3 3 3 2 3 2 2 2" xfId="16893" xr:uid="{00000000-0005-0000-0000-0000E92E0000}"/>
    <cellStyle name="20% - Dekorfärg3 3 3 2 3 2 2 2 2" xfId="40839" xr:uid="{00000000-0005-0000-0000-0000EA2E0000}"/>
    <cellStyle name="20% - Dekorfärg3 3 3 2 3 2 2 3" xfId="34390" xr:uid="{00000000-0005-0000-0000-0000EB2E0000}"/>
    <cellStyle name="20% - Dekorfärg3 3 3 2 3 2 2_Tabell 6a K" xfId="19325" xr:uid="{00000000-0005-0000-0000-0000EC2E0000}"/>
    <cellStyle name="20% - Dekorfärg3 3 3 2 3 2 3" xfId="12507" xr:uid="{00000000-0005-0000-0000-0000ED2E0000}"/>
    <cellStyle name="20% - Dekorfärg3 3 3 2 3 2 3 2" xfId="40840" xr:uid="{00000000-0005-0000-0000-0000EE2E0000}"/>
    <cellStyle name="20% - Dekorfärg3 3 3 2 3 2 4" xfId="30004" xr:uid="{00000000-0005-0000-0000-0000EF2E0000}"/>
    <cellStyle name="20% - Dekorfärg3 3 3 2 3 2 5" xfId="40841" xr:uid="{00000000-0005-0000-0000-0000F02E0000}"/>
    <cellStyle name="20% - Dekorfärg3 3 3 2 3 2_Tabell 6a K" xfId="20401" xr:uid="{00000000-0005-0000-0000-0000F12E0000}"/>
    <cellStyle name="20% - Dekorfärg3 3 3 2 3 3" xfId="5815" xr:uid="{00000000-0005-0000-0000-0000F22E0000}"/>
    <cellStyle name="20% - Dekorfärg3 3 3 2 3 3 2" xfId="14700" xr:uid="{00000000-0005-0000-0000-0000F32E0000}"/>
    <cellStyle name="20% - Dekorfärg3 3 3 2 3 3 2 2" xfId="40842" xr:uid="{00000000-0005-0000-0000-0000F42E0000}"/>
    <cellStyle name="20% - Dekorfärg3 3 3 2 3 3 3" xfId="32197" xr:uid="{00000000-0005-0000-0000-0000F52E0000}"/>
    <cellStyle name="20% - Dekorfärg3 3 3 2 3 3 4" xfId="40843" xr:uid="{00000000-0005-0000-0000-0000F62E0000}"/>
    <cellStyle name="20% - Dekorfärg3 3 3 2 3 3_Tabell 6a K" xfId="22947" xr:uid="{00000000-0005-0000-0000-0000F72E0000}"/>
    <cellStyle name="20% - Dekorfärg3 3 3 2 3 4" xfId="10315" xr:uid="{00000000-0005-0000-0000-0000F82E0000}"/>
    <cellStyle name="20% - Dekorfärg3 3 3 2 3 4 2" xfId="40844" xr:uid="{00000000-0005-0000-0000-0000F92E0000}"/>
    <cellStyle name="20% - Dekorfärg3 3 3 2 3 4 2 2" xfId="40845" xr:uid="{00000000-0005-0000-0000-0000FA2E0000}"/>
    <cellStyle name="20% - Dekorfärg3 3 3 2 3 4 3" xfId="40846" xr:uid="{00000000-0005-0000-0000-0000FB2E0000}"/>
    <cellStyle name="20% - Dekorfärg3 3 3 2 3 5" xfId="27812" xr:uid="{00000000-0005-0000-0000-0000FC2E0000}"/>
    <cellStyle name="20% - Dekorfärg3 3 3 2 3 5 2" xfId="40847" xr:uid="{00000000-0005-0000-0000-0000FD2E0000}"/>
    <cellStyle name="20% - Dekorfärg3 3 3 2 3 6" xfId="40848" xr:uid="{00000000-0005-0000-0000-0000FE2E0000}"/>
    <cellStyle name="20% - Dekorfärg3 3 3 2 3 7" xfId="40849" xr:uid="{00000000-0005-0000-0000-0000FF2E0000}"/>
    <cellStyle name="20% - Dekorfärg3 3 3 2 3_Tabell 6a K" xfId="25951" xr:uid="{00000000-0005-0000-0000-0000002F0000}"/>
    <cellStyle name="20% - Dekorfärg3 3 3 2 4" xfId="2734" xr:uid="{00000000-0005-0000-0000-0000012F0000}"/>
    <cellStyle name="20% - Dekorfärg3 3 3 2 4 2" xfId="7120" xr:uid="{00000000-0005-0000-0000-0000022F0000}"/>
    <cellStyle name="20% - Dekorfärg3 3 3 2 4 2 2" xfId="16005" xr:uid="{00000000-0005-0000-0000-0000032F0000}"/>
    <cellStyle name="20% - Dekorfärg3 3 3 2 4 2 2 2" xfId="40850" xr:uid="{00000000-0005-0000-0000-0000042F0000}"/>
    <cellStyle name="20% - Dekorfärg3 3 3 2 4 2 3" xfId="33502" xr:uid="{00000000-0005-0000-0000-0000052F0000}"/>
    <cellStyle name="20% - Dekorfärg3 3 3 2 4 2 4" xfId="40851" xr:uid="{00000000-0005-0000-0000-0000062F0000}"/>
    <cellStyle name="20% - Dekorfärg3 3 3 2 4 2_Tabell 6a K" xfId="24629" xr:uid="{00000000-0005-0000-0000-0000072F0000}"/>
    <cellStyle name="20% - Dekorfärg3 3 3 2 4 3" xfId="11619" xr:uid="{00000000-0005-0000-0000-0000082F0000}"/>
    <cellStyle name="20% - Dekorfärg3 3 3 2 4 3 2" xfId="40852" xr:uid="{00000000-0005-0000-0000-0000092F0000}"/>
    <cellStyle name="20% - Dekorfärg3 3 3 2 4 3 2 2" xfId="40853" xr:uid="{00000000-0005-0000-0000-00000A2F0000}"/>
    <cellStyle name="20% - Dekorfärg3 3 3 2 4 3 3" xfId="40854" xr:uid="{00000000-0005-0000-0000-00000B2F0000}"/>
    <cellStyle name="20% - Dekorfärg3 3 3 2 4 4" xfId="29116" xr:uid="{00000000-0005-0000-0000-00000C2F0000}"/>
    <cellStyle name="20% - Dekorfärg3 3 3 2 4 4 2" xfId="40855" xr:uid="{00000000-0005-0000-0000-00000D2F0000}"/>
    <cellStyle name="20% - Dekorfärg3 3 3 2 4 5" xfId="40856" xr:uid="{00000000-0005-0000-0000-00000E2F0000}"/>
    <cellStyle name="20% - Dekorfärg3 3 3 2 4 6" xfId="40857" xr:uid="{00000000-0005-0000-0000-00000F2F0000}"/>
    <cellStyle name="20% - Dekorfärg3 3 3 2 4_Tabell 6a K" xfId="24606" xr:uid="{00000000-0005-0000-0000-0000102F0000}"/>
    <cellStyle name="20% - Dekorfärg3 3 3 2 5" xfId="4927" xr:uid="{00000000-0005-0000-0000-0000112F0000}"/>
    <cellStyle name="20% - Dekorfärg3 3 3 2 5 2" xfId="13812" xr:uid="{00000000-0005-0000-0000-0000122F0000}"/>
    <cellStyle name="20% - Dekorfärg3 3 3 2 5 2 2" xfId="40858" xr:uid="{00000000-0005-0000-0000-0000132F0000}"/>
    <cellStyle name="20% - Dekorfärg3 3 3 2 5 3" xfId="31309" xr:uid="{00000000-0005-0000-0000-0000142F0000}"/>
    <cellStyle name="20% - Dekorfärg3 3 3 2 5 4" xfId="40859" xr:uid="{00000000-0005-0000-0000-0000152F0000}"/>
    <cellStyle name="20% - Dekorfärg3 3 3 2 5_Tabell 6a K" xfId="24430" xr:uid="{00000000-0005-0000-0000-0000162F0000}"/>
    <cellStyle name="20% - Dekorfärg3 3 3 2 6" xfId="9427" xr:uid="{00000000-0005-0000-0000-0000172F0000}"/>
    <cellStyle name="20% - Dekorfärg3 3 3 2 6 2" xfId="40860" xr:uid="{00000000-0005-0000-0000-0000182F0000}"/>
    <cellStyle name="20% - Dekorfärg3 3 3 2 6 2 2" xfId="40861" xr:uid="{00000000-0005-0000-0000-0000192F0000}"/>
    <cellStyle name="20% - Dekorfärg3 3 3 2 6 3" xfId="40862" xr:uid="{00000000-0005-0000-0000-00001A2F0000}"/>
    <cellStyle name="20% - Dekorfärg3 3 3 2 7" xfId="26924" xr:uid="{00000000-0005-0000-0000-00001B2F0000}"/>
    <cellStyle name="20% - Dekorfärg3 3 3 2 7 2" xfId="40863" xr:uid="{00000000-0005-0000-0000-00001C2F0000}"/>
    <cellStyle name="20% - Dekorfärg3 3 3 2 8" xfId="40864" xr:uid="{00000000-0005-0000-0000-00001D2F0000}"/>
    <cellStyle name="20% - Dekorfärg3 3 3 2 9" xfId="40865" xr:uid="{00000000-0005-0000-0000-00001E2F0000}"/>
    <cellStyle name="20% - Dekorfärg3 3 3 2_Tabell 6a K" xfId="20087" xr:uid="{00000000-0005-0000-0000-00001F2F0000}"/>
    <cellStyle name="20% - Dekorfärg3 3 3 3" xfId="754" xr:uid="{00000000-0005-0000-0000-0000202F0000}"/>
    <cellStyle name="20% - Dekorfärg3 3 3 3 2" xfId="1432" xr:uid="{00000000-0005-0000-0000-0000212F0000}"/>
    <cellStyle name="20% - Dekorfärg3 3 3 3 2 2" xfId="3624" xr:uid="{00000000-0005-0000-0000-0000222F0000}"/>
    <cellStyle name="20% - Dekorfärg3 3 3 3 2 2 2" xfId="8010" xr:uid="{00000000-0005-0000-0000-0000232F0000}"/>
    <cellStyle name="20% - Dekorfärg3 3 3 3 2 2 2 2" xfId="16895" xr:uid="{00000000-0005-0000-0000-0000242F0000}"/>
    <cellStyle name="20% - Dekorfärg3 3 3 3 2 2 2 2 2" xfId="40866" xr:uid="{00000000-0005-0000-0000-0000252F0000}"/>
    <cellStyle name="20% - Dekorfärg3 3 3 3 2 2 2 3" xfId="34392" xr:uid="{00000000-0005-0000-0000-0000262F0000}"/>
    <cellStyle name="20% - Dekorfärg3 3 3 3 2 2 2_Tabell 6a K" xfId="19862" xr:uid="{00000000-0005-0000-0000-0000272F0000}"/>
    <cellStyle name="20% - Dekorfärg3 3 3 3 2 2 3" xfId="12509" xr:uid="{00000000-0005-0000-0000-0000282F0000}"/>
    <cellStyle name="20% - Dekorfärg3 3 3 3 2 2 3 2" xfId="40867" xr:uid="{00000000-0005-0000-0000-0000292F0000}"/>
    <cellStyle name="20% - Dekorfärg3 3 3 3 2 2 4" xfId="30006" xr:uid="{00000000-0005-0000-0000-00002A2F0000}"/>
    <cellStyle name="20% - Dekorfärg3 3 3 3 2 2 5" xfId="40868" xr:uid="{00000000-0005-0000-0000-00002B2F0000}"/>
    <cellStyle name="20% - Dekorfärg3 3 3 3 2 2_Tabell 6a K" xfId="18448" xr:uid="{00000000-0005-0000-0000-00002C2F0000}"/>
    <cellStyle name="20% - Dekorfärg3 3 3 3 2 3" xfId="5817" xr:uid="{00000000-0005-0000-0000-00002D2F0000}"/>
    <cellStyle name="20% - Dekorfärg3 3 3 3 2 3 2" xfId="14702" xr:uid="{00000000-0005-0000-0000-00002E2F0000}"/>
    <cellStyle name="20% - Dekorfärg3 3 3 3 2 3 2 2" xfId="40869" xr:uid="{00000000-0005-0000-0000-00002F2F0000}"/>
    <cellStyle name="20% - Dekorfärg3 3 3 3 2 3 3" xfId="32199" xr:uid="{00000000-0005-0000-0000-0000302F0000}"/>
    <cellStyle name="20% - Dekorfärg3 3 3 3 2 3 4" xfId="40870" xr:uid="{00000000-0005-0000-0000-0000312F0000}"/>
    <cellStyle name="20% - Dekorfärg3 3 3 3 2 3_Tabell 6a K" xfId="18181" xr:uid="{00000000-0005-0000-0000-0000322F0000}"/>
    <cellStyle name="20% - Dekorfärg3 3 3 3 2 4" xfId="10317" xr:uid="{00000000-0005-0000-0000-0000332F0000}"/>
    <cellStyle name="20% - Dekorfärg3 3 3 3 2 4 2" xfId="40871" xr:uid="{00000000-0005-0000-0000-0000342F0000}"/>
    <cellStyle name="20% - Dekorfärg3 3 3 3 2 4 2 2" xfId="40872" xr:uid="{00000000-0005-0000-0000-0000352F0000}"/>
    <cellStyle name="20% - Dekorfärg3 3 3 3 2 4 3" xfId="40873" xr:uid="{00000000-0005-0000-0000-0000362F0000}"/>
    <cellStyle name="20% - Dekorfärg3 3 3 3 2 5" xfId="27814" xr:uid="{00000000-0005-0000-0000-0000372F0000}"/>
    <cellStyle name="20% - Dekorfärg3 3 3 3 2 5 2" xfId="40874" xr:uid="{00000000-0005-0000-0000-0000382F0000}"/>
    <cellStyle name="20% - Dekorfärg3 3 3 3 2 6" xfId="40875" xr:uid="{00000000-0005-0000-0000-0000392F0000}"/>
    <cellStyle name="20% - Dekorfärg3 3 3 3 2 7" xfId="40876" xr:uid="{00000000-0005-0000-0000-00003A2F0000}"/>
    <cellStyle name="20% - Dekorfärg3 3 3 3 2_Tabell 6a K" xfId="24046" xr:uid="{00000000-0005-0000-0000-00003B2F0000}"/>
    <cellStyle name="20% - Dekorfärg3 3 3 3 3" xfId="2946" xr:uid="{00000000-0005-0000-0000-00003C2F0000}"/>
    <cellStyle name="20% - Dekorfärg3 3 3 3 3 2" xfId="7332" xr:uid="{00000000-0005-0000-0000-00003D2F0000}"/>
    <cellStyle name="20% - Dekorfärg3 3 3 3 3 2 2" xfId="16217" xr:uid="{00000000-0005-0000-0000-00003E2F0000}"/>
    <cellStyle name="20% - Dekorfärg3 3 3 3 3 2 2 2" xfId="40877" xr:uid="{00000000-0005-0000-0000-00003F2F0000}"/>
    <cellStyle name="20% - Dekorfärg3 3 3 3 3 2 3" xfId="33714" xr:uid="{00000000-0005-0000-0000-0000402F0000}"/>
    <cellStyle name="20% - Dekorfärg3 3 3 3 3 2 4" xfId="40878" xr:uid="{00000000-0005-0000-0000-0000412F0000}"/>
    <cellStyle name="20% - Dekorfärg3 3 3 3 3 2_Tabell 6a K" xfId="22207" xr:uid="{00000000-0005-0000-0000-0000422F0000}"/>
    <cellStyle name="20% - Dekorfärg3 3 3 3 3 3" xfId="11831" xr:uid="{00000000-0005-0000-0000-0000432F0000}"/>
    <cellStyle name="20% - Dekorfärg3 3 3 3 3 3 2" xfId="40879" xr:uid="{00000000-0005-0000-0000-0000442F0000}"/>
    <cellStyle name="20% - Dekorfärg3 3 3 3 3 3 2 2" xfId="40880" xr:uid="{00000000-0005-0000-0000-0000452F0000}"/>
    <cellStyle name="20% - Dekorfärg3 3 3 3 3 3 3" xfId="40881" xr:uid="{00000000-0005-0000-0000-0000462F0000}"/>
    <cellStyle name="20% - Dekorfärg3 3 3 3 3 4" xfId="29328" xr:uid="{00000000-0005-0000-0000-0000472F0000}"/>
    <cellStyle name="20% - Dekorfärg3 3 3 3 3 4 2" xfId="40882" xr:uid="{00000000-0005-0000-0000-0000482F0000}"/>
    <cellStyle name="20% - Dekorfärg3 3 3 3 3 5" xfId="40883" xr:uid="{00000000-0005-0000-0000-0000492F0000}"/>
    <cellStyle name="20% - Dekorfärg3 3 3 3 3 6" xfId="40884" xr:uid="{00000000-0005-0000-0000-00004A2F0000}"/>
    <cellStyle name="20% - Dekorfärg3 3 3 3 3_Tabell 6a K" xfId="18252" xr:uid="{00000000-0005-0000-0000-00004B2F0000}"/>
    <cellStyle name="20% - Dekorfärg3 3 3 3 4" xfId="5139" xr:uid="{00000000-0005-0000-0000-00004C2F0000}"/>
    <cellStyle name="20% - Dekorfärg3 3 3 3 4 2" xfId="14024" xr:uid="{00000000-0005-0000-0000-00004D2F0000}"/>
    <cellStyle name="20% - Dekorfärg3 3 3 3 4 2 2" xfId="40885" xr:uid="{00000000-0005-0000-0000-00004E2F0000}"/>
    <cellStyle name="20% - Dekorfärg3 3 3 3 4 3" xfId="31521" xr:uid="{00000000-0005-0000-0000-00004F2F0000}"/>
    <cellStyle name="20% - Dekorfärg3 3 3 3 4 4" xfId="40886" xr:uid="{00000000-0005-0000-0000-0000502F0000}"/>
    <cellStyle name="20% - Dekorfärg3 3 3 3 4_Tabell 6a K" xfId="20726" xr:uid="{00000000-0005-0000-0000-0000512F0000}"/>
    <cellStyle name="20% - Dekorfärg3 3 3 3 5" xfId="9639" xr:uid="{00000000-0005-0000-0000-0000522F0000}"/>
    <cellStyle name="20% - Dekorfärg3 3 3 3 5 2" xfId="40887" xr:uid="{00000000-0005-0000-0000-0000532F0000}"/>
    <cellStyle name="20% - Dekorfärg3 3 3 3 5 2 2" xfId="40888" xr:uid="{00000000-0005-0000-0000-0000542F0000}"/>
    <cellStyle name="20% - Dekorfärg3 3 3 3 5 3" xfId="40889" xr:uid="{00000000-0005-0000-0000-0000552F0000}"/>
    <cellStyle name="20% - Dekorfärg3 3 3 3 6" xfId="27136" xr:uid="{00000000-0005-0000-0000-0000562F0000}"/>
    <cellStyle name="20% - Dekorfärg3 3 3 3 6 2" xfId="40890" xr:uid="{00000000-0005-0000-0000-0000572F0000}"/>
    <cellStyle name="20% - Dekorfärg3 3 3 3 7" xfId="40891" xr:uid="{00000000-0005-0000-0000-0000582F0000}"/>
    <cellStyle name="20% - Dekorfärg3 3 3 3 8" xfId="40892" xr:uid="{00000000-0005-0000-0000-0000592F0000}"/>
    <cellStyle name="20% - Dekorfärg3 3 3 3_Tabell 6a K" xfId="21610" xr:uid="{00000000-0005-0000-0000-00005A2F0000}"/>
    <cellStyle name="20% - Dekorfärg3 3 3 4" xfId="1178" xr:uid="{00000000-0005-0000-0000-00005B2F0000}"/>
    <cellStyle name="20% - Dekorfärg3 3 3 4 2" xfId="1433" xr:uid="{00000000-0005-0000-0000-00005C2F0000}"/>
    <cellStyle name="20% - Dekorfärg3 3 3 4 2 2" xfId="3625" xr:uid="{00000000-0005-0000-0000-00005D2F0000}"/>
    <cellStyle name="20% - Dekorfärg3 3 3 4 2 2 2" xfId="8011" xr:uid="{00000000-0005-0000-0000-00005E2F0000}"/>
    <cellStyle name="20% - Dekorfärg3 3 3 4 2 2 2 2" xfId="16896" xr:uid="{00000000-0005-0000-0000-00005F2F0000}"/>
    <cellStyle name="20% - Dekorfärg3 3 3 4 2 2 2 2 2" xfId="40893" xr:uid="{00000000-0005-0000-0000-0000602F0000}"/>
    <cellStyle name="20% - Dekorfärg3 3 3 4 2 2 2 3" xfId="34393" xr:uid="{00000000-0005-0000-0000-0000612F0000}"/>
    <cellStyle name="20% - Dekorfärg3 3 3 4 2 2 2_Tabell 6a K" xfId="26217" xr:uid="{00000000-0005-0000-0000-0000622F0000}"/>
    <cellStyle name="20% - Dekorfärg3 3 3 4 2 2 3" xfId="12510" xr:uid="{00000000-0005-0000-0000-0000632F0000}"/>
    <cellStyle name="20% - Dekorfärg3 3 3 4 2 2 3 2" xfId="40894" xr:uid="{00000000-0005-0000-0000-0000642F0000}"/>
    <cellStyle name="20% - Dekorfärg3 3 3 4 2 2 4" xfId="30007" xr:uid="{00000000-0005-0000-0000-0000652F0000}"/>
    <cellStyle name="20% - Dekorfärg3 3 3 4 2 2 5" xfId="40895" xr:uid="{00000000-0005-0000-0000-0000662F0000}"/>
    <cellStyle name="20% - Dekorfärg3 3 3 4 2 2_Tabell 6a K" xfId="21609" xr:uid="{00000000-0005-0000-0000-0000672F0000}"/>
    <cellStyle name="20% - Dekorfärg3 3 3 4 2 3" xfId="5818" xr:uid="{00000000-0005-0000-0000-0000682F0000}"/>
    <cellStyle name="20% - Dekorfärg3 3 3 4 2 3 2" xfId="14703" xr:uid="{00000000-0005-0000-0000-0000692F0000}"/>
    <cellStyle name="20% - Dekorfärg3 3 3 4 2 3 2 2" xfId="40896" xr:uid="{00000000-0005-0000-0000-00006A2F0000}"/>
    <cellStyle name="20% - Dekorfärg3 3 3 4 2 3 3" xfId="32200" xr:uid="{00000000-0005-0000-0000-00006B2F0000}"/>
    <cellStyle name="20% - Dekorfärg3 3 3 4 2 3 4" xfId="40897" xr:uid="{00000000-0005-0000-0000-00006C2F0000}"/>
    <cellStyle name="20% - Dekorfärg3 3 3 4 2 3_Tabell 6a K" xfId="19287" xr:uid="{00000000-0005-0000-0000-00006D2F0000}"/>
    <cellStyle name="20% - Dekorfärg3 3 3 4 2 4" xfId="10318" xr:uid="{00000000-0005-0000-0000-00006E2F0000}"/>
    <cellStyle name="20% - Dekorfärg3 3 3 4 2 4 2" xfId="40898" xr:uid="{00000000-0005-0000-0000-00006F2F0000}"/>
    <cellStyle name="20% - Dekorfärg3 3 3 4 2 4 2 2" xfId="40899" xr:uid="{00000000-0005-0000-0000-0000702F0000}"/>
    <cellStyle name="20% - Dekorfärg3 3 3 4 2 4 3" xfId="40900" xr:uid="{00000000-0005-0000-0000-0000712F0000}"/>
    <cellStyle name="20% - Dekorfärg3 3 3 4 2 5" xfId="27815" xr:uid="{00000000-0005-0000-0000-0000722F0000}"/>
    <cellStyle name="20% - Dekorfärg3 3 3 4 2 5 2" xfId="40901" xr:uid="{00000000-0005-0000-0000-0000732F0000}"/>
    <cellStyle name="20% - Dekorfärg3 3 3 4 2 6" xfId="40902" xr:uid="{00000000-0005-0000-0000-0000742F0000}"/>
    <cellStyle name="20% - Dekorfärg3 3 3 4 2 7" xfId="40903" xr:uid="{00000000-0005-0000-0000-0000752F0000}"/>
    <cellStyle name="20% - Dekorfärg3 3 3 4 2_Tabell 6a K" xfId="25420" xr:uid="{00000000-0005-0000-0000-0000762F0000}"/>
    <cellStyle name="20% - Dekorfärg3 3 3 4 3" xfId="3370" xr:uid="{00000000-0005-0000-0000-0000772F0000}"/>
    <cellStyle name="20% - Dekorfärg3 3 3 4 3 2" xfId="7756" xr:uid="{00000000-0005-0000-0000-0000782F0000}"/>
    <cellStyle name="20% - Dekorfärg3 3 3 4 3 2 2" xfId="16641" xr:uid="{00000000-0005-0000-0000-0000792F0000}"/>
    <cellStyle name="20% - Dekorfärg3 3 3 4 3 2 2 2" xfId="40904" xr:uid="{00000000-0005-0000-0000-00007A2F0000}"/>
    <cellStyle name="20% - Dekorfärg3 3 3 4 3 2 3" xfId="34138" xr:uid="{00000000-0005-0000-0000-00007B2F0000}"/>
    <cellStyle name="20% - Dekorfärg3 3 3 4 3 2 4" xfId="40905" xr:uid="{00000000-0005-0000-0000-00007C2F0000}"/>
    <cellStyle name="20% - Dekorfärg3 3 3 4 3 2_Tabell 6a K" xfId="21722" xr:uid="{00000000-0005-0000-0000-00007D2F0000}"/>
    <cellStyle name="20% - Dekorfärg3 3 3 4 3 3" xfId="12255" xr:uid="{00000000-0005-0000-0000-00007E2F0000}"/>
    <cellStyle name="20% - Dekorfärg3 3 3 4 3 3 2" xfId="40906" xr:uid="{00000000-0005-0000-0000-00007F2F0000}"/>
    <cellStyle name="20% - Dekorfärg3 3 3 4 3 3 2 2" xfId="40907" xr:uid="{00000000-0005-0000-0000-0000802F0000}"/>
    <cellStyle name="20% - Dekorfärg3 3 3 4 3 3 3" xfId="40908" xr:uid="{00000000-0005-0000-0000-0000812F0000}"/>
    <cellStyle name="20% - Dekorfärg3 3 3 4 3 4" xfId="29752" xr:uid="{00000000-0005-0000-0000-0000822F0000}"/>
    <cellStyle name="20% - Dekorfärg3 3 3 4 3 4 2" xfId="40909" xr:uid="{00000000-0005-0000-0000-0000832F0000}"/>
    <cellStyle name="20% - Dekorfärg3 3 3 4 3 5" xfId="40910" xr:uid="{00000000-0005-0000-0000-0000842F0000}"/>
    <cellStyle name="20% - Dekorfärg3 3 3 4 3 6" xfId="40911" xr:uid="{00000000-0005-0000-0000-0000852F0000}"/>
    <cellStyle name="20% - Dekorfärg3 3 3 4 3_Tabell 6a K" xfId="20129" xr:uid="{00000000-0005-0000-0000-0000862F0000}"/>
    <cellStyle name="20% - Dekorfärg3 3 3 4 4" xfId="5563" xr:uid="{00000000-0005-0000-0000-0000872F0000}"/>
    <cellStyle name="20% - Dekorfärg3 3 3 4 4 2" xfId="14448" xr:uid="{00000000-0005-0000-0000-0000882F0000}"/>
    <cellStyle name="20% - Dekorfärg3 3 3 4 4 2 2" xfId="40912" xr:uid="{00000000-0005-0000-0000-0000892F0000}"/>
    <cellStyle name="20% - Dekorfärg3 3 3 4 4 3" xfId="31945" xr:uid="{00000000-0005-0000-0000-00008A2F0000}"/>
    <cellStyle name="20% - Dekorfärg3 3 3 4 4 4" xfId="40913" xr:uid="{00000000-0005-0000-0000-00008B2F0000}"/>
    <cellStyle name="20% - Dekorfärg3 3 3 4 4_Tabell 6a K" xfId="19175" xr:uid="{00000000-0005-0000-0000-00008C2F0000}"/>
    <cellStyle name="20% - Dekorfärg3 3 3 4 5" xfId="10063" xr:uid="{00000000-0005-0000-0000-00008D2F0000}"/>
    <cellStyle name="20% - Dekorfärg3 3 3 4 5 2" xfId="40914" xr:uid="{00000000-0005-0000-0000-00008E2F0000}"/>
    <cellStyle name="20% - Dekorfärg3 3 3 4 5 2 2" xfId="40915" xr:uid="{00000000-0005-0000-0000-00008F2F0000}"/>
    <cellStyle name="20% - Dekorfärg3 3 3 4 5 3" xfId="40916" xr:uid="{00000000-0005-0000-0000-0000902F0000}"/>
    <cellStyle name="20% - Dekorfärg3 3 3 4 6" xfId="27560" xr:uid="{00000000-0005-0000-0000-0000912F0000}"/>
    <cellStyle name="20% - Dekorfärg3 3 3 4 6 2" xfId="40917" xr:uid="{00000000-0005-0000-0000-0000922F0000}"/>
    <cellStyle name="20% - Dekorfärg3 3 3 4 7" xfId="40918" xr:uid="{00000000-0005-0000-0000-0000932F0000}"/>
    <cellStyle name="20% - Dekorfärg3 3 3 4 8" xfId="40919" xr:uid="{00000000-0005-0000-0000-0000942F0000}"/>
    <cellStyle name="20% - Dekorfärg3 3 3 4_Tabell 6a K" xfId="20498" xr:uid="{00000000-0005-0000-0000-0000952F0000}"/>
    <cellStyle name="20% - Dekorfärg3 3 3 5" xfId="1429" xr:uid="{00000000-0005-0000-0000-0000962F0000}"/>
    <cellStyle name="20% - Dekorfärg3 3 3 5 2" xfId="3621" xr:uid="{00000000-0005-0000-0000-0000972F0000}"/>
    <cellStyle name="20% - Dekorfärg3 3 3 5 2 2" xfId="8007" xr:uid="{00000000-0005-0000-0000-0000982F0000}"/>
    <cellStyle name="20% - Dekorfärg3 3 3 5 2 2 2" xfId="16892" xr:uid="{00000000-0005-0000-0000-0000992F0000}"/>
    <cellStyle name="20% - Dekorfärg3 3 3 5 2 2 2 2" xfId="40920" xr:uid="{00000000-0005-0000-0000-00009A2F0000}"/>
    <cellStyle name="20% - Dekorfärg3 3 3 5 2 2 3" xfId="34389" xr:uid="{00000000-0005-0000-0000-00009B2F0000}"/>
    <cellStyle name="20% - Dekorfärg3 3 3 5 2 2_Tabell 6a K" xfId="22573" xr:uid="{00000000-0005-0000-0000-00009C2F0000}"/>
    <cellStyle name="20% - Dekorfärg3 3 3 5 2 3" xfId="12506" xr:uid="{00000000-0005-0000-0000-00009D2F0000}"/>
    <cellStyle name="20% - Dekorfärg3 3 3 5 2 3 2" xfId="40921" xr:uid="{00000000-0005-0000-0000-00009E2F0000}"/>
    <cellStyle name="20% - Dekorfärg3 3 3 5 2 4" xfId="30003" xr:uid="{00000000-0005-0000-0000-00009F2F0000}"/>
    <cellStyle name="20% - Dekorfärg3 3 3 5 2 5" xfId="40922" xr:uid="{00000000-0005-0000-0000-0000A02F0000}"/>
    <cellStyle name="20% - Dekorfärg3 3 3 5 2_Tabell 6a K" xfId="20678" xr:uid="{00000000-0005-0000-0000-0000A12F0000}"/>
    <cellStyle name="20% - Dekorfärg3 3 3 5 3" xfId="5814" xr:uid="{00000000-0005-0000-0000-0000A22F0000}"/>
    <cellStyle name="20% - Dekorfärg3 3 3 5 3 2" xfId="14699" xr:uid="{00000000-0005-0000-0000-0000A32F0000}"/>
    <cellStyle name="20% - Dekorfärg3 3 3 5 3 2 2" xfId="40923" xr:uid="{00000000-0005-0000-0000-0000A42F0000}"/>
    <cellStyle name="20% - Dekorfärg3 3 3 5 3 3" xfId="32196" xr:uid="{00000000-0005-0000-0000-0000A52F0000}"/>
    <cellStyle name="20% - Dekorfärg3 3 3 5 3 4" xfId="40924" xr:uid="{00000000-0005-0000-0000-0000A62F0000}"/>
    <cellStyle name="20% - Dekorfärg3 3 3 5 3_Tabell 6a K" xfId="24159" xr:uid="{00000000-0005-0000-0000-0000A72F0000}"/>
    <cellStyle name="20% - Dekorfärg3 3 3 5 4" xfId="10314" xr:uid="{00000000-0005-0000-0000-0000A82F0000}"/>
    <cellStyle name="20% - Dekorfärg3 3 3 5 4 2" xfId="40925" xr:uid="{00000000-0005-0000-0000-0000A92F0000}"/>
    <cellStyle name="20% - Dekorfärg3 3 3 5 4 2 2" xfId="40926" xr:uid="{00000000-0005-0000-0000-0000AA2F0000}"/>
    <cellStyle name="20% - Dekorfärg3 3 3 5 4 3" xfId="40927" xr:uid="{00000000-0005-0000-0000-0000AB2F0000}"/>
    <cellStyle name="20% - Dekorfärg3 3 3 5 5" xfId="27811" xr:uid="{00000000-0005-0000-0000-0000AC2F0000}"/>
    <cellStyle name="20% - Dekorfärg3 3 3 5 5 2" xfId="40928" xr:uid="{00000000-0005-0000-0000-0000AD2F0000}"/>
    <cellStyle name="20% - Dekorfärg3 3 3 5 6" xfId="40929" xr:uid="{00000000-0005-0000-0000-0000AE2F0000}"/>
    <cellStyle name="20% - Dekorfärg3 3 3 5 7" xfId="40930" xr:uid="{00000000-0005-0000-0000-0000AF2F0000}"/>
    <cellStyle name="20% - Dekorfärg3 3 3 5_Tabell 6a K" xfId="18183" xr:uid="{00000000-0005-0000-0000-0000B02F0000}"/>
    <cellStyle name="20% - Dekorfärg3 3 3 6" xfId="2522" xr:uid="{00000000-0005-0000-0000-0000B12F0000}"/>
    <cellStyle name="20% - Dekorfärg3 3 3 6 2" xfId="6908" xr:uid="{00000000-0005-0000-0000-0000B22F0000}"/>
    <cellStyle name="20% - Dekorfärg3 3 3 6 2 2" xfId="15793" xr:uid="{00000000-0005-0000-0000-0000B32F0000}"/>
    <cellStyle name="20% - Dekorfärg3 3 3 6 2 2 2" xfId="40931" xr:uid="{00000000-0005-0000-0000-0000B42F0000}"/>
    <cellStyle name="20% - Dekorfärg3 3 3 6 2 3" xfId="33290" xr:uid="{00000000-0005-0000-0000-0000B52F0000}"/>
    <cellStyle name="20% - Dekorfärg3 3 3 6 2 4" xfId="40932" xr:uid="{00000000-0005-0000-0000-0000B62F0000}"/>
    <cellStyle name="20% - Dekorfärg3 3 3 6 2_Tabell 6a K" xfId="22173" xr:uid="{00000000-0005-0000-0000-0000B72F0000}"/>
    <cellStyle name="20% - Dekorfärg3 3 3 6 3" xfId="11407" xr:uid="{00000000-0005-0000-0000-0000B82F0000}"/>
    <cellStyle name="20% - Dekorfärg3 3 3 6 3 2" xfId="40933" xr:uid="{00000000-0005-0000-0000-0000B92F0000}"/>
    <cellStyle name="20% - Dekorfärg3 3 3 6 3 2 2" xfId="40934" xr:uid="{00000000-0005-0000-0000-0000BA2F0000}"/>
    <cellStyle name="20% - Dekorfärg3 3 3 6 3 3" xfId="40935" xr:uid="{00000000-0005-0000-0000-0000BB2F0000}"/>
    <cellStyle name="20% - Dekorfärg3 3 3 6 4" xfId="28904" xr:uid="{00000000-0005-0000-0000-0000BC2F0000}"/>
    <cellStyle name="20% - Dekorfärg3 3 3 6 4 2" xfId="40936" xr:uid="{00000000-0005-0000-0000-0000BD2F0000}"/>
    <cellStyle name="20% - Dekorfärg3 3 3 6 5" xfId="40937" xr:uid="{00000000-0005-0000-0000-0000BE2F0000}"/>
    <cellStyle name="20% - Dekorfärg3 3 3 6 6" xfId="40938" xr:uid="{00000000-0005-0000-0000-0000BF2F0000}"/>
    <cellStyle name="20% - Dekorfärg3 3 3 6_Tabell 6a K" xfId="25849" xr:uid="{00000000-0005-0000-0000-0000C02F0000}"/>
    <cellStyle name="20% - Dekorfärg3 3 3 7" xfId="4715" xr:uid="{00000000-0005-0000-0000-0000C12F0000}"/>
    <cellStyle name="20% - Dekorfärg3 3 3 7 2" xfId="13600" xr:uid="{00000000-0005-0000-0000-0000C22F0000}"/>
    <cellStyle name="20% - Dekorfärg3 3 3 7 2 2" xfId="40939" xr:uid="{00000000-0005-0000-0000-0000C32F0000}"/>
    <cellStyle name="20% - Dekorfärg3 3 3 7 3" xfId="31097" xr:uid="{00000000-0005-0000-0000-0000C42F0000}"/>
    <cellStyle name="20% - Dekorfärg3 3 3 7 4" xfId="40940" xr:uid="{00000000-0005-0000-0000-0000C52F0000}"/>
    <cellStyle name="20% - Dekorfärg3 3 3 7_Tabell 6a K" xfId="26117" xr:uid="{00000000-0005-0000-0000-0000C62F0000}"/>
    <cellStyle name="20% - Dekorfärg3 3 3 8" xfId="9215" xr:uid="{00000000-0005-0000-0000-0000C72F0000}"/>
    <cellStyle name="20% - Dekorfärg3 3 3 8 2" xfId="40941" xr:uid="{00000000-0005-0000-0000-0000C82F0000}"/>
    <cellStyle name="20% - Dekorfärg3 3 3 8 2 2" xfId="40942" xr:uid="{00000000-0005-0000-0000-0000C92F0000}"/>
    <cellStyle name="20% - Dekorfärg3 3 3 8 3" xfId="40943" xr:uid="{00000000-0005-0000-0000-0000CA2F0000}"/>
    <cellStyle name="20% - Dekorfärg3 3 3 9" xfId="26712" xr:uid="{00000000-0005-0000-0000-0000CB2F0000}"/>
    <cellStyle name="20% - Dekorfärg3 3 3 9 2" xfId="40944" xr:uid="{00000000-0005-0000-0000-0000CC2F0000}"/>
    <cellStyle name="20% - Dekorfärg3 3 3_Tabell 6a K" xfId="20287" xr:uid="{00000000-0005-0000-0000-0000CD2F0000}"/>
    <cellStyle name="20% - Dekorfärg3 3 4" xfId="206" xr:uid="{00000000-0005-0000-0000-0000CE2F0000}"/>
    <cellStyle name="20% - Dekorfärg3 3 4 10" xfId="40945" xr:uid="{00000000-0005-0000-0000-0000CF2F0000}"/>
    <cellStyle name="20% - Dekorfärg3 3 4 11" xfId="40946" xr:uid="{00000000-0005-0000-0000-0000D02F0000}"/>
    <cellStyle name="20% - Dekorfärg3 3 4 12" xfId="40947" xr:uid="{00000000-0005-0000-0000-0000D12F0000}"/>
    <cellStyle name="20% - Dekorfärg3 3 4 2" xfId="418" xr:uid="{00000000-0005-0000-0000-0000D22F0000}"/>
    <cellStyle name="20% - Dekorfärg3 3 4 2 2" xfId="842" xr:uid="{00000000-0005-0000-0000-0000D32F0000}"/>
    <cellStyle name="20% - Dekorfärg3 3 4 2 2 2" xfId="1436" xr:uid="{00000000-0005-0000-0000-0000D42F0000}"/>
    <cellStyle name="20% - Dekorfärg3 3 4 2 2 2 2" xfId="3628" xr:uid="{00000000-0005-0000-0000-0000D52F0000}"/>
    <cellStyle name="20% - Dekorfärg3 3 4 2 2 2 2 2" xfId="8014" xr:uid="{00000000-0005-0000-0000-0000D62F0000}"/>
    <cellStyle name="20% - Dekorfärg3 3 4 2 2 2 2 2 2" xfId="16899" xr:uid="{00000000-0005-0000-0000-0000D72F0000}"/>
    <cellStyle name="20% - Dekorfärg3 3 4 2 2 2 2 2 2 2" xfId="40948" xr:uid="{00000000-0005-0000-0000-0000D82F0000}"/>
    <cellStyle name="20% - Dekorfärg3 3 4 2 2 2 2 2 3" xfId="34396" xr:uid="{00000000-0005-0000-0000-0000D92F0000}"/>
    <cellStyle name="20% - Dekorfärg3 3 4 2 2 2 2 2_Tabell 6a K" xfId="18507" xr:uid="{00000000-0005-0000-0000-0000DA2F0000}"/>
    <cellStyle name="20% - Dekorfärg3 3 4 2 2 2 2 3" xfId="12513" xr:uid="{00000000-0005-0000-0000-0000DB2F0000}"/>
    <cellStyle name="20% - Dekorfärg3 3 4 2 2 2 2 3 2" xfId="40949" xr:uid="{00000000-0005-0000-0000-0000DC2F0000}"/>
    <cellStyle name="20% - Dekorfärg3 3 4 2 2 2 2 4" xfId="30010" xr:uid="{00000000-0005-0000-0000-0000DD2F0000}"/>
    <cellStyle name="20% - Dekorfärg3 3 4 2 2 2 2 5" xfId="40950" xr:uid="{00000000-0005-0000-0000-0000DE2F0000}"/>
    <cellStyle name="20% - Dekorfärg3 3 4 2 2 2 2_Tabell 6a K" xfId="17815" xr:uid="{00000000-0005-0000-0000-0000DF2F0000}"/>
    <cellStyle name="20% - Dekorfärg3 3 4 2 2 2 3" xfId="5821" xr:uid="{00000000-0005-0000-0000-0000E02F0000}"/>
    <cellStyle name="20% - Dekorfärg3 3 4 2 2 2 3 2" xfId="14706" xr:uid="{00000000-0005-0000-0000-0000E12F0000}"/>
    <cellStyle name="20% - Dekorfärg3 3 4 2 2 2 3 2 2" xfId="40951" xr:uid="{00000000-0005-0000-0000-0000E22F0000}"/>
    <cellStyle name="20% - Dekorfärg3 3 4 2 2 2 3 3" xfId="32203" xr:uid="{00000000-0005-0000-0000-0000E32F0000}"/>
    <cellStyle name="20% - Dekorfärg3 3 4 2 2 2 3 4" xfId="40952" xr:uid="{00000000-0005-0000-0000-0000E42F0000}"/>
    <cellStyle name="20% - Dekorfärg3 3 4 2 2 2 3_Tabell 6a K" xfId="23438" xr:uid="{00000000-0005-0000-0000-0000E52F0000}"/>
    <cellStyle name="20% - Dekorfärg3 3 4 2 2 2 4" xfId="10321" xr:uid="{00000000-0005-0000-0000-0000E62F0000}"/>
    <cellStyle name="20% - Dekorfärg3 3 4 2 2 2 4 2" xfId="40953" xr:uid="{00000000-0005-0000-0000-0000E72F0000}"/>
    <cellStyle name="20% - Dekorfärg3 3 4 2 2 2 4 2 2" xfId="40954" xr:uid="{00000000-0005-0000-0000-0000E82F0000}"/>
    <cellStyle name="20% - Dekorfärg3 3 4 2 2 2 4 3" xfId="40955" xr:uid="{00000000-0005-0000-0000-0000E92F0000}"/>
    <cellStyle name="20% - Dekorfärg3 3 4 2 2 2 5" xfId="27818" xr:uid="{00000000-0005-0000-0000-0000EA2F0000}"/>
    <cellStyle name="20% - Dekorfärg3 3 4 2 2 2 5 2" xfId="40956" xr:uid="{00000000-0005-0000-0000-0000EB2F0000}"/>
    <cellStyle name="20% - Dekorfärg3 3 4 2 2 2 6" xfId="40957" xr:uid="{00000000-0005-0000-0000-0000EC2F0000}"/>
    <cellStyle name="20% - Dekorfärg3 3 4 2 2 2 7" xfId="40958" xr:uid="{00000000-0005-0000-0000-0000ED2F0000}"/>
    <cellStyle name="20% - Dekorfärg3 3 4 2 2 2_Tabell 6a K" xfId="18649" xr:uid="{00000000-0005-0000-0000-0000EE2F0000}"/>
    <cellStyle name="20% - Dekorfärg3 3 4 2 2 3" xfId="3034" xr:uid="{00000000-0005-0000-0000-0000EF2F0000}"/>
    <cellStyle name="20% - Dekorfärg3 3 4 2 2 3 2" xfId="7420" xr:uid="{00000000-0005-0000-0000-0000F02F0000}"/>
    <cellStyle name="20% - Dekorfärg3 3 4 2 2 3 2 2" xfId="16305" xr:uid="{00000000-0005-0000-0000-0000F12F0000}"/>
    <cellStyle name="20% - Dekorfärg3 3 4 2 2 3 2 2 2" xfId="40959" xr:uid="{00000000-0005-0000-0000-0000F22F0000}"/>
    <cellStyle name="20% - Dekorfärg3 3 4 2 2 3 2 3" xfId="33802" xr:uid="{00000000-0005-0000-0000-0000F32F0000}"/>
    <cellStyle name="20% - Dekorfärg3 3 4 2 2 3 2 4" xfId="40960" xr:uid="{00000000-0005-0000-0000-0000F42F0000}"/>
    <cellStyle name="20% - Dekorfärg3 3 4 2 2 3 2_Tabell 6a K" xfId="23515" xr:uid="{00000000-0005-0000-0000-0000F52F0000}"/>
    <cellStyle name="20% - Dekorfärg3 3 4 2 2 3 3" xfId="11919" xr:uid="{00000000-0005-0000-0000-0000F62F0000}"/>
    <cellStyle name="20% - Dekorfärg3 3 4 2 2 3 3 2" xfId="40961" xr:uid="{00000000-0005-0000-0000-0000F72F0000}"/>
    <cellStyle name="20% - Dekorfärg3 3 4 2 2 3 3 2 2" xfId="40962" xr:uid="{00000000-0005-0000-0000-0000F82F0000}"/>
    <cellStyle name="20% - Dekorfärg3 3 4 2 2 3 3 3" xfId="40963" xr:uid="{00000000-0005-0000-0000-0000F92F0000}"/>
    <cellStyle name="20% - Dekorfärg3 3 4 2 2 3 4" xfId="29416" xr:uid="{00000000-0005-0000-0000-0000FA2F0000}"/>
    <cellStyle name="20% - Dekorfärg3 3 4 2 2 3 4 2" xfId="40964" xr:uid="{00000000-0005-0000-0000-0000FB2F0000}"/>
    <cellStyle name="20% - Dekorfärg3 3 4 2 2 3 5" xfId="40965" xr:uid="{00000000-0005-0000-0000-0000FC2F0000}"/>
    <cellStyle name="20% - Dekorfärg3 3 4 2 2 3 6" xfId="40966" xr:uid="{00000000-0005-0000-0000-0000FD2F0000}"/>
    <cellStyle name="20% - Dekorfärg3 3 4 2 2 3_Tabell 6a K" xfId="26141" xr:uid="{00000000-0005-0000-0000-0000FE2F0000}"/>
    <cellStyle name="20% - Dekorfärg3 3 4 2 2 4" xfId="5227" xr:uid="{00000000-0005-0000-0000-0000FF2F0000}"/>
    <cellStyle name="20% - Dekorfärg3 3 4 2 2 4 2" xfId="14112" xr:uid="{00000000-0005-0000-0000-000000300000}"/>
    <cellStyle name="20% - Dekorfärg3 3 4 2 2 4 2 2" xfId="40967" xr:uid="{00000000-0005-0000-0000-000001300000}"/>
    <cellStyle name="20% - Dekorfärg3 3 4 2 2 4 3" xfId="31609" xr:uid="{00000000-0005-0000-0000-000002300000}"/>
    <cellStyle name="20% - Dekorfärg3 3 4 2 2 4 4" xfId="40968" xr:uid="{00000000-0005-0000-0000-000003300000}"/>
    <cellStyle name="20% - Dekorfärg3 3 4 2 2 4_Tabell 6a K" xfId="21079" xr:uid="{00000000-0005-0000-0000-000004300000}"/>
    <cellStyle name="20% - Dekorfärg3 3 4 2 2 5" xfId="9727" xr:uid="{00000000-0005-0000-0000-000005300000}"/>
    <cellStyle name="20% - Dekorfärg3 3 4 2 2 5 2" xfId="40969" xr:uid="{00000000-0005-0000-0000-000006300000}"/>
    <cellStyle name="20% - Dekorfärg3 3 4 2 2 5 2 2" xfId="40970" xr:uid="{00000000-0005-0000-0000-000007300000}"/>
    <cellStyle name="20% - Dekorfärg3 3 4 2 2 5 3" xfId="40971" xr:uid="{00000000-0005-0000-0000-000008300000}"/>
    <cellStyle name="20% - Dekorfärg3 3 4 2 2 6" xfId="27224" xr:uid="{00000000-0005-0000-0000-000009300000}"/>
    <cellStyle name="20% - Dekorfärg3 3 4 2 2 6 2" xfId="40972" xr:uid="{00000000-0005-0000-0000-00000A300000}"/>
    <cellStyle name="20% - Dekorfärg3 3 4 2 2 7" xfId="40973" xr:uid="{00000000-0005-0000-0000-00000B300000}"/>
    <cellStyle name="20% - Dekorfärg3 3 4 2 2 8" xfId="40974" xr:uid="{00000000-0005-0000-0000-00000C300000}"/>
    <cellStyle name="20% - Dekorfärg3 3 4 2 2_Tabell 6a K" xfId="25020" xr:uid="{00000000-0005-0000-0000-00000D300000}"/>
    <cellStyle name="20% - Dekorfärg3 3 4 2 3" xfId="1435" xr:uid="{00000000-0005-0000-0000-00000E300000}"/>
    <cellStyle name="20% - Dekorfärg3 3 4 2 3 2" xfId="3627" xr:uid="{00000000-0005-0000-0000-00000F300000}"/>
    <cellStyle name="20% - Dekorfärg3 3 4 2 3 2 2" xfId="8013" xr:uid="{00000000-0005-0000-0000-000010300000}"/>
    <cellStyle name="20% - Dekorfärg3 3 4 2 3 2 2 2" xfId="16898" xr:uid="{00000000-0005-0000-0000-000011300000}"/>
    <cellStyle name="20% - Dekorfärg3 3 4 2 3 2 2 2 2" xfId="40975" xr:uid="{00000000-0005-0000-0000-000012300000}"/>
    <cellStyle name="20% - Dekorfärg3 3 4 2 3 2 2 3" xfId="34395" xr:uid="{00000000-0005-0000-0000-000013300000}"/>
    <cellStyle name="20% - Dekorfärg3 3 4 2 3 2 2_Tabell 6a K" xfId="18049" xr:uid="{00000000-0005-0000-0000-000014300000}"/>
    <cellStyle name="20% - Dekorfärg3 3 4 2 3 2 3" xfId="12512" xr:uid="{00000000-0005-0000-0000-000015300000}"/>
    <cellStyle name="20% - Dekorfärg3 3 4 2 3 2 3 2" xfId="40976" xr:uid="{00000000-0005-0000-0000-000016300000}"/>
    <cellStyle name="20% - Dekorfärg3 3 4 2 3 2 4" xfId="30009" xr:uid="{00000000-0005-0000-0000-000017300000}"/>
    <cellStyle name="20% - Dekorfärg3 3 4 2 3 2 5" xfId="40977" xr:uid="{00000000-0005-0000-0000-000018300000}"/>
    <cellStyle name="20% - Dekorfärg3 3 4 2 3 2_Tabell 6a K" xfId="21874" xr:uid="{00000000-0005-0000-0000-000019300000}"/>
    <cellStyle name="20% - Dekorfärg3 3 4 2 3 3" xfId="5820" xr:uid="{00000000-0005-0000-0000-00001A300000}"/>
    <cellStyle name="20% - Dekorfärg3 3 4 2 3 3 2" xfId="14705" xr:uid="{00000000-0005-0000-0000-00001B300000}"/>
    <cellStyle name="20% - Dekorfärg3 3 4 2 3 3 2 2" xfId="40978" xr:uid="{00000000-0005-0000-0000-00001C300000}"/>
    <cellStyle name="20% - Dekorfärg3 3 4 2 3 3 3" xfId="32202" xr:uid="{00000000-0005-0000-0000-00001D300000}"/>
    <cellStyle name="20% - Dekorfärg3 3 4 2 3 3 4" xfId="40979" xr:uid="{00000000-0005-0000-0000-00001E300000}"/>
    <cellStyle name="20% - Dekorfärg3 3 4 2 3 3_Tabell 6a K" xfId="24796" xr:uid="{00000000-0005-0000-0000-00001F300000}"/>
    <cellStyle name="20% - Dekorfärg3 3 4 2 3 4" xfId="10320" xr:uid="{00000000-0005-0000-0000-000020300000}"/>
    <cellStyle name="20% - Dekorfärg3 3 4 2 3 4 2" xfId="40980" xr:uid="{00000000-0005-0000-0000-000021300000}"/>
    <cellStyle name="20% - Dekorfärg3 3 4 2 3 4 2 2" xfId="40981" xr:uid="{00000000-0005-0000-0000-000022300000}"/>
    <cellStyle name="20% - Dekorfärg3 3 4 2 3 4 3" xfId="40982" xr:uid="{00000000-0005-0000-0000-000023300000}"/>
    <cellStyle name="20% - Dekorfärg3 3 4 2 3 5" xfId="27817" xr:uid="{00000000-0005-0000-0000-000024300000}"/>
    <cellStyle name="20% - Dekorfärg3 3 4 2 3 5 2" xfId="40983" xr:uid="{00000000-0005-0000-0000-000025300000}"/>
    <cellStyle name="20% - Dekorfärg3 3 4 2 3 6" xfId="40984" xr:uid="{00000000-0005-0000-0000-000026300000}"/>
    <cellStyle name="20% - Dekorfärg3 3 4 2 3 7" xfId="40985" xr:uid="{00000000-0005-0000-0000-000027300000}"/>
    <cellStyle name="20% - Dekorfärg3 3 4 2 3_Tabell 6a K" xfId="19438" xr:uid="{00000000-0005-0000-0000-000028300000}"/>
    <cellStyle name="20% - Dekorfärg3 3 4 2 4" xfId="2610" xr:uid="{00000000-0005-0000-0000-000029300000}"/>
    <cellStyle name="20% - Dekorfärg3 3 4 2 4 2" xfId="6996" xr:uid="{00000000-0005-0000-0000-00002A300000}"/>
    <cellStyle name="20% - Dekorfärg3 3 4 2 4 2 2" xfId="15881" xr:uid="{00000000-0005-0000-0000-00002B300000}"/>
    <cellStyle name="20% - Dekorfärg3 3 4 2 4 2 2 2" xfId="40986" xr:uid="{00000000-0005-0000-0000-00002C300000}"/>
    <cellStyle name="20% - Dekorfärg3 3 4 2 4 2 3" xfId="33378" xr:uid="{00000000-0005-0000-0000-00002D300000}"/>
    <cellStyle name="20% - Dekorfärg3 3 4 2 4 2 4" xfId="40987" xr:uid="{00000000-0005-0000-0000-00002E300000}"/>
    <cellStyle name="20% - Dekorfärg3 3 4 2 4 2_Tabell 6a K" xfId="25685" xr:uid="{00000000-0005-0000-0000-00002F300000}"/>
    <cellStyle name="20% - Dekorfärg3 3 4 2 4 3" xfId="11495" xr:uid="{00000000-0005-0000-0000-000030300000}"/>
    <cellStyle name="20% - Dekorfärg3 3 4 2 4 3 2" xfId="40988" xr:uid="{00000000-0005-0000-0000-000031300000}"/>
    <cellStyle name="20% - Dekorfärg3 3 4 2 4 3 2 2" xfId="40989" xr:uid="{00000000-0005-0000-0000-000032300000}"/>
    <cellStyle name="20% - Dekorfärg3 3 4 2 4 3 3" xfId="40990" xr:uid="{00000000-0005-0000-0000-000033300000}"/>
    <cellStyle name="20% - Dekorfärg3 3 4 2 4 4" xfId="28992" xr:uid="{00000000-0005-0000-0000-000034300000}"/>
    <cellStyle name="20% - Dekorfärg3 3 4 2 4 4 2" xfId="40991" xr:uid="{00000000-0005-0000-0000-000035300000}"/>
    <cellStyle name="20% - Dekorfärg3 3 4 2 4 5" xfId="40992" xr:uid="{00000000-0005-0000-0000-000036300000}"/>
    <cellStyle name="20% - Dekorfärg3 3 4 2 4 6" xfId="40993" xr:uid="{00000000-0005-0000-0000-000037300000}"/>
    <cellStyle name="20% - Dekorfärg3 3 4 2 4_Tabell 6a K" xfId="20863" xr:uid="{00000000-0005-0000-0000-000038300000}"/>
    <cellStyle name="20% - Dekorfärg3 3 4 2 5" xfId="4803" xr:uid="{00000000-0005-0000-0000-000039300000}"/>
    <cellStyle name="20% - Dekorfärg3 3 4 2 5 2" xfId="13688" xr:uid="{00000000-0005-0000-0000-00003A300000}"/>
    <cellStyle name="20% - Dekorfärg3 3 4 2 5 2 2" xfId="40994" xr:uid="{00000000-0005-0000-0000-00003B300000}"/>
    <cellStyle name="20% - Dekorfärg3 3 4 2 5 3" xfId="31185" xr:uid="{00000000-0005-0000-0000-00003C300000}"/>
    <cellStyle name="20% - Dekorfärg3 3 4 2 5 4" xfId="40995" xr:uid="{00000000-0005-0000-0000-00003D300000}"/>
    <cellStyle name="20% - Dekorfärg3 3 4 2 5_Tabell 6a K" xfId="18909" xr:uid="{00000000-0005-0000-0000-00003E300000}"/>
    <cellStyle name="20% - Dekorfärg3 3 4 2 6" xfId="9303" xr:uid="{00000000-0005-0000-0000-00003F300000}"/>
    <cellStyle name="20% - Dekorfärg3 3 4 2 6 2" xfId="40996" xr:uid="{00000000-0005-0000-0000-000040300000}"/>
    <cellStyle name="20% - Dekorfärg3 3 4 2 6 2 2" xfId="40997" xr:uid="{00000000-0005-0000-0000-000041300000}"/>
    <cellStyle name="20% - Dekorfärg3 3 4 2 6 3" xfId="40998" xr:uid="{00000000-0005-0000-0000-000042300000}"/>
    <cellStyle name="20% - Dekorfärg3 3 4 2 7" xfId="26800" xr:uid="{00000000-0005-0000-0000-000043300000}"/>
    <cellStyle name="20% - Dekorfärg3 3 4 2 7 2" xfId="40999" xr:uid="{00000000-0005-0000-0000-000044300000}"/>
    <cellStyle name="20% - Dekorfärg3 3 4 2 8" xfId="41000" xr:uid="{00000000-0005-0000-0000-000045300000}"/>
    <cellStyle name="20% - Dekorfärg3 3 4 2 9" xfId="41001" xr:uid="{00000000-0005-0000-0000-000046300000}"/>
    <cellStyle name="20% - Dekorfärg3 3 4 2_Tabell 6a K" xfId="18603" xr:uid="{00000000-0005-0000-0000-000047300000}"/>
    <cellStyle name="20% - Dekorfärg3 3 4 3" xfId="630" xr:uid="{00000000-0005-0000-0000-000048300000}"/>
    <cellStyle name="20% - Dekorfärg3 3 4 3 2" xfId="1437" xr:uid="{00000000-0005-0000-0000-000049300000}"/>
    <cellStyle name="20% - Dekorfärg3 3 4 3 2 2" xfId="3629" xr:uid="{00000000-0005-0000-0000-00004A300000}"/>
    <cellStyle name="20% - Dekorfärg3 3 4 3 2 2 2" xfId="8015" xr:uid="{00000000-0005-0000-0000-00004B300000}"/>
    <cellStyle name="20% - Dekorfärg3 3 4 3 2 2 2 2" xfId="16900" xr:uid="{00000000-0005-0000-0000-00004C300000}"/>
    <cellStyle name="20% - Dekorfärg3 3 4 3 2 2 2 2 2" xfId="41002" xr:uid="{00000000-0005-0000-0000-00004D300000}"/>
    <cellStyle name="20% - Dekorfärg3 3 4 3 2 2 2 3" xfId="34397" xr:uid="{00000000-0005-0000-0000-00004E300000}"/>
    <cellStyle name="20% - Dekorfärg3 3 4 3 2 2 2_Tabell 6a K" xfId="22939" xr:uid="{00000000-0005-0000-0000-00004F300000}"/>
    <cellStyle name="20% - Dekorfärg3 3 4 3 2 2 3" xfId="12514" xr:uid="{00000000-0005-0000-0000-000050300000}"/>
    <cellStyle name="20% - Dekorfärg3 3 4 3 2 2 3 2" xfId="41003" xr:uid="{00000000-0005-0000-0000-000051300000}"/>
    <cellStyle name="20% - Dekorfärg3 3 4 3 2 2 4" xfId="30011" xr:uid="{00000000-0005-0000-0000-000052300000}"/>
    <cellStyle name="20% - Dekorfärg3 3 4 3 2 2 5" xfId="41004" xr:uid="{00000000-0005-0000-0000-000053300000}"/>
    <cellStyle name="20% - Dekorfärg3 3 4 3 2 2_Tabell 6a K" xfId="18338" xr:uid="{00000000-0005-0000-0000-000054300000}"/>
    <cellStyle name="20% - Dekorfärg3 3 4 3 2 3" xfId="5822" xr:uid="{00000000-0005-0000-0000-000055300000}"/>
    <cellStyle name="20% - Dekorfärg3 3 4 3 2 3 2" xfId="14707" xr:uid="{00000000-0005-0000-0000-000056300000}"/>
    <cellStyle name="20% - Dekorfärg3 3 4 3 2 3 2 2" xfId="41005" xr:uid="{00000000-0005-0000-0000-000057300000}"/>
    <cellStyle name="20% - Dekorfärg3 3 4 3 2 3 3" xfId="32204" xr:uid="{00000000-0005-0000-0000-000058300000}"/>
    <cellStyle name="20% - Dekorfärg3 3 4 3 2 3 4" xfId="41006" xr:uid="{00000000-0005-0000-0000-000059300000}"/>
    <cellStyle name="20% - Dekorfärg3 3 4 3 2 3_Tabell 6a K" xfId="22452" xr:uid="{00000000-0005-0000-0000-00005A300000}"/>
    <cellStyle name="20% - Dekorfärg3 3 4 3 2 4" xfId="10322" xr:uid="{00000000-0005-0000-0000-00005B300000}"/>
    <cellStyle name="20% - Dekorfärg3 3 4 3 2 4 2" xfId="41007" xr:uid="{00000000-0005-0000-0000-00005C300000}"/>
    <cellStyle name="20% - Dekorfärg3 3 4 3 2 4 2 2" xfId="41008" xr:uid="{00000000-0005-0000-0000-00005D300000}"/>
    <cellStyle name="20% - Dekorfärg3 3 4 3 2 4 3" xfId="41009" xr:uid="{00000000-0005-0000-0000-00005E300000}"/>
    <cellStyle name="20% - Dekorfärg3 3 4 3 2 5" xfId="27819" xr:uid="{00000000-0005-0000-0000-00005F300000}"/>
    <cellStyle name="20% - Dekorfärg3 3 4 3 2 5 2" xfId="41010" xr:uid="{00000000-0005-0000-0000-000060300000}"/>
    <cellStyle name="20% - Dekorfärg3 3 4 3 2 6" xfId="41011" xr:uid="{00000000-0005-0000-0000-000061300000}"/>
    <cellStyle name="20% - Dekorfärg3 3 4 3 2 7" xfId="41012" xr:uid="{00000000-0005-0000-0000-000062300000}"/>
    <cellStyle name="20% - Dekorfärg3 3 4 3 2_Tabell 6a K" xfId="19704" xr:uid="{00000000-0005-0000-0000-000063300000}"/>
    <cellStyle name="20% - Dekorfärg3 3 4 3 3" xfId="2822" xr:uid="{00000000-0005-0000-0000-000064300000}"/>
    <cellStyle name="20% - Dekorfärg3 3 4 3 3 2" xfId="7208" xr:uid="{00000000-0005-0000-0000-000065300000}"/>
    <cellStyle name="20% - Dekorfärg3 3 4 3 3 2 2" xfId="16093" xr:uid="{00000000-0005-0000-0000-000066300000}"/>
    <cellStyle name="20% - Dekorfärg3 3 4 3 3 2 2 2" xfId="41013" xr:uid="{00000000-0005-0000-0000-000067300000}"/>
    <cellStyle name="20% - Dekorfärg3 3 4 3 3 2 3" xfId="33590" xr:uid="{00000000-0005-0000-0000-000068300000}"/>
    <cellStyle name="20% - Dekorfärg3 3 4 3 3 2 4" xfId="41014" xr:uid="{00000000-0005-0000-0000-000069300000}"/>
    <cellStyle name="20% - Dekorfärg3 3 4 3 3 2_Tabell 6a K" xfId="18345" xr:uid="{00000000-0005-0000-0000-00006A300000}"/>
    <cellStyle name="20% - Dekorfärg3 3 4 3 3 3" xfId="11707" xr:uid="{00000000-0005-0000-0000-00006B300000}"/>
    <cellStyle name="20% - Dekorfärg3 3 4 3 3 3 2" xfId="41015" xr:uid="{00000000-0005-0000-0000-00006C300000}"/>
    <cellStyle name="20% - Dekorfärg3 3 4 3 3 3 2 2" xfId="41016" xr:uid="{00000000-0005-0000-0000-00006D300000}"/>
    <cellStyle name="20% - Dekorfärg3 3 4 3 3 3 3" xfId="41017" xr:uid="{00000000-0005-0000-0000-00006E300000}"/>
    <cellStyle name="20% - Dekorfärg3 3 4 3 3 4" xfId="29204" xr:uid="{00000000-0005-0000-0000-00006F300000}"/>
    <cellStyle name="20% - Dekorfärg3 3 4 3 3 4 2" xfId="41018" xr:uid="{00000000-0005-0000-0000-000070300000}"/>
    <cellStyle name="20% - Dekorfärg3 3 4 3 3 5" xfId="41019" xr:uid="{00000000-0005-0000-0000-000071300000}"/>
    <cellStyle name="20% - Dekorfärg3 3 4 3 3 6" xfId="41020" xr:uid="{00000000-0005-0000-0000-000072300000}"/>
    <cellStyle name="20% - Dekorfärg3 3 4 3 3_Tabell 6a K" xfId="21563" xr:uid="{00000000-0005-0000-0000-000073300000}"/>
    <cellStyle name="20% - Dekorfärg3 3 4 3 4" xfId="5015" xr:uid="{00000000-0005-0000-0000-000074300000}"/>
    <cellStyle name="20% - Dekorfärg3 3 4 3 4 2" xfId="13900" xr:uid="{00000000-0005-0000-0000-000075300000}"/>
    <cellStyle name="20% - Dekorfärg3 3 4 3 4 2 2" xfId="41021" xr:uid="{00000000-0005-0000-0000-000076300000}"/>
    <cellStyle name="20% - Dekorfärg3 3 4 3 4 3" xfId="31397" xr:uid="{00000000-0005-0000-0000-000077300000}"/>
    <cellStyle name="20% - Dekorfärg3 3 4 3 4 4" xfId="41022" xr:uid="{00000000-0005-0000-0000-000078300000}"/>
    <cellStyle name="20% - Dekorfärg3 3 4 3 4_Tabell 6a K" xfId="24912" xr:uid="{00000000-0005-0000-0000-000079300000}"/>
    <cellStyle name="20% - Dekorfärg3 3 4 3 5" xfId="9515" xr:uid="{00000000-0005-0000-0000-00007A300000}"/>
    <cellStyle name="20% - Dekorfärg3 3 4 3 5 2" xfId="41023" xr:uid="{00000000-0005-0000-0000-00007B300000}"/>
    <cellStyle name="20% - Dekorfärg3 3 4 3 5 2 2" xfId="41024" xr:uid="{00000000-0005-0000-0000-00007C300000}"/>
    <cellStyle name="20% - Dekorfärg3 3 4 3 5 3" xfId="41025" xr:uid="{00000000-0005-0000-0000-00007D300000}"/>
    <cellStyle name="20% - Dekorfärg3 3 4 3 6" xfId="27012" xr:uid="{00000000-0005-0000-0000-00007E300000}"/>
    <cellStyle name="20% - Dekorfärg3 3 4 3 6 2" xfId="41026" xr:uid="{00000000-0005-0000-0000-00007F300000}"/>
    <cellStyle name="20% - Dekorfärg3 3 4 3 7" xfId="41027" xr:uid="{00000000-0005-0000-0000-000080300000}"/>
    <cellStyle name="20% - Dekorfärg3 3 4 3 8" xfId="41028" xr:uid="{00000000-0005-0000-0000-000081300000}"/>
    <cellStyle name="20% - Dekorfärg3 3 4 3_Tabell 6a K" xfId="22848" xr:uid="{00000000-0005-0000-0000-000082300000}"/>
    <cellStyle name="20% - Dekorfärg3 3 4 4" xfId="1054" xr:uid="{00000000-0005-0000-0000-000083300000}"/>
    <cellStyle name="20% - Dekorfärg3 3 4 4 2" xfId="1438" xr:uid="{00000000-0005-0000-0000-000084300000}"/>
    <cellStyle name="20% - Dekorfärg3 3 4 4 2 2" xfId="3630" xr:uid="{00000000-0005-0000-0000-000085300000}"/>
    <cellStyle name="20% - Dekorfärg3 3 4 4 2 2 2" xfId="8016" xr:uid="{00000000-0005-0000-0000-000086300000}"/>
    <cellStyle name="20% - Dekorfärg3 3 4 4 2 2 2 2" xfId="16901" xr:uid="{00000000-0005-0000-0000-000087300000}"/>
    <cellStyle name="20% - Dekorfärg3 3 4 4 2 2 2 2 2" xfId="41029" xr:uid="{00000000-0005-0000-0000-000088300000}"/>
    <cellStyle name="20% - Dekorfärg3 3 4 4 2 2 2 3" xfId="34398" xr:uid="{00000000-0005-0000-0000-000089300000}"/>
    <cellStyle name="20% - Dekorfärg3 3 4 4 2 2 2_Tabell 6a K" xfId="18863" xr:uid="{00000000-0005-0000-0000-00008A300000}"/>
    <cellStyle name="20% - Dekorfärg3 3 4 4 2 2 3" xfId="12515" xr:uid="{00000000-0005-0000-0000-00008B300000}"/>
    <cellStyle name="20% - Dekorfärg3 3 4 4 2 2 3 2" xfId="41030" xr:uid="{00000000-0005-0000-0000-00008C300000}"/>
    <cellStyle name="20% - Dekorfärg3 3 4 4 2 2 4" xfId="30012" xr:uid="{00000000-0005-0000-0000-00008D300000}"/>
    <cellStyle name="20% - Dekorfärg3 3 4 4 2 2 5" xfId="41031" xr:uid="{00000000-0005-0000-0000-00008E300000}"/>
    <cellStyle name="20% - Dekorfärg3 3 4 4 2 2_Tabell 6a K" xfId="22430" xr:uid="{00000000-0005-0000-0000-00008F300000}"/>
    <cellStyle name="20% - Dekorfärg3 3 4 4 2 3" xfId="5823" xr:uid="{00000000-0005-0000-0000-000090300000}"/>
    <cellStyle name="20% - Dekorfärg3 3 4 4 2 3 2" xfId="14708" xr:uid="{00000000-0005-0000-0000-000091300000}"/>
    <cellStyle name="20% - Dekorfärg3 3 4 4 2 3 2 2" xfId="41032" xr:uid="{00000000-0005-0000-0000-000092300000}"/>
    <cellStyle name="20% - Dekorfärg3 3 4 4 2 3 3" xfId="32205" xr:uid="{00000000-0005-0000-0000-000093300000}"/>
    <cellStyle name="20% - Dekorfärg3 3 4 4 2 3 4" xfId="41033" xr:uid="{00000000-0005-0000-0000-000094300000}"/>
    <cellStyle name="20% - Dekorfärg3 3 4 4 2 3_Tabell 6a K" xfId="19294" xr:uid="{00000000-0005-0000-0000-000095300000}"/>
    <cellStyle name="20% - Dekorfärg3 3 4 4 2 4" xfId="10323" xr:uid="{00000000-0005-0000-0000-000096300000}"/>
    <cellStyle name="20% - Dekorfärg3 3 4 4 2 4 2" xfId="41034" xr:uid="{00000000-0005-0000-0000-000097300000}"/>
    <cellStyle name="20% - Dekorfärg3 3 4 4 2 4 2 2" xfId="41035" xr:uid="{00000000-0005-0000-0000-000098300000}"/>
    <cellStyle name="20% - Dekorfärg3 3 4 4 2 4 3" xfId="41036" xr:uid="{00000000-0005-0000-0000-000099300000}"/>
    <cellStyle name="20% - Dekorfärg3 3 4 4 2 5" xfId="27820" xr:uid="{00000000-0005-0000-0000-00009A300000}"/>
    <cellStyle name="20% - Dekorfärg3 3 4 4 2 5 2" xfId="41037" xr:uid="{00000000-0005-0000-0000-00009B300000}"/>
    <cellStyle name="20% - Dekorfärg3 3 4 4 2 6" xfId="41038" xr:uid="{00000000-0005-0000-0000-00009C300000}"/>
    <cellStyle name="20% - Dekorfärg3 3 4 4 2 7" xfId="41039" xr:uid="{00000000-0005-0000-0000-00009D300000}"/>
    <cellStyle name="20% - Dekorfärg3 3 4 4 2_Tabell 6a K" xfId="18908" xr:uid="{00000000-0005-0000-0000-00009E300000}"/>
    <cellStyle name="20% - Dekorfärg3 3 4 4 3" xfId="3246" xr:uid="{00000000-0005-0000-0000-00009F300000}"/>
    <cellStyle name="20% - Dekorfärg3 3 4 4 3 2" xfId="7632" xr:uid="{00000000-0005-0000-0000-0000A0300000}"/>
    <cellStyle name="20% - Dekorfärg3 3 4 4 3 2 2" xfId="16517" xr:uid="{00000000-0005-0000-0000-0000A1300000}"/>
    <cellStyle name="20% - Dekorfärg3 3 4 4 3 2 2 2" xfId="41040" xr:uid="{00000000-0005-0000-0000-0000A2300000}"/>
    <cellStyle name="20% - Dekorfärg3 3 4 4 3 2 3" xfId="34014" xr:uid="{00000000-0005-0000-0000-0000A3300000}"/>
    <cellStyle name="20% - Dekorfärg3 3 4 4 3 2 4" xfId="41041" xr:uid="{00000000-0005-0000-0000-0000A4300000}"/>
    <cellStyle name="20% - Dekorfärg3 3 4 4 3 2_Tabell 6a K" xfId="22149" xr:uid="{00000000-0005-0000-0000-0000A5300000}"/>
    <cellStyle name="20% - Dekorfärg3 3 4 4 3 3" xfId="12131" xr:uid="{00000000-0005-0000-0000-0000A6300000}"/>
    <cellStyle name="20% - Dekorfärg3 3 4 4 3 3 2" xfId="41042" xr:uid="{00000000-0005-0000-0000-0000A7300000}"/>
    <cellStyle name="20% - Dekorfärg3 3 4 4 3 3 2 2" xfId="41043" xr:uid="{00000000-0005-0000-0000-0000A8300000}"/>
    <cellStyle name="20% - Dekorfärg3 3 4 4 3 3 3" xfId="41044" xr:uid="{00000000-0005-0000-0000-0000A9300000}"/>
    <cellStyle name="20% - Dekorfärg3 3 4 4 3 4" xfId="29628" xr:uid="{00000000-0005-0000-0000-0000AA300000}"/>
    <cellStyle name="20% - Dekorfärg3 3 4 4 3 4 2" xfId="41045" xr:uid="{00000000-0005-0000-0000-0000AB300000}"/>
    <cellStyle name="20% - Dekorfärg3 3 4 4 3 5" xfId="41046" xr:uid="{00000000-0005-0000-0000-0000AC300000}"/>
    <cellStyle name="20% - Dekorfärg3 3 4 4 3 6" xfId="41047" xr:uid="{00000000-0005-0000-0000-0000AD300000}"/>
    <cellStyle name="20% - Dekorfärg3 3 4 4 3_Tabell 6a K" xfId="20185" xr:uid="{00000000-0005-0000-0000-0000AE300000}"/>
    <cellStyle name="20% - Dekorfärg3 3 4 4 4" xfId="5439" xr:uid="{00000000-0005-0000-0000-0000AF300000}"/>
    <cellStyle name="20% - Dekorfärg3 3 4 4 4 2" xfId="14324" xr:uid="{00000000-0005-0000-0000-0000B0300000}"/>
    <cellStyle name="20% - Dekorfärg3 3 4 4 4 2 2" xfId="41048" xr:uid="{00000000-0005-0000-0000-0000B1300000}"/>
    <cellStyle name="20% - Dekorfärg3 3 4 4 4 3" xfId="31821" xr:uid="{00000000-0005-0000-0000-0000B2300000}"/>
    <cellStyle name="20% - Dekorfärg3 3 4 4 4 4" xfId="41049" xr:uid="{00000000-0005-0000-0000-0000B3300000}"/>
    <cellStyle name="20% - Dekorfärg3 3 4 4 4_Tabell 6a K" xfId="24838" xr:uid="{00000000-0005-0000-0000-0000B4300000}"/>
    <cellStyle name="20% - Dekorfärg3 3 4 4 5" xfId="9939" xr:uid="{00000000-0005-0000-0000-0000B5300000}"/>
    <cellStyle name="20% - Dekorfärg3 3 4 4 5 2" xfId="41050" xr:uid="{00000000-0005-0000-0000-0000B6300000}"/>
    <cellStyle name="20% - Dekorfärg3 3 4 4 5 2 2" xfId="41051" xr:uid="{00000000-0005-0000-0000-0000B7300000}"/>
    <cellStyle name="20% - Dekorfärg3 3 4 4 5 3" xfId="41052" xr:uid="{00000000-0005-0000-0000-0000B8300000}"/>
    <cellStyle name="20% - Dekorfärg3 3 4 4 6" xfId="27436" xr:uid="{00000000-0005-0000-0000-0000B9300000}"/>
    <cellStyle name="20% - Dekorfärg3 3 4 4 6 2" xfId="41053" xr:uid="{00000000-0005-0000-0000-0000BA300000}"/>
    <cellStyle name="20% - Dekorfärg3 3 4 4 7" xfId="41054" xr:uid="{00000000-0005-0000-0000-0000BB300000}"/>
    <cellStyle name="20% - Dekorfärg3 3 4 4 8" xfId="41055" xr:uid="{00000000-0005-0000-0000-0000BC300000}"/>
    <cellStyle name="20% - Dekorfärg3 3 4 4_Tabell 6a K" xfId="21346" xr:uid="{00000000-0005-0000-0000-0000BD300000}"/>
    <cellStyle name="20% - Dekorfärg3 3 4 5" xfId="1434" xr:uid="{00000000-0005-0000-0000-0000BE300000}"/>
    <cellStyle name="20% - Dekorfärg3 3 4 5 2" xfId="3626" xr:uid="{00000000-0005-0000-0000-0000BF300000}"/>
    <cellStyle name="20% - Dekorfärg3 3 4 5 2 2" xfId="8012" xr:uid="{00000000-0005-0000-0000-0000C0300000}"/>
    <cellStyle name="20% - Dekorfärg3 3 4 5 2 2 2" xfId="16897" xr:uid="{00000000-0005-0000-0000-0000C1300000}"/>
    <cellStyle name="20% - Dekorfärg3 3 4 5 2 2 2 2" xfId="41056" xr:uid="{00000000-0005-0000-0000-0000C2300000}"/>
    <cellStyle name="20% - Dekorfärg3 3 4 5 2 2 3" xfId="34394" xr:uid="{00000000-0005-0000-0000-0000C3300000}"/>
    <cellStyle name="20% - Dekorfärg3 3 4 5 2 2_Tabell 6a K" xfId="24047" xr:uid="{00000000-0005-0000-0000-0000C4300000}"/>
    <cellStyle name="20% - Dekorfärg3 3 4 5 2 3" xfId="12511" xr:uid="{00000000-0005-0000-0000-0000C5300000}"/>
    <cellStyle name="20% - Dekorfärg3 3 4 5 2 3 2" xfId="41057" xr:uid="{00000000-0005-0000-0000-0000C6300000}"/>
    <cellStyle name="20% - Dekorfärg3 3 4 5 2 4" xfId="30008" xr:uid="{00000000-0005-0000-0000-0000C7300000}"/>
    <cellStyle name="20% - Dekorfärg3 3 4 5 2 5" xfId="41058" xr:uid="{00000000-0005-0000-0000-0000C8300000}"/>
    <cellStyle name="20% - Dekorfärg3 3 4 5 2_Tabell 6a K" xfId="25950" xr:uid="{00000000-0005-0000-0000-0000C9300000}"/>
    <cellStyle name="20% - Dekorfärg3 3 4 5 3" xfId="5819" xr:uid="{00000000-0005-0000-0000-0000CA300000}"/>
    <cellStyle name="20% - Dekorfärg3 3 4 5 3 2" xfId="14704" xr:uid="{00000000-0005-0000-0000-0000CB300000}"/>
    <cellStyle name="20% - Dekorfärg3 3 4 5 3 2 2" xfId="41059" xr:uid="{00000000-0005-0000-0000-0000CC300000}"/>
    <cellStyle name="20% - Dekorfärg3 3 4 5 3 3" xfId="32201" xr:uid="{00000000-0005-0000-0000-0000CD300000}"/>
    <cellStyle name="20% - Dekorfärg3 3 4 5 3 4" xfId="41060" xr:uid="{00000000-0005-0000-0000-0000CE300000}"/>
    <cellStyle name="20% - Dekorfärg3 3 4 5 3_Tabell 6a K" xfId="21995" xr:uid="{00000000-0005-0000-0000-0000CF300000}"/>
    <cellStyle name="20% - Dekorfärg3 3 4 5 4" xfId="10319" xr:uid="{00000000-0005-0000-0000-0000D0300000}"/>
    <cellStyle name="20% - Dekorfärg3 3 4 5 4 2" xfId="41061" xr:uid="{00000000-0005-0000-0000-0000D1300000}"/>
    <cellStyle name="20% - Dekorfärg3 3 4 5 4 2 2" xfId="41062" xr:uid="{00000000-0005-0000-0000-0000D2300000}"/>
    <cellStyle name="20% - Dekorfärg3 3 4 5 4 3" xfId="41063" xr:uid="{00000000-0005-0000-0000-0000D3300000}"/>
    <cellStyle name="20% - Dekorfärg3 3 4 5 5" xfId="27816" xr:uid="{00000000-0005-0000-0000-0000D4300000}"/>
    <cellStyle name="20% - Dekorfärg3 3 4 5 5 2" xfId="41064" xr:uid="{00000000-0005-0000-0000-0000D5300000}"/>
    <cellStyle name="20% - Dekorfärg3 3 4 5 6" xfId="41065" xr:uid="{00000000-0005-0000-0000-0000D6300000}"/>
    <cellStyle name="20% - Dekorfärg3 3 4 5 7" xfId="41066" xr:uid="{00000000-0005-0000-0000-0000D7300000}"/>
    <cellStyle name="20% - Dekorfärg3 3 4 5_Tabell 6a K" xfId="23249" xr:uid="{00000000-0005-0000-0000-0000D8300000}"/>
    <cellStyle name="20% - Dekorfärg3 3 4 6" xfId="2398" xr:uid="{00000000-0005-0000-0000-0000D9300000}"/>
    <cellStyle name="20% - Dekorfärg3 3 4 6 2" xfId="6784" xr:uid="{00000000-0005-0000-0000-0000DA300000}"/>
    <cellStyle name="20% - Dekorfärg3 3 4 6 2 2" xfId="15669" xr:uid="{00000000-0005-0000-0000-0000DB300000}"/>
    <cellStyle name="20% - Dekorfärg3 3 4 6 2 2 2" xfId="41067" xr:uid="{00000000-0005-0000-0000-0000DC300000}"/>
    <cellStyle name="20% - Dekorfärg3 3 4 6 2 3" xfId="33166" xr:uid="{00000000-0005-0000-0000-0000DD300000}"/>
    <cellStyle name="20% - Dekorfärg3 3 4 6 2 4" xfId="41068" xr:uid="{00000000-0005-0000-0000-0000DE300000}"/>
    <cellStyle name="20% - Dekorfärg3 3 4 6 2_Tabell 6a K" xfId="24710" xr:uid="{00000000-0005-0000-0000-0000DF300000}"/>
    <cellStyle name="20% - Dekorfärg3 3 4 6 3" xfId="11283" xr:uid="{00000000-0005-0000-0000-0000E0300000}"/>
    <cellStyle name="20% - Dekorfärg3 3 4 6 3 2" xfId="41069" xr:uid="{00000000-0005-0000-0000-0000E1300000}"/>
    <cellStyle name="20% - Dekorfärg3 3 4 6 3 2 2" xfId="41070" xr:uid="{00000000-0005-0000-0000-0000E2300000}"/>
    <cellStyle name="20% - Dekorfärg3 3 4 6 3 3" xfId="41071" xr:uid="{00000000-0005-0000-0000-0000E3300000}"/>
    <cellStyle name="20% - Dekorfärg3 3 4 6 4" xfId="28780" xr:uid="{00000000-0005-0000-0000-0000E4300000}"/>
    <cellStyle name="20% - Dekorfärg3 3 4 6 4 2" xfId="41072" xr:uid="{00000000-0005-0000-0000-0000E5300000}"/>
    <cellStyle name="20% - Dekorfärg3 3 4 6 5" xfId="41073" xr:uid="{00000000-0005-0000-0000-0000E6300000}"/>
    <cellStyle name="20% - Dekorfärg3 3 4 6 6" xfId="41074" xr:uid="{00000000-0005-0000-0000-0000E7300000}"/>
    <cellStyle name="20% - Dekorfärg3 3 4 6_Tabell 6a K" xfId="21518" xr:uid="{00000000-0005-0000-0000-0000E8300000}"/>
    <cellStyle name="20% - Dekorfärg3 3 4 7" xfId="4591" xr:uid="{00000000-0005-0000-0000-0000E9300000}"/>
    <cellStyle name="20% - Dekorfärg3 3 4 7 2" xfId="13476" xr:uid="{00000000-0005-0000-0000-0000EA300000}"/>
    <cellStyle name="20% - Dekorfärg3 3 4 7 2 2" xfId="41075" xr:uid="{00000000-0005-0000-0000-0000EB300000}"/>
    <cellStyle name="20% - Dekorfärg3 3 4 7 3" xfId="30973" xr:uid="{00000000-0005-0000-0000-0000EC300000}"/>
    <cellStyle name="20% - Dekorfärg3 3 4 7 4" xfId="41076" xr:uid="{00000000-0005-0000-0000-0000ED300000}"/>
    <cellStyle name="20% - Dekorfärg3 3 4 7_Tabell 6a K" xfId="23952" xr:uid="{00000000-0005-0000-0000-0000EE300000}"/>
    <cellStyle name="20% - Dekorfärg3 3 4 8" xfId="9091" xr:uid="{00000000-0005-0000-0000-0000EF300000}"/>
    <cellStyle name="20% - Dekorfärg3 3 4 8 2" xfId="41077" xr:uid="{00000000-0005-0000-0000-0000F0300000}"/>
    <cellStyle name="20% - Dekorfärg3 3 4 8 2 2" xfId="41078" xr:uid="{00000000-0005-0000-0000-0000F1300000}"/>
    <cellStyle name="20% - Dekorfärg3 3 4 8 3" xfId="41079" xr:uid="{00000000-0005-0000-0000-0000F2300000}"/>
    <cellStyle name="20% - Dekorfärg3 3 4 9" xfId="26588" xr:uid="{00000000-0005-0000-0000-0000F3300000}"/>
    <cellStyle name="20% - Dekorfärg3 3 4 9 2" xfId="41080" xr:uid="{00000000-0005-0000-0000-0000F4300000}"/>
    <cellStyle name="20% - Dekorfärg3 3 4_Tabell 6a K" xfId="21345" xr:uid="{00000000-0005-0000-0000-0000F5300000}"/>
    <cellStyle name="20% - Dekorfärg3 3 5" xfId="386" xr:uid="{00000000-0005-0000-0000-0000F6300000}"/>
    <cellStyle name="20% - Dekorfärg3 3 5 2" xfId="810" xr:uid="{00000000-0005-0000-0000-0000F7300000}"/>
    <cellStyle name="20% - Dekorfärg3 3 5 2 2" xfId="1440" xr:uid="{00000000-0005-0000-0000-0000F8300000}"/>
    <cellStyle name="20% - Dekorfärg3 3 5 2 2 2" xfId="3632" xr:uid="{00000000-0005-0000-0000-0000F9300000}"/>
    <cellStyle name="20% - Dekorfärg3 3 5 2 2 2 2" xfId="8018" xr:uid="{00000000-0005-0000-0000-0000FA300000}"/>
    <cellStyle name="20% - Dekorfärg3 3 5 2 2 2 2 2" xfId="16903" xr:uid="{00000000-0005-0000-0000-0000FB300000}"/>
    <cellStyle name="20% - Dekorfärg3 3 5 2 2 2 2 2 2" xfId="41081" xr:uid="{00000000-0005-0000-0000-0000FC300000}"/>
    <cellStyle name="20% - Dekorfärg3 3 5 2 2 2 2 3" xfId="34400" xr:uid="{00000000-0005-0000-0000-0000FD300000}"/>
    <cellStyle name="20% - Dekorfärg3 3 5 2 2 2 2_Tabell 6a K" xfId="26382" xr:uid="{00000000-0005-0000-0000-0000FE300000}"/>
    <cellStyle name="20% - Dekorfärg3 3 5 2 2 2 3" xfId="12517" xr:uid="{00000000-0005-0000-0000-0000FF300000}"/>
    <cellStyle name="20% - Dekorfärg3 3 5 2 2 2 3 2" xfId="41082" xr:uid="{00000000-0005-0000-0000-000000310000}"/>
    <cellStyle name="20% - Dekorfärg3 3 5 2 2 2 4" xfId="30014" xr:uid="{00000000-0005-0000-0000-000001310000}"/>
    <cellStyle name="20% - Dekorfärg3 3 5 2 2 2 5" xfId="41083" xr:uid="{00000000-0005-0000-0000-000002310000}"/>
    <cellStyle name="20% - Dekorfärg3 3 5 2 2 2_Tabell 6a K" xfId="20821" xr:uid="{00000000-0005-0000-0000-000003310000}"/>
    <cellStyle name="20% - Dekorfärg3 3 5 2 2 3" xfId="5825" xr:uid="{00000000-0005-0000-0000-000004310000}"/>
    <cellStyle name="20% - Dekorfärg3 3 5 2 2 3 2" xfId="14710" xr:uid="{00000000-0005-0000-0000-000005310000}"/>
    <cellStyle name="20% - Dekorfärg3 3 5 2 2 3 2 2" xfId="41084" xr:uid="{00000000-0005-0000-0000-000006310000}"/>
    <cellStyle name="20% - Dekorfärg3 3 5 2 2 3 3" xfId="32207" xr:uid="{00000000-0005-0000-0000-000007310000}"/>
    <cellStyle name="20% - Dekorfärg3 3 5 2 2 3 4" xfId="41085" xr:uid="{00000000-0005-0000-0000-000008310000}"/>
    <cellStyle name="20% - Dekorfärg3 3 5 2 2 3_Tabell 6a K" xfId="21542" xr:uid="{00000000-0005-0000-0000-000009310000}"/>
    <cellStyle name="20% - Dekorfärg3 3 5 2 2 4" xfId="10325" xr:uid="{00000000-0005-0000-0000-00000A310000}"/>
    <cellStyle name="20% - Dekorfärg3 3 5 2 2 4 2" xfId="41086" xr:uid="{00000000-0005-0000-0000-00000B310000}"/>
    <cellStyle name="20% - Dekorfärg3 3 5 2 2 4 2 2" xfId="41087" xr:uid="{00000000-0005-0000-0000-00000C310000}"/>
    <cellStyle name="20% - Dekorfärg3 3 5 2 2 4 3" xfId="41088" xr:uid="{00000000-0005-0000-0000-00000D310000}"/>
    <cellStyle name="20% - Dekorfärg3 3 5 2 2 5" xfId="27822" xr:uid="{00000000-0005-0000-0000-00000E310000}"/>
    <cellStyle name="20% - Dekorfärg3 3 5 2 2 5 2" xfId="41089" xr:uid="{00000000-0005-0000-0000-00000F310000}"/>
    <cellStyle name="20% - Dekorfärg3 3 5 2 2 6" xfId="41090" xr:uid="{00000000-0005-0000-0000-000010310000}"/>
    <cellStyle name="20% - Dekorfärg3 3 5 2 2 7" xfId="41091" xr:uid="{00000000-0005-0000-0000-000011310000}"/>
    <cellStyle name="20% - Dekorfärg3 3 5 2 2_Tabell 6a K" xfId="23780" xr:uid="{00000000-0005-0000-0000-000012310000}"/>
    <cellStyle name="20% - Dekorfärg3 3 5 2 3" xfId="3002" xr:uid="{00000000-0005-0000-0000-000013310000}"/>
    <cellStyle name="20% - Dekorfärg3 3 5 2 3 2" xfId="7388" xr:uid="{00000000-0005-0000-0000-000014310000}"/>
    <cellStyle name="20% - Dekorfärg3 3 5 2 3 2 2" xfId="16273" xr:uid="{00000000-0005-0000-0000-000015310000}"/>
    <cellStyle name="20% - Dekorfärg3 3 5 2 3 2 2 2" xfId="41092" xr:uid="{00000000-0005-0000-0000-000016310000}"/>
    <cellStyle name="20% - Dekorfärg3 3 5 2 3 2 3" xfId="33770" xr:uid="{00000000-0005-0000-0000-000017310000}"/>
    <cellStyle name="20% - Dekorfärg3 3 5 2 3 2 4" xfId="41093" xr:uid="{00000000-0005-0000-0000-000018310000}"/>
    <cellStyle name="20% - Dekorfärg3 3 5 2 3 2_Tabell 6a K" xfId="22924" xr:uid="{00000000-0005-0000-0000-000019310000}"/>
    <cellStyle name="20% - Dekorfärg3 3 5 2 3 3" xfId="11887" xr:uid="{00000000-0005-0000-0000-00001A310000}"/>
    <cellStyle name="20% - Dekorfärg3 3 5 2 3 3 2" xfId="41094" xr:uid="{00000000-0005-0000-0000-00001B310000}"/>
    <cellStyle name="20% - Dekorfärg3 3 5 2 3 3 2 2" xfId="41095" xr:uid="{00000000-0005-0000-0000-00001C310000}"/>
    <cellStyle name="20% - Dekorfärg3 3 5 2 3 3 3" xfId="41096" xr:uid="{00000000-0005-0000-0000-00001D310000}"/>
    <cellStyle name="20% - Dekorfärg3 3 5 2 3 4" xfId="29384" xr:uid="{00000000-0005-0000-0000-00001E310000}"/>
    <cellStyle name="20% - Dekorfärg3 3 5 2 3 4 2" xfId="41097" xr:uid="{00000000-0005-0000-0000-00001F310000}"/>
    <cellStyle name="20% - Dekorfärg3 3 5 2 3 5" xfId="41098" xr:uid="{00000000-0005-0000-0000-000020310000}"/>
    <cellStyle name="20% - Dekorfärg3 3 5 2 3 6" xfId="41099" xr:uid="{00000000-0005-0000-0000-000021310000}"/>
    <cellStyle name="20% - Dekorfärg3 3 5 2 3_Tabell 6a K" xfId="20816" xr:uid="{00000000-0005-0000-0000-000022310000}"/>
    <cellStyle name="20% - Dekorfärg3 3 5 2 4" xfId="5195" xr:uid="{00000000-0005-0000-0000-000023310000}"/>
    <cellStyle name="20% - Dekorfärg3 3 5 2 4 2" xfId="14080" xr:uid="{00000000-0005-0000-0000-000024310000}"/>
    <cellStyle name="20% - Dekorfärg3 3 5 2 4 2 2" xfId="41100" xr:uid="{00000000-0005-0000-0000-000025310000}"/>
    <cellStyle name="20% - Dekorfärg3 3 5 2 4 3" xfId="31577" xr:uid="{00000000-0005-0000-0000-000026310000}"/>
    <cellStyle name="20% - Dekorfärg3 3 5 2 4 4" xfId="41101" xr:uid="{00000000-0005-0000-0000-000027310000}"/>
    <cellStyle name="20% - Dekorfärg3 3 5 2 4_Tabell 6a K" xfId="19176" xr:uid="{00000000-0005-0000-0000-000028310000}"/>
    <cellStyle name="20% - Dekorfärg3 3 5 2 5" xfId="9695" xr:uid="{00000000-0005-0000-0000-000029310000}"/>
    <cellStyle name="20% - Dekorfärg3 3 5 2 5 2" xfId="41102" xr:uid="{00000000-0005-0000-0000-00002A310000}"/>
    <cellStyle name="20% - Dekorfärg3 3 5 2 5 2 2" xfId="41103" xr:uid="{00000000-0005-0000-0000-00002B310000}"/>
    <cellStyle name="20% - Dekorfärg3 3 5 2 5 3" xfId="41104" xr:uid="{00000000-0005-0000-0000-00002C310000}"/>
    <cellStyle name="20% - Dekorfärg3 3 5 2 6" xfId="27192" xr:uid="{00000000-0005-0000-0000-00002D310000}"/>
    <cellStyle name="20% - Dekorfärg3 3 5 2 6 2" xfId="41105" xr:uid="{00000000-0005-0000-0000-00002E310000}"/>
    <cellStyle name="20% - Dekorfärg3 3 5 2 7" xfId="41106" xr:uid="{00000000-0005-0000-0000-00002F310000}"/>
    <cellStyle name="20% - Dekorfärg3 3 5 2 8" xfId="41107" xr:uid="{00000000-0005-0000-0000-000030310000}"/>
    <cellStyle name="20% - Dekorfärg3 3 5 2_Tabell 6a K" xfId="20772" xr:uid="{00000000-0005-0000-0000-000031310000}"/>
    <cellStyle name="20% - Dekorfärg3 3 5 3" xfId="1439" xr:uid="{00000000-0005-0000-0000-000032310000}"/>
    <cellStyle name="20% - Dekorfärg3 3 5 3 2" xfId="3631" xr:uid="{00000000-0005-0000-0000-000033310000}"/>
    <cellStyle name="20% - Dekorfärg3 3 5 3 2 2" xfId="8017" xr:uid="{00000000-0005-0000-0000-000034310000}"/>
    <cellStyle name="20% - Dekorfärg3 3 5 3 2 2 2" xfId="16902" xr:uid="{00000000-0005-0000-0000-000035310000}"/>
    <cellStyle name="20% - Dekorfärg3 3 5 3 2 2 2 2" xfId="41108" xr:uid="{00000000-0005-0000-0000-000036310000}"/>
    <cellStyle name="20% - Dekorfärg3 3 5 3 2 2 3" xfId="34399" xr:uid="{00000000-0005-0000-0000-000037310000}"/>
    <cellStyle name="20% - Dekorfärg3 3 5 3 2 2_Tabell 6a K" xfId="22992" xr:uid="{00000000-0005-0000-0000-000038310000}"/>
    <cellStyle name="20% - Dekorfärg3 3 5 3 2 3" xfId="12516" xr:uid="{00000000-0005-0000-0000-000039310000}"/>
    <cellStyle name="20% - Dekorfärg3 3 5 3 2 3 2" xfId="41109" xr:uid="{00000000-0005-0000-0000-00003A310000}"/>
    <cellStyle name="20% - Dekorfärg3 3 5 3 2 4" xfId="30013" xr:uid="{00000000-0005-0000-0000-00003B310000}"/>
    <cellStyle name="20% - Dekorfärg3 3 5 3 2 5" xfId="41110" xr:uid="{00000000-0005-0000-0000-00003C310000}"/>
    <cellStyle name="20% - Dekorfärg3 3 5 3 2_Tabell 6a K" xfId="24600" xr:uid="{00000000-0005-0000-0000-00003D310000}"/>
    <cellStyle name="20% - Dekorfärg3 3 5 3 3" xfId="5824" xr:uid="{00000000-0005-0000-0000-00003E310000}"/>
    <cellStyle name="20% - Dekorfärg3 3 5 3 3 2" xfId="14709" xr:uid="{00000000-0005-0000-0000-00003F310000}"/>
    <cellStyle name="20% - Dekorfärg3 3 5 3 3 2 2" xfId="41111" xr:uid="{00000000-0005-0000-0000-000040310000}"/>
    <cellStyle name="20% - Dekorfärg3 3 5 3 3 3" xfId="32206" xr:uid="{00000000-0005-0000-0000-000041310000}"/>
    <cellStyle name="20% - Dekorfärg3 3 5 3 3 4" xfId="41112" xr:uid="{00000000-0005-0000-0000-000042310000}"/>
    <cellStyle name="20% - Dekorfärg3 3 5 3 3_Tabell 6a K" xfId="19319" xr:uid="{00000000-0005-0000-0000-000043310000}"/>
    <cellStyle name="20% - Dekorfärg3 3 5 3 4" xfId="10324" xr:uid="{00000000-0005-0000-0000-000044310000}"/>
    <cellStyle name="20% - Dekorfärg3 3 5 3 4 2" xfId="41113" xr:uid="{00000000-0005-0000-0000-000045310000}"/>
    <cellStyle name="20% - Dekorfärg3 3 5 3 4 2 2" xfId="41114" xr:uid="{00000000-0005-0000-0000-000046310000}"/>
    <cellStyle name="20% - Dekorfärg3 3 5 3 4 3" xfId="41115" xr:uid="{00000000-0005-0000-0000-000047310000}"/>
    <cellStyle name="20% - Dekorfärg3 3 5 3 5" xfId="27821" xr:uid="{00000000-0005-0000-0000-000048310000}"/>
    <cellStyle name="20% - Dekorfärg3 3 5 3 5 2" xfId="41116" xr:uid="{00000000-0005-0000-0000-000049310000}"/>
    <cellStyle name="20% - Dekorfärg3 3 5 3 6" xfId="41117" xr:uid="{00000000-0005-0000-0000-00004A310000}"/>
    <cellStyle name="20% - Dekorfärg3 3 5 3 7" xfId="41118" xr:uid="{00000000-0005-0000-0000-00004B310000}"/>
    <cellStyle name="20% - Dekorfärg3 3 5 3_Tabell 6a K" xfId="22943" xr:uid="{00000000-0005-0000-0000-00004C310000}"/>
    <cellStyle name="20% - Dekorfärg3 3 5 4" xfId="2578" xr:uid="{00000000-0005-0000-0000-00004D310000}"/>
    <cellStyle name="20% - Dekorfärg3 3 5 4 2" xfId="6964" xr:uid="{00000000-0005-0000-0000-00004E310000}"/>
    <cellStyle name="20% - Dekorfärg3 3 5 4 2 2" xfId="15849" xr:uid="{00000000-0005-0000-0000-00004F310000}"/>
    <cellStyle name="20% - Dekorfärg3 3 5 4 2 2 2" xfId="41119" xr:uid="{00000000-0005-0000-0000-000050310000}"/>
    <cellStyle name="20% - Dekorfärg3 3 5 4 2 3" xfId="33346" xr:uid="{00000000-0005-0000-0000-000051310000}"/>
    <cellStyle name="20% - Dekorfärg3 3 5 4 2 4" xfId="41120" xr:uid="{00000000-0005-0000-0000-000052310000}"/>
    <cellStyle name="20% - Dekorfärg3 3 5 4 2_Tabell 6a K" xfId="20779" xr:uid="{00000000-0005-0000-0000-000053310000}"/>
    <cellStyle name="20% - Dekorfärg3 3 5 4 3" xfId="11463" xr:uid="{00000000-0005-0000-0000-000054310000}"/>
    <cellStyle name="20% - Dekorfärg3 3 5 4 3 2" xfId="41121" xr:uid="{00000000-0005-0000-0000-000055310000}"/>
    <cellStyle name="20% - Dekorfärg3 3 5 4 3 2 2" xfId="41122" xr:uid="{00000000-0005-0000-0000-000056310000}"/>
    <cellStyle name="20% - Dekorfärg3 3 5 4 3 3" xfId="41123" xr:uid="{00000000-0005-0000-0000-000057310000}"/>
    <cellStyle name="20% - Dekorfärg3 3 5 4 4" xfId="28960" xr:uid="{00000000-0005-0000-0000-000058310000}"/>
    <cellStyle name="20% - Dekorfärg3 3 5 4 4 2" xfId="41124" xr:uid="{00000000-0005-0000-0000-000059310000}"/>
    <cellStyle name="20% - Dekorfärg3 3 5 4 5" xfId="41125" xr:uid="{00000000-0005-0000-0000-00005A310000}"/>
    <cellStyle name="20% - Dekorfärg3 3 5 4 6" xfId="41126" xr:uid="{00000000-0005-0000-0000-00005B310000}"/>
    <cellStyle name="20% - Dekorfärg3 3 5 4_Tabell 6a K" xfId="18131" xr:uid="{00000000-0005-0000-0000-00005C310000}"/>
    <cellStyle name="20% - Dekorfärg3 3 5 5" xfId="4771" xr:uid="{00000000-0005-0000-0000-00005D310000}"/>
    <cellStyle name="20% - Dekorfärg3 3 5 5 2" xfId="13656" xr:uid="{00000000-0005-0000-0000-00005E310000}"/>
    <cellStyle name="20% - Dekorfärg3 3 5 5 2 2" xfId="41127" xr:uid="{00000000-0005-0000-0000-00005F310000}"/>
    <cellStyle name="20% - Dekorfärg3 3 5 5 3" xfId="31153" xr:uid="{00000000-0005-0000-0000-000060310000}"/>
    <cellStyle name="20% - Dekorfärg3 3 5 5 4" xfId="41128" xr:uid="{00000000-0005-0000-0000-000061310000}"/>
    <cellStyle name="20% - Dekorfärg3 3 5 5_Tabell 6a K" xfId="18746" xr:uid="{00000000-0005-0000-0000-000062310000}"/>
    <cellStyle name="20% - Dekorfärg3 3 5 6" xfId="9271" xr:uid="{00000000-0005-0000-0000-000063310000}"/>
    <cellStyle name="20% - Dekorfärg3 3 5 6 2" xfId="41129" xr:uid="{00000000-0005-0000-0000-000064310000}"/>
    <cellStyle name="20% - Dekorfärg3 3 5 6 2 2" xfId="41130" xr:uid="{00000000-0005-0000-0000-000065310000}"/>
    <cellStyle name="20% - Dekorfärg3 3 5 6 3" xfId="41131" xr:uid="{00000000-0005-0000-0000-000066310000}"/>
    <cellStyle name="20% - Dekorfärg3 3 5 7" xfId="26768" xr:uid="{00000000-0005-0000-0000-000067310000}"/>
    <cellStyle name="20% - Dekorfärg3 3 5 7 2" xfId="41132" xr:uid="{00000000-0005-0000-0000-000068310000}"/>
    <cellStyle name="20% - Dekorfärg3 3 5 8" xfId="41133" xr:uid="{00000000-0005-0000-0000-000069310000}"/>
    <cellStyle name="20% - Dekorfärg3 3 5 9" xfId="41134" xr:uid="{00000000-0005-0000-0000-00006A310000}"/>
    <cellStyle name="20% - Dekorfärg3 3 5_Tabell 6a K" xfId="22667" xr:uid="{00000000-0005-0000-0000-00006B310000}"/>
    <cellStyle name="20% - Dekorfärg3 3 6" xfId="598" xr:uid="{00000000-0005-0000-0000-00006C310000}"/>
    <cellStyle name="20% - Dekorfärg3 3 6 2" xfId="1441" xr:uid="{00000000-0005-0000-0000-00006D310000}"/>
    <cellStyle name="20% - Dekorfärg3 3 6 2 2" xfId="3633" xr:uid="{00000000-0005-0000-0000-00006E310000}"/>
    <cellStyle name="20% - Dekorfärg3 3 6 2 2 2" xfId="8019" xr:uid="{00000000-0005-0000-0000-00006F310000}"/>
    <cellStyle name="20% - Dekorfärg3 3 6 2 2 2 2" xfId="16904" xr:uid="{00000000-0005-0000-0000-000070310000}"/>
    <cellStyle name="20% - Dekorfärg3 3 6 2 2 2 2 2" xfId="41135" xr:uid="{00000000-0005-0000-0000-000071310000}"/>
    <cellStyle name="20% - Dekorfärg3 3 6 2 2 2 3" xfId="34401" xr:uid="{00000000-0005-0000-0000-000072310000}"/>
    <cellStyle name="20% - Dekorfärg3 3 6 2 2 2_Tabell 6a K" xfId="19846" xr:uid="{00000000-0005-0000-0000-000073310000}"/>
    <cellStyle name="20% - Dekorfärg3 3 6 2 2 3" xfId="12518" xr:uid="{00000000-0005-0000-0000-000074310000}"/>
    <cellStyle name="20% - Dekorfärg3 3 6 2 2 3 2" xfId="41136" xr:uid="{00000000-0005-0000-0000-000075310000}"/>
    <cellStyle name="20% - Dekorfärg3 3 6 2 2 4" xfId="30015" xr:uid="{00000000-0005-0000-0000-000076310000}"/>
    <cellStyle name="20% - Dekorfärg3 3 6 2 2 5" xfId="41137" xr:uid="{00000000-0005-0000-0000-000077310000}"/>
    <cellStyle name="20% - Dekorfärg3 3 6 2 2_Tabell 6a K" xfId="25162" xr:uid="{00000000-0005-0000-0000-000078310000}"/>
    <cellStyle name="20% - Dekorfärg3 3 6 2 3" xfId="5826" xr:uid="{00000000-0005-0000-0000-000079310000}"/>
    <cellStyle name="20% - Dekorfärg3 3 6 2 3 2" xfId="14711" xr:uid="{00000000-0005-0000-0000-00007A310000}"/>
    <cellStyle name="20% - Dekorfärg3 3 6 2 3 2 2" xfId="41138" xr:uid="{00000000-0005-0000-0000-00007B310000}"/>
    <cellStyle name="20% - Dekorfärg3 3 6 2 3 3" xfId="32208" xr:uid="{00000000-0005-0000-0000-00007C310000}"/>
    <cellStyle name="20% - Dekorfärg3 3 6 2 3 4" xfId="41139" xr:uid="{00000000-0005-0000-0000-00007D310000}"/>
    <cellStyle name="20% - Dekorfärg3 3 6 2 3_Tabell 6a K" xfId="22657" xr:uid="{00000000-0005-0000-0000-00007E310000}"/>
    <cellStyle name="20% - Dekorfärg3 3 6 2 4" xfId="10326" xr:uid="{00000000-0005-0000-0000-00007F310000}"/>
    <cellStyle name="20% - Dekorfärg3 3 6 2 4 2" xfId="41140" xr:uid="{00000000-0005-0000-0000-000080310000}"/>
    <cellStyle name="20% - Dekorfärg3 3 6 2 4 2 2" xfId="41141" xr:uid="{00000000-0005-0000-0000-000081310000}"/>
    <cellStyle name="20% - Dekorfärg3 3 6 2 4 3" xfId="41142" xr:uid="{00000000-0005-0000-0000-000082310000}"/>
    <cellStyle name="20% - Dekorfärg3 3 6 2 5" xfId="27823" xr:uid="{00000000-0005-0000-0000-000083310000}"/>
    <cellStyle name="20% - Dekorfärg3 3 6 2 5 2" xfId="41143" xr:uid="{00000000-0005-0000-0000-000084310000}"/>
    <cellStyle name="20% - Dekorfärg3 3 6 2 6" xfId="41144" xr:uid="{00000000-0005-0000-0000-000085310000}"/>
    <cellStyle name="20% - Dekorfärg3 3 6 2 7" xfId="41145" xr:uid="{00000000-0005-0000-0000-000086310000}"/>
    <cellStyle name="20% - Dekorfärg3 3 6 2_Tabell 6a K" xfId="20258" xr:uid="{00000000-0005-0000-0000-000087310000}"/>
    <cellStyle name="20% - Dekorfärg3 3 6 3" xfId="2790" xr:uid="{00000000-0005-0000-0000-000088310000}"/>
    <cellStyle name="20% - Dekorfärg3 3 6 3 2" xfId="7176" xr:uid="{00000000-0005-0000-0000-000089310000}"/>
    <cellStyle name="20% - Dekorfärg3 3 6 3 2 2" xfId="16061" xr:uid="{00000000-0005-0000-0000-00008A310000}"/>
    <cellStyle name="20% - Dekorfärg3 3 6 3 2 2 2" xfId="41146" xr:uid="{00000000-0005-0000-0000-00008B310000}"/>
    <cellStyle name="20% - Dekorfärg3 3 6 3 2 3" xfId="33558" xr:uid="{00000000-0005-0000-0000-00008C310000}"/>
    <cellStyle name="20% - Dekorfärg3 3 6 3 2 4" xfId="41147" xr:uid="{00000000-0005-0000-0000-00008D310000}"/>
    <cellStyle name="20% - Dekorfärg3 3 6 3 2_Tabell 6a K" xfId="22131" xr:uid="{00000000-0005-0000-0000-00008E310000}"/>
    <cellStyle name="20% - Dekorfärg3 3 6 3 3" xfId="11675" xr:uid="{00000000-0005-0000-0000-00008F310000}"/>
    <cellStyle name="20% - Dekorfärg3 3 6 3 3 2" xfId="41148" xr:uid="{00000000-0005-0000-0000-000090310000}"/>
    <cellStyle name="20% - Dekorfärg3 3 6 3 3 2 2" xfId="41149" xr:uid="{00000000-0005-0000-0000-000091310000}"/>
    <cellStyle name="20% - Dekorfärg3 3 6 3 3 3" xfId="41150" xr:uid="{00000000-0005-0000-0000-000092310000}"/>
    <cellStyle name="20% - Dekorfärg3 3 6 3 4" xfId="29172" xr:uid="{00000000-0005-0000-0000-000093310000}"/>
    <cellStyle name="20% - Dekorfärg3 3 6 3 4 2" xfId="41151" xr:uid="{00000000-0005-0000-0000-000094310000}"/>
    <cellStyle name="20% - Dekorfärg3 3 6 3 5" xfId="41152" xr:uid="{00000000-0005-0000-0000-000095310000}"/>
    <cellStyle name="20% - Dekorfärg3 3 6 3 6" xfId="41153" xr:uid="{00000000-0005-0000-0000-000096310000}"/>
    <cellStyle name="20% - Dekorfärg3 3 6 3_Tabell 6a K" xfId="19903" xr:uid="{00000000-0005-0000-0000-000097310000}"/>
    <cellStyle name="20% - Dekorfärg3 3 6 4" xfId="4983" xr:uid="{00000000-0005-0000-0000-000098310000}"/>
    <cellStyle name="20% - Dekorfärg3 3 6 4 2" xfId="13868" xr:uid="{00000000-0005-0000-0000-000099310000}"/>
    <cellStyle name="20% - Dekorfärg3 3 6 4 2 2" xfId="41154" xr:uid="{00000000-0005-0000-0000-00009A310000}"/>
    <cellStyle name="20% - Dekorfärg3 3 6 4 3" xfId="31365" xr:uid="{00000000-0005-0000-0000-00009B310000}"/>
    <cellStyle name="20% - Dekorfärg3 3 6 4 4" xfId="41155" xr:uid="{00000000-0005-0000-0000-00009C310000}"/>
    <cellStyle name="20% - Dekorfärg3 3 6 4_Tabell 6a K" xfId="24275" xr:uid="{00000000-0005-0000-0000-00009D310000}"/>
    <cellStyle name="20% - Dekorfärg3 3 6 5" xfId="9483" xr:uid="{00000000-0005-0000-0000-00009E310000}"/>
    <cellStyle name="20% - Dekorfärg3 3 6 5 2" xfId="41156" xr:uid="{00000000-0005-0000-0000-00009F310000}"/>
    <cellStyle name="20% - Dekorfärg3 3 6 5 2 2" xfId="41157" xr:uid="{00000000-0005-0000-0000-0000A0310000}"/>
    <cellStyle name="20% - Dekorfärg3 3 6 5 3" xfId="41158" xr:uid="{00000000-0005-0000-0000-0000A1310000}"/>
    <cellStyle name="20% - Dekorfärg3 3 6 6" xfId="26980" xr:uid="{00000000-0005-0000-0000-0000A2310000}"/>
    <cellStyle name="20% - Dekorfärg3 3 6 6 2" xfId="41159" xr:uid="{00000000-0005-0000-0000-0000A3310000}"/>
    <cellStyle name="20% - Dekorfärg3 3 6 7" xfId="41160" xr:uid="{00000000-0005-0000-0000-0000A4310000}"/>
    <cellStyle name="20% - Dekorfärg3 3 6 8" xfId="41161" xr:uid="{00000000-0005-0000-0000-0000A5310000}"/>
    <cellStyle name="20% - Dekorfärg3 3 6_Tabell 6a K" xfId="25113" xr:uid="{00000000-0005-0000-0000-0000A6310000}"/>
    <cellStyle name="20% - Dekorfärg3 3 7" xfId="1022" xr:uid="{00000000-0005-0000-0000-0000A7310000}"/>
    <cellStyle name="20% - Dekorfärg3 3 7 2" xfId="1442" xr:uid="{00000000-0005-0000-0000-0000A8310000}"/>
    <cellStyle name="20% - Dekorfärg3 3 7 2 2" xfId="3634" xr:uid="{00000000-0005-0000-0000-0000A9310000}"/>
    <cellStyle name="20% - Dekorfärg3 3 7 2 2 2" xfId="8020" xr:uid="{00000000-0005-0000-0000-0000AA310000}"/>
    <cellStyle name="20% - Dekorfärg3 3 7 2 2 2 2" xfId="16905" xr:uid="{00000000-0005-0000-0000-0000AB310000}"/>
    <cellStyle name="20% - Dekorfärg3 3 7 2 2 2 2 2" xfId="41162" xr:uid="{00000000-0005-0000-0000-0000AC310000}"/>
    <cellStyle name="20% - Dekorfärg3 3 7 2 2 2 3" xfId="34402" xr:uid="{00000000-0005-0000-0000-0000AD310000}"/>
    <cellStyle name="20% - Dekorfärg3 3 7 2 2 2_Tabell 6a K" xfId="20755" xr:uid="{00000000-0005-0000-0000-0000AE310000}"/>
    <cellStyle name="20% - Dekorfärg3 3 7 2 2 3" xfId="12519" xr:uid="{00000000-0005-0000-0000-0000AF310000}"/>
    <cellStyle name="20% - Dekorfärg3 3 7 2 2 3 2" xfId="41163" xr:uid="{00000000-0005-0000-0000-0000B0310000}"/>
    <cellStyle name="20% - Dekorfärg3 3 7 2 2 4" xfId="30016" xr:uid="{00000000-0005-0000-0000-0000B1310000}"/>
    <cellStyle name="20% - Dekorfärg3 3 7 2 2 5" xfId="41164" xr:uid="{00000000-0005-0000-0000-0000B2310000}"/>
    <cellStyle name="20% - Dekorfärg3 3 7 2 2_Tabell 6a K" xfId="19444" xr:uid="{00000000-0005-0000-0000-0000B3310000}"/>
    <cellStyle name="20% - Dekorfärg3 3 7 2 3" xfId="5827" xr:uid="{00000000-0005-0000-0000-0000B4310000}"/>
    <cellStyle name="20% - Dekorfärg3 3 7 2 3 2" xfId="14712" xr:uid="{00000000-0005-0000-0000-0000B5310000}"/>
    <cellStyle name="20% - Dekorfärg3 3 7 2 3 2 2" xfId="41165" xr:uid="{00000000-0005-0000-0000-0000B6310000}"/>
    <cellStyle name="20% - Dekorfärg3 3 7 2 3 3" xfId="32209" xr:uid="{00000000-0005-0000-0000-0000B7310000}"/>
    <cellStyle name="20% - Dekorfärg3 3 7 2 3 4" xfId="41166" xr:uid="{00000000-0005-0000-0000-0000B8310000}"/>
    <cellStyle name="20% - Dekorfärg3 3 7 2 3_Tabell 6a K" xfId="23643" xr:uid="{00000000-0005-0000-0000-0000B9310000}"/>
    <cellStyle name="20% - Dekorfärg3 3 7 2 4" xfId="10327" xr:uid="{00000000-0005-0000-0000-0000BA310000}"/>
    <cellStyle name="20% - Dekorfärg3 3 7 2 4 2" xfId="41167" xr:uid="{00000000-0005-0000-0000-0000BB310000}"/>
    <cellStyle name="20% - Dekorfärg3 3 7 2 4 2 2" xfId="41168" xr:uid="{00000000-0005-0000-0000-0000BC310000}"/>
    <cellStyle name="20% - Dekorfärg3 3 7 2 4 3" xfId="41169" xr:uid="{00000000-0005-0000-0000-0000BD310000}"/>
    <cellStyle name="20% - Dekorfärg3 3 7 2 5" xfId="27824" xr:uid="{00000000-0005-0000-0000-0000BE310000}"/>
    <cellStyle name="20% - Dekorfärg3 3 7 2 5 2" xfId="41170" xr:uid="{00000000-0005-0000-0000-0000BF310000}"/>
    <cellStyle name="20% - Dekorfärg3 3 7 2 6" xfId="41171" xr:uid="{00000000-0005-0000-0000-0000C0310000}"/>
    <cellStyle name="20% - Dekorfärg3 3 7 2 7" xfId="41172" xr:uid="{00000000-0005-0000-0000-0000C1310000}"/>
    <cellStyle name="20% - Dekorfärg3 3 7 2_Tabell 6a K" xfId="21083" xr:uid="{00000000-0005-0000-0000-0000C2310000}"/>
    <cellStyle name="20% - Dekorfärg3 3 7 3" xfId="3214" xr:uid="{00000000-0005-0000-0000-0000C3310000}"/>
    <cellStyle name="20% - Dekorfärg3 3 7 3 2" xfId="7600" xr:uid="{00000000-0005-0000-0000-0000C4310000}"/>
    <cellStyle name="20% - Dekorfärg3 3 7 3 2 2" xfId="16485" xr:uid="{00000000-0005-0000-0000-0000C5310000}"/>
    <cellStyle name="20% - Dekorfärg3 3 7 3 2 2 2" xfId="41173" xr:uid="{00000000-0005-0000-0000-0000C6310000}"/>
    <cellStyle name="20% - Dekorfärg3 3 7 3 2 3" xfId="33982" xr:uid="{00000000-0005-0000-0000-0000C7310000}"/>
    <cellStyle name="20% - Dekorfärg3 3 7 3 2 4" xfId="41174" xr:uid="{00000000-0005-0000-0000-0000C8310000}"/>
    <cellStyle name="20% - Dekorfärg3 3 7 3 2_Tabell 6a K" xfId="18724" xr:uid="{00000000-0005-0000-0000-0000C9310000}"/>
    <cellStyle name="20% - Dekorfärg3 3 7 3 3" xfId="12099" xr:uid="{00000000-0005-0000-0000-0000CA310000}"/>
    <cellStyle name="20% - Dekorfärg3 3 7 3 3 2" xfId="41175" xr:uid="{00000000-0005-0000-0000-0000CB310000}"/>
    <cellStyle name="20% - Dekorfärg3 3 7 3 3 2 2" xfId="41176" xr:uid="{00000000-0005-0000-0000-0000CC310000}"/>
    <cellStyle name="20% - Dekorfärg3 3 7 3 3 3" xfId="41177" xr:uid="{00000000-0005-0000-0000-0000CD310000}"/>
    <cellStyle name="20% - Dekorfärg3 3 7 3 4" xfId="29596" xr:uid="{00000000-0005-0000-0000-0000CE310000}"/>
    <cellStyle name="20% - Dekorfärg3 3 7 3 4 2" xfId="41178" xr:uid="{00000000-0005-0000-0000-0000CF310000}"/>
    <cellStyle name="20% - Dekorfärg3 3 7 3 5" xfId="41179" xr:uid="{00000000-0005-0000-0000-0000D0310000}"/>
    <cellStyle name="20% - Dekorfärg3 3 7 3 6" xfId="41180" xr:uid="{00000000-0005-0000-0000-0000D1310000}"/>
    <cellStyle name="20% - Dekorfärg3 3 7 3_Tabell 6a K" xfId="21211" xr:uid="{00000000-0005-0000-0000-0000D2310000}"/>
    <cellStyle name="20% - Dekorfärg3 3 7 4" xfId="5407" xr:uid="{00000000-0005-0000-0000-0000D3310000}"/>
    <cellStyle name="20% - Dekorfärg3 3 7 4 2" xfId="14292" xr:uid="{00000000-0005-0000-0000-0000D4310000}"/>
    <cellStyle name="20% - Dekorfärg3 3 7 4 2 2" xfId="41181" xr:uid="{00000000-0005-0000-0000-0000D5310000}"/>
    <cellStyle name="20% - Dekorfärg3 3 7 4 3" xfId="31789" xr:uid="{00000000-0005-0000-0000-0000D6310000}"/>
    <cellStyle name="20% - Dekorfärg3 3 7 4 4" xfId="41182" xr:uid="{00000000-0005-0000-0000-0000D7310000}"/>
    <cellStyle name="20% - Dekorfärg3 3 7 4_Tabell 6a K" xfId="23516" xr:uid="{00000000-0005-0000-0000-0000D8310000}"/>
    <cellStyle name="20% - Dekorfärg3 3 7 5" xfId="9907" xr:uid="{00000000-0005-0000-0000-0000D9310000}"/>
    <cellStyle name="20% - Dekorfärg3 3 7 5 2" xfId="41183" xr:uid="{00000000-0005-0000-0000-0000DA310000}"/>
    <cellStyle name="20% - Dekorfärg3 3 7 5 2 2" xfId="41184" xr:uid="{00000000-0005-0000-0000-0000DB310000}"/>
    <cellStyle name="20% - Dekorfärg3 3 7 5 3" xfId="41185" xr:uid="{00000000-0005-0000-0000-0000DC310000}"/>
    <cellStyle name="20% - Dekorfärg3 3 7 6" xfId="27404" xr:uid="{00000000-0005-0000-0000-0000DD310000}"/>
    <cellStyle name="20% - Dekorfärg3 3 7 6 2" xfId="41186" xr:uid="{00000000-0005-0000-0000-0000DE310000}"/>
    <cellStyle name="20% - Dekorfärg3 3 7 7" xfId="41187" xr:uid="{00000000-0005-0000-0000-0000DF310000}"/>
    <cellStyle name="20% - Dekorfärg3 3 7 8" xfId="41188" xr:uid="{00000000-0005-0000-0000-0000E0310000}"/>
    <cellStyle name="20% - Dekorfärg3 3 7_Tabell 6a K" xfId="23520" xr:uid="{00000000-0005-0000-0000-0000E1310000}"/>
    <cellStyle name="20% - Dekorfärg3 3 8" xfId="1423" xr:uid="{00000000-0005-0000-0000-0000E2310000}"/>
    <cellStyle name="20% - Dekorfärg3 3 8 2" xfId="3615" xr:uid="{00000000-0005-0000-0000-0000E3310000}"/>
    <cellStyle name="20% - Dekorfärg3 3 8 2 2" xfId="8001" xr:uid="{00000000-0005-0000-0000-0000E4310000}"/>
    <cellStyle name="20% - Dekorfärg3 3 8 2 2 2" xfId="16886" xr:uid="{00000000-0005-0000-0000-0000E5310000}"/>
    <cellStyle name="20% - Dekorfärg3 3 8 2 2 2 2" xfId="41189" xr:uid="{00000000-0005-0000-0000-0000E6310000}"/>
    <cellStyle name="20% - Dekorfärg3 3 8 2 2 3" xfId="34383" xr:uid="{00000000-0005-0000-0000-0000E7310000}"/>
    <cellStyle name="20% - Dekorfärg3 3 8 2 2_Tabell 6a K" xfId="21875" xr:uid="{00000000-0005-0000-0000-0000E8310000}"/>
    <cellStyle name="20% - Dekorfärg3 3 8 2 3" xfId="12500" xr:uid="{00000000-0005-0000-0000-0000E9310000}"/>
    <cellStyle name="20% - Dekorfärg3 3 8 2 3 2" xfId="41190" xr:uid="{00000000-0005-0000-0000-0000EA310000}"/>
    <cellStyle name="20% - Dekorfärg3 3 8 2 4" xfId="29997" xr:uid="{00000000-0005-0000-0000-0000EB310000}"/>
    <cellStyle name="20% - Dekorfärg3 3 8 2 5" xfId="41191" xr:uid="{00000000-0005-0000-0000-0000EC310000}"/>
    <cellStyle name="20% - Dekorfärg3 3 8 2_Tabell 6a K" xfId="19440" xr:uid="{00000000-0005-0000-0000-0000ED310000}"/>
    <cellStyle name="20% - Dekorfärg3 3 8 3" xfId="5808" xr:uid="{00000000-0005-0000-0000-0000EE310000}"/>
    <cellStyle name="20% - Dekorfärg3 3 8 3 2" xfId="14693" xr:uid="{00000000-0005-0000-0000-0000EF310000}"/>
    <cellStyle name="20% - Dekorfärg3 3 8 3 2 2" xfId="41192" xr:uid="{00000000-0005-0000-0000-0000F0310000}"/>
    <cellStyle name="20% - Dekorfärg3 3 8 3 3" xfId="32190" xr:uid="{00000000-0005-0000-0000-0000F1310000}"/>
    <cellStyle name="20% - Dekorfärg3 3 8 3 4" xfId="41193" xr:uid="{00000000-0005-0000-0000-0000F2310000}"/>
    <cellStyle name="20% - Dekorfärg3 3 8 3_Tabell 6a K" xfId="26349" xr:uid="{00000000-0005-0000-0000-0000F3310000}"/>
    <cellStyle name="20% - Dekorfärg3 3 8 4" xfId="10308" xr:uid="{00000000-0005-0000-0000-0000F4310000}"/>
    <cellStyle name="20% - Dekorfärg3 3 8 4 2" xfId="41194" xr:uid="{00000000-0005-0000-0000-0000F5310000}"/>
    <cellStyle name="20% - Dekorfärg3 3 8 4 2 2" xfId="41195" xr:uid="{00000000-0005-0000-0000-0000F6310000}"/>
    <cellStyle name="20% - Dekorfärg3 3 8 4 3" xfId="41196" xr:uid="{00000000-0005-0000-0000-0000F7310000}"/>
    <cellStyle name="20% - Dekorfärg3 3 8 5" xfId="27805" xr:uid="{00000000-0005-0000-0000-0000F8310000}"/>
    <cellStyle name="20% - Dekorfärg3 3 8 5 2" xfId="41197" xr:uid="{00000000-0005-0000-0000-0000F9310000}"/>
    <cellStyle name="20% - Dekorfärg3 3 8 6" xfId="41198" xr:uid="{00000000-0005-0000-0000-0000FA310000}"/>
    <cellStyle name="20% - Dekorfärg3 3 8 7" xfId="41199" xr:uid="{00000000-0005-0000-0000-0000FB310000}"/>
    <cellStyle name="20% - Dekorfärg3 3 8_Tabell 6a K" xfId="25419" xr:uid="{00000000-0005-0000-0000-0000FC310000}"/>
    <cellStyle name="20% - Dekorfärg3 3 9" xfId="2366" xr:uid="{00000000-0005-0000-0000-0000FD310000}"/>
    <cellStyle name="20% - Dekorfärg3 3 9 2" xfId="6752" xr:uid="{00000000-0005-0000-0000-0000FE310000}"/>
    <cellStyle name="20% - Dekorfärg3 3 9 2 2" xfId="15637" xr:uid="{00000000-0005-0000-0000-0000FF310000}"/>
    <cellStyle name="20% - Dekorfärg3 3 9 2 2 2" xfId="41200" xr:uid="{00000000-0005-0000-0000-000000320000}"/>
    <cellStyle name="20% - Dekorfärg3 3 9 2 3" xfId="33134" xr:uid="{00000000-0005-0000-0000-000001320000}"/>
    <cellStyle name="20% - Dekorfärg3 3 9 2 4" xfId="41201" xr:uid="{00000000-0005-0000-0000-000002320000}"/>
    <cellStyle name="20% - Dekorfärg3 3 9 2_Tabell 6a K" xfId="22931" xr:uid="{00000000-0005-0000-0000-000003320000}"/>
    <cellStyle name="20% - Dekorfärg3 3 9 3" xfId="11251" xr:uid="{00000000-0005-0000-0000-000004320000}"/>
    <cellStyle name="20% - Dekorfärg3 3 9 3 2" xfId="41202" xr:uid="{00000000-0005-0000-0000-000005320000}"/>
    <cellStyle name="20% - Dekorfärg3 3 9 3 2 2" xfId="41203" xr:uid="{00000000-0005-0000-0000-000006320000}"/>
    <cellStyle name="20% - Dekorfärg3 3 9 3 3" xfId="41204" xr:uid="{00000000-0005-0000-0000-000007320000}"/>
    <cellStyle name="20% - Dekorfärg3 3 9 4" xfId="28748" xr:uid="{00000000-0005-0000-0000-000008320000}"/>
    <cellStyle name="20% - Dekorfärg3 3 9 4 2" xfId="41205" xr:uid="{00000000-0005-0000-0000-000009320000}"/>
    <cellStyle name="20% - Dekorfärg3 3 9 5" xfId="41206" xr:uid="{00000000-0005-0000-0000-00000A320000}"/>
    <cellStyle name="20% - Dekorfärg3 3 9 6" xfId="41207" xr:uid="{00000000-0005-0000-0000-00000B320000}"/>
    <cellStyle name="20% - Dekorfärg3 3 9_Tabell 6a K" xfId="24431" xr:uid="{00000000-0005-0000-0000-00000C320000}"/>
    <cellStyle name="20% - Dekorfärg3 3_Tabell 6a K" xfId="19356" xr:uid="{00000000-0005-0000-0000-00000D320000}"/>
    <cellStyle name="20% - Dekorfärg3 4" xfId="302" xr:uid="{00000000-0005-0000-0000-00000E320000}"/>
    <cellStyle name="20% - Dekorfärg3 4 10" xfId="41208" xr:uid="{00000000-0005-0000-0000-00000F320000}"/>
    <cellStyle name="20% - Dekorfärg3 4 11" xfId="41209" xr:uid="{00000000-0005-0000-0000-000010320000}"/>
    <cellStyle name="20% - Dekorfärg3 4 12" xfId="41210" xr:uid="{00000000-0005-0000-0000-000011320000}"/>
    <cellStyle name="20% - Dekorfärg3 4 2" xfId="514" xr:uid="{00000000-0005-0000-0000-000012320000}"/>
    <cellStyle name="20% - Dekorfärg3 4 2 2" xfId="938" xr:uid="{00000000-0005-0000-0000-000013320000}"/>
    <cellStyle name="20% - Dekorfärg3 4 2 2 2" xfId="1445" xr:uid="{00000000-0005-0000-0000-000014320000}"/>
    <cellStyle name="20% - Dekorfärg3 4 2 2 2 2" xfId="3637" xr:uid="{00000000-0005-0000-0000-000015320000}"/>
    <cellStyle name="20% - Dekorfärg3 4 2 2 2 2 2" xfId="8023" xr:uid="{00000000-0005-0000-0000-000016320000}"/>
    <cellStyle name="20% - Dekorfärg3 4 2 2 2 2 2 2" xfId="16908" xr:uid="{00000000-0005-0000-0000-000017320000}"/>
    <cellStyle name="20% - Dekorfärg3 4 2 2 2 2 2 2 2" xfId="41211" xr:uid="{00000000-0005-0000-0000-000018320000}"/>
    <cellStyle name="20% - Dekorfärg3 4 2 2 2 2 2 3" xfId="34405" xr:uid="{00000000-0005-0000-0000-000019320000}"/>
    <cellStyle name="20% - Dekorfärg3 4 2 2 2 2 2_Tabell 6a K" xfId="24227" xr:uid="{00000000-0005-0000-0000-00001A320000}"/>
    <cellStyle name="20% - Dekorfärg3 4 2 2 2 2 3" xfId="12522" xr:uid="{00000000-0005-0000-0000-00001B320000}"/>
    <cellStyle name="20% - Dekorfärg3 4 2 2 2 2 3 2" xfId="41212" xr:uid="{00000000-0005-0000-0000-00001C320000}"/>
    <cellStyle name="20% - Dekorfärg3 4 2 2 2 2 4" xfId="30019" xr:uid="{00000000-0005-0000-0000-00001D320000}"/>
    <cellStyle name="20% - Dekorfärg3 4 2 2 2 2 5" xfId="41213" xr:uid="{00000000-0005-0000-0000-00001E320000}"/>
    <cellStyle name="20% - Dekorfärg3 4 2 2 2 2_Tabell 6a K" xfId="26218" xr:uid="{00000000-0005-0000-0000-00001F320000}"/>
    <cellStyle name="20% - Dekorfärg3 4 2 2 2 3" xfId="5830" xr:uid="{00000000-0005-0000-0000-000020320000}"/>
    <cellStyle name="20% - Dekorfärg3 4 2 2 2 3 2" xfId="14715" xr:uid="{00000000-0005-0000-0000-000021320000}"/>
    <cellStyle name="20% - Dekorfärg3 4 2 2 2 3 2 2" xfId="41214" xr:uid="{00000000-0005-0000-0000-000022320000}"/>
    <cellStyle name="20% - Dekorfärg3 4 2 2 2 3 3" xfId="32212" xr:uid="{00000000-0005-0000-0000-000023320000}"/>
    <cellStyle name="20% - Dekorfärg3 4 2 2 2 3 4" xfId="41215" xr:uid="{00000000-0005-0000-0000-000024320000}"/>
    <cellStyle name="20% - Dekorfärg3 4 2 2 2 3_Tabell 6a K" xfId="25894" xr:uid="{00000000-0005-0000-0000-000025320000}"/>
    <cellStyle name="20% - Dekorfärg3 4 2 2 2 4" xfId="10330" xr:uid="{00000000-0005-0000-0000-000026320000}"/>
    <cellStyle name="20% - Dekorfärg3 4 2 2 2 4 2" xfId="41216" xr:uid="{00000000-0005-0000-0000-000027320000}"/>
    <cellStyle name="20% - Dekorfärg3 4 2 2 2 4 2 2" xfId="41217" xr:uid="{00000000-0005-0000-0000-000028320000}"/>
    <cellStyle name="20% - Dekorfärg3 4 2 2 2 4 3" xfId="41218" xr:uid="{00000000-0005-0000-0000-000029320000}"/>
    <cellStyle name="20% - Dekorfärg3 4 2 2 2 5" xfId="27827" xr:uid="{00000000-0005-0000-0000-00002A320000}"/>
    <cellStyle name="20% - Dekorfärg3 4 2 2 2 5 2" xfId="41219" xr:uid="{00000000-0005-0000-0000-00002B320000}"/>
    <cellStyle name="20% - Dekorfärg3 4 2 2 2 6" xfId="41220" xr:uid="{00000000-0005-0000-0000-00002C320000}"/>
    <cellStyle name="20% - Dekorfärg3 4 2 2 2 7" xfId="41221" xr:uid="{00000000-0005-0000-0000-00002D320000}"/>
    <cellStyle name="20% - Dekorfärg3 4 2 2 2_Tabell 6a K" xfId="21611" xr:uid="{00000000-0005-0000-0000-00002E320000}"/>
    <cellStyle name="20% - Dekorfärg3 4 2 2 3" xfId="3130" xr:uid="{00000000-0005-0000-0000-00002F320000}"/>
    <cellStyle name="20% - Dekorfärg3 4 2 2 3 2" xfId="7516" xr:uid="{00000000-0005-0000-0000-000030320000}"/>
    <cellStyle name="20% - Dekorfärg3 4 2 2 3 2 2" xfId="16401" xr:uid="{00000000-0005-0000-0000-000031320000}"/>
    <cellStyle name="20% - Dekorfärg3 4 2 2 3 2 2 2" xfId="41222" xr:uid="{00000000-0005-0000-0000-000032320000}"/>
    <cellStyle name="20% - Dekorfärg3 4 2 2 3 2 3" xfId="33898" xr:uid="{00000000-0005-0000-0000-000033320000}"/>
    <cellStyle name="20% - Dekorfärg3 4 2 2 3 2 4" xfId="41223" xr:uid="{00000000-0005-0000-0000-000034320000}"/>
    <cellStyle name="20% - Dekorfärg3 4 2 2 3 2_Tabell 6a K" xfId="18486" xr:uid="{00000000-0005-0000-0000-000035320000}"/>
    <cellStyle name="20% - Dekorfärg3 4 2 2 3 3" xfId="12015" xr:uid="{00000000-0005-0000-0000-000036320000}"/>
    <cellStyle name="20% - Dekorfärg3 4 2 2 3 3 2" xfId="41224" xr:uid="{00000000-0005-0000-0000-000037320000}"/>
    <cellStyle name="20% - Dekorfärg3 4 2 2 3 3 2 2" xfId="41225" xr:uid="{00000000-0005-0000-0000-000038320000}"/>
    <cellStyle name="20% - Dekorfärg3 4 2 2 3 3 3" xfId="41226" xr:uid="{00000000-0005-0000-0000-000039320000}"/>
    <cellStyle name="20% - Dekorfärg3 4 2 2 3 4" xfId="29512" xr:uid="{00000000-0005-0000-0000-00003A320000}"/>
    <cellStyle name="20% - Dekorfärg3 4 2 2 3 4 2" xfId="41227" xr:uid="{00000000-0005-0000-0000-00003B320000}"/>
    <cellStyle name="20% - Dekorfärg3 4 2 2 3 5" xfId="41228" xr:uid="{00000000-0005-0000-0000-00003C320000}"/>
    <cellStyle name="20% - Dekorfärg3 4 2 2 3 6" xfId="41229" xr:uid="{00000000-0005-0000-0000-00003D320000}"/>
    <cellStyle name="20% - Dekorfärg3 4 2 2 3_Tabell 6a K" xfId="25624" xr:uid="{00000000-0005-0000-0000-00003E320000}"/>
    <cellStyle name="20% - Dekorfärg3 4 2 2 4" xfId="5323" xr:uid="{00000000-0005-0000-0000-00003F320000}"/>
    <cellStyle name="20% - Dekorfärg3 4 2 2 4 2" xfId="14208" xr:uid="{00000000-0005-0000-0000-000040320000}"/>
    <cellStyle name="20% - Dekorfärg3 4 2 2 4 2 2" xfId="41230" xr:uid="{00000000-0005-0000-0000-000041320000}"/>
    <cellStyle name="20% - Dekorfärg3 4 2 2 4 3" xfId="31705" xr:uid="{00000000-0005-0000-0000-000042320000}"/>
    <cellStyle name="20% - Dekorfärg3 4 2 2 4 4" xfId="41231" xr:uid="{00000000-0005-0000-0000-000043320000}"/>
    <cellStyle name="20% - Dekorfärg3 4 2 2 4_Tabell 6a K" xfId="23089" xr:uid="{00000000-0005-0000-0000-000044320000}"/>
    <cellStyle name="20% - Dekorfärg3 4 2 2 5" xfId="9823" xr:uid="{00000000-0005-0000-0000-000045320000}"/>
    <cellStyle name="20% - Dekorfärg3 4 2 2 5 2" xfId="41232" xr:uid="{00000000-0005-0000-0000-000046320000}"/>
    <cellStyle name="20% - Dekorfärg3 4 2 2 5 2 2" xfId="41233" xr:uid="{00000000-0005-0000-0000-000047320000}"/>
    <cellStyle name="20% - Dekorfärg3 4 2 2 5 3" xfId="41234" xr:uid="{00000000-0005-0000-0000-000048320000}"/>
    <cellStyle name="20% - Dekorfärg3 4 2 2 6" xfId="27320" xr:uid="{00000000-0005-0000-0000-000049320000}"/>
    <cellStyle name="20% - Dekorfärg3 4 2 2 6 2" xfId="41235" xr:uid="{00000000-0005-0000-0000-00004A320000}"/>
    <cellStyle name="20% - Dekorfärg3 4 2 2 7" xfId="41236" xr:uid="{00000000-0005-0000-0000-00004B320000}"/>
    <cellStyle name="20% - Dekorfärg3 4 2 2 8" xfId="41237" xr:uid="{00000000-0005-0000-0000-00004C320000}"/>
    <cellStyle name="20% - Dekorfärg3 4 2 2_Tabell 6a K" xfId="23248" xr:uid="{00000000-0005-0000-0000-00004D320000}"/>
    <cellStyle name="20% - Dekorfärg3 4 2 3" xfId="1444" xr:uid="{00000000-0005-0000-0000-00004E320000}"/>
    <cellStyle name="20% - Dekorfärg3 4 2 3 2" xfId="3636" xr:uid="{00000000-0005-0000-0000-00004F320000}"/>
    <cellStyle name="20% - Dekorfärg3 4 2 3 2 2" xfId="8022" xr:uid="{00000000-0005-0000-0000-000050320000}"/>
    <cellStyle name="20% - Dekorfärg3 4 2 3 2 2 2" xfId="16907" xr:uid="{00000000-0005-0000-0000-000051320000}"/>
    <cellStyle name="20% - Dekorfärg3 4 2 3 2 2 2 2" xfId="41238" xr:uid="{00000000-0005-0000-0000-000052320000}"/>
    <cellStyle name="20% - Dekorfärg3 4 2 3 2 2 3" xfId="34404" xr:uid="{00000000-0005-0000-0000-000053320000}"/>
    <cellStyle name="20% - Dekorfärg3 4 2 3 2 2_Tabell 6a K" xfId="21034" xr:uid="{00000000-0005-0000-0000-000054320000}"/>
    <cellStyle name="20% - Dekorfärg3 4 2 3 2 3" xfId="12521" xr:uid="{00000000-0005-0000-0000-000055320000}"/>
    <cellStyle name="20% - Dekorfärg3 4 2 3 2 3 2" xfId="41239" xr:uid="{00000000-0005-0000-0000-000056320000}"/>
    <cellStyle name="20% - Dekorfärg3 4 2 3 2 4" xfId="30018" xr:uid="{00000000-0005-0000-0000-000057320000}"/>
    <cellStyle name="20% - Dekorfärg3 4 2 3 2 5" xfId="41240" xr:uid="{00000000-0005-0000-0000-000058320000}"/>
    <cellStyle name="20% - Dekorfärg3 4 2 3 2_Tabell 6a K" xfId="23782" xr:uid="{00000000-0005-0000-0000-000059320000}"/>
    <cellStyle name="20% - Dekorfärg3 4 2 3 3" xfId="5829" xr:uid="{00000000-0005-0000-0000-00005A320000}"/>
    <cellStyle name="20% - Dekorfärg3 4 2 3 3 2" xfId="14714" xr:uid="{00000000-0005-0000-0000-00005B320000}"/>
    <cellStyle name="20% - Dekorfärg3 4 2 3 3 2 2" xfId="41241" xr:uid="{00000000-0005-0000-0000-00005C320000}"/>
    <cellStyle name="20% - Dekorfärg3 4 2 3 3 3" xfId="32211" xr:uid="{00000000-0005-0000-0000-00005D320000}"/>
    <cellStyle name="20% - Dekorfärg3 4 2 3 3 4" xfId="41242" xr:uid="{00000000-0005-0000-0000-00005E320000}"/>
    <cellStyle name="20% - Dekorfärg3 4 2 3 3_Tabell 6a K" xfId="22128" xr:uid="{00000000-0005-0000-0000-00005F320000}"/>
    <cellStyle name="20% - Dekorfärg3 4 2 3 4" xfId="10329" xr:uid="{00000000-0005-0000-0000-000060320000}"/>
    <cellStyle name="20% - Dekorfärg3 4 2 3 4 2" xfId="41243" xr:uid="{00000000-0005-0000-0000-000061320000}"/>
    <cellStyle name="20% - Dekorfärg3 4 2 3 4 2 2" xfId="41244" xr:uid="{00000000-0005-0000-0000-000062320000}"/>
    <cellStyle name="20% - Dekorfärg3 4 2 3 4 3" xfId="41245" xr:uid="{00000000-0005-0000-0000-000063320000}"/>
    <cellStyle name="20% - Dekorfärg3 4 2 3 5" xfId="27826" xr:uid="{00000000-0005-0000-0000-000064320000}"/>
    <cellStyle name="20% - Dekorfärg3 4 2 3 5 2" xfId="41246" xr:uid="{00000000-0005-0000-0000-000065320000}"/>
    <cellStyle name="20% - Dekorfärg3 4 2 3 6" xfId="41247" xr:uid="{00000000-0005-0000-0000-000066320000}"/>
    <cellStyle name="20% - Dekorfärg3 4 2 3 7" xfId="41248" xr:uid="{00000000-0005-0000-0000-000067320000}"/>
    <cellStyle name="20% - Dekorfärg3 4 2 3_Tabell 6a K" xfId="24695" xr:uid="{00000000-0005-0000-0000-000068320000}"/>
    <cellStyle name="20% - Dekorfärg3 4 2 4" xfId="2706" xr:uid="{00000000-0005-0000-0000-000069320000}"/>
    <cellStyle name="20% - Dekorfärg3 4 2 4 2" xfId="7092" xr:uid="{00000000-0005-0000-0000-00006A320000}"/>
    <cellStyle name="20% - Dekorfärg3 4 2 4 2 2" xfId="15977" xr:uid="{00000000-0005-0000-0000-00006B320000}"/>
    <cellStyle name="20% - Dekorfärg3 4 2 4 2 2 2" xfId="41249" xr:uid="{00000000-0005-0000-0000-00006C320000}"/>
    <cellStyle name="20% - Dekorfärg3 4 2 4 2 3" xfId="33474" xr:uid="{00000000-0005-0000-0000-00006D320000}"/>
    <cellStyle name="20% - Dekorfärg3 4 2 4 2 4" xfId="41250" xr:uid="{00000000-0005-0000-0000-00006E320000}"/>
    <cellStyle name="20% - Dekorfärg3 4 2 4 2_Tabell 6a K" xfId="18146" xr:uid="{00000000-0005-0000-0000-00006F320000}"/>
    <cellStyle name="20% - Dekorfärg3 4 2 4 3" xfId="11591" xr:uid="{00000000-0005-0000-0000-000070320000}"/>
    <cellStyle name="20% - Dekorfärg3 4 2 4 3 2" xfId="41251" xr:uid="{00000000-0005-0000-0000-000071320000}"/>
    <cellStyle name="20% - Dekorfärg3 4 2 4 3 2 2" xfId="41252" xr:uid="{00000000-0005-0000-0000-000072320000}"/>
    <cellStyle name="20% - Dekorfärg3 4 2 4 3 3" xfId="41253" xr:uid="{00000000-0005-0000-0000-000073320000}"/>
    <cellStyle name="20% - Dekorfärg3 4 2 4 4" xfId="29088" xr:uid="{00000000-0005-0000-0000-000074320000}"/>
    <cellStyle name="20% - Dekorfärg3 4 2 4 4 2" xfId="41254" xr:uid="{00000000-0005-0000-0000-000075320000}"/>
    <cellStyle name="20% - Dekorfärg3 4 2 4 5" xfId="41255" xr:uid="{00000000-0005-0000-0000-000076320000}"/>
    <cellStyle name="20% - Dekorfärg3 4 2 4 6" xfId="41256" xr:uid="{00000000-0005-0000-0000-000077320000}"/>
    <cellStyle name="20% - Dekorfärg3 4 2 4_Tabell 6a K" xfId="19062" xr:uid="{00000000-0005-0000-0000-000078320000}"/>
    <cellStyle name="20% - Dekorfärg3 4 2 5" xfId="4899" xr:uid="{00000000-0005-0000-0000-000079320000}"/>
    <cellStyle name="20% - Dekorfärg3 4 2 5 2" xfId="13784" xr:uid="{00000000-0005-0000-0000-00007A320000}"/>
    <cellStyle name="20% - Dekorfärg3 4 2 5 2 2" xfId="41257" xr:uid="{00000000-0005-0000-0000-00007B320000}"/>
    <cellStyle name="20% - Dekorfärg3 4 2 5 3" xfId="31281" xr:uid="{00000000-0005-0000-0000-00007C320000}"/>
    <cellStyle name="20% - Dekorfärg3 4 2 5 4" xfId="41258" xr:uid="{00000000-0005-0000-0000-00007D320000}"/>
    <cellStyle name="20% - Dekorfärg3 4 2 5_Tabell 6a K" xfId="25258" xr:uid="{00000000-0005-0000-0000-00007E320000}"/>
    <cellStyle name="20% - Dekorfärg3 4 2 6" xfId="9399" xr:uid="{00000000-0005-0000-0000-00007F320000}"/>
    <cellStyle name="20% - Dekorfärg3 4 2 6 2" xfId="41259" xr:uid="{00000000-0005-0000-0000-000080320000}"/>
    <cellStyle name="20% - Dekorfärg3 4 2 6 2 2" xfId="41260" xr:uid="{00000000-0005-0000-0000-000081320000}"/>
    <cellStyle name="20% - Dekorfärg3 4 2 6 3" xfId="41261" xr:uid="{00000000-0005-0000-0000-000082320000}"/>
    <cellStyle name="20% - Dekorfärg3 4 2 7" xfId="26896" xr:uid="{00000000-0005-0000-0000-000083320000}"/>
    <cellStyle name="20% - Dekorfärg3 4 2 7 2" xfId="41262" xr:uid="{00000000-0005-0000-0000-000084320000}"/>
    <cellStyle name="20% - Dekorfärg3 4 2 8" xfId="41263" xr:uid="{00000000-0005-0000-0000-000085320000}"/>
    <cellStyle name="20% - Dekorfärg3 4 2 9" xfId="41264" xr:uid="{00000000-0005-0000-0000-000086320000}"/>
    <cellStyle name="20% - Dekorfärg3 4 2_Tabell 6a K" xfId="20918" xr:uid="{00000000-0005-0000-0000-000087320000}"/>
    <cellStyle name="20% - Dekorfärg3 4 3" xfId="726" xr:uid="{00000000-0005-0000-0000-000088320000}"/>
    <cellStyle name="20% - Dekorfärg3 4 3 2" xfId="1446" xr:uid="{00000000-0005-0000-0000-000089320000}"/>
    <cellStyle name="20% - Dekorfärg3 4 3 2 2" xfId="3638" xr:uid="{00000000-0005-0000-0000-00008A320000}"/>
    <cellStyle name="20% - Dekorfärg3 4 3 2 2 2" xfId="8024" xr:uid="{00000000-0005-0000-0000-00008B320000}"/>
    <cellStyle name="20% - Dekorfärg3 4 3 2 2 2 2" xfId="16909" xr:uid="{00000000-0005-0000-0000-00008C320000}"/>
    <cellStyle name="20% - Dekorfärg3 4 3 2 2 2 2 2" xfId="41265" xr:uid="{00000000-0005-0000-0000-00008D320000}"/>
    <cellStyle name="20% - Dekorfärg3 4 3 2 2 2 3" xfId="34406" xr:uid="{00000000-0005-0000-0000-00008E320000}"/>
    <cellStyle name="20% - Dekorfärg3 4 3 2 2 2_Tabell 6a K" xfId="8944" xr:uid="{00000000-0005-0000-0000-00008F320000}"/>
    <cellStyle name="20% - Dekorfärg3 4 3 2 2 3" xfId="12523" xr:uid="{00000000-0005-0000-0000-000090320000}"/>
    <cellStyle name="20% - Dekorfärg3 4 3 2 2 3 2" xfId="41266" xr:uid="{00000000-0005-0000-0000-000091320000}"/>
    <cellStyle name="20% - Dekorfärg3 4 3 2 2 4" xfId="30020" xr:uid="{00000000-0005-0000-0000-000092320000}"/>
    <cellStyle name="20% - Dekorfärg3 4 3 2 2 5" xfId="41267" xr:uid="{00000000-0005-0000-0000-000093320000}"/>
    <cellStyle name="20% - Dekorfärg3 4 3 2 2_Tabell 6a K" xfId="24048" xr:uid="{00000000-0005-0000-0000-000094320000}"/>
    <cellStyle name="20% - Dekorfärg3 4 3 2 3" xfId="5831" xr:uid="{00000000-0005-0000-0000-000095320000}"/>
    <cellStyle name="20% - Dekorfärg3 4 3 2 3 2" xfId="14716" xr:uid="{00000000-0005-0000-0000-000096320000}"/>
    <cellStyle name="20% - Dekorfärg3 4 3 2 3 2 2" xfId="41268" xr:uid="{00000000-0005-0000-0000-000097320000}"/>
    <cellStyle name="20% - Dekorfärg3 4 3 2 3 3" xfId="32213" xr:uid="{00000000-0005-0000-0000-000098320000}"/>
    <cellStyle name="20% - Dekorfärg3 4 3 2 3 4" xfId="41269" xr:uid="{00000000-0005-0000-0000-000099320000}"/>
    <cellStyle name="20% - Dekorfärg3 4 3 2 3_Tabell 6a K" xfId="26421" xr:uid="{00000000-0005-0000-0000-00009A320000}"/>
    <cellStyle name="20% - Dekorfärg3 4 3 2 4" xfId="10331" xr:uid="{00000000-0005-0000-0000-00009B320000}"/>
    <cellStyle name="20% - Dekorfärg3 4 3 2 4 2" xfId="41270" xr:uid="{00000000-0005-0000-0000-00009C320000}"/>
    <cellStyle name="20% - Dekorfärg3 4 3 2 4 2 2" xfId="41271" xr:uid="{00000000-0005-0000-0000-00009D320000}"/>
    <cellStyle name="20% - Dekorfärg3 4 3 2 4 3" xfId="41272" xr:uid="{00000000-0005-0000-0000-00009E320000}"/>
    <cellStyle name="20% - Dekorfärg3 4 3 2 5" xfId="27828" xr:uid="{00000000-0005-0000-0000-00009F320000}"/>
    <cellStyle name="20% - Dekorfärg3 4 3 2 5 2" xfId="41273" xr:uid="{00000000-0005-0000-0000-0000A0320000}"/>
    <cellStyle name="20% - Dekorfärg3 4 3 2 6" xfId="41274" xr:uid="{00000000-0005-0000-0000-0000A1320000}"/>
    <cellStyle name="20% - Dekorfärg3 4 3 2 7" xfId="41275" xr:uid="{00000000-0005-0000-0000-0000A2320000}"/>
    <cellStyle name="20% - Dekorfärg3 4 3 2_Tabell 6a K" xfId="25952" xr:uid="{00000000-0005-0000-0000-0000A3320000}"/>
    <cellStyle name="20% - Dekorfärg3 4 3 3" xfId="2918" xr:uid="{00000000-0005-0000-0000-0000A4320000}"/>
    <cellStyle name="20% - Dekorfärg3 4 3 3 2" xfId="7304" xr:uid="{00000000-0005-0000-0000-0000A5320000}"/>
    <cellStyle name="20% - Dekorfärg3 4 3 3 2 2" xfId="16189" xr:uid="{00000000-0005-0000-0000-0000A6320000}"/>
    <cellStyle name="20% - Dekorfärg3 4 3 3 2 2 2" xfId="41276" xr:uid="{00000000-0005-0000-0000-0000A7320000}"/>
    <cellStyle name="20% - Dekorfärg3 4 3 3 2 3" xfId="33686" xr:uid="{00000000-0005-0000-0000-0000A8320000}"/>
    <cellStyle name="20% - Dekorfärg3 4 3 3 2 4" xfId="41277" xr:uid="{00000000-0005-0000-0000-0000A9320000}"/>
    <cellStyle name="20% - Dekorfärg3 4 3 3 2_Tabell 6a K" xfId="21307" xr:uid="{00000000-0005-0000-0000-0000AA320000}"/>
    <cellStyle name="20% - Dekorfärg3 4 3 3 3" xfId="11803" xr:uid="{00000000-0005-0000-0000-0000AB320000}"/>
    <cellStyle name="20% - Dekorfärg3 4 3 3 3 2" xfId="41278" xr:uid="{00000000-0005-0000-0000-0000AC320000}"/>
    <cellStyle name="20% - Dekorfärg3 4 3 3 3 2 2" xfId="41279" xr:uid="{00000000-0005-0000-0000-0000AD320000}"/>
    <cellStyle name="20% - Dekorfärg3 4 3 3 3 3" xfId="41280" xr:uid="{00000000-0005-0000-0000-0000AE320000}"/>
    <cellStyle name="20% - Dekorfärg3 4 3 3 4" xfId="29300" xr:uid="{00000000-0005-0000-0000-0000AF320000}"/>
    <cellStyle name="20% - Dekorfärg3 4 3 3 4 2" xfId="41281" xr:uid="{00000000-0005-0000-0000-0000B0320000}"/>
    <cellStyle name="20% - Dekorfärg3 4 3 3 5" xfId="41282" xr:uid="{00000000-0005-0000-0000-0000B1320000}"/>
    <cellStyle name="20% - Dekorfärg3 4 3 3 6" xfId="41283" xr:uid="{00000000-0005-0000-0000-0000B2320000}"/>
    <cellStyle name="20% - Dekorfärg3 4 3 3_Tabell 6a K" xfId="25913" xr:uid="{00000000-0005-0000-0000-0000B3320000}"/>
    <cellStyle name="20% - Dekorfärg3 4 3 4" xfId="5111" xr:uid="{00000000-0005-0000-0000-0000B4320000}"/>
    <cellStyle name="20% - Dekorfärg3 4 3 4 2" xfId="13996" xr:uid="{00000000-0005-0000-0000-0000B5320000}"/>
    <cellStyle name="20% - Dekorfärg3 4 3 4 2 2" xfId="41284" xr:uid="{00000000-0005-0000-0000-0000B6320000}"/>
    <cellStyle name="20% - Dekorfärg3 4 3 4 3" xfId="31493" xr:uid="{00000000-0005-0000-0000-0000B7320000}"/>
    <cellStyle name="20% - Dekorfärg3 4 3 4 4" xfId="41285" xr:uid="{00000000-0005-0000-0000-0000B8320000}"/>
    <cellStyle name="20% - Dekorfärg3 4 3 4_Tabell 6a K" xfId="19662" xr:uid="{00000000-0005-0000-0000-0000B9320000}"/>
    <cellStyle name="20% - Dekorfärg3 4 3 5" xfId="9611" xr:uid="{00000000-0005-0000-0000-0000BA320000}"/>
    <cellStyle name="20% - Dekorfärg3 4 3 5 2" xfId="41286" xr:uid="{00000000-0005-0000-0000-0000BB320000}"/>
    <cellStyle name="20% - Dekorfärg3 4 3 5 2 2" xfId="41287" xr:uid="{00000000-0005-0000-0000-0000BC320000}"/>
    <cellStyle name="20% - Dekorfärg3 4 3 5 3" xfId="41288" xr:uid="{00000000-0005-0000-0000-0000BD320000}"/>
    <cellStyle name="20% - Dekorfärg3 4 3 6" xfId="27108" xr:uid="{00000000-0005-0000-0000-0000BE320000}"/>
    <cellStyle name="20% - Dekorfärg3 4 3 6 2" xfId="41289" xr:uid="{00000000-0005-0000-0000-0000BF320000}"/>
    <cellStyle name="20% - Dekorfärg3 4 3 7" xfId="41290" xr:uid="{00000000-0005-0000-0000-0000C0320000}"/>
    <cellStyle name="20% - Dekorfärg3 4 3 8" xfId="41291" xr:uid="{00000000-0005-0000-0000-0000C1320000}"/>
    <cellStyle name="20% - Dekorfärg3 4 3_Tabell 6a K" xfId="20352" xr:uid="{00000000-0005-0000-0000-0000C2320000}"/>
    <cellStyle name="20% - Dekorfärg3 4 4" xfId="1150" xr:uid="{00000000-0005-0000-0000-0000C3320000}"/>
    <cellStyle name="20% - Dekorfärg3 4 4 2" xfId="1447" xr:uid="{00000000-0005-0000-0000-0000C4320000}"/>
    <cellStyle name="20% - Dekorfärg3 4 4 2 2" xfId="3639" xr:uid="{00000000-0005-0000-0000-0000C5320000}"/>
    <cellStyle name="20% - Dekorfärg3 4 4 2 2 2" xfId="8025" xr:uid="{00000000-0005-0000-0000-0000C6320000}"/>
    <cellStyle name="20% - Dekorfärg3 4 4 2 2 2 2" xfId="16910" xr:uid="{00000000-0005-0000-0000-0000C7320000}"/>
    <cellStyle name="20% - Dekorfärg3 4 4 2 2 2 2 2" xfId="41292" xr:uid="{00000000-0005-0000-0000-0000C8320000}"/>
    <cellStyle name="20% - Dekorfärg3 4 4 2 2 2 3" xfId="34407" xr:uid="{00000000-0005-0000-0000-0000C9320000}"/>
    <cellStyle name="20% - Dekorfärg3 4 4 2 2 2_Tabell 6a K" xfId="19706" xr:uid="{00000000-0005-0000-0000-0000CA320000}"/>
    <cellStyle name="20% - Dekorfärg3 4 4 2 2 3" xfId="12524" xr:uid="{00000000-0005-0000-0000-0000CB320000}"/>
    <cellStyle name="20% - Dekorfärg3 4 4 2 2 3 2" xfId="41293" xr:uid="{00000000-0005-0000-0000-0000CC320000}"/>
    <cellStyle name="20% - Dekorfärg3 4 4 2 2 4" xfId="30021" xr:uid="{00000000-0005-0000-0000-0000CD320000}"/>
    <cellStyle name="20% - Dekorfärg3 4 4 2 2 5" xfId="41294" xr:uid="{00000000-0005-0000-0000-0000CE320000}"/>
    <cellStyle name="20% - Dekorfärg3 4 4 2 2_Tabell 6a K" xfId="19441" xr:uid="{00000000-0005-0000-0000-0000CF320000}"/>
    <cellStyle name="20% - Dekorfärg3 4 4 2 3" xfId="5832" xr:uid="{00000000-0005-0000-0000-0000D0320000}"/>
    <cellStyle name="20% - Dekorfärg3 4 4 2 3 2" xfId="14717" xr:uid="{00000000-0005-0000-0000-0000D1320000}"/>
    <cellStyle name="20% - Dekorfärg3 4 4 2 3 2 2" xfId="41295" xr:uid="{00000000-0005-0000-0000-0000D2320000}"/>
    <cellStyle name="20% - Dekorfärg3 4 4 2 3 3" xfId="32214" xr:uid="{00000000-0005-0000-0000-0000D3320000}"/>
    <cellStyle name="20% - Dekorfärg3 4 4 2 3 4" xfId="41296" xr:uid="{00000000-0005-0000-0000-0000D4320000}"/>
    <cellStyle name="20% - Dekorfärg3 4 4 2 3_Tabell 6a K" xfId="20319" xr:uid="{00000000-0005-0000-0000-0000D5320000}"/>
    <cellStyle name="20% - Dekorfärg3 4 4 2 4" xfId="10332" xr:uid="{00000000-0005-0000-0000-0000D6320000}"/>
    <cellStyle name="20% - Dekorfärg3 4 4 2 4 2" xfId="41297" xr:uid="{00000000-0005-0000-0000-0000D7320000}"/>
    <cellStyle name="20% - Dekorfärg3 4 4 2 4 2 2" xfId="41298" xr:uid="{00000000-0005-0000-0000-0000D8320000}"/>
    <cellStyle name="20% - Dekorfärg3 4 4 2 4 3" xfId="41299" xr:uid="{00000000-0005-0000-0000-0000D9320000}"/>
    <cellStyle name="20% - Dekorfärg3 4 4 2 5" xfId="27829" xr:uid="{00000000-0005-0000-0000-0000DA320000}"/>
    <cellStyle name="20% - Dekorfärg3 4 4 2 5 2" xfId="41300" xr:uid="{00000000-0005-0000-0000-0000DB320000}"/>
    <cellStyle name="20% - Dekorfärg3 4 4 2 6" xfId="41301" xr:uid="{00000000-0005-0000-0000-0000DC320000}"/>
    <cellStyle name="20% - Dekorfärg3 4 4 2 7" xfId="41302" xr:uid="{00000000-0005-0000-0000-0000DD320000}"/>
    <cellStyle name="20% - Dekorfärg3 4 4 2_Tabell 6a K" xfId="25421" xr:uid="{00000000-0005-0000-0000-0000DE320000}"/>
    <cellStyle name="20% - Dekorfärg3 4 4 3" xfId="3342" xr:uid="{00000000-0005-0000-0000-0000DF320000}"/>
    <cellStyle name="20% - Dekorfärg3 4 4 3 2" xfId="7728" xr:uid="{00000000-0005-0000-0000-0000E0320000}"/>
    <cellStyle name="20% - Dekorfärg3 4 4 3 2 2" xfId="16613" xr:uid="{00000000-0005-0000-0000-0000E1320000}"/>
    <cellStyle name="20% - Dekorfärg3 4 4 3 2 2 2" xfId="41303" xr:uid="{00000000-0005-0000-0000-0000E2320000}"/>
    <cellStyle name="20% - Dekorfärg3 4 4 3 2 3" xfId="34110" xr:uid="{00000000-0005-0000-0000-0000E3320000}"/>
    <cellStyle name="20% - Dekorfärg3 4 4 3 2 4" xfId="41304" xr:uid="{00000000-0005-0000-0000-0000E4320000}"/>
    <cellStyle name="20% - Dekorfärg3 4 4 3 2_Tabell 6a K" xfId="19564" xr:uid="{00000000-0005-0000-0000-0000E5320000}"/>
    <cellStyle name="20% - Dekorfärg3 4 4 3 3" xfId="12227" xr:uid="{00000000-0005-0000-0000-0000E6320000}"/>
    <cellStyle name="20% - Dekorfärg3 4 4 3 3 2" xfId="41305" xr:uid="{00000000-0005-0000-0000-0000E7320000}"/>
    <cellStyle name="20% - Dekorfärg3 4 4 3 3 2 2" xfId="41306" xr:uid="{00000000-0005-0000-0000-0000E8320000}"/>
    <cellStyle name="20% - Dekorfärg3 4 4 3 3 3" xfId="41307" xr:uid="{00000000-0005-0000-0000-0000E9320000}"/>
    <cellStyle name="20% - Dekorfärg3 4 4 3 4" xfId="29724" xr:uid="{00000000-0005-0000-0000-0000EA320000}"/>
    <cellStyle name="20% - Dekorfärg3 4 4 3 4 2" xfId="41308" xr:uid="{00000000-0005-0000-0000-0000EB320000}"/>
    <cellStyle name="20% - Dekorfärg3 4 4 3 5" xfId="41309" xr:uid="{00000000-0005-0000-0000-0000EC320000}"/>
    <cellStyle name="20% - Dekorfärg3 4 4 3 6" xfId="41310" xr:uid="{00000000-0005-0000-0000-0000ED320000}"/>
    <cellStyle name="20% - Dekorfärg3 4 4 3_Tabell 6a K" xfId="22162" xr:uid="{00000000-0005-0000-0000-0000EE320000}"/>
    <cellStyle name="20% - Dekorfärg3 4 4 4" xfId="5535" xr:uid="{00000000-0005-0000-0000-0000EF320000}"/>
    <cellStyle name="20% - Dekorfärg3 4 4 4 2" xfId="14420" xr:uid="{00000000-0005-0000-0000-0000F0320000}"/>
    <cellStyle name="20% - Dekorfärg3 4 4 4 2 2" xfId="41311" xr:uid="{00000000-0005-0000-0000-0000F1320000}"/>
    <cellStyle name="20% - Dekorfärg3 4 4 4 3" xfId="31917" xr:uid="{00000000-0005-0000-0000-0000F2320000}"/>
    <cellStyle name="20% - Dekorfärg3 4 4 4 4" xfId="41312" xr:uid="{00000000-0005-0000-0000-0000F3320000}"/>
    <cellStyle name="20% - Dekorfärg3 4 4 4_Tabell 6a K" xfId="19172" xr:uid="{00000000-0005-0000-0000-0000F4320000}"/>
    <cellStyle name="20% - Dekorfärg3 4 4 5" xfId="10035" xr:uid="{00000000-0005-0000-0000-0000F5320000}"/>
    <cellStyle name="20% - Dekorfärg3 4 4 5 2" xfId="41313" xr:uid="{00000000-0005-0000-0000-0000F6320000}"/>
    <cellStyle name="20% - Dekorfärg3 4 4 5 2 2" xfId="41314" xr:uid="{00000000-0005-0000-0000-0000F7320000}"/>
    <cellStyle name="20% - Dekorfärg3 4 4 5 3" xfId="41315" xr:uid="{00000000-0005-0000-0000-0000F8320000}"/>
    <cellStyle name="20% - Dekorfärg3 4 4 6" xfId="27532" xr:uid="{00000000-0005-0000-0000-0000F9320000}"/>
    <cellStyle name="20% - Dekorfärg3 4 4 6 2" xfId="41316" xr:uid="{00000000-0005-0000-0000-0000FA320000}"/>
    <cellStyle name="20% - Dekorfärg3 4 4 7" xfId="41317" xr:uid="{00000000-0005-0000-0000-0000FB320000}"/>
    <cellStyle name="20% - Dekorfärg3 4 4 8" xfId="41318" xr:uid="{00000000-0005-0000-0000-0000FC320000}"/>
    <cellStyle name="20% - Dekorfärg3 4 4_Tabell 6a K" xfId="20077" xr:uid="{00000000-0005-0000-0000-0000FD320000}"/>
    <cellStyle name="20% - Dekorfärg3 4 5" xfId="1443" xr:uid="{00000000-0005-0000-0000-0000FE320000}"/>
    <cellStyle name="20% - Dekorfärg3 4 5 2" xfId="3635" xr:uid="{00000000-0005-0000-0000-0000FF320000}"/>
    <cellStyle name="20% - Dekorfärg3 4 5 2 2" xfId="8021" xr:uid="{00000000-0005-0000-0000-000000330000}"/>
    <cellStyle name="20% - Dekorfärg3 4 5 2 2 2" xfId="16906" xr:uid="{00000000-0005-0000-0000-000001330000}"/>
    <cellStyle name="20% - Dekorfärg3 4 5 2 2 2 2" xfId="41319" xr:uid="{00000000-0005-0000-0000-000002330000}"/>
    <cellStyle name="20% - Dekorfärg3 4 5 2 2 3" xfId="34403" xr:uid="{00000000-0005-0000-0000-000003330000}"/>
    <cellStyle name="20% - Dekorfärg3 4 5 2 2_Tabell 6a K" xfId="25374" xr:uid="{00000000-0005-0000-0000-000004330000}"/>
    <cellStyle name="20% - Dekorfärg3 4 5 2 3" xfId="12520" xr:uid="{00000000-0005-0000-0000-000005330000}"/>
    <cellStyle name="20% - Dekorfärg3 4 5 2 3 2" xfId="41320" xr:uid="{00000000-0005-0000-0000-000006330000}"/>
    <cellStyle name="20% - Dekorfärg3 4 5 2 4" xfId="30017" xr:uid="{00000000-0005-0000-0000-000007330000}"/>
    <cellStyle name="20% - Dekorfärg3 4 5 2 5" xfId="41321" xr:uid="{00000000-0005-0000-0000-000008330000}"/>
    <cellStyle name="20% - Dekorfärg3 4 5 2_Tabell 6a K" xfId="20469" xr:uid="{00000000-0005-0000-0000-000009330000}"/>
    <cellStyle name="20% - Dekorfärg3 4 5 3" xfId="5828" xr:uid="{00000000-0005-0000-0000-00000A330000}"/>
    <cellStyle name="20% - Dekorfärg3 4 5 3 2" xfId="14713" xr:uid="{00000000-0005-0000-0000-00000B330000}"/>
    <cellStyle name="20% - Dekorfärg3 4 5 3 2 2" xfId="41322" xr:uid="{00000000-0005-0000-0000-00000C330000}"/>
    <cellStyle name="20% - Dekorfärg3 4 5 3 3" xfId="32210" xr:uid="{00000000-0005-0000-0000-00000D330000}"/>
    <cellStyle name="20% - Dekorfärg3 4 5 3 4" xfId="41323" xr:uid="{00000000-0005-0000-0000-00000E330000}"/>
    <cellStyle name="20% - Dekorfärg3 4 5 3_Tabell 6a K" xfId="24173" xr:uid="{00000000-0005-0000-0000-00000F330000}"/>
    <cellStyle name="20% - Dekorfärg3 4 5 4" xfId="10328" xr:uid="{00000000-0005-0000-0000-000010330000}"/>
    <cellStyle name="20% - Dekorfärg3 4 5 4 2" xfId="41324" xr:uid="{00000000-0005-0000-0000-000011330000}"/>
    <cellStyle name="20% - Dekorfärg3 4 5 4 2 2" xfId="41325" xr:uid="{00000000-0005-0000-0000-000012330000}"/>
    <cellStyle name="20% - Dekorfärg3 4 5 4 3" xfId="41326" xr:uid="{00000000-0005-0000-0000-000013330000}"/>
    <cellStyle name="20% - Dekorfärg3 4 5 5" xfId="27825" xr:uid="{00000000-0005-0000-0000-000014330000}"/>
    <cellStyle name="20% - Dekorfärg3 4 5 5 2" xfId="41327" xr:uid="{00000000-0005-0000-0000-000015330000}"/>
    <cellStyle name="20% - Dekorfärg3 4 5 6" xfId="41328" xr:uid="{00000000-0005-0000-0000-000016330000}"/>
    <cellStyle name="20% - Dekorfärg3 4 5 7" xfId="41329" xr:uid="{00000000-0005-0000-0000-000017330000}"/>
    <cellStyle name="20% - Dekorfärg3 4 5_Tabell 6a K" xfId="22524" xr:uid="{00000000-0005-0000-0000-000018330000}"/>
    <cellStyle name="20% - Dekorfärg3 4 6" xfId="2494" xr:uid="{00000000-0005-0000-0000-000019330000}"/>
    <cellStyle name="20% - Dekorfärg3 4 6 2" xfId="6880" xr:uid="{00000000-0005-0000-0000-00001A330000}"/>
    <cellStyle name="20% - Dekorfärg3 4 6 2 2" xfId="15765" xr:uid="{00000000-0005-0000-0000-00001B330000}"/>
    <cellStyle name="20% - Dekorfärg3 4 6 2 2 2" xfId="41330" xr:uid="{00000000-0005-0000-0000-00001C330000}"/>
    <cellStyle name="20% - Dekorfärg3 4 6 2 3" xfId="33262" xr:uid="{00000000-0005-0000-0000-00001D330000}"/>
    <cellStyle name="20% - Dekorfärg3 4 6 2 4" xfId="41331" xr:uid="{00000000-0005-0000-0000-00001E330000}"/>
    <cellStyle name="20% - Dekorfärg3 4 6 2_Tabell 6a K" xfId="18704" xr:uid="{00000000-0005-0000-0000-00001F330000}"/>
    <cellStyle name="20% - Dekorfärg3 4 6 3" xfId="11379" xr:uid="{00000000-0005-0000-0000-000020330000}"/>
    <cellStyle name="20% - Dekorfärg3 4 6 3 2" xfId="41332" xr:uid="{00000000-0005-0000-0000-000021330000}"/>
    <cellStyle name="20% - Dekorfärg3 4 6 3 2 2" xfId="41333" xr:uid="{00000000-0005-0000-0000-000022330000}"/>
    <cellStyle name="20% - Dekorfärg3 4 6 3 3" xfId="41334" xr:uid="{00000000-0005-0000-0000-000023330000}"/>
    <cellStyle name="20% - Dekorfärg3 4 6 4" xfId="28876" xr:uid="{00000000-0005-0000-0000-000024330000}"/>
    <cellStyle name="20% - Dekorfärg3 4 6 4 2" xfId="41335" xr:uid="{00000000-0005-0000-0000-000025330000}"/>
    <cellStyle name="20% - Dekorfärg3 4 6 5" xfId="41336" xr:uid="{00000000-0005-0000-0000-000026330000}"/>
    <cellStyle name="20% - Dekorfärg3 4 6 6" xfId="41337" xr:uid="{00000000-0005-0000-0000-000027330000}"/>
    <cellStyle name="20% - Dekorfärg3 4 6_Tabell 6a K" xfId="24568" xr:uid="{00000000-0005-0000-0000-000028330000}"/>
    <cellStyle name="20% - Dekorfärg3 4 7" xfId="4687" xr:uid="{00000000-0005-0000-0000-000029330000}"/>
    <cellStyle name="20% - Dekorfärg3 4 7 2" xfId="13572" xr:uid="{00000000-0005-0000-0000-00002A330000}"/>
    <cellStyle name="20% - Dekorfärg3 4 7 2 2" xfId="41338" xr:uid="{00000000-0005-0000-0000-00002B330000}"/>
    <cellStyle name="20% - Dekorfärg3 4 7 3" xfId="31069" xr:uid="{00000000-0005-0000-0000-00002C330000}"/>
    <cellStyle name="20% - Dekorfärg3 4 7 4" xfId="41339" xr:uid="{00000000-0005-0000-0000-00002D330000}"/>
    <cellStyle name="20% - Dekorfärg3 4 7_Tabell 6a K" xfId="23018" xr:uid="{00000000-0005-0000-0000-00002E330000}"/>
    <cellStyle name="20% - Dekorfärg3 4 8" xfId="9187" xr:uid="{00000000-0005-0000-0000-00002F330000}"/>
    <cellStyle name="20% - Dekorfärg3 4 8 2" xfId="41340" xr:uid="{00000000-0005-0000-0000-000030330000}"/>
    <cellStyle name="20% - Dekorfärg3 4 8 2 2" xfId="41341" xr:uid="{00000000-0005-0000-0000-000031330000}"/>
    <cellStyle name="20% - Dekorfärg3 4 8 3" xfId="41342" xr:uid="{00000000-0005-0000-0000-000032330000}"/>
    <cellStyle name="20% - Dekorfärg3 4 9" xfId="26684" xr:uid="{00000000-0005-0000-0000-000033330000}"/>
    <cellStyle name="20% - Dekorfärg3 4 9 2" xfId="41343" xr:uid="{00000000-0005-0000-0000-000034330000}"/>
    <cellStyle name="20% - Dekorfärg3 4_Tabell 6a K" xfId="24630" xr:uid="{00000000-0005-0000-0000-000035330000}"/>
    <cellStyle name="20% - Dekorfärg3 5" xfId="246" xr:uid="{00000000-0005-0000-0000-000036330000}"/>
    <cellStyle name="20% - Dekorfärg3 5 10" xfId="41344" xr:uid="{00000000-0005-0000-0000-000037330000}"/>
    <cellStyle name="20% - Dekorfärg3 5 11" xfId="41345" xr:uid="{00000000-0005-0000-0000-000038330000}"/>
    <cellStyle name="20% - Dekorfärg3 5 12" xfId="41346" xr:uid="{00000000-0005-0000-0000-000039330000}"/>
    <cellStyle name="20% - Dekorfärg3 5 2" xfId="458" xr:uid="{00000000-0005-0000-0000-00003A330000}"/>
    <cellStyle name="20% - Dekorfärg3 5 2 2" xfId="882" xr:uid="{00000000-0005-0000-0000-00003B330000}"/>
    <cellStyle name="20% - Dekorfärg3 5 2 2 2" xfId="1450" xr:uid="{00000000-0005-0000-0000-00003C330000}"/>
    <cellStyle name="20% - Dekorfärg3 5 2 2 2 2" xfId="3642" xr:uid="{00000000-0005-0000-0000-00003D330000}"/>
    <cellStyle name="20% - Dekorfärg3 5 2 2 2 2 2" xfId="8028" xr:uid="{00000000-0005-0000-0000-00003E330000}"/>
    <cellStyle name="20% - Dekorfärg3 5 2 2 2 2 2 2" xfId="16913" xr:uid="{00000000-0005-0000-0000-00003F330000}"/>
    <cellStyle name="20% - Dekorfärg3 5 2 2 2 2 2 2 2" xfId="41347" xr:uid="{00000000-0005-0000-0000-000040330000}"/>
    <cellStyle name="20% - Dekorfärg3 5 2 2 2 2 2 3" xfId="34410" xr:uid="{00000000-0005-0000-0000-000041330000}"/>
    <cellStyle name="20% - Dekorfärg3 5 2 2 2 2 2_Tabell 6a K" xfId="20941" xr:uid="{00000000-0005-0000-0000-000042330000}"/>
    <cellStyle name="20% - Dekorfärg3 5 2 2 2 2 3" xfId="12527" xr:uid="{00000000-0005-0000-0000-000043330000}"/>
    <cellStyle name="20% - Dekorfärg3 5 2 2 2 2 3 2" xfId="41348" xr:uid="{00000000-0005-0000-0000-000044330000}"/>
    <cellStyle name="20% - Dekorfärg3 5 2 2 2 2 4" xfId="30024" xr:uid="{00000000-0005-0000-0000-000045330000}"/>
    <cellStyle name="20% - Dekorfärg3 5 2 2 2 2 5" xfId="41349" xr:uid="{00000000-0005-0000-0000-000046330000}"/>
    <cellStyle name="20% - Dekorfärg3 5 2 2 2 2_Tabell 6a K" xfId="20489" xr:uid="{00000000-0005-0000-0000-000047330000}"/>
    <cellStyle name="20% - Dekorfärg3 5 2 2 2 3" xfId="5835" xr:uid="{00000000-0005-0000-0000-000048330000}"/>
    <cellStyle name="20% - Dekorfärg3 5 2 2 2 3 2" xfId="14720" xr:uid="{00000000-0005-0000-0000-000049330000}"/>
    <cellStyle name="20% - Dekorfärg3 5 2 2 2 3 2 2" xfId="41350" xr:uid="{00000000-0005-0000-0000-00004A330000}"/>
    <cellStyle name="20% - Dekorfärg3 5 2 2 2 3 3" xfId="32217" xr:uid="{00000000-0005-0000-0000-00004B330000}"/>
    <cellStyle name="20% - Dekorfärg3 5 2 2 2 3 4" xfId="41351" xr:uid="{00000000-0005-0000-0000-00004C330000}"/>
    <cellStyle name="20% - Dekorfärg3 5 2 2 2 3_Tabell 6a K" xfId="23451" xr:uid="{00000000-0005-0000-0000-00004D330000}"/>
    <cellStyle name="20% - Dekorfärg3 5 2 2 2 4" xfId="10335" xr:uid="{00000000-0005-0000-0000-00004E330000}"/>
    <cellStyle name="20% - Dekorfärg3 5 2 2 2 4 2" xfId="41352" xr:uid="{00000000-0005-0000-0000-00004F330000}"/>
    <cellStyle name="20% - Dekorfärg3 5 2 2 2 4 2 2" xfId="41353" xr:uid="{00000000-0005-0000-0000-000050330000}"/>
    <cellStyle name="20% - Dekorfärg3 5 2 2 2 4 3" xfId="41354" xr:uid="{00000000-0005-0000-0000-000051330000}"/>
    <cellStyle name="20% - Dekorfärg3 5 2 2 2 5" xfId="27832" xr:uid="{00000000-0005-0000-0000-000052330000}"/>
    <cellStyle name="20% - Dekorfärg3 5 2 2 2 5 2" xfId="41355" xr:uid="{00000000-0005-0000-0000-000053330000}"/>
    <cellStyle name="20% - Dekorfärg3 5 2 2 2 6" xfId="41356" xr:uid="{00000000-0005-0000-0000-000054330000}"/>
    <cellStyle name="20% - Dekorfärg3 5 2 2 2 7" xfId="41357" xr:uid="{00000000-0005-0000-0000-000055330000}"/>
    <cellStyle name="20% - Dekorfärg3 5 2 2 2_Tabell 6a K" xfId="23205" xr:uid="{00000000-0005-0000-0000-000056330000}"/>
    <cellStyle name="20% - Dekorfärg3 5 2 2 3" xfId="3074" xr:uid="{00000000-0005-0000-0000-000057330000}"/>
    <cellStyle name="20% - Dekorfärg3 5 2 2 3 2" xfId="7460" xr:uid="{00000000-0005-0000-0000-000058330000}"/>
    <cellStyle name="20% - Dekorfärg3 5 2 2 3 2 2" xfId="16345" xr:uid="{00000000-0005-0000-0000-000059330000}"/>
    <cellStyle name="20% - Dekorfärg3 5 2 2 3 2 2 2" xfId="41358" xr:uid="{00000000-0005-0000-0000-00005A330000}"/>
    <cellStyle name="20% - Dekorfärg3 5 2 2 3 2 3" xfId="33842" xr:uid="{00000000-0005-0000-0000-00005B330000}"/>
    <cellStyle name="20% - Dekorfärg3 5 2 2 3 2 4" xfId="41359" xr:uid="{00000000-0005-0000-0000-00005C330000}"/>
    <cellStyle name="20% - Dekorfärg3 5 2 2 3 2_Tabell 6a K" xfId="23512" xr:uid="{00000000-0005-0000-0000-00005D330000}"/>
    <cellStyle name="20% - Dekorfärg3 5 2 2 3 3" xfId="11959" xr:uid="{00000000-0005-0000-0000-00005E330000}"/>
    <cellStyle name="20% - Dekorfärg3 5 2 2 3 3 2" xfId="41360" xr:uid="{00000000-0005-0000-0000-00005F330000}"/>
    <cellStyle name="20% - Dekorfärg3 5 2 2 3 3 2 2" xfId="41361" xr:uid="{00000000-0005-0000-0000-000060330000}"/>
    <cellStyle name="20% - Dekorfärg3 5 2 2 3 3 3" xfId="41362" xr:uid="{00000000-0005-0000-0000-000061330000}"/>
    <cellStyle name="20% - Dekorfärg3 5 2 2 3 4" xfId="29456" xr:uid="{00000000-0005-0000-0000-000062330000}"/>
    <cellStyle name="20% - Dekorfärg3 5 2 2 3 4 2" xfId="41363" xr:uid="{00000000-0005-0000-0000-000063330000}"/>
    <cellStyle name="20% - Dekorfärg3 5 2 2 3 5" xfId="41364" xr:uid="{00000000-0005-0000-0000-000064330000}"/>
    <cellStyle name="20% - Dekorfärg3 5 2 2 3 6" xfId="41365" xr:uid="{00000000-0005-0000-0000-000065330000}"/>
    <cellStyle name="20% - Dekorfärg3 5 2 2 3_Tabell 6a K" xfId="21812" xr:uid="{00000000-0005-0000-0000-000066330000}"/>
    <cellStyle name="20% - Dekorfärg3 5 2 2 4" xfId="5267" xr:uid="{00000000-0005-0000-0000-000067330000}"/>
    <cellStyle name="20% - Dekorfärg3 5 2 2 4 2" xfId="14152" xr:uid="{00000000-0005-0000-0000-000068330000}"/>
    <cellStyle name="20% - Dekorfärg3 5 2 2 4 2 2" xfId="41366" xr:uid="{00000000-0005-0000-0000-000069330000}"/>
    <cellStyle name="20% - Dekorfärg3 5 2 2 4 3" xfId="31649" xr:uid="{00000000-0005-0000-0000-00006A330000}"/>
    <cellStyle name="20% - Dekorfärg3 5 2 2 4 4" xfId="41367" xr:uid="{00000000-0005-0000-0000-00006B330000}"/>
    <cellStyle name="20% - Dekorfärg3 5 2 2 4_Tabell 6a K" xfId="21080" xr:uid="{00000000-0005-0000-0000-00006C330000}"/>
    <cellStyle name="20% - Dekorfärg3 5 2 2 5" xfId="9767" xr:uid="{00000000-0005-0000-0000-00006D330000}"/>
    <cellStyle name="20% - Dekorfärg3 5 2 2 5 2" xfId="41368" xr:uid="{00000000-0005-0000-0000-00006E330000}"/>
    <cellStyle name="20% - Dekorfärg3 5 2 2 5 2 2" xfId="41369" xr:uid="{00000000-0005-0000-0000-00006F330000}"/>
    <cellStyle name="20% - Dekorfärg3 5 2 2 5 3" xfId="41370" xr:uid="{00000000-0005-0000-0000-000070330000}"/>
    <cellStyle name="20% - Dekorfärg3 5 2 2 6" xfId="27264" xr:uid="{00000000-0005-0000-0000-000071330000}"/>
    <cellStyle name="20% - Dekorfärg3 5 2 2 6 2" xfId="41371" xr:uid="{00000000-0005-0000-0000-000072330000}"/>
    <cellStyle name="20% - Dekorfärg3 5 2 2 7" xfId="41372" xr:uid="{00000000-0005-0000-0000-000073330000}"/>
    <cellStyle name="20% - Dekorfärg3 5 2 2 8" xfId="41373" xr:uid="{00000000-0005-0000-0000-000074330000}"/>
    <cellStyle name="20% - Dekorfärg3 5 2 2_Tabell 6a K" xfId="24810" xr:uid="{00000000-0005-0000-0000-000075330000}"/>
    <cellStyle name="20% - Dekorfärg3 5 2 3" xfId="1449" xr:uid="{00000000-0005-0000-0000-000076330000}"/>
    <cellStyle name="20% - Dekorfärg3 5 2 3 2" xfId="3641" xr:uid="{00000000-0005-0000-0000-000077330000}"/>
    <cellStyle name="20% - Dekorfärg3 5 2 3 2 2" xfId="8027" xr:uid="{00000000-0005-0000-0000-000078330000}"/>
    <cellStyle name="20% - Dekorfärg3 5 2 3 2 2 2" xfId="16912" xr:uid="{00000000-0005-0000-0000-000079330000}"/>
    <cellStyle name="20% - Dekorfärg3 5 2 3 2 2 2 2" xfId="41374" xr:uid="{00000000-0005-0000-0000-00007A330000}"/>
    <cellStyle name="20% - Dekorfärg3 5 2 3 2 2 3" xfId="34409" xr:uid="{00000000-0005-0000-0000-00007B330000}"/>
    <cellStyle name="20% - Dekorfärg3 5 2 3 2 2_Tabell 6a K" xfId="25836" xr:uid="{00000000-0005-0000-0000-00007C330000}"/>
    <cellStyle name="20% - Dekorfärg3 5 2 3 2 3" xfId="12526" xr:uid="{00000000-0005-0000-0000-00007D330000}"/>
    <cellStyle name="20% - Dekorfärg3 5 2 3 2 3 2" xfId="41375" xr:uid="{00000000-0005-0000-0000-00007E330000}"/>
    <cellStyle name="20% - Dekorfärg3 5 2 3 2 4" xfId="30023" xr:uid="{00000000-0005-0000-0000-00007F330000}"/>
    <cellStyle name="20% - Dekorfärg3 5 2 3 2 5" xfId="41376" xr:uid="{00000000-0005-0000-0000-000080330000}"/>
    <cellStyle name="20% - Dekorfärg3 5 2 3 2_Tabell 6a K" xfId="18879" xr:uid="{00000000-0005-0000-0000-000081330000}"/>
    <cellStyle name="20% - Dekorfärg3 5 2 3 3" xfId="5834" xr:uid="{00000000-0005-0000-0000-000082330000}"/>
    <cellStyle name="20% - Dekorfärg3 5 2 3 3 2" xfId="14719" xr:uid="{00000000-0005-0000-0000-000083330000}"/>
    <cellStyle name="20% - Dekorfärg3 5 2 3 3 2 2" xfId="41377" xr:uid="{00000000-0005-0000-0000-000084330000}"/>
    <cellStyle name="20% - Dekorfärg3 5 2 3 3 3" xfId="32216" xr:uid="{00000000-0005-0000-0000-000085330000}"/>
    <cellStyle name="20% - Dekorfärg3 5 2 3 3 4" xfId="41378" xr:uid="{00000000-0005-0000-0000-000086330000}"/>
    <cellStyle name="20% - Dekorfärg3 5 2 3 3_Tabell 6a K" xfId="21228" xr:uid="{00000000-0005-0000-0000-000087330000}"/>
    <cellStyle name="20% - Dekorfärg3 5 2 3 4" xfId="10334" xr:uid="{00000000-0005-0000-0000-000088330000}"/>
    <cellStyle name="20% - Dekorfärg3 5 2 3 4 2" xfId="41379" xr:uid="{00000000-0005-0000-0000-000089330000}"/>
    <cellStyle name="20% - Dekorfärg3 5 2 3 4 2 2" xfId="41380" xr:uid="{00000000-0005-0000-0000-00008A330000}"/>
    <cellStyle name="20% - Dekorfärg3 5 2 3 4 3" xfId="41381" xr:uid="{00000000-0005-0000-0000-00008B330000}"/>
    <cellStyle name="20% - Dekorfärg3 5 2 3 5" xfId="27831" xr:uid="{00000000-0005-0000-0000-00008C330000}"/>
    <cellStyle name="20% - Dekorfärg3 5 2 3 5 2" xfId="41382" xr:uid="{00000000-0005-0000-0000-00008D330000}"/>
    <cellStyle name="20% - Dekorfärg3 5 2 3 6" xfId="41383" xr:uid="{00000000-0005-0000-0000-00008E330000}"/>
    <cellStyle name="20% - Dekorfärg3 5 2 3 7" xfId="41384" xr:uid="{00000000-0005-0000-0000-00008F330000}"/>
    <cellStyle name="20% - Dekorfärg3 5 2 3_Tabell 6a K" xfId="18717" xr:uid="{00000000-0005-0000-0000-000090330000}"/>
    <cellStyle name="20% - Dekorfärg3 5 2 4" xfId="2650" xr:uid="{00000000-0005-0000-0000-000091330000}"/>
    <cellStyle name="20% - Dekorfärg3 5 2 4 2" xfId="7036" xr:uid="{00000000-0005-0000-0000-000092330000}"/>
    <cellStyle name="20% - Dekorfärg3 5 2 4 2 2" xfId="15921" xr:uid="{00000000-0005-0000-0000-000093330000}"/>
    <cellStyle name="20% - Dekorfärg3 5 2 4 2 2 2" xfId="41385" xr:uid="{00000000-0005-0000-0000-000094330000}"/>
    <cellStyle name="20% - Dekorfärg3 5 2 4 2 3" xfId="33418" xr:uid="{00000000-0005-0000-0000-000095330000}"/>
    <cellStyle name="20% - Dekorfärg3 5 2 4 2 4" xfId="41386" xr:uid="{00000000-0005-0000-0000-000096330000}"/>
    <cellStyle name="20% - Dekorfärg3 5 2 4 2_Tabell 6a K" xfId="25682" xr:uid="{00000000-0005-0000-0000-000097330000}"/>
    <cellStyle name="20% - Dekorfärg3 5 2 4 3" xfId="11535" xr:uid="{00000000-0005-0000-0000-000098330000}"/>
    <cellStyle name="20% - Dekorfärg3 5 2 4 3 2" xfId="41387" xr:uid="{00000000-0005-0000-0000-000099330000}"/>
    <cellStyle name="20% - Dekorfärg3 5 2 4 3 2 2" xfId="41388" xr:uid="{00000000-0005-0000-0000-00009A330000}"/>
    <cellStyle name="20% - Dekorfärg3 5 2 4 3 3" xfId="41389" xr:uid="{00000000-0005-0000-0000-00009B330000}"/>
    <cellStyle name="20% - Dekorfärg3 5 2 4 4" xfId="29032" xr:uid="{00000000-0005-0000-0000-00009C330000}"/>
    <cellStyle name="20% - Dekorfärg3 5 2 4 4 2" xfId="41390" xr:uid="{00000000-0005-0000-0000-00009D330000}"/>
    <cellStyle name="20% - Dekorfärg3 5 2 4 5" xfId="41391" xr:uid="{00000000-0005-0000-0000-00009E330000}"/>
    <cellStyle name="20% - Dekorfärg3 5 2 4 6" xfId="41392" xr:uid="{00000000-0005-0000-0000-00009F330000}"/>
    <cellStyle name="20% - Dekorfärg3 5 2 4_Tabell 6a K" xfId="18306" xr:uid="{00000000-0005-0000-0000-0000A0330000}"/>
    <cellStyle name="20% - Dekorfärg3 5 2 5" xfId="4843" xr:uid="{00000000-0005-0000-0000-0000A1330000}"/>
    <cellStyle name="20% - Dekorfärg3 5 2 5 2" xfId="13728" xr:uid="{00000000-0005-0000-0000-0000A2330000}"/>
    <cellStyle name="20% - Dekorfärg3 5 2 5 2 2" xfId="41393" xr:uid="{00000000-0005-0000-0000-0000A3330000}"/>
    <cellStyle name="20% - Dekorfärg3 5 2 5 3" xfId="31225" xr:uid="{00000000-0005-0000-0000-0000A4330000}"/>
    <cellStyle name="20% - Dekorfärg3 5 2 5 4" xfId="41394" xr:uid="{00000000-0005-0000-0000-0000A5330000}"/>
    <cellStyle name="20% - Dekorfärg3 5 2 5_Tabell 6a K" xfId="18910" xr:uid="{00000000-0005-0000-0000-0000A6330000}"/>
    <cellStyle name="20% - Dekorfärg3 5 2 6" xfId="9343" xr:uid="{00000000-0005-0000-0000-0000A7330000}"/>
    <cellStyle name="20% - Dekorfärg3 5 2 6 2" xfId="41395" xr:uid="{00000000-0005-0000-0000-0000A8330000}"/>
    <cellStyle name="20% - Dekorfärg3 5 2 6 2 2" xfId="41396" xr:uid="{00000000-0005-0000-0000-0000A9330000}"/>
    <cellStyle name="20% - Dekorfärg3 5 2 6 3" xfId="41397" xr:uid="{00000000-0005-0000-0000-0000AA330000}"/>
    <cellStyle name="20% - Dekorfärg3 5 2 7" xfId="26840" xr:uid="{00000000-0005-0000-0000-0000AB330000}"/>
    <cellStyle name="20% - Dekorfärg3 5 2 7 2" xfId="41398" xr:uid="{00000000-0005-0000-0000-0000AC330000}"/>
    <cellStyle name="20% - Dekorfärg3 5 2 8" xfId="41399" xr:uid="{00000000-0005-0000-0000-0000AD330000}"/>
    <cellStyle name="20% - Dekorfärg3 5 2 9" xfId="41400" xr:uid="{00000000-0005-0000-0000-0000AE330000}"/>
    <cellStyle name="20% - Dekorfärg3 5 2_Tabell 6a K" xfId="18394" xr:uid="{00000000-0005-0000-0000-0000AF330000}"/>
    <cellStyle name="20% - Dekorfärg3 5 3" xfId="670" xr:uid="{00000000-0005-0000-0000-0000B0330000}"/>
    <cellStyle name="20% - Dekorfärg3 5 3 2" xfId="1451" xr:uid="{00000000-0005-0000-0000-0000B1330000}"/>
    <cellStyle name="20% - Dekorfärg3 5 3 2 2" xfId="3643" xr:uid="{00000000-0005-0000-0000-0000B2330000}"/>
    <cellStyle name="20% - Dekorfärg3 5 3 2 2 2" xfId="8029" xr:uid="{00000000-0005-0000-0000-0000B3330000}"/>
    <cellStyle name="20% - Dekorfärg3 5 3 2 2 2 2" xfId="16914" xr:uid="{00000000-0005-0000-0000-0000B4330000}"/>
    <cellStyle name="20% - Dekorfärg3 5 3 2 2 2 2 2" xfId="41401" xr:uid="{00000000-0005-0000-0000-0000B5330000}"/>
    <cellStyle name="20% - Dekorfärg3 5 3 2 2 2 3" xfId="34411" xr:uid="{00000000-0005-0000-0000-0000B6330000}"/>
    <cellStyle name="20% - Dekorfärg3 5 3 2 2 2_Tabell 6a K" xfId="26374" xr:uid="{00000000-0005-0000-0000-0000B7330000}"/>
    <cellStyle name="20% - Dekorfärg3 5 3 2 2 3" xfId="12528" xr:uid="{00000000-0005-0000-0000-0000B8330000}"/>
    <cellStyle name="20% - Dekorfärg3 5 3 2 2 3 2" xfId="41402" xr:uid="{00000000-0005-0000-0000-0000B9330000}"/>
    <cellStyle name="20% - Dekorfärg3 5 3 2 2 4" xfId="30025" xr:uid="{00000000-0005-0000-0000-0000BA330000}"/>
    <cellStyle name="20% - Dekorfärg3 5 3 2 2 5" xfId="41403" xr:uid="{00000000-0005-0000-0000-0000BB330000}"/>
    <cellStyle name="20% - Dekorfärg3 5 3 2 2_Tabell 6a K" xfId="22027" xr:uid="{00000000-0005-0000-0000-0000BC330000}"/>
    <cellStyle name="20% - Dekorfärg3 5 3 2 3" xfId="5836" xr:uid="{00000000-0005-0000-0000-0000BD330000}"/>
    <cellStyle name="20% - Dekorfärg3 5 3 2 3 2" xfId="14721" xr:uid="{00000000-0005-0000-0000-0000BE330000}"/>
    <cellStyle name="20% - Dekorfärg3 5 3 2 3 2 2" xfId="41404" xr:uid="{00000000-0005-0000-0000-0000BF330000}"/>
    <cellStyle name="20% - Dekorfärg3 5 3 2 3 3" xfId="32218" xr:uid="{00000000-0005-0000-0000-0000C0330000}"/>
    <cellStyle name="20% - Dekorfärg3 5 3 2 3 4" xfId="41405" xr:uid="{00000000-0005-0000-0000-0000C1330000}"/>
    <cellStyle name="20% - Dekorfärg3 5 3 2 3_Tabell 6a K" xfId="19930" xr:uid="{00000000-0005-0000-0000-0000C2330000}"/>
    <cellStyle name="20% - Dekorfärg3 5 3 2 4" xfId="10336" xr:uid="{00000000-0005-0000-0000-0000C3330000}"/>
    <cellStyle name="20% - Dekorfärg3 5 3 2 4 2" xfId="41406" xr:uid="{00000000-0005-0000-0000-0000C4330000}"/>
    <cellStyle name="20% - Dekorfärg3 5 3 2 4 2 2" xfId="41407" xr:uid="{00000000-0005-0000-0000-0000C5330000}"/>
    <cellStyle name="20% - Dekorfärg3 5 3 2 4 3" xfId="41408" xr:uid="{00000000-0005-0000-0000-0000C6330000}"/>
    <cellStyle name="20% - Dekorfärg3 5 3 2 5" xfId="27833" xr:uid="{00000000-0005-0000-0000-0000C7330000}"/>
    <cellStyle name="20% - Dekorfärg3 5 3 2 5 2" xfId="41409" xr:uid="{00000000-0005-0000-0000-0000C8330000}"/>
    <cellStyle name="20% - Dekorfärg3 5 3 2 6" xfId="41410" xr:uid="{00000000-0005-0000-0000-0000C9330000}"/>
    <cellStyle name="20% - Dekorfärg3 5 3 2 7" xfId="41411" xr:uid="{00000000-0005-0000-0000-0000CA330000}"/>
    <cellStyle name="20% - Dekorfärg3 5 3 2_Tabell 6a K" xfId="8989" xr:uid="{00000000-0005-0000-0000-0000CB330000}"/>
    <cellStyle name="20% - Dekorfärg3 5 3 3" xfId="2862" xr:uid="{00000000-0005-0000-0000-0000CC330000}"/>
    <cellStyle name="20% - Dekorfärg3 5 3 3 2" xfId="7248" xr:uid="{00000000-0005-0000-0000-0000CD330000}"/>
    <cellStyle name="20% - Dekorfärg3 5 3 3 2 2" xfId="16133" xr:uid="{00000000-0005-0000-0000-0000CE330000}"/>
    <cellStyle name="20% - Dekorfärg3 5 3 3 2 2 2" xfId="41412" xr:uid="{00000000-0005-0000-0000-0000CF330000}"/>
    <cellStyle name="20% - Dekorfärg3 5 3 3 2 3" xfId="33630" xr:uid="{00000000-0005-0000-0000-0000D0330000}"/>
    <cellStyle name="20% - Dekorfärg3 5 3 3 2 4" xfId="41413" xr:uid="{00000000-0005-0000-0000-0000D1330000}"/>
    <cellStyle name="20% - Dekorfärg3 5 3 3 2_Tabell 6a K" xfId="25634" xr:uid="{00000000-0005-0000-0000-0000D2330000}"/>
    <cellStyle name="20% - Dekorfärg3 5 3 3 3" xfId="11747" xr:uid="{00000000-0005-0000-0000-0000D3330000}"/>
    <cellStyle name="20% - Dekorfärg3 5 3 3 3 2" xfId="41414" xr:uid="{00000000-0005-0000-0000-0000D4330000}"/>
    <cellStyle name="20% - Dekorfärg3 5 3 3 3 2 2" xfId="41415" xr:uid="{00000000-0005-0000-0000-0000D5330000}"/>
    <cellStyle name="20% - Dekorfärg3 5 3 3 3 3" xfId="41416" xr:uid="{00000000-0005-0000-0000-0000D6330000}"/>
    <cellStyle name="20% - Dekorfärg3 5 3 3 4" xfId="29244" xr:uid="{00000000-0005-0000-0000-0000D7330000}"/>
    <cellStyle name="20% - Dekorfärg3 5 3 3 4 2" xfId="41417" xr:uid="{00000000-0005-0000-0000-0000D8330000}"/>
    <cellStyle name="20% - Dekorfärg3 5 3 3 5" xfId="41418" xr:uid="{00000000-0005-0000-0000-0000D9330000}"/>
    <cellStyle name="20% - Dekorfärg3 5 3 3 6" xfId="41419" xr:uid="{00000000-0005-0000-0000-0000DA330000}"/>
    <cellStyle name="20% - Dekorfärg3 5 3 3_Tabell 6a K" xfId="23732" xr:uid="{00000000-0005-0000-0000-0000DB330000}"/>
    <cellStyle name="20% - Dekorfärg3 5 3 4" xfId="5055" xr:uid="{00000000-0005-0000-0000-0000DC330000}"/>
    <cellStyle name="20% - Dekorfärg3 5 3 4 2" xfId="13940" xr:uid="{00000000-0005-0000-0000-0000DD330000}"/>
    <cellStyle name="20% - Dekorfärg3 5 3 4 2 2" xfId="41420" xr:uid="{00000000-0005-0000-0000-0000DE330000}"/>
    <cellStyle name="20% - Dekorfärg3 5 3 4 3" xfId="31437" xr:uid="{00000000-0005-0000-0000-0000DF330000}"/>
    <cellStyle name="20% - Dekorfärg3 5 3 4 4" xfId="41421" xr:uid="{00000000-0005-0000-0000-0000E0330000}"/>
    <cellStyle name="20% - Dekorfärg3 5 3 4_Tabell 6a K" xfId="21826" xr:uid="{00000000-0005-0000-0000-0000E1330000}"/>
    <cellStyle name="20% - Dekorfärg3 5 3 5" xfId="9555" xr:uid="{00000000-0005-0000-0000-0000E2330000}"/>
    <cellStyle name="20% - Dekorfärg3 5 3 5 2" xfId="41422" xr:uid="{00000000-0005-0000-0000-0000E3330000}"/>
    <cellStyle name="20% - Dekorfärg3 5 3 5 2 2" xfId="41423" xr:uid="{00000000-0005-0000-0000-0000E4330000}"/>
    <cellStyle name="20% - Dekorfärg3 5 3 5 3" xfId="41424" xr:uid="{00000000-0005-0000-0000-0000E5330000}"/>
    <cellStyle name="20% - Dekorfärg3 5 3 6" xfId="27052" xr:uid="{00000000-0005-0000-0000-0000E6330000}"/>
    <cellStyle name="20% - Dekorfärg3 5 3 6 2" xfId="41425" xr:uid="{00000000-0005-0000-0000-0000E7330000}"/>
    <cellStyle name="20% - Dekorfärg3 5 3 7" xfId="41426" xr:uid="{00000000-0005-0000-0000-0000E8330000}"/>
    <cellStyle name="20% - Dekorfärg3 5 3 8" xfId="41427" xr:uid="{00000000-0005-0000-0000-0000E9330000}"/>
    <cellStyle name="20% - Dekorfärg3 5 3_Tabell 6a K" xfId="22639" xr:uid="{00000000-0005-0000-0000-0000EA330000}"/>
    <cellStyle name="20% - Dekorfärg3 5 4" xfId="1094" xr:uid="{00000000-0005-0000-0000-0000EB330000}"/>
    <cellStyle name="20% - Dekorfärg3 5 4 2" xfId="1452" xr:uid="{00000000-0005-0000-0000-0000EC330000}"/>
    <cellStyle name="20% - Dekorfärg3 5 4 2 2" xfId="3644" xr:uid="{00000000-0005-0000-0000-0000ED330000}"/>
    <cellStyle name="20% - Dekorfärg3 5 4 2 2 2" xfId="8030" xr:uid="{00000000-0005-0000-0000-0000EE330000}"/>
    <cellStyle name="20% - Dekorfärg3 5 4 2 2 2 2" xfId="16915" xr:uid="{00000000-0005-0000-0000-0000EF330000}"/>
    <cellStyle name="20% - Dekorfärg3 5 4 2 2 2 2 2" xfId="41428" xr:uid="{00000000-0005-0000-0000-0000F0330000}"/>
    <cellStyle name="20% - Dekorfärg3 5 4 2 2 2 3" xfId="34412" xr:uid="{00000000-0005-0000-0000-0000F1330000}"/>
    <cellStyle name="20% - Dekorfärg3 5 4 2 2 2_Tabell 6a K" xfId="25390" xr:uid="{00000000-0005-0000-0000-0000F2330000}"/>
    <cellStyle name="20% - Dekorfärg3 5 4 2 2 3" xfId="12529" xr:uid="{00000000-0005-0000-0000-0000F3330000}"/>
    <cellStyle name="20% - Dekorfärg3 5 4 2 2 3 2" xfId="41429" xr:uid="{00000000-0005-0000-0000-0000F4330000}"/>
    <cellStyle name="20% - Dekorfärg3 5 4 2 2 4" xfId="30026" xr:uid="{00000000-0005-0000-0000-0000F5330000}"/>
    <cellStyle name="20% - Dekorfärg3 5 4 2 2 5" xfId="41430" xr:uid="{00000000-0005-0000-0000-0000F6330000}"/>
    <cellStyle name="20% - Dekorfärg3 5 4 2 2_Tabell 6a K" xfId="25229" xr:uid="{00000000-0005-0000-0000-0000F7330000}"/>
    <cellStyle name="20% - Dekorfärg3 5 4 2 3" xfId="5837" xr:uid="{00000000-0005-0000-0000-0000F8330000}"/>
    <cellStyle name="20% - Dekorfärg3 5 4 2 3 2" xfId="14722" xr:uid="{00000000-0005-0000-0000-0000F9330000}"/>
    <cellStyle name="20% - Dekorfärg3 5 4 2 3 2 2" xfId="41431" xr:uid="{00000000-0005-0000-0000-0000FA330000}"/>
    <cellStyle name="20% - Dekorfärg3 5 4 2 3 3" xfId="32219" xr:uid="{00000000-0005-0000-0000-0000FB330000}"/>
    <cellStyle name="20% - Dekorfärg3 5 4 2 3 4" xfId="41432" xr:uid="{00000000-0005-0000-0000-0000FC330000}"/>
    <cellStyle name="20% - Dekorfärg3 5 4 2 3_Tabell 6a K" xfId="24495" xr:uid="{00000000-0005-0000-0000-0000FD330000}"/>
    <cellStyle name="20% - Dekorfärg3 5 4 2 4" xfId="10337" xr:uid="{00000000-0005-0000-0000-0000FE330000}"/>
    <cellStyle name="20% - Dekorfärg3 5 4 2 4 2" xfId="41433" xr:uid="{00000000-0005-0000-0000-0000FF330000}"/>
    <cellStyle name="20% - Dekorfärg3 5 4 2 4 2 2" xfId="41434" xr:uid="{00000000-0005-0000-0000-000000340000}"/>
    <cellStyle name="20% - Dekorfärg3 5 4 2 4 3" xfId="41435" xr:uid="{00000000-0005-0000-0000-000001340000}"/>
    <cellStyle name="20% - Dekorfärg3 5 4 2 5" xfId="27834" xr:uid="{00000000-0005-0000-0000-000002340000}"/>
    <cellStyle name="20% - Dekorfärg3 5 4 2 5 2" xfId="41436" xr:uid="{00000000-0005-0000-0000-000003340000}"/>
    <cellStyle name="20% - Dekorfärg3 5 4 2 6" xfId="41437" xr:uid="{00000000-0005-0000-0000-000004340000}"/>
    <cellStyle name="20% - Dekorfärg3 5 4 2 7" xfId="41438" xr:uid="{00000000-0005-0000-0000-000005340000}"/>
    <cellStyle name="20% - Dekorfärg3 5 4 2_Tabell 6a K" xfId="18812" xr:uid="{00000000-0005-0000-0000-000006340000}"/>
    <cellStyle name="20% - Dekorfärg3 5 4 3" xfId="3286" xr:uid="{00000000-0005-0000-0000-000007340000}"/>
    <cellStyle name="20% - Dekorfärg3 5 4 3 2" xfId="7672" xr:uid="{00000000-0005-0000-0000-000008340000}"/>
    <cellStyle name="20% - Dekorfärg3 5 4 3 2 2" xfId="16557" xr:uid="{00000000-0005-0000-0000-000009340000}"/>
    <cellStyle name="20% - Dekorfärg3 5 4 3 2 2 2" xfId="41439" xr:uid="{00000000-0005-0000-0000-00000A340000}"/>
    <cellStyle name="20% - Dekorfärg3 5 4 3 2 3" xfId="34054" xr:uid="{00000000-0005-0000-0000-00000B340000}"/>
    <cellStyle name="20% - Dekorfärg3 5 4 3 2 4" xfId="41440" xr:uid="{00000000-0005-0000-0000-00000C340000}"/>
    <cellStyle name="20% - Dekorfärg3 5 4 3 2_Tabell 6a K" xfId="22358" xr:uid="{00000000-0005-0000-0000-00000D340000}"/>
    <cellStyle name="20% - Dekorfärg3 5 4 3 3" xfId="12171" xr:uid="{00000000-0005-0000-0000-00000E340000}"/>
    <cellStyle name="20% - Dekorfärg3 5 4 3 3 2" xfId="41441" xr:uid="{00000000-0005-0000-0000-00000F340000}"/>
    <cellStyle name="20% - Dekorfärg3 5 4 3 3 2 2" xfId="41442" xr:uid="{00000000-0005-0000-0000-000010340000}"/>
    <cellStyle name="20% - Dekorfärg3 5 4 3 3 3" xfId="41443" xr:uid="{00000000-0005-0000-0000-000011340000}"/>
    <cellStyle name="20% - Dekorfärg3 5 4 3 4" xfId="29668" xr:uid="{00000000-0005-0000-0000-000012340000}"/>
    <cellStyle name="20% - Dekorfärg3 5 4 3 4 2" xfId="41444" xr:uid="{00000000-0005-0000-0000-000013340000}"/>
    <cellStyle name="20% - Dekorfärg3 5 4 3 5" xfId="41445" xr:uid="{00000000-0005-0000-0000-000014340000}"/>
    <cellStyle name="20% - Dekorfärg3 5 4 3 6" xfId="41446" xr:uid="{00000000-0005-0000-0000-000015340000}"/>
    <cellStyle name="20% - Dekorfärg3 5 4 3_Tabell 6a K" xfId="22873" xr:uid="{00000000-0005-0000-0000-000016340000}"/>
    <cellStyle name="20% - Dekorfärg3 5 4 4" xfId="5479" xr:uid="{00000000-0005-0000-0000-000017340000}"/>
    <cellStyle name="20% - Dekorfärg3 5 4 4 2" xfId="14364" xr:uid="{00000000-0005-0000-0000-000018340000}"/>
    <cellStyle name="20% - Dekorfärg3 5 4 4 2 2" xfId="41447" xr:uid="{00000000-0005-0000-0000-000019340000}"/>
    <cellStyle name="20% - Dekorfärg3 5 4 4 3" xfId="31861" xr:uid="{00000000-0005-0000-0000-00001A340000}"/>
    <cellStyle name="20% - Dekorfärg3 5 4 4 4" xfId="41448" xr:uid="{00000000-0005-0000-0000-00001B340000}"/>
    <cellStyle name="20% - Dekorfärg3 5 4 4_Tabell 6a K" xfId="24420" xr:uid="{00000000-0005-0000-0000-00001C340000}"/>
    <cellStyle name="20% - Dekorfärg3 5 4 5" xfId="9979" xr:uid="{00000000-0005-0000-0000-00001D340000}"/>
    <cellStyle name="20% - Dekorfärg3 5 4 5 2" xfId="41449" xr:uid="{00000000-0005-0000-0000-00001E340000}"/>
    <cellStyle name="20% - Dekorfärg3 5 4 5 2 2" xfId="41450" xr:uid="{00000000-0005-0000-0000-00001F340000}"/>
    <cellStyle name="20% - Dekorfärg3 5 4 5 3" xfId="41451" xr:uid="{00000000-0005-0000-0000-000020340000}"/>
    <cellStyle name="20% - Dekorfärg3 5 4 6" xfId="27476" xr:uid="{00000000-0005-0000-0000-000021340000}"/>
    <cellStyle name="20% - Dekorfärg3 5 4 6 2" xfId="41452" xr:uid="{00000000-0005-0000-0000-000022340000}"/>
    <cellStyle name="20% - Dekorfärg3 5 4 7" xfId="41453" xr:uid="{00000000-0005-0000-0000-000023340000}"/>
    <cellStyle name="20% - Dekorfärg3 5 4 8" xfId="41454" xr:uid="{00000000-0005-0000-0000-000024340000}"/>
    <cellStyle name="20% - Dekorfärg3 5 4_Tabell 6a K" xfId="19178" xr:uid="{00000000-0005-0000-0000-000025340000}"/>
    <cellStyle name="20% - Dekorfärg3 5 5" xfId="1448" xr:uid="{00000000-0005-0000-0000-000026340000}"/>
    <cellStyle name="20% - Dekorfärg3 5 5 2" xfId="3640" xr:uid="{00000000-0005-0000-0000-000027340000}"/>
    <cellStyle name="20% - Dekorfärg3 5 5 2 2" xfId="8026" xr:uid="{00000000-0005-0000-0000-000028340000}"/>
    <cellStyle name="20% - Dekorfärg3 5 5 2 2 2" xfId="16911" xr:uid="{00000000-0005-0000-0000-000029340000}"/>
    <cellStyle name="20% - Dekorfärg3 5 5 2 2 2 2" xfId="41455" xr:uid="{00000000-0005-0000-0000-00002A340000}"/>
    <cellStyle name="20% - Dekorfärg3 5 5 2 2 3" xfId="34408" xr:uid="{00000000-0005-0000-0000-00002B340000}"/>
    <cellStyle name="20% - Dekorfärg3 5 5 2 2_Tabell 6a K" xfId="21876" xr:uid="{00000000-0005-0000-0000-00002C340000}"/>
    <cellStyle name="20% - Dekorfärg3 5 5 2 3" xfId="12525" xr:uid="{00000000-0005-0000-0000-00002D340000}"/>
    <cellStyle name="20% - Dekorfärg3 5 5 2 3 2" xfId="41456" xr:uid="{00000000-0005-0000-0000-00002E340000}"/>
    <cellStyle name="20% - Dekorfärg3 5 5 2 4" xfId="30022" xr:uid="{00000000-0005-0000-0000-00002F340000}"/>
    <cellStyle name="20% - Dekorfärg3 5 5 2 5" xfId="41457" xr:uid="{00000000-0005-0000-0000-000030340000}"/>
    <cellStyle name="20% - Dekorfärg3 5 5 2_Tabell 6a K" xfId="21612" xr:uid="{00000000-0005-0000-0000-000031340000}"/>
    <cellStyle name="20% - Dekorfärg3 5 5 3" xfId="5833" xr:uid="{00000000-0005-0000-0000-000032340000}"/>
    <cellStyle name="20% - Dekorfärg3 5 5 3 2" xfId="14718" xr:uid="{00000000-0005-0000-0000-000033340000}"/>
    <cellStyle name="20% - Dekorfärg3 5 5 3 2 2" xfId="41458" xr:uid="{00000000-0005-0000-0000-000034340000}"/>
    <cellStyle name="20% - Dekorfärg3 5 5 3 3" xfId="32215" xr:uid="{00000000-0005-0000-0000-000035340000}"/>
    <cellStyle name="20% - Dekorfärg3 5 5 3 4" xfId="41459" xr:uid="{00000000-0005-0000-0000-000036340000}"/>
    <cellStyle name="20% - Dekorfärg3 5 5 3_Tabell 6a K" xfId="19819" xr:uid="{00000000-0005-0000-0000-000037340000}"/>
    <cellStyle name="20% - Dekorfärg3 5 5 4" xfId="10333" xr:uid="{00000000-0005-0000-0000-000038340000}"/>
    <cellStyle name="20% - Dekorfärg3 5 5 4 2" xfId="41460" xr:uid="{00000000-0005-0000-0000-000039340000}"/>
    <cellStyle name="20% - Dekorfärg3 5 5 4 2 2" xfId="41461" xr:uid="{00000000-0005-0000-0000-00003A340000}"/>
    <cellStyle name="20% - Dekorfärg3 5 5 4 3" xfId="41462" xr:uid="{00000000-0005-0000-0000-00003B340000}"/>
    <cellStyle name="20% - Dekorfärg3 5 5 5" xfId="27830" xr:uid="{00000000-0005-0000-0000-00003C340000}"/>
    <cellStyle name="20% - Dekorfärg3 5 5 5 2" xfId="41463" xr:uid="{00000000-0005-0000-0000-00003D340000}"/>
    <cellStyle name="20% - Dekorfärg3 5 5 6" xfId="41464" xr:uid="{00000000-0005-0000-0000-00003E340000}"/>
    <cellStyle name="20% - Dekorfärg3 5 5 7" xfId="41465" xr:uid="{00000000-0005-0000-0000-00003F340000}"/>
    <cellStyle name="20% - Dekorfärg3 5 5_Tabell 6a K" xfId="23250" xr:uid="{00000000-0005-0000-0000-000040340000}"/>
    <cellStyle name="20% - Dekorfärg3 5 6" xfId="2438" xr:uid="{00000000-0005-0000-0000-000041340000}"/>
    <cellStyle name="20% - Dekorfärg3 5 6 2" xfId="6824" xr:uid="{00000000-0005-0000-0000-000042340000}"/>
    <cellStyle name="20% - Dekorfärg3 5 6 2 2" xfId="15709" xr:uid="{00000000-0005-0000-0000-000043340000}"/>
    <cellStyle name="20% - Dekorfärg3 5 6 2 2 2" xfId="41466" xr:uid="{00000000-0005-0000-0000-000044340000}"/>
    <cellStyle name="20% - Dekorfärg3 5 6 2 3" xfId="33206" xr:uid="{00000000-0005-0000-0000-000045340000}"/>
    <cellStyle name="20% - Dekorfärg3 5 6 2 4" xfId="41467" xr:uid="{00000000-0005-0000-0000-000046340000}"/>
    <cellStyle name="20% - Dekorfärg3 5 6 2_Tabell 6a K" xfId="21243" xr:uid="{00000000-0005-0000-0000-000047340000}"/>
    <cellStyle name="20% - Dekorfärg3 5 6 3" xfId="11323" xr:uid="{00000000-0005-0000-0000-000048340000}"/>
    <cellStyle name="20% - Dekorfärg3 5 6 3 2" xfId="41468" xr:uid="{00000000-0005-0000-0000-000049340000}"/>
    <cellStyle name="20% - Dekorfärg3 5 6 3 2 2" xfId="41469" xr:uid="{00000000-0005-0000-0000-00004A340000}"/>
    <cellStyle name="20% - Dekorfärg3 5 6 3 3" xfId="41470" xr:uid="{00000000-0005-0000-0000-00004B340000}"/>
    <cellStyle name="20% - Dekorfärg3 5 6 4" xfId="28820" xr:uid="{00000000-0005-0000-0000-00004C340000}"/>
    <cellStyle name="20% - Dekorfärg3 5 6 4 2" xfId="41471" xr:uid="{00000000-0005-0000-0000-00004D340000}"/>
    <cellStyle name="20% - Dekorfärg3 5 6 5" xfId="41472" xr:uid="{00000000-0005-0000-0000-00004E340000}"/>
    <cellStyle name="20% - Dekorfärg3 5 6 6" xfId="41473" xr:uid="{00000000-0005-0000-0000-00004F340000}"/>
    <cellStyle name="20% - Dekorfärg3 5 6_Tabell 6a K" xfId="18000" xr:uid="{00000000-0005-0000-0000-000050340000}"/>
    <cellStyle name="20% - Dekorfärg3 5 7" xfId="4631" xr:uid="{00000000-0005-0000-0000-000051340000}"/>
    <cellStyle name="20% - Dekorfärg3 5 7 2" xfId="13516" xr:uid="{00000000-0005-0000-0000-000052340000}"/>
    <cellStyle name="20% - Dekorfärg3 5 7 2 2" xfId="41474" xr:uid="{00000000-0005-0000-0000-000053340000}"/>
    <cellStyle name="20% - Dekorfärg3 5 7 3" xfId="31013" xr:uid="{00000000-0005-0000-0000-000054340000}"/>
    <cellStyle name="20% - Dekorfärg3 5 7 4" xfId="41475" xr:uid="{00000000-0005-0000-0000-000055340000}"/>
    <cellStyle name="20% - Dekorfärg3 5 7_Tabell 6a K" xfId="18412" xr:uid="{00000000-0005-0000-0000-000056340000}"/>
    <cellStyle name="20% - Dekorfärg3 5 8" xfId="9131" xr:uid="{00000000-0005-0000-0000-000057340000}"/>
    <cellStyle name="20% - Dekorfärg3 5 8 2" xfId="41476" xr:uid="{00000000-0005-0000-0000-000058340000}"/>
    <cellStyle name="20% - Dekorfärg3 5 8 2 2" xfId="41477" xr:uid="{00000000-0005-0000-0000-000059340000}"/>
    <cellStyle name="20% - Dekorfärg3 5 8 3" xfId="41478" xr:uid="{00000000-0005-0000-0000-00005A340000}"/>
    <cellStyle name="20% - Dekorfärg3 5 9" xfId="26628" xr:uid="{00000000-0005-0000-0000-00005B340000}"/>
    <cellStyle name="20% - Dekorfärg3 5 9 2" xfId="41479" xr:uid="{00000000-0005-0000-0000-00005C340000}"/>
    <cellStyle name="20% - Dekorfärg3 5_Tabell 6a K" xfId="21342" xr:uid="{00000000-0005-0000-0000-00005D340000}"/>
    <cellStyle name="20% - Dekorfärg3 6" xfId="358" xr:uid="{00000000-0005-0000-0000-00005E340000}"/>
    <cellStyle name="20% - Dekorfärg3 6 10" xfId="41480" xr:uid="{00000000-0005-0000-0000-00005F340000}"/>
    <cellStyle name="20% - Dekorfärg3 6 2" xfId="782" xr:uid="{00000000-0005-0000-0000-000060340000}"/>
    <cellStyle name="20% - Dekorfärg3 6 2 2" xfId="1454" xr:uid="{00000000-0005-0000-0000-000061340000}"/>
    <cellStyle name="20% - Dekorfärg3 6 2 2 2" xfId="3646" xr:uid="{00000000-0005-0000-0000-000062340000}"/>
    <cellStyle name="20% - Dekorfärg3 6 2 2 2 2" xfId="8032" xr:uid="{00000000-0005-0000-0000-000063340000}"/>
    <cellStyle name="20% - Dekorfärg3 6 2 2 2 2 2" xfId="16917" xr:uid="{00000000-0005-0000-0000-000064340000}"/>
    <cellStyle name="20% - Dekorfärg3 6 2 2 2 2 2 2" xfId="41481" xr:uid="{00000000-0005-0000-0000-000065340000}"/>
    <cellStyle name="20% - Dekorfärg3 6 2 2 2 2 3" xfId="34414" xr:uid="{00000000-0005-0000-0000-000066340000}"/>
    <cellStyle name="20% - Dekorfärg3 6 2 2 2 2_Tabell 6a K" xfId="25081" xr:uid="{00000000-0005-0000-0000-000067340000}"/>
    <cellStyle name="20% - Dekorfärg3 6 2 2 2 3" xfId="12531" xr:uid="{00000000-0005-0000-0000-000068340000}"/>
    <cellStyle name="20% - Dekorfärg3 6 2 2 2 3 2" xfId="41482" xr:uid="{00000000-0005-0000-0000-000069340000}"/>
    <cellStyle name="20% - Dekorfärg3 6 2 2 2 4" xfId="30028" xr:uid="{00000000-0005-0000-0000-00006A340000}"/>
    <cellStyle name="20% - Dekorfärg3 6 2 2 2 5" xfId="41483" xr:uid="{00000000-0005-0000-0000-00006B340000}"/>
    <cellStyle name="20% - Dekorfärg3 6 2 2 2_Tabell 6a K" xfId="26219" xr:uid="{00000000-0005-0000-0000-00006C340000}"/>
    <cellStyle name="20% - Dekorfärg3 6 2 2 3" xfId="5839" xr:uid="{00000000-0005-0000-0000-00006D340000}"/>
    <cellStyle name="20% - Dekorfärg3 6 2 2 3 2" xfId="14724" xr:uid="{00000000-0005-0000-0000-00006E340000}"/>
    <cellStyle name="20% - Dekorfärg3 6 2 2 3 2 2" xfId="41484" xr:uid="{00000000-0005-0000-0000-00006F340000}"/>
    <cellStyle name="20% - Dekorfärg3 6 2 2 3 3" xfId="32221" xr:uid="{00000000-0005-0000-0000-000070340000}"/>
    <cellStyle name="20% - Dekorfärg3 6 2 2 3 4" xfId="41485" xr:uid="{00000000-0005-0000-0000-000071340000}"/>
    <cellStyle name="20% - Dekorfärg3 6 2 2 3_Tabell 6a K" xfId="20255" xr:uid="{00000000-0005-0000-0000-000072340000}"/>
    <cellStyle name="20% - Dekorfärg3 6 2 2 4" xfId="10339" xr:uid="{00000000-0005-0000-0000-000073340000}"/>
    <cellStyle name="20% - Dekorfärg3 6 2 2 4 2" xfId="41486" xr:uid="{00000000-0005-0000-0000-000074340000}"/>
    <cellStyle name="20% - Dekorfärg3 6 2 2 4 2 2" xfId="41487" xr:uid="{00000000-0005-0000-0000-000075340000}"/>
    <cellStyle name="20% - Dekorfärg3 6 2 2 4 3" xfId="41488" xr:uid="{00000000-0005-0000-0000-000076340000}"/>
    <cellStyle name="20% - Dekorfärg3 6 2 2 5" xfId="27836" xr:uid="{00000000-0005-0000-0000-000077340000}"/>
    <cellStyle name="20% - Dekorfärg3 6 2 2 5 2" xfId="41489" xr:uid="{00000000-0005-0000-0000-000078340000}"/>
    <cellStyle name="20% - Dekorfärg3 6 2 2 6" xfId="41490" xr:uid="{00000000-0005-0000-0000-000079340000}"/>
    <cellStyle name="20% - Dekorfärg3 6 2 2 7" xfId="41491" xr:uid="{00000000-0005-0000-0000-00007A340000}"/>
    <cellStyle name="20% - Dekorfärg3 6 2 2_Tabell 6a K" xfId="25953" xr:uid="{00000000-0005-0000-0000-00007B340000}"/>
    <cellStyle name="20% - Dekorfärg3 6 2 3" xfId="2974" xr:uid="{00000000-0005-0000-0000-00007C340000}"/>
    <cellStyle name="20% - Dekorfärg3 6 2 3 2" xfId="7360" xr:uid="{00000000-0005-0000-0000-00007D340000}"/>
    <cellStyle name="20% - Dekorfärg3 6 2 3 2 2" xfId="16245" xr:uid="{00000000-0005-0000-0000-00007E340000}"/>
    <cellStyle name="20% - Dekorfärg3 6 2 3 2 2 2" xfId="41492" xr:uid="{00000000-0005-0000-0000-00007F340000}"/>
    <cellStyle name="20% - Dekorfärg3 6 2 3 2 3" xfId="33742" xr:uid="{00000000-0005-0000-0000-000080340000}"/>
    <cellStyle name="20% - Dekorfärg3 6 2 3 2 4" xfId="41493" xr:uid="{00000000-0005-0000-0000-000081340000}"/>
    <cellStyle name="20% - Dekorfärg3 6 2 3 2_Tabell 6a K" xfId="22990" xr:uid="{00000000-0005-0000-0000-000082340000}"/>
    <cellStyle name="20% - Dekorfärg3 6 2 3 3" xfId="11859" xr:uid="{00000000-0005-0000-0000-000083340000}"/>
    <cellStyle name="20% - Dekorfärg3 6 2 3 3 2" xfId="41494" xr:uid="{00000000-0005-0000-0000-000084340000}"/>
    <cellStyle name="20% - Dekorfärg3 6 2 3 3 2 2" xfId="41495" xr:uid="{00000000-0005-0000-0000-000085340000}"/>
    <cellStyle name="20% - Dekorfärg3 6 2 3 3 3" xfId="41496" xr:uid="{00000000-0005-0000-0000-000086340000}"/>
    <cellStyle name="20% - Dekorfärg3 6 2 3 4" xfId="29356" xr:uid="{00000000-0005-0000-0000-000087340000}"/>
    <cellStyle name="20% - Dekorfärg3 6 2 3 4 2" xfId="41497" xr:uid="{00000000-0005-0000-0000-000088340000}"/>
    <cellStyle name="20% - Dekorfärg3 6 2 3 5" xfId="41498" xr:uid="{00000000-0005-0000-0000-000089340000}"/>
    <cellStyle name="20% - Dekorfärg3 6 2 3 6" xfId="41499" xr:uid="{00000000-0005-0000-0000-00008A340000}"/>
    <cellStyle name="20% - Dekorfärg3 6 2 3_Tabell 6a K" xfId="18744" xr:uid="{00000000-0005-0000-0000-00008B340000}"/>
    <cellStyle name="20% - Dekorfärg3 6 2 4" xfId="5167" xr:uid="{00000000-0005-0000-0000-00008C340000}"/>
    <cellStyle name="20% - Dekorfärg3 6 2 4 2" xfId="14052" xr:uid="{00000000-0005-0000-0000-00008D340000}"/>
    <cellStyle name="20% - Dekorfärg3 6 2 4 2 2" xfId="41500" xr:uid="{00000000-0005-0000-0000-00008E340000}"/>
    <cellStyle name="20% - Dekorfärg3 6 2 4 3" xfId="31549" xr:uid="{00000000-0005-0000-0000-00008F340000}"/>
    <cellStyle name="20% - Dekorfärg3 6 2 4 4" xfId="41501" xr:uid="{00000000-0005-0000-0000-000090340000}"/>
    <cellStyle name="20% - Dekorfärg3 6 2 4_Tabell 6a K" xfId="18439" xr:uid="{00000000-0005-0000-0000-000091340000}"/>
    <cellStyle name="20% - Dekorfärg3 6 2 5" xfId="9667" xr:uid="{00000000-0005-0000-0000-000092340000}"/>
    <cellStyle name="20% - Dekorfärg3 6 2 5 2" xfId="41502" xr:uid="{00000000-0005-0000-0000-000093340000}"/>
    <cellStyle name="20% - Dekorfärg3 6 2 5 2 2" xfId="41503" xr:uid="{00000000-0005-0000-0000-000094340000}"/>
    <cellStyle name="20% - Dekorfärg3 6 2 5 3" xfId="41504" xr:uid="{00000000-0005-0000-0000-000095340000}"/>
    <cellStyle name="20% - Dekorfärg3 6 2 6" xfId="27164" xr:uid="{00000000-0005-0000-0000-000096340000}"/>
    <cellStyle name="20% - Dekorfärg3 6 2 6 2" xfId="41505" xr:uid="{00000000-0005-0000-0000-000097340000}"/>
    <cellStyle name="20% - Dekorfärg3 6 2 7" xfId="41506" xr:uid="{00000000-0005-0000-0000-000098340000}"/>
    <cellStyle name="20% - Dekorfärg3 6 2 8" xfId="41507" xr:uid="{00000000-0005-0000-0000-000099340000}"/>
    <cellStyle name="20% - Dekorfärg3 6 2_Tabell 6a K" xfId="20563" xr:uid="{00000000-0005-0000-0000-00009A340000}"/>
    <cellStyle name="20% - Dekorfärg3 6 3" xfId="1453" xr:uid="{00000000-0005-0000-0000-00009B340000}"/>
    <cellStyle name="20% - Dekorfärg3 6 3 2" xfId="3645" xr:uid="{00000000-0005-0000-0000-00009C340000}"/>
    <cellStyle name="20% - Dekorfärg3 6 3 2 2" xfId="8031" xr:uid="{00000000-0005-0000-0000-00009D340000}"/>
    <cellStyle name="20% - Dekorfärg3 6 3 2 2 2" xfId="16916" xr:uid="{00000000-0005-0000-0000-00009E340000}"/>
    <cellStyle name="20% - Dekorfärg3 6 3 2 2 2 2" xfId="41508" xr:uid="{00000000-0005-0000-0000-00009F340000}"/>
    <cellStyle name="20% - Dekorfärg3 6 3 2 2 3" xfId="34413" xr:uid="{00000000-0005-0000-0000-0000A0340000}"/>
    <cellStyle name="20% - Dekorfärg3 6 3 2 2_Tabell 6a K" xfId="21050" xr:uid="{00000000-0005-0000-0000-0000A1340000}"/>
    <cellStyle name="20% - Dekorfärg3 6 3 2 3" xfId="12530" xr:uid="{00000000-0005-0000-0000-0000A2340000}"/>
    <cellStyle name="20% - Dekorfärg3 6 3 2 3 2" xfId="41509" xr:uid="{00000000-0005-0000-0000-0000A3340000}"/>
    <cellStyle name="20% - Dekorfärg3 6 3 2 4" xfId="30027" xr:uid="{00000000-0005-0000-0000-0000A4340000}"/>
    <cellStyle name="20% - Dekorfärg3 6 3 2 5" xfId="41510" xr:uid="{00000000-0005-0000-0000-0000A5340000}"/>
    <cellStyle name="20% - Dekorfärg3 6 3 2_Tabell 6a K" xfId="20889" xr:uid="{00000000-0005-0000-0000-0000A6340000}"/>
    <cellStyle name="20% - Dekorfärg3 6 3 3" xfId="5838" xr:uid="{00000000-0005-0000-0000-0000A7340000}"/>
    <cellStyle name="20% - Dekorfärg3 6 3 3 2" xfId="14723" xr:uid="{00000000-0005-0000-0000-0000A8340000}"/>
    <cellStyle name="20% - Dekorfärg3 6 3 3 2 2" xfId="41511" xr:uid="{00000000-0005-0000-0000-0000A9340000}"/>
    <cellStyle name="20% - Dekorfärg3 6 3 3 3" xfId="32220" xr:uid="{00000000-0005-0000-0000-0000AA340000}"/>
    <cellStyle name="20% - Dekorfärg3 6 3 3 4" xfId="41512" xr:uid="{00000000-0005-0000-0000-0000AB340000}"/>
    <cellStyle name="20% - Dekorfärg3 6 3 3_Tabell 6a K" xfId="23653" xr:uid="{00000000-0005-0000-0000-0000AC340000}"/>
    <cellStyle name="20% - Dekorfärg3 6 3 4" xfId="10338" xr:uid="{00000000-0005-0000-0000-0000AD340000}"/>
    <cellStyle name="20% - Dekorfärg3 6 3 4 2" xfId="41513" xr:uid="{00000000-0005-0000-0000-0000AE340000}"/>
    <cellStyle name="20% - Dekorfärg3 6 3 4 2 2" xfId="41514" xr:uid="{00000000-0005-0000-0000-0000AF340000}"/>
    <cellStyle name="20% - Dekorfärg3 6 3 4 3" xfId="41515" xr:uid="{00000000-0005-0000-0000-0000B0340000}"/>
    <cellStyle name="20% - Dekorfärg3 6 3 5" xfId="27835" xr:uid="{00000000-0005-0000-0000-0000B1340000}"/>
    <cellStyle name="20% - Dekorfärg3 6 3 5 2" xfId="41516" xr:uid="{00000000-0005-0000-0000-0000B2340000}"/>
    <cellStyle name="20% - Dekorfärg3 6 3 6" xfId="41517" xr:uid="{00000000-0005-0000-0000-0000B3340000}"/>
    <cellStyle name="20% - Dekorfärg3 6 3 7" xfId="41518" xr:uid="{00000000-0005-0000-0000-0000B4340000}"/>
    <cellStyle name="20% - Dekorfärg3 6 3_Tabell 6a K" xfId="22732" xr:uid="{00000000-0005-0000-0000-0000B5340000}"/>
    <cellStyle name="20% - Dekorfärg3 6 4" xfId="2550" xr:uid="{00000000-0005-0000-0000-0000B6340000}"/>
    <cellStyle name="20% - Dekorfärg3 6 4 2" xfId="6936" xr:uid="{00000000-0005-0000-0000-0000B7340000}"/>
    <cellStyle name="20% - Dekorfärg3 6 4 2 2" xfId="15821" xr:uid="{00000000-0005-0000-0000-0000B8340000}"/>
    <cellStyle name="20% - Dekorfärg3 6 4 2 2 2" xfId="41519" xr:uid="{00000000-0005-0000-0000-0000B9340000}"/>
    <cellStyle name="20% - Dekorfärg3 6 4 2 3" xfId="33318" xr:uid="{00000000-0005-0000-0000-0000BA340000}"/>
    <cellStyle name="20% - Dekorfärg3 6 4 2 4" xfId="41520" xr:uid="{00000000-0005-0000-0000-0000BB340000}"/>
    <cellStyle name="20% - Dekorfärg3 6 4 2_Tabell 6a K" xfId="19578" xr:uid="{00000000-0005-0000-0000-0000BC340000}"/>
    <cellStyle name="20% - Dekorfärg3 6 4 3" xfId="11435" xr:uid="{00000000-0005-0000-0000-0000BD340000}"/>
    <cellStyle name="20% - Dekorfärg3 6 4 3 2" xfId="41521" xr:uid="{00000000-0005-0000-0000-0000BE340000}"/>
    <cellStyle name="20% - Dekorfärg3 6 4 3 2 2" xfId="41522" xr:uid="{00000000-0005-0000-0000-0000BF340000}"/>
    <cellStyle name="20% - Dekorfärg3 6 4 3 3" xfId="41523" xr:uid="{00000000-0005-0000-0000-0000C0340000}"/>
    <cellStyle name="20% - Dekorfärg3 6 4 4" xfId="28932" xr:uid="{00000000-0005-0000-0000-0000C1340000}"/>
    <cellStyle name="20% - Dekorfärg3 6 4 4 2" xfId="41524" xr:uid="{00000000-0005-0000-0000-0000C2340000}"/>
    <cellStyle name="20% - Dekorfärg3 6 4 5" xfId="41525" xr:uid="{00000000-0005-0000-0000-0000C3340000}"/>
    <cellStyle name="20% - Dekorfärg3 6 4 6" xfId="41526" xr:uid="{00000000-0005-0000-0000-0000C4340000}"/>
    <cellStyle name="20% - Dekorfärg3 6 4_Tabell 6a K" xfId="25553" xr:uid="{00000000-0005-0000-0000-0000C5340000}"/>
    <cellStyle name="20% - Dekorfärg3 6 5" xfId="4743" xr:uid="{00000000-0005-0000-0000-0000C6340000}"/>
    <cellStyle name="20% - Dekorfärg3 6 5 2" xfId="13628" xr:uid="{00000000-0005-0000-0000-0000C7340000}"/>
    <cellStyle name="20% - Dekorfärg3 6 5 2 2" xfId="41527" xr:uid="{00000000-0005-0000-0000-0000C8340000}"/>
    <cellStyle name="20% - Dekorfärg3 6 5 3" xfId="31125" xr:uid="{00000000-0005-0000-0000-0000C9340000}"/>
    <cellStyle name="20% - Dekorfärg3 6 5 4" xfId="41528" xr:uid="{00000000-0005-0000-0000-0000CA340000}"/>
    <cellStyle name="20% - Dekorfärg3 6 5_Tabell 6a K" xfId="18017" xr:uid="{00000000-0005-0000-0000-0000CB340000}"/>
    <cellStyle name="20% - Dekorfärg3 6 6" xfId="9243" xr:uid="{00000000-0005-0000-0000-0000CC340000}"/>
    <cellStyle name="20% - Dekorfärg3 6 6 2" xfId="41529" xr:uid="{00000000-0005-0000-0000-0000CD340000}"/>
    <cellStyle name="20% - Dekorfärg3 6 6 2 2" xfId="41530" xr:uid="{00000000-0005-0000-0000-0000CE340000}"/>
    <cellStyle name="20% - Dekorfärg3 6 6 3" xfId="41531" xr:uid="{00000000-0005-0000-0000-0000CF340000}"/>
    <cellStyle name="20% - Dekorfärg3 6 7" xfId="26740" xr:uid="{00000000-0005-0000-0000-0000D0340000}"/>
    <cellStyle name="20% - Dekorfärg3 6 7 2" xfId="41532" xr:uid="{00000000-0005-0000-0000-0000D1340000}"/>
    <cellStyle name="20% - Dekorfärg3 6 8" xfId="41533" xr:uid="{00000000-0005-0000-0000-0000D2340000}"/>
    <cellStyle name="20% - Dekorfärg3 6 9" xfId="41534" xr:uid="{00000000-0005-0000-0000-0000D3340000}"/>
    <cellStyle name="20% - Dekorfärg3 6_Tabell 6a K" xfId="22247" xr:uid="{00000000-0005-0000-0000-0000D4340000}"/>
    <cellStyle name="20% - Dekorfärg3 7" xfId="570" xr:uid="{00000000-0005-0000-0000-0000D5340000}"/>
    <cellStyle name="20% - Dekorfärg3 7 2" xfId="1455" xr:uid="{00000000-0005-0000-0000-0000D6340000}"/>
    <cellStyle name="20% - Dekorfärg3 7 2 2" xfId="3647" xr:uid="{00000000-0005-0000-0000-0000D7340000}"/>
    <cellStyle name="20% - Dekorfärg3 7 2 2 2" xfId="8033" xr:uid="{00000000-0005-0000-0000-0000D8340000}"/>
    <cellStyle name="20% - Dekorfärg3 7 2 2 2 2" xfId="16918" xr:uid="{00000000-0005-0000-0000-0000D9340000}"/>
    <cellStyle name="20% - Dekorfärg3 7 2 2 2 2 2" xfId="41535" xr:uid="{00000000-0005-0000-0000-0000DA340000}"/>
    <cellStyle name="20% - Dekorfärg3 7 2 2 2 3" xfId="34415" xr:uid="{00000000-0005-0000-0000-0000DB340000}"/>
    <cellStyle name="20% - Dekorfärg3 7 2 2 2_Tabell 6a K" xfId="24187" xr:uid="{00000000-0005-0000-0000-0000DC340000}"/>
    <cellStyle name="20% - Dekorfärg3 7 2 2 3" xfId="12532" xr:uid="{00000000-0005-0000-0000-0000DD340000}"/>
    <cellStyle name="20% - Dekorfärg3 7 2 2 3 2" xfId="41536" xr:uid="{00000000-0005-0000-0000-0000DE340000}"/>
    <cellStyle name="20% - Dekorfärg3 7 2 2 4" xfId="30029" xr:uid="{00000000-0005-0000-0000-0000DF340000}"/>
    <cellStyle name="20% - Dekorfärg3 7 2 2 5" xfId="41537" xr:uid="{00000000-0005-0000-0000-0000E0340000}"/>
    <cellStyle name="20% - Dekorfärg3 7 2 2_Tabell 6a K" xfId="24049" xr:uid="{00000000-0005-0000-0000-0000E1340000}"/>
    <cellStyle name="20% - Dekorfärg3 7 2 3" xfId="5840" xr:uid="{00000000-0005-0000-0000-0000E2340000}"/>
    <cellStyle name="20% - Dekorfärg3 7 2 3 2" xfId="14725" xr:uid="{00000000-0005-0000-0000-0000E3340000}"/>
    <cellStyle name="20% - Dekorfärg3 7 2 3 2 2" xfId="41538" xr:uid="{00000000-0005-0000-0000-0000E4340000}"/>
    <cellStyle name="20% - Dekorfärg3 7 2 3 3" xfId="32222" xr:uid="{00000000-0005-0000-0000-0000E5340000}"/>
    <cellStyle name="20% - Dekorfärg3 7 2 3 4" xfId="41539" xr:uid="{00000000-0005-0000-0000-0000E6340000}"/>
    <cellStyle name="20% - Dekorfärg3 7 2 3_Tabell 6a K" xfId="24233" xr:uid="{00000000-0005-0000-0000-0000E7340000}"/>
    <cellStyle name="20% - Dekorfärg3 7 2 4" xfId="10340" xr:uid="{00000000-0005-0000-0000-0000E8340000}"/>
    <cellStyle name="20% - Dekorfärg3 7 2 4 2" xfId="41540" xr:uid="{00000000-0005-0000-0000-0000E9340000}"/>
    <cellStyle name="20% - Dekorfärg3 7 2 4 2 2" xfId="41541" xr:uid="{00000000-0005-0000-0000-0000EA340000}"/>
    <cellStyle name="20% - Dekorfärg3 7 2 4 3" xfId="41542" xr:uid="{00000000-0005-0000-0000-0000EB340000}"/>
    <cellStyle name="20% - Dekorfärg3 7 2 5" xfId="27837" xr:uid="{00000000-0005-0000-0000-0000EC340000}"/>
    <cellStyle name="20% - Dekorfärg3 7 2 5 2" xfId="41543" xr:uid="{00000000-0005-0000-0000-0000ED340000}"/>
    <cellStyle name="20% - Dekorfärg3 7 2 6" xfId="41544" xr:uid="{00000000-0005-0000-0000-0000EE340000}"/>
    <cellStyle name="20% - Dekorfärg3 7 2 7" xfId="41545" xr:uid="{00000000-0005-0000-0000-0000EF340000}"/>
    <cellStyle name="20% - Dekorfärg3 7 2_Tabell 6a K" xfId="23783" xr:uid="{00000000-0005-0000-0000-0000F0340000}"/>
    <cellStyle name="20% - Dekorfärg3 7 3" xfId="2762" xr:uid="{00000000-0005-0000-0000-0000F1340000}"/>
    <cellStyle name="20% - Dekorfärg3 7 3 2" xfId="7148" xr:uid="{00000000-0005-0000-0000-0000F2340000}"/>
    <cellStyle name="20% - Dekorfärg3 7 3 2 2" xfId="16033" xr:uid="{00000000-0005-0000-0000-0000F3340000}"/>
    <cellStyle name="20% - Dekorfärg3 7 3 2 2 2" xfId="41546" xr:uid="{00000000-0005-0000-0000-0000F4340000}"/>
    <cellStyle name="20% - Dekorfärg3 7 3 2 3" xfId="33530" xr:uid="{00000000-0005-0000-0000-0000F5340000}"/>
    <cellStyle name="20% - Dekorfärg3 7 3 2 4" xfId="41547" xr:uid="{00000000-0005-0000-0000-0000F6340000}"/>
    <cellStyle name="20% - Dekorfärg3 7 3 2_Tabell 6a K" xfId="23740" xr:uid="{00000000-0005-0000-0000-0000F7340000}"/>
    <cellStyle name="20% - Dekorfärg3 7 3 3" xfId="11647" xr:uid="{00000000-0005-0000-0000-0000F8340000}"/>
    <cellStyle name="20% - Dekorfärg3 7 3 3 2" xfId="41548" xr:uid="{00000000-0005-0000-0000-0000F9340000}"/>
    <cellStyle name="20% - Dekorfärg3 7 3 3 2 2" xfId="41549" xr:uid="{00000000-0005-0000-0000-0000FA340000}"/>
    <cellStyle name="20% - Dekorfärg3 7 3 3 3" xfId="41550" xr:uid="{00000000-0005-0000-0000-0000FB340000}"/>
    <cellStyle name="20% - Dekorfärg3 7 3 4" xfId="29144" xr:uid="{00000000-0005-0000-0000-0000FC340000}"/>
    <cellStyle name="20% - Dekorfärg3 7 3 4 2" xfId="41551" xr:uid="{00000000-0005-0000-0000-0000FD340000}"/>
    <cellStyle name="20% - Dekorfärg3 7 3 5" xfId="41552" xr:uid="{00000000-0005-0000-0000-0000FE340000}"/>
    <cellStyle name="20% - Dekorfärg3 7 3 6" xfId="41553" xr:uid="{00000000-0005-0000-0000-0000FF340000}"/>
    <cellStyle name="20% - Dekorfärg3 7 3_Tabell 6a K" xfId="26429" xr:uid="{00000000-0005-0000-0000-000000350000}"/>
    <cellStyle name="20% - Dekorfärg3 7 4" xfId="4955" xr:uid="{00000000-0005-0000-0000-000001350000}"/>
    <cellStyle name="20% - Dekorfärg3 7 4 2" xfId="13840" xr:uid="{00000000-0005-0000-0000-000002350000}"/>
    <cellStyle name="20% - Dekorfärg3 7 4 2 2" xfId="41554" xr:uid="{00000000-0005-0000-0000-000003350000}"/>
    <cellStyle name="20% - Dekorfärg3 7 4 3" xfId="31337" xr:uid="{00000000-0005-0000-0000-000004350000}"/>
    <cellStyle name="20% - Dekorfärg3 7 4 4" xfId="41555" xr:uid="{00000000-0005-0000-0000-000005350000}"/>
    <cellStyle name="20% - Dekorfärg3 7 4_Tabell 6a K" xfId="23473" xr:uid="{00000000-0005-0000-0000-000006350000}"/>
    <cellStyle name="20% - Dekorfärg3 7 5" xfId="9455" xr:uid="{00000000-0005-0000-0000-000007350000}"/>
    <cellStyle name="20% - Dekorfärg3 7 5 2" xfId="41556" xr:uid="{00000000-0005-0000-0000-000008350000}"/>
    <cellStyle name="20% - Dekorfärg3 7 5 2 2" xfId="41557" xr:uid="{00000000-0005-0000-0000-000009350000}"/>
    <cellStyle name="20% - Dekorfärg3 7 5 3" xfId="41558" xr:uid="{00000000-0005-0000-0000-00000A350000}"/>
    <cellStyle name="20% - Dekorfärg3 7 6" xfId="26952" xr:uid="{00000000-0005-0000-0000-00000B350000}"/>
    <cellStyle name="20% - Dekorfärg3 7 6 2" xfId="41559" xr:uid="{00000000-0005-0000-0000-00000C350000}"/>
    <cellStyle name="20% - Dekorfärg3 7 7" xfId="41560" xr:uid="{00000000-0005-0000-0000-00000D350000}"/>
    <cellStyle name="20% - Dekorfärg3 7 8" xfId="41561" xr:uid="{00000000-0005-0000-0000-00000E350000}"/>
    <cellStyle name="20% - Dekorfärg3 7_Tabell 6a K" xfId="24903" xr:uid="{00000000-0005-0000-0000-00000F350000}"/>
    <cellStyle name="20% - Dekorfärg3 8" xfId="994" xr:uid="{00000000-0005-0000-0000-000010350000}"/>
    <cellStyle name="20% - Dekorfärg3 8 2" xfId="1456" xr:uid="{00000000-0005-0000-0000-000011350000}"/>
    <cellStyle name="20% - Dekorfärg3 8 2 2" xfId="3648" xr:uid="{00000000-0005-0000-0000-000012350000}"/>
    <cellStyle name="20% - Dekorfärg3 8 2 2 2" xfId="8034" xr:uid="{00000000-0005-0000-0000-000013350000}"/>
    <cellStyle name="20% - Dekorfärg3 8 2 2 2 2" xfId="16919" xr:uid="{00000000-0005-0000-0000-000014350000}"/>
    <cellStyle name="20% - Dekorfärg3 8 2 2 2 2 2" xfId="41562" xr:uid="{00000000-0005-0000-0000-000015350000}"/>
    <cellStyle name="20% - Dekorfärg3 8 2 2 2 3" xfId="34416" xr:uid="{00000000-0005-0000-0000-000016350000}"/>
    <cellStyle name="20% - Dekorfärg3 8 2 2 2_Tabell 6a K" xfId="23779" xr:uid="{00000000-0005-0000-0000-000017350000}"/>
    <cellStyle name="20% - Dekorfärg3 8 2 2 3" xfId="12533" xr:uid="{00000000-0005-0000-0000-000018350000}"/>
    <cellStyle name="20% - Dekorfärg3 8 2 2 3 2" xfId="41563" xr:uid="{00000000-0005-0000-0000-000019350000}"/>
    <cellStyle name="20% - Dekorfärg3 8 2 2 4" xfId="30030" xr:uid="{00000000-0005-0000-0000-00001A350000}"/>
    <cellStyle name="20% - Dekorfärg3 8 2 2 5" xfId="41564" xr:uid="{00000000-0005-0000-0000-00001B350000}"/>
    <cellStyle name="20% - Dekorfärg3 8 2 2_Tabell 6a K" xfId="20984" xr:uid="{00000000-0005-0000-0000-00001C350000}"/>
    <cellStyle name="20% - Dekorfärg3 8 2 3" xfId="5841" xr:uid="{00000000-0005-0000-0000-00001D350000}"/>
    <cellStyle name="20% - Dekorfärg3 8 2 3 2" xfId="14726" xr:uid="{00000000-0005-0000-0000-00001E350000}"/>
    <cellStyle name="20% - Dekorfärg3 8 2 3 2 2" xfId="41565" xr:uid="{00000000-0005-0000-0000-00001F350000}"/>
    <cellStyle name="20% - Dekorfärg3 8 2 3 3" xfId="32223" xr:uid="{00000000-0005-0000-0000-000020350000}"/>
    <cellStyle name="20% - Dekorfärg3 8 2 3 4" xfId="41566" xr:uid="{00000000-0005-0000-0000-000021350000}"/>
    <cellStyle name="20% - Dekorfärg3 8 2 3_Tabell 6a K" xfId="24310" xr:uid="{00000000-0005-0000-0000-000022350000}"/>
    <cellStyle name="20% - Dekorfärg3 8 2 4" xfId="10341" xr:uid="{00000000-0005-0000-0000-000023350000}"/>
    <cellStyle name="20% - Dekorfärg3 8 2 4 2" xfId="41567" xr:uid="{00000000-0005-0000-0000-000024350000}"/>
    <cellStyle name="20% - Dekorfärg3 8 2 4 2 2" xfId="41568" xr:uid="{00000000-0005-0000-0000-000025350000}"/>
    <cellStyle name="20% - Dekorfärg3 8 2 4 3" xfId="41569" xr:uid="{00000000-0005-0000-0000-000026350000}"/>
    <cellStyle name="20% - Dekorfärg3 8 2 5" xfId="27838" xr:uid="{00000000-0005-0000-0000-000027350000}"/>
    <cellStyle name="20% - Dekorfärg3 8 2 5 2" xfId="41570" xr:uid="{00000000-0005-0000-0000-000028350000}"/>
    <cellStyle name="20% - Dekorfärg3 8 2 6" xfId="41571" xr:uid="{00000000-0005-0000-0000-000029350000}"/>
    <cellStyle name="20% - Dekorfärg3 8 2 7" xfId="41572" xr:uid="{00000000-0005-0000-0000-00002A350000}"/>
    <cellStyle name="20% - Dekorfärg3 8 2_Tabell 6a K" xfId="24949" xr:uid="{00000000-0005-0000-0000-00002B350000}"/>
    <cellStyle name="20% - Dekorfärg3 8 3" xfId="3186" xr:uid="{00000000-0005-0000-0000-00002C350000}"/>
    <cellStyle name="20% - Dekorfärg3 8 3 2" xfId="7572" xr:uid="{00000000-0005-0000-0000-00002D350000}"/>
    <cellStyle name="20% - Dekorfärg3 8 3 2 2" xfId="16457" xr:uid="{00000000-0005-0000-0000-00002E350000}"/>
    <cellStyle name="20% - Dekorfärg3 8 3 2 2 2" xfId="41573" xr:uid="{00000000-0005-0000-0000-00002F350000}"/>
    <cellStyle name="20% - Dekorfärg3 8 3 2 3" xfId="33954" xr:uid="{00000000-0005-0000-0000-000030350000}"/>
    <cellStyle name="20% - Dekorfärg3 8 3 2 4" xfId="41574" xr:uid="{00000000-0005-0000-0000-000031350000}"/>
    <cellStyle name="20% - Dekorfärg3 8 3 2_Tabell 6a K" xfId="19028" xr:uid="{00000000-0005-0000-0000-000032350000}"/>
    <cellStyle name="20% - Dekorfärg3 8 3 3" xfId="12071" xr:uid="{00000000-0005-0000-0000-000033350000}"/>
    <cellStyle name="20% - Dekorfärg3 8 3 3 2" xfId="41575" xr:uid="{00000000-0005-0000-0000-000034350000}"/>
    <cellStyle name="20% - Dekorfärg3 8 3 3 2 2" xfId="41576" xr:uid="{00000000-0005-0000-0000-000035350000}"/>
    <cellStyle name="20% - Dekorfärg3 8 3 3 3" xfId="41577" xr:uid="{00000000-0005-0000-0000-000036350000}"/>
    <cellStyle name="20% - Dekorfärg3 8 3 4" xfId="29568" xr:uid="{00000000-0005-0000-0000-000037350000}"/>
    <cellStyle name="20% - Dekorfärg3 8 3 4 2" xfId="41578" xr:uid="{00000000-0005-0000-0000-000038350000}"/>
    <cellStyle name="20% - Dekorfärg3 8 3 5" xfId="41579" xr:uid="{00000000-0005-0000-0000-000039350000}"/>
    <cellStyle name="20% - Dekorfärg3 8 3 6" xfId="41580" xr:uid="{00000000-0005-0000-0000-00003A350000}"/>
    <cellStyle name="20% - Dekorfärg3 8 3_Tabell 6a K" xfId="24550" xr:uid="{00000000-0005-0000-0000-00003B350000}"/>
    <cellStyle name="20% - Dekorfärg3 8 4" xfId="5379" xr:uid="{00000000-0005-0000-0000-00003C350000}"/>
    <cellStyle name="20% - Dekorfärg3 8 4 2" xfId="14264" xr:uid="{00000000-0005-0000-0000-00003D350000}"/>
    <cellStyle name="20% - Dekorfärg3 8 4 2 2" xfId="41581" xr:uid="{00000000-0005-0000-0000-00003E350000}"/>
    <cellStyle name="20% - Dekorfärg3 8 4 3" xfId="31761" xr:uid="{00000000-0005-0000-0000-00003F350000}"/>
    <cellStyle name="20% - Dekorfärg3 8 4 4" xfId="41582" xr:uid="{00000000-0005-0000-0000-000040350000}"/>
    <cellStyle name="20% - Dekorfärg3 8 4_Tabell 6a K" xfId="26073" xr:uid="{00000000-0005-0000-0000-000041350000}"/>
    <cellStyle name="20% - Dekorfärg3 8 5" xfId="9879" xr:uid="{00000000-0005-0000-0000-000042350000}"/>
    <cellStyle name="20% - Dekorfärg3 8 5 2" xfId="41583" xr:uid="{00000000-0005-0000-0000-000043350000}"/>
    <cellStyle name="20% - Dekorfärg3 8 5 2 2" xfId="41584" xr:uid="{00000000-0005-0000-0000-000044350000}"/>
    <cellStyle name="20% - Dekorfärg3 8 5 3" xfId="41585" xr:uid="{00000000-0005-0000-0000-000045350000}"/>
    <cellStyle name="20% - Dekorfärg3 8 6" xfId="27376" xr:uid="{00000000-0005-0000-0000-000046350000}"/>
    <cellStyle name="20% - Dekorfärg3 8 6 2" xfId="41586" xr:uid="{00000000-0005-0000-0000-000047350000}"/>
    <cellStyle name="20% - Dekorfärg3 8 7" xfId="41587" xr:uid="{00000000-0005-0000-0000-000048350000}"/>
    <cellStyle name="20% - Dekorfärg3 8 8" xfId="41588" xr:uid="{00000000-0005-0000-0000-000049350000}"/>
    <cellStyle name="20% - Dekorfärg3 8_Tabell 6a K" xfId="26171" xr:uid="{00000000-0005-0000-0000-00004A350000}"/>
    <cellStyle name="20% - Dekorfärg3 9" xfId="1208" xr:uid="{00000000-0005-0000-0000-00004B350000}"/>
    <cellStyle name="20% - Dekorfärg3 9 2" xfId="1457" xr:uid="{00000000-0005-0000-0000-00004C350000}"/>
    <cellStyle name="20% - Dekorfärg3 9 2 2" xfId="3649" xr:uid="{00000000-0005-0000-0000-00004D350000}"/>
    <cellStyle name="20% - Dekorfärg3 9 2 2 2" xfId="8035" xr:uid="{00000000-0005-0000-0000-00004E350000}"/>
    <cellStyle name="20% - Dekorfärg3 9 2 2 2 2" xfId="16920" xr:uid="{00000000-0005-0000-0000-00004F350000}"/>
    <cellStyle name="20% - Dekorfärg3 9 2 2 2 2 2" xfId="41589" xr:uid="{00000000-0005-0000-0000-000050350000}"/>
    <cellStyle name="20% - Dekorfärg3 9 2 2 2 3" xfId="34417" xr:uid="{00000000-0005-0000-0000-000051350000}"/>
    <cellStyle name="20% - Dekorfärg3 9 2 2 2_Tabell 6a K" xfId="23220" xr:uid="{00000000-0005-0000-0000-000052350000}"/>
    <cellStyle name="20% - Dekorfärg3 9 2 2 3" xfId="12534" xr:uid="{00000000-0005-0000-0000-000053350000}"/>
    <cellStyle name="20% - Dekorfärg3 9 2 2 3 2" xfId="41590" xr:uid="{00000000-0005-0000-0000-000054350000}"/>
    <cellStyle name="20% - Dekorfärg3 9 2 2 4" xfId="30031" xr:uid="{00000000-0005-0000-0000-000055350000}"/>
    <cellStyle name="20% - Dekorfärg3 9 2 2 5" xfId="41591" xr:uid="{00000000-0005-0000-0000-000056350000}"/>
    <cellStyle name="20% - Dekorfärg3 9 2 2_Tabell 6a K" xfId="23060" xr:uid="{00000000-0005-0000-0000-000057350000}"/>
    <cellStyle name="20% - Dekorfärg3 9 2 3" xfId="5842" xr:uid="{00000000-0005-0000-0000-000058350000}"/>
    <cellStyle name="20% - Dekorfärg3 9 2 3 2" xfId="14727" xr:uid="{00000000-0005-0000-0000-000059350000}"/>
    <cellStyle name="20% - Dekorfärg3 9 2 3 2 2" xfId="41592" xr:uid="{00000000-0005-0000-0000-00005A350000}"/>
    <cellStyle name="20% - Dekorfärg3 9 2 3 3" xfId="32224" xr:uid="{00000000-0005-0000-0000-00005B350000}"/>
    <cellStyle name="20% - Dekorfärg3 9 2 3 4" xfId="41593" xr:uid="{00000000-0005-0000-0000-00005C350000}"/>
    <cellStyle name="20% - Dekorfärg3 9 2 3_Tabell 6a K" xfId="25295" xr:uid="{00000000-0005-0000-0000-00005D350000}"/>
    <cellStyle name="20% - Dekorfärg3 9 2 4" xfId="10342" xr:uid="{00000000-0005-0000-0000-00005E350000}"/>
    <cellStyle name="20% - Dekorfärg3 9 2 4 2" xfId="41594" xr:uid="{00000000-0005-0000-0000-00005F350000}"/>
    <cellStyle name="20% - Dekorfärg3 9 2 4 2 2" xfId="41595" xr:uid="{00000000-0005-0000-0000-000060350000}"/>
    <cellStyle name="20% - Dekorfärg3 9 2 4 3" xfId="41596" xr:uid="{00000000-0005-0000-0000-000061350000}"/>
    <cellStyle name="20% - Dekorfärg3 9 2 5" xfId="27839" xr:uid="{00000000-0005-0000-0000-000062350000}"/>
    <cellStyle name="20% - Dekorfärg3 9 2 5 2" xfId="41597" xr:uid="{00000000-0005-0000-0000-000063350000}"/>
    <cellStyle name="20% - Dekorfärg3 9 2 6" xfId="41598" xr:uid="{00000000-0005-0000-0000-000064350000}"/>
    <cellStyle name="20% - Dekorfärg3 9 2 7" xfId="41599" xr:uid="{00000000-0005-0000-0000-000065350000}"/>
    <cellStyle name="20% - Dekorfärg3 9 2_Tabell 6a K" xfId="18911" xr:uid="{00000000-0005-0000-0000-000066350000}"/>
    <cellStyle name="20% - Dekorfärg3 9 3" xfId="3400" xr:uid="{00000000-0005-0000-0000-000067350000}"/>
    <cellStyle name="20% - Dekorfärg3 9 3 2" xfId="7786" xr:uid="{00000000-0005-0000-0000-000068350000}"/>
    <cellStyle name="20% - Dekorfärg3 9 3 2 2" xfId="16671" xr:uid="{00000000-0005-0000-0000-000069350000}"/>
    <cellStyle name="20% - Dekorfärg3 9 3 2 2 2" xfId="41600" xr:uid="{00000000-0005-0000-0000-00006A350000}"/>
    <cellStyle name="20% - Dekorfärg3 9 3 2 3" xfId="34168" xr:uid="{00000000-0005-0000-0000-00006B350000}"/>
    <cellStyle name="20% - Dekorfärg3 9 3 2 4" xfId="41601" xr:uid="{00000000-0005-0000-0000-00006C350000}"/>
    <cellStyle name="20% - Dekorfärg3 9 3 2_Tabell 6a K" xfId="21251" xr:uid="{00000000-0005-0000-0000-00006D350000}"/>
    <cellStyle name="20% - Dekorfärg3 9 3 3" xfId="12285" xr:uid="{00000000-0005-0000-0000-00006E350000}"/>
    <cellStyle name="20% - Dekorfärg3 9 3 3 2" xfId="41602" xr:uid="{00000000-0005-0000-0000-00006F350000}"/>
    <cellStyle name="20% - Dekorfärg3 9 3 3 2 2" xfId="41603" xr:uid="{00000000-0005-0000-0000-000070350000}"/>
    <cellStyle name="20% - Dekorfärg3 9 3 3 3" xfId="41604" xr:uid="{00000000-0005-0000-0000-000071350000}"/>
    <cellStyle name="20% - Dekorfärg3 9 3 4" xfId="29782" xr:uid="{00000000-0005-0000-0000-000072350000}"/>
    <cellStyle name="20% - Dekorfärg3 9 3 4 2" xfId="41605" xr:uid="{00000000-0005-0000-0000-000073350000}"/>
    <cellStyle name="20% - Dekorfärg3 9 3 5" xfId="41606" xr:uid="{00000000-0005-0000-0000-000074350000}"/>
    <cellStyle name="20% - Dekorfärg3 9 3 6" xfId="41607" xr:uid="{00000000-0005-0000-0000-000075350000}"/>
    <cellStyle name="20% - Dekorfärg3 9 3_Tabell 6a K" xfId="22428" xr:uid="{00000000-0005-0000-0000-000076350000}"/>
    <cellStyle name="20% - Dekorfärg3 9 4" xfId="5593" xr:uid="{00000000-0005-0000-0000-000077350000}"/>
    <cellStyle name="20% - Dekorfärg3 9 4 2" xfId="14478" xr:uid="{00000000-0005-0000-0000-000078350000}"/>
    <cellStyle name="20% - Dekorfärg3 9 4 2 2" xfId="41608" xr:uid="{00000000-0005-0000-0000-000079350000}"/>
    <cellStyle name="20% - Dekorfärg3 9 4 3" xfId="31975" xr:uid="{00000000-0005-0000-0000-00007A350000}"/>
    <cellStyle name="20% - Dekorfärg3 9 4 4" xfId="41609" xr:uid="{00000000-0005-0000-0000-00007B350000}"/>
    <cellStyle name="20% - Dekorfärg3 9 4_Tabell 6a K" xfId="19606" xr:uid="{00000000-0005-0000-0000-00007C350000}"/>
    <cellStyle name="20% - Dekorfärg3 9 5" xfId="10093" xr:uid="{00000000-0005-0000-0000-00007D350000}"/>
    <cellStyle name="20% - Dekorfärg3 9 5 2" xfId="41610" xr:uid="{00000000-0005-0000-0000-00007E350000}"/>
    <cellStyle name="20% - Dekorfärg3 9 5 2 2" xfId="41611" xr:uid="{00000000-0005-0000-0000-00007F350000}"/>
    <cellStyle name="20% - Dekorfärg3 9 5 3" xfId="41612" xr:uid="{00000000-0005-0000-0000-000080350000}"/>
    <cellStyle name="20% - Dekorfärg3 9 6" xfId="27590" xr:uid="{00000000-0005-0000-0000-000081350000}"/>
    <cellStyle name="20% - Dekorfärg3 9 6 2" xfId="41613" xr:uid="{00000000-0005-0000-0000-000082350000}"/>
    <cellStyle name="20% - Dekorfärg3 9 7" xfId="41614" xr:uid="{00000000-0005-0000-0000-000083350000}"/>
    <cellStyle name="20% - Dekorfärg3 9 8" xfId="41615" xr:uid="{00000000-0005-0000-0000-000084350000}"/>
    <cellStyle name="20% - Dekorfärg3 9_Tabell 6a K" xfId="21348" xr:uid="{00000000-0005-0000-0000-000085350000}"/>
    <cellStyle name="20% - Dekorfärg4 10" xfId="1224" xr:uid="{00000000-0005-0000-0000-000086350000}"/>
    <cellStyle name="20% - Dekorfärg4 10 2" xfId="1458" xr:uid="{00000000-0005-0000-0000-000087350000}"/>
    <cellStyle name="20% - Dekorfärg4 10 2 2" xfId="3650" xr:uid="{00000000-0005-0000-0000-000088350000}"/>
    <cellStyle name="20% - Dekorfärg4 10 2 2 2" xfId="8036" xr:uid="{00000000-0005-0000-0000-000089350000}"/>
    <cellStyle name="20% - Dekorfärg4 10 2 2 2 2" xfId="16921" xr:uid="{00000000-0005-0000-0000-00008A350000}"/>
    <cellStyle name="20% - Dekorfärg4 10 2 2 2 2 2" xfId="41616" xr:uid="{00000000-0005-0000-0000-00008B350000}"/>
    <cellStyle name="20% - Dekorfärg4 10 2 2 2 3" xfId="34418" xr:uid="{00000000-0005-0000-0000-00008C350000}"/>
    <cellStyle name="20% - Dekorfärg4 10 2 2 2_Tabell 6a K" xfId="22756" xr:uid="{00000000-0005-0000-0000-00008D350000}"/>
    <cellStyle name="20% - Dekorfärg4 10 2 2 3" xfId="12535" xr:uid="{00000000-0005-0000-0000-00008E350000}"/>
    <cellStyle name="20% - Dekorfärg4 10 2 2 3 2" xfId="41617" xr:uid="{00000000-0005-0000-0000-00008F350000}"/>
    <cellStyle name="20% - Dekorfärg4 10 2 2 4" xfId="30032" xr:uid="{00000000-0005-0000-0000-000090350000}"/>
    <cellStyle name="20% - Dekorfärg4 10 2 2 5" xfId="41618" xr:uid="{00000000-0005-0000-0000-000091350000}"/>
    <cellStyle name="20% - Dekorfärg4 10 2 2_Tabell 6a K" xfId="19967" xr:uid="{00000000-0005-0000-0000-000092350000}"/>
    <cellStyle name="20% - Dekorfärg4 10 2 3" xfId="5843" xr:uid="{00000000-0005-0000-0000-000093350000}"/>
    <cellStyle name="20% - Dekorfärg4 10 2 3 2" xfId="14728" xr:uid="{00000000-0005-0000-0000-000094350000}"/>
    <cellStyle name="20% - Dekorfärg4 10 2 3 2 2" xfId="41619" xr:uid="{00000000-0005-0000-0000-000095350000}"/>
    <cellStyle name="20% - Dekorfärg4 10 2 3 3" xfId="32225" xr:uid="{00000000-0005-0000-0000-000096350000}"/>
    <cellStyle name="20% - Dekorfärg4 10 2 3 4" xfId="41620" xr:uid="{00000000-0005-0000-0000-000097350000}"/>
    <cellStyle name="20% - Dekorfärg4 10 2 3_Tabell 6a K" xfId="25170" xr:uid="{00000000-0005-0000-0000-000098350000}"/>
    <cellStyle name="20% - Dekorfärg4 10 2 4" xfId="10343" xr:uid="{00000000-0005-0000-0000-000099350000}"/>
    <cellStyle name="20% - Dekorfärg4 10 2 4 2" xfId="41621" xr:uid="{00000000-0005-0000-0000-00009A350000}"/>
    <cellStyle name="20% - Dekorfärg4 10 2 4 2 2" xfId="41622" xr:uid="{00000000-0005-0000-0000-00009B350000}"/>
    <cellStyle name="20% - Dekorfärg4 10 2 4 3" xfId="41623" xr:uid="{00000000-0005-0000-0000-00009C350000}"/>
    <cellStyle name="20% - Dekorfärg4 10 2 5" xfId="27840" xr:uid="{00000000-0005-0000-0000-00009D350000}"/>
    <cellStyle name="20% - Dekorfärg4 10 2 5 2" xfId="41624" xr:uid="{00000000-0005-0000-0000-00009E350000}"/>
    <cellStyle name="20% - Dekorfärg4 10 2 6" xfId="41625" xr:uid="{00000000-0005-0000-0000-00009F350000}"/>
    <cellStyle name="20% - Dekorfärg4 10 2 7" xfId="41626" xr:uid="{00000000-0005-0000-0000-0000A0350000}"/>
    <cellStyle name="20% - Dekorfärg4 10 2_Tabell 6a K" xfId="19437" xr:uid="{00000000-0005-0000-0000-0000A1350000}"/>
    <cellStyle name="20% - Dekorfärg4 10 3" xfId="3416" xr:uid="{00000000-0005-0000-0000-0000A2350000}"/>
    <cellStyle name="20% - Dekorfärg4 10 3 2" xfId="7802" xr:uid="{00000000-0005-0000-0000-0000A3350000}"/>
    <cellStyle name="20% - Dekorfärg4 10 3 2 2" xfId="16687" xr:uid="{00000000-0005-0000-0000-0000A4350000}"/>
    <cellStyle name="20% - Dekorfärg4 10 3 2 2 2" xfId="41627" xr:uid="{00000000-0005-0000-0000-0000A5350000}"/>
    <cellStyle name="20% - Dekorfärg4 10 3 2 3" xfId="34184" xr:uid="{00000000-0005-0000-0000-0000A6350000}"/>
    <cellStyle name="20% - Dekorfärg4 10 3 2 4" xfId="41628" xr:uid="{00000000-0005-0000-0000-0000A7350000}"/>
    <cellStyle name="20% - Dekorfärg4 10 3 2_Tabell 6a K" xfId="23979" xr:uid="{00000000-0005-0000-0000-0000A8350000}"/>
    <cellStyle name="20% - Dekorfärg4 10 3 3" xfId="12301" xr:uid="{00000000-0005-0000-0000-0000A9350000}"/>
    <cellStyle name="20% - Dekorfärg4 10 3 3 2" xfId="41629" xr:uid="{00000000-0005-0000-0000-0000AA350000}"/>
    <cellStyle name="20% - Dekorfärg4 10 3 3 2 2" xfId="41630" xr:uid="{00000000-0005-0000-0000-0000AB350000}"/>
    <cellStyle name="20% - Dekorfärg4 10 3 3 3" xfId="41631" xr:uid="{00000000-0005-0000-0000-0000AC350000}"/>
    <cellStyle name="20% - Dekorfärg4 10 3 4" xfId="29798" xr:uid="{00000000-0005-0000-0000-0000AD350000}"/>
    <cellStyle name="20% - Dekorfärg4 10 3 4 2" xfId="41632" xr:uid="{00000000-0005-0000-0000-0000AE350000}"/>
    <cellStyle name="20% - Dekorfärg4 10 3 5" xfId="41633" xr:uid="{00000000-0005-0000-0000-0000AF350000}"/>
    <cellStyle name="20% - Dekorfärg4 10 3 6" xfId="41634" xr:uid="{00000000-0005-0000-0000-0000B0350000}"/>
    <cellStyle name="20% - Dekorfärg4 10 3_Tabell 6a K" xfId="18874" xr:uid="{00000000-0005-0000-0000-0000B1350000}"/>
    <cellStyle name="20% - Dekorfärg4 10 4" xfId="5609" xr:uid="{00000000-0005-0000-0000-0000B2350000}"/>
    <cellStyle name="20% - Dekorfärg4 10 4 2" xfId="14494" xr:uid="{00000000-0005-0000-0000-0000B3350000}"/>
    <cellStyle name="20% - Dekorfärg4 10 4 2 2" xfId="41635" xr:uid="{00000000-0005-0000-0000-0000B4350000}"/>
    <cellStyle name="20% - Dekorfärg4 10 4 3" xfId="31991" xr:uid="{00000000-0005-0000-0000-0000B5350000}"/>
    <cellStyle name="20% - Dekorfärg4 10 4 4" xfId="41636" xr:uid="{00000000-0005-0000-0000-0000B6350000}"/>
    <cellStyle name="20% - Dekorfärg4 10 4_Tabell 6a K" xfId="20609" xr:uid="{00000000-0005-0000-0000-0000B7350000}"/>
    <cellStyle name="20% - Dekorfärg4 10 5" xfId="10109" xr:uid="{00000000-0005-0000-0000-0000B8350000}"/>
    <cellStyle name="20% - Dekorfärg4 10 5 2" xfId="41637" xr:uid="{00000000-0005-0000-0000-0000B9350000}"/>
    <cellStyle name="20% - Dekorfärg4 10 5 2 2" xfId="41638" xr:uid="{00000000-0005-0000-0000-0000BA350000}"/>
    <cellStyle name="20% - Dekorfärg4 10 5 3" xfId="41639" xr:uid="{00000000-0005-0000-0000-0000BB350000}"/>
    <cellStyle name="20% - Dekorfärg4 10 6" xfId="27606" xr:uid="{00000000-0005-0000-0000-0000BC350000}"/>
    <cellStyle name="20% - Dekorfärg4 10 6 2" xfId="41640" xr:uid="{00000000-0005-0000-0000-0000BD350000}"/>
    <cellStyle name="20% - Dekorfärg4 10 7" xfId="41641" xr:uid="{00000000-0005-0000-0000-0000BE350000}"/>
    <cellStyle name="20% - Dekorfärg4 10 8" xfId="41642" xr:uid="{00000000-0005-0000-0000-0000BF350000}"/>
    <cellStyle name="20% - Dekorfärg4 10_Tabell 6a K" xfId="21081" xr:uid="{00000000-0005-0000-0000-0000C0350000}"/>
    <cellStyle name="20% - Dekorfärg4 11" xfId="2314" xr:uid="{00000000-0005-0000-0000-0000C1350000}"/>
    <cellStyle name="20% - Dekorfärg4 11 2" xfId="4507" xr:uid="{00000000-0005-0000-0000-0000C2350000}"/>
    <cellStyle name="20% - Dekorfärg4 11 2 2" xfId="8893" xr:uid="{00000000-0005-0000-0000-0000C3350000}"/>
    <cellStyle name="20% - Dekorfärg4 11 2 2 2" xfId="17778" xr:uid="{00000000-0005-0000-0000-0000C4350000}"/>
    <cellStyle name="20% - Dekorfärg4 11 2 2 2 2" xfId="41643" xr:uid="{00000000-0005-0000-0000-0000C5350000}"/>
    <cellStyle name="20% - Dekorfärg4 11 2 2 3" xfId="35275" xr:uid="{00000000-0005-0000-0000-0000C6350000}"/>
    <cellStyle name="20% - Dekorfärg4 11 2 2_Tabell 6a K" xfId="26479" xr:uid="{00000000-0005-0000-0000-0000C7350000}"/>
    <cellStyle name="20% - Dekorfärg4 11 2 3" xfId="13392" xr:uid="{00000000-0005-0000-0000-0000C8350000}"/>
    <cellStyle name="20% - Dekorfärg4 11 2 3 2" xfId="41644" xr:uid="{00000000-0005-0000-0000-0000C9350000}"/>
    <cellStyle name="20% - Dekorfärg4 11 2 4" xfId="30889" xr:uid="{00000000-0005-0000-0000-0000CA350000}"/>
    <cellStyle name="20% - Dekorfärg4 11 2 5" xfId="41645" xr:uid="{00000000-0005-0000-0000-0000CB350000}"/>
    <cellStyle name="20% - Dekorfärg4 11 2_Tabell 6a K" xfId="25949" xr:uid="{00000000-0005-0000-0000-0000CC350000}"/>
    <cellStyle name="20% - Dekorfärg4 11 3" xfId="6700" xr:uid="{00000000-0005-0000-0000-0000CD350000}"/>
    <cellStyle name="20% - Dekorfärg4 11 3 2" xfId="15585" xr:uid="{00000000-0005-0000-0000-0000CE350000}"/>
    <cellStyle name="20% - Dekorfärg4 11 3 2 2" xfId="41646" xr:uid="{00000000-0005-0000-0000-0000CF350000}"/>
    <cellStyle name="20% - Dekorfärg4 11 3 3" xfId="33082" xr:uid="{00000000-0005-0000-0000-0000D0350000}"/>
    <cellStyle name="20% - Dekorfärg4 11 3_Tabell 6a K" xfId="20978" xr:uid="{00000000-0005-0000-0000-0000D1350000}"/>
    <cellStyle name="20% - Dekorfärg4 11 4" xfId="11199" xr:uid="{00000000-0005-0000-0000-0000D2350000}"/>
    <cellStyle name="20% - Dekorfärg4 11 4 2" xfId="41647" xr:uid="{00000000-0005-0000-0000-0000D3350000}"/>
    <cellStyle name="20% - Dekorfärg4 11 5" xfId="28696" xr:uid="{00000000-0005-0000-0000-0000D4350000}"/>
    <cellStyle name="20% - Dekorfärg4 11 6" xfId="41648" xr:uid="{00000000-0005-0000-0000-0000D5350000}"/>
    <cellStyle name="20% - Dekorfärg4 11_Tabell 6a K" xfId="23251" xr:uid="{00000000-0005-0000-0000-0000D6350000}"/>
    <cellStyle name="20% - Dekorfärg4 12" xfId="2315" xr:uid="{00000000-0005-0000-0000-0000D7350000}"/>
    <cellStyle name="20% - Dekorfärg4 12 2" xfId="4508" xr:uid="{00000000-0005-0000-0000-0000D8350000}"/>
    <cellStyle name="20% - Dekorfärg4 12 2 2" xfId="8894" xr:uid="{00000000-0005-0000-0000-0000D9350000}"/>
    <cellStyle name="20% - Dekorfärg4 12 2 2 2" xfId="17779" xr:uid="{00000000-0005-0000-0000-0000DA350000}"/>
    <cellStyle name="20% - Dekorfärg4 12 2 2 2 2" xfId="41649" xr:uid="{00000000-0005-0000-0000-0000DB350000}"/>
    <cellStyle name="20% - Dekorfärg4 12 2 2 3" xfId="35276" xr:uid="{00000000-0005-0000-0000-0000DC350000}"/>
    <cellStyle name="20% - Dekorfärg4 12 2 2_Tabell 6a K" xfId="23518" xr:uid="{00000000-0005-0000-0000-0000DD350000}"/>
    <cellStyle name="20% - Dekorfärg4 12 2 3" xfId="13393" xr:uid="{00000000-0005-0000-0000-0000DE350000}"/>
    <cellStyle name="20% - Dekorfärg4 12 2 3 2" xfId="41650" xr:uid="{00000000-0005-0000-0000-0000DF350000}"/>
    <cellStyle name="20% - Dekorfärg4 12 2 4" xfId="30890" xr:uid="{00000000-0005-0000-0000-0000E0350000}"/>
    <cellStyle name="20% - Dekorfärg4 12 2 5" xfId="41651" xr:uid="{00000000-0005-0000-0000-0000E1350000}"/>
    <cellStyle name="20% - Dekorfärg4 12 2_Tabell 6a K" xfId="21756" xr:uid="{00000000-0005-0000-0000-0000E2350000}"/>
    <cellStyle name="20% - Dekorfärg4 12 3" xfId="6701" xr:uid="{00000000-0005-0000-0000-0000E3350000}"/>
    <cellStyle name="20% - Dekorfärg4 12 3 2" xfId="15586" xr:uid="{00000000-0005-0000-0000-0000E4350000}"/>
    <cellStyle name="20% - Dekorfärg4 12 3 2 2" xfId="41652" xr:uid="{00000000-0005-0000-0000-0000E5350000}"/>
    <cellStyle name="20% - Dekorfärg4 12 3 3" xfId="33083" xr:uid="{00000000-0005-0000-0000-0000E6350000}"/>
    <cellStyle name="20% - Dekorfärg4 12 3_Tabell 6a K" xfId="25422" xr:uid="{00000000-0005-0000-0000-0000E7350000}"/>
    <cellStyle name="20% - Dekorfärg4 12 4" xfId="11200" xr:uid="{00000000-0005-0000-0000-0000E8350000}"/>
    <cellStyle name="20% - Dekorfärg4 12 4 2" xfId="41653" xr:uid="{00000000-0005-0000-0000-0000E9350000}"/>
    <cellStyle name="20% - Dekorfärg4 12 5" xfId="28697" xr:uid="{00000000-0005-0000-0000-0000EA350000}"/>
    <cellStyle name="20% - Dekorfärg4 12 6" xfId="41654" xr:uid="{00000000-0005-0000-0000-0000EB350000}"/>
    <cellStyle name="20% - Dekorfärg4 12_Tabell 6a K" xfId="23394" xr:uid="{00000000-0005-0000-0000-0000EC350000}"/>
    <cellStyle name="20% - Dekorfärg4 13" xfId="2340" xr:uid="{00000000-0005-0000-0000-0000ED350000}"/>
    <cellStyle name="20% - Dekorfärg4 13 2" xfId="6726" xr:uid="{00000000-0005-0000-0000-0000EE350000}"/>
    <cellStyle name="20% - Dekorfärg4 13 2 2" xfId="15611" xr:uid="{00000000-0005-0000-0000-0000EF350000}"/>
    <cellStyle name="20% - Dekorfärg4 13 2 2 2" xfId="41655" xr:uid="{00000000-0005-0000-0000-0000F0350000}"/>
    <cellStyle name="20% - Dekorfärg4 13 2 3" xfId="33108" xr:uid="{00000000-0005-0000-0000-0000F1350000}"/>
    <cellStyle name="20% - Dekorfärg4 13 2_Tabell 6a K" xfId="22138" xr:uid="{00000000-0005-0000-0000-0000F2350000}"/>
    <cellStyle name="20% - Dekorfärg4 13 3" xfId="11225" xr:uid="{00000000-0005-0000-0000-0000F3350000}"/>
    <cellStyle name="20% - Dekorfärg4 13 3 2" xfId="41656" xr:uid="{00000000-0005-0000-0000-0000F4350000}"/>
    <cellStyle name="20% - Dekorfärg4 13 4" xfId="28722" xr:uid="{00000000-0005-0000-0000-0000F5350000}"/>
    <cellStyle name="20% - Dekorfärg4 13 5" xfId="41657" xr:uid="{00000000-0005-0000-0000-0000F6350000}"/>
    <cellStyle name="20% - Dekorfärg4 13_Tabell 6a K" xfId="21608" xr:uid="{00000000-0005-0000-0000-0000F7350000}"/>
    <cellStyle name="20% - Dekorfärg4 14" xfId="4533" xr:uid="{00000000-0005-0000-0000-0000F8350000}"/>
    <cellStyle name="20% - Dekorfärg4 14 2" xfId="13418" xr:uid="{00000000-0005-0000-0000-0000F9350000}"/>
    <cellStyle name="20% - Dekorfärg4 14 2 2" xfId="41658" xr:uid="{00000000-0005-0000-0000-0000FA350000}"/>
    <cellStyle name="20% - Dekorfärg4 14 3" xfId="30915" xr:uid="{00000000-0005-0000-0000-0000FB350000}"/>
    <cellStyle name="20% - Dekorfärg4 14 4" xfId="41659" xr:uid="{00000000-0005-0000-0000-0000FC350000}"/>
    <cellStyle name="20% - Dekorfärg4 14_Tabell 6a K" xfId="26365" xr:uid="{00000000-0005-0000-0000-0000FD350000}"/>
    <cellStyle name="20% - Dekorfärg4 15" xfId="132" xr:uid="{00000000-0005-0000-0000-0000FE350000}"/>
    <cellStyle name="20% - Dekorfärg4 16" xfId="8994" xr:uid="{00000000-0005-0000-0000-0000FF350000}"/>
    <cellStyle name="20% - Dekorfärg4 17" xfId="26526" xr:uid="{00000000-0005-0000-0000-000000360000}"/>
    <cellStyle name="20% - Dekorfärg4 2" xfId="164" xr:uid="{00000000-0005-0000-0000-000001360000}"/>
    <cellStyle name="20% - Dekorfärg4 2 10" xfId="2356" xr:uid="{00000000-0005-0000-0000-000002360000}"/>
    <cellStyle name="20% - Dekorfärg4 2 10 2" xfId="6742" xr:uid="{00000000-0005-0000-0000-000003360000}"/>
    <cellStyle name="20% - Dekorfärg4 2 10 2 2" xfId="15627" xr:uid="{00000000-0005-0000-0000-000004360000}"/>
    <cellStyle name="20% - Dekorfärg4 2 10 2 2 2" xfId="41660" xr:uid="{00000000-0005-0000-0000-000005360000}"/>
    <cellStyle name="20% - Dekorfärg4 2 10 2 3" xfId="33124" xr:uid="{00000000-0005-0000-0000-000006360000}"/>
    <cellStyle name="20% - Dekorfärg4 2 10 2 4" xfId="41661" xr:uid="{00000000-0005-0000-0000-000007360000}"/>
    <cellStyle name="20% - Dekorfärg4 2 10 2_Tabell 6a K" xfId="23482" xr:uid="{00000000-0005-0000-0000-000008360000}"/>
    <cellStyle name="20% - Dekorfärg4 2 10 3" xfId="11241" xr:uid="{00000000-0005-0000-0000-000009360000}"/>
    <cellStyle name="20% - Dekorfärg4 2 10 3 2" xfId="41662" xr:uid="{00000000-0005-0000-0000-00000A360000}"/>
    <cellStyle name="20% - Dekorfärg4 2 10 3 2 2" xfId="41663" xr:uid="{00000000-0005-0000-0000-00000B360000}"/>
    <cellStyle name="20% - Dekorfärg4 2 10 3 3" xfId="41664" xr:uid="{00000000-0005-0000-0000-00000C360000}"/>
    <cellStyle name="20% - Dekorfärg4 2 10 4" xfId="28738" xr:uid="{00000000-0005-0000-0000-00000D360000}"/>
    <cellStyle name="20% - Dekorfärg4 2 10 4 2" xfId="41665" xr:uid="{00000000-0005-0000-0000-00000E360000}"/>
    <cellStyle name="20% - Dekorfärg4 2 10 5" xfId="41666" xr:uid="{00000000-0005-0000-0000-00000F360000}"/>
    <cellStyle name="20% - Dekorfärg4 2 10 6" xfId="41667" xr:uid="{00000000-0005-0000-0000-000010360000}"/>
    <cellStyle name="20% - Dekorfärg4 2 10_Tabell 6a K" xfId="24267" xr:uid="{00000000-0005-0000-0000-000011360000}"/>
    <cellStyle name="20% - Dekorfärg4 2 11" xfId="4549" xr:uid="{00000000-0005-0000-0000-000012360000}"/>
    <cellStyle name="20% - Dekorfärg4 2 11 2" xfId="13434" xr:uid="{00000000-0005-0000-0000-000013360000}"/>
    <cellStyle name="20% - Dekorfärg4 2 11 2 2" xfId="41668" xr:uid="{00000000-0005-0000-0000-000014360000}"/>
    <cellStyle name="20% - Dekorfärg4 2 11 3" xfId="30931" xr:uid="{00000000-0005-0000-0000-000015360000}"/>
    <cellStyle name="20% - Dekorfärg4 2 11 4" xfId="41669" xr:uid="{00000000-0005-0000-0000-000016360000}"/>
    <cellStyle name="20% - Dekorfärg4 2 11_Tabell 6a K" xfId="26184" xr:uid="{00000000-0005-0000-0000-000017360000}"/>
    <cellStyle name="20% - Dekorfärg4 2 12" xfId="9049" xr:uid="{00000000-0005-0000-0000-000018360000}"/>
    <cellStyle name="20% - Dekorfärg4 2 12 2" xfId="41670" xr:uid="{00000000-0005-0000-0000-000019360000}"/>
    <cellStyle name="20% - Dekorfärg4 2 12 2 2" xfId="41671" xr:uid="{00000000-0005-0000-0000-00001A360000}"/>
    <cellStyle name="20% - Dekorfärg4 2 12 3" xfId="41672" xr:uid="{00000000-0005-0000-0000-00001B360000}"/>
    <cellStyle name="20% - Dekorfärg4 2 13" xfId="26546" xr:uid="{00000000-0005-0000-0000-00001C360000}"/>
    <cellStyle name="20% - Dekorfärg4 2 13 2" xfId="41673" xr:uid="{00000000-0005-0000-0000-00001D360000}"/>
    <cellStyle name="20% - Dekorfärg4 2 14" xfId="41674" xr:uid="{00000000-0005-0000-0000-00001E360000}"/>
    <cellStyle name="20% - Dekorfärg4 2 15" xfId="41675" xr:uid="{00000000-0005-0000-0000-00001F360000}"/>
    <cellStyle name="20% - Dekorfärg4 2 16" xfId="41676" xr:uid="{00000000-0005-0000-0000-000020360000}"/>
    <cellStyle name="20% - Dekorfärg4 2 2" xfId="192" xr:uid="{00000000-0005-0000-0000-000021360000}"/>
    <cellStyle name="20% - Dekorfärg4 2 2 10" xfId="4577" xr:uid="{00000000-0005-0000-0000-000022360000}"/>
    <cellStyle name="20% - Dekorfärg4 2 2 10 2" xfId="13462" xr:uid="{00000000-0005-0000-0000-000023360000}"/>
    <cellStyle name="20% - Dekorfärg4 2 2 10 2 2" xfId="41677" xr:uid="{00000000-0005-0000-0000-000024360000}"/>
    <cellStyle name="20% - Dekorfärg4 2 2 10 3" xfId="30959" xr:uid="{00000000-0005-0000-0000-000025360000}"/>
    <cellStyle name="20% - Dekorfärg4 2 2 10 4" xfId="41678" xr:uid="{00000000-0005-0000-0000-000026360000}"/>
    <cellStyle name="20% - Dekorfärg4 2 2 10_Tabell 6a K" xfId="18913" xr:uid="{00000000-0005-0000-0000-000027360000}"/>
    <cellStyle name="20% - Dekorfärg4 2 2 11" xfId="9077" xr:uid="{00000000-0005-0000-0000-000028360000}"/>
    <cellStyle name="20% - Dekorfärg4 2 2 11 2" xfId="41679" xr:uid="{00000000-0005-0000-0000-000029360000}"/>
    <cellStyle name="20% - Dekorfärg4 2 2 11 2 2" xfId="41680" xr:uid="{00000000-0005-0000-0000-00002A360000}"/>
    <cellStyle name="20% - Dekorfärg4 2 2 11 3" xfId="41681" xr:uid="{00000000-0005-0000-0000-00002B360000}"/>
    <cellStyle name="20% - Dekorfärg4 2 2 12" xfId="26574" xr:uid="{00000000-0005-0000-0000-00002C360000}"/>
    <cellStyle name="20% - Dekorfärg4 2 2 12 2" xfId="41682" xr:uid="{00000000-0005-0000-0000-00002D360000}"/>
    <cellStyle name="20% - Dekorfärg4 2 2 13" xfId="41683" xr:uid="{00000000-0005-0000-0000-00002E360000}"/>
    <cellStyle name="20% - Dekorfärg4 2 2 14" xfId="41684" xr:uid="{00000000-0005-0000-0000-00002F360000}"/>
    <cellStyle name="20% - Dekorfärg4 2 2 15" xfId="41685" xr:uid="{00000000-0005-0000-0000-000030360000}"/>
    <cellStyle name="20% - Dekorfärg4 2 2 2" xfId="292" xr:uid="{00000000-0005-0000-0000-000031360000}"/>
    <cellStyle name="20% - Dekorfärg4 2 2 2 10" xfId="41686" xr:uid="{00000000-0005-0000-0000-000032360000}"/>
    <cellStyle name="20% - Dekorfärg4 2 2 2 11" xfId="41687" xr:uid="{00000000-0005-0000-0000-000033360000}"/>
    <cellStyle name="20% - Dekorfärg4 2 2 2 12" xfId="41688" xr:uid="{00000000-0005-0000-0000-000034360000}"/>
    <cellStyle name="20% - Dekorfärg4 2 2 2 2" xfId="504" xr:uid="{00000000-0005-0000-0000-000035360000}"/>
    <cellStyle name="20% - Dekorfärg4 2 2 2 2 2" xfId="928" xr:uid="{00000000-0005-0000-0000-000036360000}"/>
    <cellStyle name="20% - Dekorfärg4 2 2 2 2 2 2" xfId="1463" xr:uid="{00000000-0005-0000-0000-000037360000}"/>
    <cellStyle name="20% - Dekorfärg4 2 2 2 2 2 2 2" xfId="3655" xr:uid="{00000000-0005-0000-0000-000038360000}"/>
    <cellStyle name="20% - Dekorfärg4 2 2 2 2 2 2 2 2" xfId="8041" xr:uid="{00000000-0005-0000-0000-000039360000}"/>
    <cellStyle name="20% - Dekorfärg4 2 2 2 2 2 2 2 2 2" xfId="16926" xr:uid="{00000000-0005-0000-0000-00003A360000}"/>
    <cellStyle name="20% - Dekorfärg4 2 2 2 2 2 2 2 2 2 2" xfId="41689" xr:uid="{00000000-0005-0000-0000-00003B360000}"/>
    <cellStyle name="20% - Dekorfärg4 2 2 2 2 2 2 2 2 3" xfId="34423" xr:uid="{00000000-0005-0000-0000-00003C360000}"/>
    <cellStyle name="20% - Dekorfärg4 2 2 2 2 2 2 2 2_Tabell 6a K" xfId="22778" xr:uid="{00000000-0005-0000-0000-00003D360000}"/>
    <cellStyle name="20% - Dekorfärg4 2 2 2 2 2 2 2 3" xfId="12540" xr:uid="{00000000-0005-0000-0000-00003E360000}"/>
    <cellStyle name="20% - Dekorfärg4 2 2 2 2 2 2 2 3 2" xfId="41690" xr:uid="{00000000-0005-0000-0000-00003F360000}"/>
    <cellStyle name="20% - Dekorfärg4 2 2 2 2 2 2 2 4" xfId="30037" xr:uid="{00000000-0005-0000-0000-000040360000}"/>
    <cellStyle name="20% - Dekorfärg4 2 2 2 2 2 2 2 5" xfId="41691" xr:uid="{00000000-0005-0000-0000-000041360000}"/>
    <cellStyle name="20% - Dekorfärg4 2 2 2 2 2 2 2_Tabell 6a K" xfId="20178" xr:uid="{00000000-0005-0000-0000-000042360000}"/>
    <cellStyle name="20% - Dekorfärg4 2 2 2 2 2 2 3" xfId="5848" xr:uid="{00000000-0005-0000-0000-000043360000}"/>
    <cellStyle name="20% - Dekorfärg4 2 2 2 2 2 2 3 2" xfId="14733" xr:uid="{00000000-0005-0000-0000-000044360000}"/>
    <cellStyle name="20% - Dekorfärg4 2 2 2 2 2 2 3 2 2" xfId="41692" xr:uid="{00000000-0005-0000-0000-000045360000}"/>
    <cellStyle name="20% - Dekorfärg4 2 2 2 2 2 2 3 3" xfId="32230" xr:uid="{00000000-0005-0000-0000-000046360000}"/>
    <cellStyle name="20% - Dekorfärg4 2 2 2 2 2 2 3 4" xfId="41693" xr:uid="{00000000-0005-0000-0000-000047360000}"/>
    <cellStyle name="20% - Dekorfärg4 2 2 2 2 2 2 3_Tabell 6a K" xfId="25324" xr:uid="{00000000-0005-0000-0000-000048360000}"/>
    <cellStyle name="20% - Dekorfärg4 2 2 2 2 2 2 4" xfId="10348" xr:uid="{00000000-0005-0000-0000-000049360000}"/>
    <cellStyle name="20% - Dekorfärg4 2 2 2 2 2 2 4 2" xfId="41694" xr:uid="{00000000-0005-0000-0000-00004A360000}"/>
    <cellStyle name="20% - Dekorfärg4 2 2 2 2 2 2 4 2 2" xfId="41695" xr:uid="{00000000-0005-0000-0000-00004B360000}"/>
    <cellStyle name="20% - Dekorfärg4 2 2 2 2 2 2 4 3" xfId="41696" xr:uid="{00000000-0005-0000-0000-00004C360000}"/>
    <cellStyle name="20% - Dekorfärg4 2 2 2 2 2 2 5" xfId="27845" xr:uid="{00000000-0005-0000-0000-00004D360000}"/>
    <cellStyle name="20% - Dekorfärg4 2 2 2 2 2 2 5 2" xfId="41697" xr:uid="{00000000-0005-0000-0000-00004E360000}"/>
    <cellStyle name="20% - Dekorfärg4 2 2 2 2 2 2 6" xfId="41698" xr:uid="{00000000-0005-0000-0000-00004F360000}"/>
    <cellStyle name="20% - Dekorfärg4 2 2 2 2 2 2 7" xfId="41699" xr:uid="{00000000-0005-0000-0000-000050360000}"/>
    <cellStyle name="20% - Dekorfärg4 2 2 2 2 2 2_Tabell 6a K" xfId="25300" xr:uid="{00000000-0005-0000-0000-000051360000}"/>
    <cellStyle name="20% - Dekorfärg4 2 2 2 2 2 3" xfId="3120" xr:uid="{00000000-0005-0000-0000-000052360000}"/>
    <cellStyle name="20% - Dekorfärg4 2 2 2 2 2 3 2" xfId="7506" xr:uid="{00000000-0005-0000-0000-000053360000}"/>
    <cellStyle name="20% - Dekorfärg4 2 2 2 2 2 3 2 2" xfId="16391" xr:uid="{00000000-0005-0000-0000-000054360000}"/>
    <cellStyle name="20% - Dekorfärg4 2 2 2 2 2 3 2 2 2" xfId="41700" xr:uid="{00000000-0005-0000-0000-000055360000}"/>
    <cellStyle name="20% - Dekorfärg4 2 2 2 2 2 3 2 3" xfId="33888" xr:uid="{00000000-0005-0000-0000-000056360000}"/>
    <cellStyle name="20% - Dekorfärg4 2 2 2 2 2 3 2 4" xfId="41701" xr:uid="{00000000-0005-0000-0000-000057360000}"/>
    <cellStyle name="20% - Dekorfärg4 2 2 2 2 2 3 2_Tabell 6a K" xfId="19968" xr:uid="{00000000-0005-0000-0000-000058360000}"/>
    <cellStyle name="20% - Dekorfärg4 2 2 2 2 2 3 3" xfId="12005" xr:uid="{00000000-0005-0000-0000-000059360000}"/>
    <cellStyle name="20% - Dekorfärg4 2 2 2 2 2 3 3 2" xfId="41702" xr:uid="{00000000-0005-0000-0000-00005A360000}"/>
    <cellStyle name="20% - Dekorfärg4 2 2 2 2 2 3 3 2 2" xfId="41703" xr:uid="{00000000-0005-0000-0000-00005B360000}"/>
    <cellStyle name="20% - Dekorfärg4 2 2 2 2 2 3 3 3" xfId="41704" xr:uid="{00000000-0005-0000-0000-00005C360000}"/>
    <cellStyle name="20% - Dekorfärg4 2 2 2 2 2 3 4" xfId="29502" xr:uid="{00000000-0005-0000-0000-00005D360000}"/>
    <cellStyle name="20% - Dekorfärg4 2 2 2 2 2 3 4 2" xfId="41705" xr:uid="{00000000-0005-0000-0000-00005E360000}"/>
    <cellStyle name="20% - Dekorfärg4 2 2 2 2 2 3 5" xfId="41706" xr:uid="{00000000-0005-0000-0000-00005F360000}"/>
    <cellStyle name="20% - Dekorfärg4 2 2 2 2 2 3 6" xfId="41707" xr:uid="{00000000-0005-0000-0000-000060360000}"/>
    <cellStyle name="20% - Dekorfärg4 2 2 2 2 2 3_Tabell 6a K" xfId="20048" xr:uid="{00000000-0005-0000-0000-000061360000}"/>
    <cellStyle name="20% - Dekorfärg4 2 2 2 2 2 4" xfId="5313" xr:uid="{00000000-0005-0000-0000-000062360000}"/>
    <cellStyle name="20% - Dekorfärg4 2 2 2 2 2 4 2" xfId="14198" xr:uid="{00000000-0005-0000-0000-000063360000}"/>
    <cellStyle name="20% - Dekorfärg4 2 2 2 2 2 4 2 2" xfId="41708" xr:uid="{00000000-0005-0000-0000-000064360000}"/>
    <cellStyle name="20% - Dekorfärg4 2 2 2 2 2 4 3" xfId="31695" xr:uid="{00000000-0005-0000-0000-000065360000}"/>
    <cellStyle name="20% - Dekorfärg4 2 2 2 2 2 4 4" xfId="41709" xr:uid="{00000000-0005-0000-0000-000066360000}"/>
    <cellStyle name="20% - Dekorfärg4 2 2 2 2 2 4_Tabell 6a K" xfId="24827" xr:uid="{00000000-0005-0000-0000-000067360000}"/>
    <cellStyle name="20% - Dekorfärg4 2 2 2 2 2 5" xfId="9813" xr:uid="{00000000-0005-0000-0000-000068360000}"/>
    <cellStyle name="20% - Dekorfärg4 2 2 2 2 2 5 2" xfId="41710" xr:uid="{00000000-0005-0000-0000-000069360000}"/>
    <cellStyle name="20% - Dekorfärg4 2 2 2 2 2 5 2 2" xfId="41711" xr:uid="{00000000-0005-0000-0000-00006A360000}"/>
    <cellStyle name="20% - Dekorfärg4 2 2 2 2 2 5 3" xfId="41712" xr:uid="{00000000-0005-0000-0000-00006B360000}"/>
    <cellStyle name="20% - Dekorfärg4 2 2 2 2 2 6" xfId="27310" xr:uid="{00000000-0005-0000-0000-00006C360000}"/>
    <cellStyle name="20% - Dekorfärg4 2 2 2 2 2 6 2" xfId="41713" xr:uid="{00000000-0005-0000-0000-00006D360000}"/>
    <cellStyle name="20% - Dekorfärg4 2 2 2 2 2 7" xfId="41714" xr:uid="{00000000-0005-0000-0000-00006E360000}"/>
    <cellStyle name="20% - Dekorfärg4 2 2 2 2 2 8" xfId="41715" xr:uid="{00000000-0005-0000-0000-00006F360000}"/>
    <cellStyle name="20% - Dekorfärg4 2 2 2 2 2_Tabell 6a K" xfId="25135" xr:uid="{00000000-0005-0000-0000-000070360000}"/>
    <cellStyle name="20% - Dekorfärg4 2 2 2 2 3" xfId="1462" xr:uid="{00000000-0005-0000-0000-000071360000}"/>
    <cellStyle name="20% - Dekorfärg4 2 2 2 2 3 2" xfId="3654" xr:uid="{00000000-0005-0000-0000-000072360000}"/>
    <cellStyle name="20% - Dekorfärg4 2 2 2 2 3 2 2" xfId="8040" xr:uid="{00000000-0005-0000-0000-000073360000}"/>
    <cellStyle name="20% - Dekorfärg4 2 2 2 2 3 2 2 2" xfId="16925" xr:uid="{00000000-0005-0000-0000-000074360000}"/>
    <cellStyle name="20% - Dekorfärg4 2 2 2 2 3 2 2 2 2" xfId="41716" xr:uid="{00000000-0005-0000-0000-000075360000}"/>
    <cellStyle name="20% - Dekorfärg4 2 2 2 2 3 2 2 3" xfId="34422" xr:uid="{00000000-0005-0000-0000-000076360000}"/>
    <cellStyle name="20% - Dekorfärg4 2 2 2 2 3 2 2_Tabell 6a K" xfId="21791" xr:uid="{00000000-0005-0000-0000-000077360000}"/>
    <cellStyle name="20% - Dekorfärg4 2 2 2 2 3 2 3" xfId="12539" xr:uid="{00000000-0005-0000-0000-000078360000}"/>
    <cellStyle name="20% - Dekorfärg4 2 2 2 2 3 2 3 2" xfId="41717" xr:uid="{00000000-0005-0000-0000-000079360000}"/>
    <cellStyle name="20% - Dekorfärg4 2 2 2 2 3 2 4" xfId="30036" xr:uid="{00000000-0005-0000-0000-00007A360000}"/>
    <cellStyle name="20% - Dekorfärg4 2 2 2 2 3 2 5" xfId="41718" xr:uid="{00000000-0005-0000-0000-00007B360000}"/>
    <cellStyle name="20% - Dekorfärg4 2 2 2 2 3 2_Tabell 6a K" xfId="25599" xr:uid="{00000000-0005-0000-0000-00007C360000}"/>
    <cellStyle name="20% - Dekorfärg4 2 2 2 2 3 3" xfId="5847" xr:uid="{00000000-0005-0000-0000-00007D360000}"/>
    <cellStyle name="20% - Dekorfärg4 2 2 2 2 3 3 2" xfId="14732" xr:uid="{00000000-0005-0000-0000-00007E360000}"/>
    <cellStyle name="20% - Dekorfärg4 2 2 2 2 3 3 2 2" xfId="41719" xr:uid="{00000000-0005-0000-0000-00007F360000}"/>
    <cellStyle name="20% - Dekorfärg4 2 2 2 2 3 3 3" xfId="32229" xr:uid="{00000000-0005-0000-0000-000080360000}"/>
    <cellStyle name="20% - Dekorfärg4 2 2 2 2 3 3 4" xfId="41720" xr:uid="{00000000-0005-0000-0000-000081360000}"/>
    <cellStyle name="20% - Dekorfärg4 2 2 2 2 3 3_Tabell 6a K" xfId="19177" xr:uid="{00000000-0005-0000-0000-000082360000}"/>
    <cellStyle name="20% - Dekorfärg4 2 2 2 2 3 4" xfId="10347" xr:uid="{00000000-0005-0000-0000-000083360000}"/>
    <cellStyle name="20% - Dekorfärg4 2 2 2 2 3 4 2" xfId="41721" xr:uid="{00000000-0005-0000-0000-000084360000}"/>
    <cellStyle name="20% - Dekorfärg4 2 2 2 2 3 4 2 2" xfId="41722" xr:uid="{00000000-0005-0000-0000-000085360000}"/>
    <cellStyle name="20% - Dekorfärg4 2 2 2 2 3 4 3" xfId="41723" xr:uid="{00000000-0005-0000-0000-000086360000}"/>
    <cellStyle name="20% - Dekorfärg4 2 2 2 2 3 5" xfId="27844" xr:uid="{00000000-0005-0000-0000-000087360000}"/>
    <cellStyle name="20% - Dekorfärg4 2 2 2 2 3 5 2" xfId="41724" xr:uid="{00000000-0005-0000-0000-000088360000}"/>
    <cellStyle name="20% - Dekorfärg4 2 2 2 2 3 6" xfId="41725" xr:uid="{00000000-0005-0000-0000-000089360000}"/>
    <cellStyle name="20% - Dekorfärg4 2 2 2 2 3 7" xfId="41726" xr:uid="{00000000-0005-0000-0000-00008A360000}"/>
    <cellStyle name="20% - Dekorfärg4 2 2 2 2 3_Tabell 6a K" xfId="19353" xr:uid="{00000000-0005-0000-0000-00008B360000}"/>
    <cellStyle name="20% - Dekorfärg4 2 2 2 2 4" xfId="2696" xr:uid="{00000000-0005-0000-0000-00008C360000}"/>
    <cellStyle name="20% - Dekorfärg4 2 2 2 2 4 2" xfId="7082" xr:uid="{00000000-0005-0000-0000-00008D360000}"/>
    <cellStyle name="20% - Dekorfärg4 2 2 2 2 4 2 2" xfId="15967" xr:uid="{00000000-0005-0000-0000-00008E360000}"/>
    <cellStyle name="20% - Dekorfärg4 2 2 2 2 4 2 2 2" xfId="41727" xr:uid="{00000000-0005-0000-0000-00008F360000}"/>
    <cellStyle name="20% - Dekorfärg4 2 2 2 2 4 2 3" xfId="33464" xr:uid="{00000000-0005-0000-0000-000090360000}"/>
    <cellStyle name="20% - Dekorfärg4 2 2 2 2 4 2 4" xfId="41728" xr:uid="{00000000-0005-0000-0000-000091360000}"/>
    <cellStyle name="20% - Dekorfärg4 2 2 2 2 4 2_Tabell 6a K" xfId="24391" xr:uid="{00000000-0005-0000-0000-000092360000}"/>
    <cellStyle name="20% - Dekorfärg4 2 2 2 2 4 3" xfId="11581" xr:uid="{00000000-0005-0000-0000-000093360000}"/>
    <cellStyle name="20% - Dekorfärg4 2 2 2 2 4 3 2" xfId="41729" xr:uid="{00000000-0005-0000-0000-000094360000}"/>
    <cellStyle name="20% - Dekorfärg4 2 2 2 2 4 3 2 2" xfId="41730" xr:uid="{00000000-0005-0000-0000-000095360000}"/>
    <cellStyle name="20% - Dekorfärg4 2 2 2 2 4 3 3" xfId="41731" xr:uid="{00000000-0005-0000-0000-000096360000}"/>
    <cellStyle name="20% - Dekorfärg4 2 2 2 2 4 4" xfId="29078" xr:uid="{00000000-0005-0000-0000-000097360000}"/>
    <cellStyle name="20% - Dekorfärg4 2 2 2 2 4 4 2" xfId="41732" xr:uid="{00000000-0005-0000-0000-000098360000}"/>
    <cellStyle name="20% - Dekorfärg4 2 2 2 2 4 5" xfId="41733" xr:uid="{00000000-0005-0000-0000-000099360000}"/>
    <cellStyle name="20% - Dekorfärg4 2 2 2 2 4 6" xfId="41734" xr:uid="{00000000-0005-0000-0000-00009A360000}"/>
    <cellStyle name="20% - Dekorfärg4 2 2 2 2 4_Tabell 6a K" xfId="23154" xr:uid="{00000000-0005-0000-0000-00009B360000}"/>
    <cellStyle name="20% - Dekorfärg4 2 2 2 2 5" xfId="4889" xr:uid="{00000000-0005-0000-0000-00009C360000}"/>
    <cellStyle name="20% - Dekorfärg4 2 2 2 2 5 2" xfId="13774" xr:uid="{00000000-0005-0000-0000-00009D360000}"/>
    <cellStyle name="20% - Dekorfärg4 2 2 2 2 5 2 2" xfId="41735" xr:uid="{00000000-0005-0000-0000-00009E360000}"/>
    <cellStyle name="20% - Dekorfärg4 2 2 2 2 5 3" xfId="31271" xr:uid="{00000000-0005-0000-0000-00009F360000}"/>
    <cellStyle name="20% - Dekorfärg4 2 2 2 2 5 4" xfId="41736" xr:uid="{00000000-0005-0000-0000-0000A0360000}"/>
    <cellStyle name="20% - Dekorfärg4 2 2 2 2 5_Tabell 6a K" xfId="22139" xr:uid="{00000000-0005-0000-0000-0000A1360000}"/>
    <cellStyle name="20% - Dekorfärg4 2 2 2 2 6" xfId="9389" xr:uid="{00000000-0005-0000-0000-0000A2360000}"/>
    <cellStyle name="20% - Dekorfärg4 2 2 2 2 6 2" xfId="41737" xr:uid="{00000000-0005-0000-0000-0000A3360000}"/>
    <cellStyle name="20% - Dekorfärg4 2 2 2 2 6 2 2" xfId="41738" xr:uid="{00000000-0005-0000-0000-0000A4360000}"/>
    <cellStyle name="20% - Dekorfärg4 2 2 2 2 6 3" xfId="41739" xr:uid="{00000000-0005-0000-0000-0000A5360000}"/>
    <cellStyle name="20% - Dekorfärg4 2 2 2 2 7" xfId="26886" xr:uid="{00000000-0005-0000-0000-0000A6360000}"/>
    <cellStyle name="20% - Dekorfärg4 2 2 2 2 7 2" xfId="41740" xr:uid="{00000000-0005-0000-0000-0000A7360000}"/>
    <cellStyle name="20% - Dekorfärg4 2 2 2 2 8" xfId="41741" xr:uid="{00000000-0005-0000-0000-0000A8360000}"/>
    <cellStyle name="20% - Dekorfärg4 2 2 2 2 9" xfId="41742" xr:uid="{00000000-0005-0000-0000-0000A9360000}"/>
    <cellStyle name="20% - Dekorfärg4 2 2 2 2_Tabell 6a K" xfId="24054" xr:uid="{00000000-0005-0000-0000-0000AA360000}"/>
    <cellStyle name="20% - Dekorfärg4 2 2 2 3" xfId="716" xr:uid="{00000000-0005-0000-0000-0000AB360000}"/>
    <cellStyle name="20% - Dekorfärg4 2 2 2 3 2" xfId="1464" xr:uid="{00000000-0005-0000-0000-0000AC360000}"/>
    <cellStyle name="20% - Dekorfärg4 2 2 2 3 2 2" xfId="3656" xr:uid="{00000000-0005-0000-0000-0000AD360000}"/>
    <cellStyle name="20% - Dekorfärg4 2 2 2 3 2 2 2" xfId="8042" xr:uid="{00000000-0005-0000-0000-0000AE360000}"/>
    <cellStyle name="20% - Dekorfärg4 2 2 2 3 2 2 2 2" xfId="16927" xr:uid="{00000000-0005-0000-0000-0000AF360000}"/>
    <cellStyle name="20% - Dekorfärg4 2 2 2 3 2 2 2 2 2" xfId="41743" xr:uid="{00000000-0005-0000-0000-0000B0360000}"/>
    <cellStyle name="20% - Dekorfärg4 2 2 2 3 2 2 2 3" xfId="34424" xr:uid="{00000000-0005-0000-0000-0000B1360000}"/>
    <cellStyle name="20% - Dekorfärg4 2 2 2 3 2 2 2_Tabell 6a K" xfId="23987" xr:uid="{00000000-0005-0000-0000-0000B2360000}"/>
    <cellStyle name="20% - Dekorfärg4 2 2 2 3 2 2 3" xfId="12541" xr:uid="{00000000-0005-0000-0000-0000B3360000}"/>
    <cellStyle name="20% - Dekorfärg4 2 2 2 3 2 2 3 2" xfId="41744" xr:uid="{00000000-0005-0000-0000-0000B4360000}"/>
    <cellStyle name="20% - Dekorfärg4 2 2 2 3 2 2 4" xfId="30038" xr:uid="{00000000-0005-0000-0000-0000B5360000}"/>
    <cellStyle name="20% - Dekorfärg4 2 2 2 3 2 2 5" xfId="41745" xr:uid="{00000000-0005-0000-0000-0000B6360000}"/>
    <cellStyle name="20% - Dekorfärg4 2 2 2 3 2 2_Tabell 6a K" xfId="20806" xr:uid="{00000000-0005-0000-0000-0000B7360000}"/>
    <cellStyle name="20% - Dekorfärg4 2 2 2 3 2 3" xfId="5849" xr:uid="{00000000-0005-0000-0000-0000B8360000}"/>
    <cellStyle name="20% - Dekorfärg4 2 2 2 3 2 3 2" xfId="14734" xr:uid="{00000000-0005-0000-0000-0000B9360000}"/>
    <cellStyle name="20% - Dekorfärg4 2 2 2 3 2 3 2 2" xfId="41746" xr:uid="{00000000-0005-0000-0000-0000BA360000}"/>
    <cellStyle name="20% - Dekorfärg4 2 2 2 3 2 3 3" xfId="32231" xr:uid="{00000000-0005-0000-0000-0000BB360000}"/>
    <cellStyle name="20% - Dekorfärg4 2 2 2 3 2 3 4" xfId="41747" xr:uid="{00000000-0005-0000-0000-0000BC360000}"/>
    <cellStyle name="20% - Dekorfärg4 2 2 2 3 2 3_Tabell 6a K" xfId="25687" xr:uid="{00000000-0005-0000-0000-0000BD360000}"/>
    <cellStyle name="20% - Dekorfärg4 2 2 2 3 2 4" xfId="10349" xr:uid="{00000000-0005-0000-0000-0000BE360000}"/>
    <cellStyle name="20% - Dekorfärg4 2 2 2 3 2 4 2" xfId="41748" xr:uid="{00000000-0005-0000-0000-0000BF360000}"/>
    <cellStyle name="20% - Dekorfärg4 2 2 2 3 2 4 2 2" xfId="41749" xr:uid="{00000000-0005-0000-0000-0000C0360000}"/>
    <cellStyle name="20% - Dekorfärg4 2 2 2 3 2 4 3" xfId="41750" xr:uid="{00000000-0005-0000-0000-0000C1360000}"/>
    <cellStyle name="20% - Dekorfärg4 2 2 2 3 2 5" xfId="27846" xr:uid="{00000000-0005-0000-0000-0000C2360000}"/>
    <cellStyle name="20% - Dekorfärg4 2 2 2 3 2 5 2" xfId="41751" xr:uid="{00000000-0005-0000-0000-0000C3360000}"/>
    <cellStyle name="20% - Dekorfärg4 2 2 2 3 2 6" xfId="41752" xr:uid="{00000000-0005-0000-0000-0000C4360000}"/>
    <cellStyle name="20% - Dekorfärg4 2 2 2 3 2 7" xfId="41753" xr:uid="{00000000-0005-0000-0000-0000C5360000}"/>
    <cellStyle name="20% - Dekorfärg4 2 2 2 3 2_Tabell 6a K" xfId="22745" xr:uid="{00000000-0005-0000-0000-0000C6360000}"/>
    <cellStyle name="20% - Dekorfärg4 2 2 2 3 3" xfId="2908" xr:uid="{00000000-0005-0000-0000-0000C7360000}"/>
    <cellStyle name="20% - Dekorfärg4 2 2 2 3 3 2" xfId="7294" xr:uid="{00000000-0005-0000-0000-0000C8360000}"/>
    <cellStyle name="20% - Dekorfärg4 2 2 2 3 3 2 2" xfId="16179" xr:uid="{00000000-0005-0000-0000-0000C9360000}"/>
    <cellStyle name="20% - Dekorfärg4 2 2 2 3 3 2 2 2" xfId="41754" xr:uid="{00000000-0005-0000-0000-0000CA360000}"/>
    <cellStyle name="20% - Dekorfärg4 2 2 2 3 3 2 3" xfId="33676" xr:uid="{00000000-0005-0000-0000-0000CB360000}"/>
    <cellStyle name="20% - Dekorfärg4 2 2 2 3 3 2 4" xfId="41755" xr:uid="{00000000-0005-0000-0000-0000CC360000}"/>
    <cellStyle name="20% - Dekorfärg4 2 2 2 3 3 2_Tabell 6a K" xfId="18030" xr:uid="{00000000-0005-0000-0000-0000CD360000}"/>
    <cellStyle name="20% - Dekorfärg4 2 2 2 3 3 3" xfId="11793" xr:uid="{00000000-0005-0000-0000-0000CE360000}"/>
    <cellStyle name="20% - Dekorfärg4 2 2 2 3 3 3 2" xfId="41756" xr:uid="{00000000-0005-0000-0000-0000CF360000}"/>
    <cellStyle name="20% - Dekorfärg4 2 2 2 3 3 3 2 2" xfId="41757" xr:uid="{00000000-0005-0000-0000-0000D0360000}"/>
    <cellStyle name="20% - Dekorfärg4 2 2 2 3 3 3 3" xfId="41758" xr:uid="{00000000-0005-0000-0000-0000D1360000}"/>
    <cellStyle name="20% - Dekorfärg4 2 2 2 3 3 4" xfId="29290" xr:uid="{00000000-0005-0000-0000-0000D2360000}"/>
    <cellStyle name="20% - Dekorfärg4 2 2 2 3 3 4 2" xfId="41759" xr:uid="{00000000-0005-0000-0000-0000D3360000}"/>
    <cellStyle name="20% - Dekorfärg4 2 2 2 3 3 5" xfId="41760" xr:uid="{00000000-0005-0000-0000-0000D4360000}"/>
    <cellStyle name="20% - Dekorfärg4 2 2 2 3 3 6" xfId="41761" xr:uid="{00000000-0005-0000-0000-0000D5360000}"/>
    <cellStyle name="20% - Dekorfärg4 2 2 2 3 3_Tabell 6a K" xfId="21077" xr:uid="{00000000-0005-0000-0000-0000D6360000}"/>
    <cellStyle name="20% - Dekorfärg4 2 2 2 3 4" xfId="5101" xr:uid="{00000000-0005-0000-0000-0000D7360000}"/>
    <cellStyle name="20% - Dekorfärg4 2 2 2 3 4 2" xfId="13986" xr:uid="{00000000-0005-0000-0000-0000D8360000}"/>
    <cellStyle name="20% - Dekorfärg4 2 2 2 3 4 2 2" xfId="41762" xr:uid="{00000000-0005-0000-0000-0000D9360000}"/>
    <cellStyle name="20% - Dekorfärg4 2 2 2 3 4 3" xfId="31483" xr:uid="{00000000-0005-0000-0000-0000DA360000}"/>
    <cellStyle name="20% - Dekorfärg4 2 2 2 3 4 4" xfId="41763" xr:uid="{00000000-0005-0000-0000-0000DB360000}"/>
    <cellStyle name="20% - Dekorfärg4 2 2 2 3 4_Tabell 6a K" xfId="24311" xr:uid="{00000000-0005-0000-0000-0000DC360000}"/>
    <cellStyle name="20% - Dekorfärg4 2 2 2 3 5" xfId="9601" xr:uid="{00000000-0005-0000-0000-0000DD360000}"/>
    <cellStyle name="20% - Dekorfärg4 2 2 2 3 5 2" xfId="41764" xr:uid="{00000000-0005-0000-0000-0000DE360000}"/>
    <cellStyle name="20% - Dekorfärg4 2 2 2 3 5 2 2" xfId="41765" xr:uid="{00000000-0005-0000-0000-0000DF360000}"/>
    <cellStyle name="20% - Dekorfärg4 2 2 2 3 5 3" xfId="41766" xr:uid="{00000000-0005-0000-0000-0000E0360000}"/>
    <cellStyle name="20% - Dekorfärg4 2 2 2 3 6" xfId="27098" xr:uid="{00000000-0005-0000-0000-0000E1360000}"/>
    <cellStyle name="20% - Dekorfärg4 2 2 2 3 6 2" xfId="41767" xr:uid="{00000000-0005-0000-0000-0000E2360000}"/>
    <cellStyle name="20% - Dekorfärg4 2 2 2 3 7" xfId="41768" xr:uid="{00000000-0005-0000-0000-0000E3360000}"/>
    <cellStyle name="20% - Dekorfärg4 2 2 2 3 8" xfId="41769" xr:uid="{00000000-0005-0000-0000-0000E4360000}"/>
    <cellStyle name="20% - Dekorfärg4 2 2 2 3_Tabell 6a K" xfId="18263" xr:uid="{00000000-0005-0000-0000-0000E5360000}"/>
    <cellStyle name="20% - Dekorfärg4 2 2 2 4" xfId="1140" xr:uid="{00000000-0005-0000-0000-0000E6360000}"/>
    <cellStyle name="20% - Dekorfärg4 2 2 2 4 2" xfId="1465" xr:uid="{00000000-0005-0000-0000-0000E7360000}"/>
    <cellStyle name="20% - Dekorfärg4 2 2 2 4 2 2" xfId="3657" xr:uid="{00000000-0005-0000-0000-0000E8360000}"/>
    <cellStyle name="20% - Dekorfärg4 2 2 2 4 2 2 2" xfId="8043" xr:uid="{00000000-0005-0000-0000-0000E9360000}"/>
    <cellStyle name="20% - Dekorfärg4 2 2 2 4 2 2 2 2" xfId="16928" xr:uid="{00000000-0005-0000-0000-0000EA360000}"/>
    <cellStyle name="20% - Dekorfärg4 2 2 2 4 2 2 2 2 2" xfId="41770" xr:uid="{00000000-0005-0000-0000-0000EB360000}"/>
    <cellStyle name="20% - Dekorfärg4 2 2 2 4 2 2 2 3" xfId="34425" xr:uid="{00000000-0005-0000-0000-0000EC360000}"/>
    <cellStyle name="20% - Dekorfärg4 2 2 2 4 2 2 2_Tabell 6a K" xfId="21347" xr:uid="{00000000-0005-0000-0000-0000ED360000}"/>
    <cellStyle name="20% - Dekorfärg4 2 2 2 4 2 2 3" xfId="12542" xr:uid="{00000000-0005-0000-0000-0000EE360000}"/>
    <cellStyle name="20% - Dekorfärg4 2 2 2 4 2 2 3 2" xfId="41771" xr:uid="{00000000-0005-0000-0000-0000EF360000}"/>
    <cellStyle name="20% - Dekorfärg4 2 2 2 4 2 2 4" xfId="30039" xr:uid="{00000000-0005-0000-0000-0000F0360000}"/>
    <cellStyle name="20% - Dekorfärg4 2 2 2 4 2 2 5" xfId="41772" xr:uid="{00000000-0005-0000-0000-0000F1360000}"/>
    <cellStyle name="20% - Dekorfärg4 2 2 2 4 2 2_Tabell 6a K" xfId="26105" xr:uid="{00000000-0005-0000-0000-0000F2360000}"/>
    <cellStyle name="20% - Dekorfärg4 2 2 2 4 2 3" xfId="5850" xr:uid="{00000000-0005-0000-0000-0000F3360000}"/>
    <cellStyle name="20% - Dekorfärg4 2 2 2 4 2 3 2" xfId="14735" xr:uid="{00000000-0005-0000-0000-0000F4360000}"/>
    <cellStyle name="20% - Dekorfärg4 2 2 2 4 2 3 2 2" xfId="41773" xr:uid="{00000000-0005-0000-0000-0000F5360000}"/>
    <cellStyle name="20% - Dekorfärg4 2 2 2 4 2 3 3" xfId="32232" xr:uid="{00000000-0005-0000-0000-0000F6360000}"/>
    <cellStyle name="20% - Dekorfärg4 2 2 2 4 2 3 4" xfId="41774" xr:uid="{00000000-0005-0000-0000-0000F7360000}"/>
    <cellStyle name="20% - Dekorfärg4 2 2 2 4 2 3_Tabell 6a K" xfId="18907" xr:uid="{00000000-0005-0000-0000-0000F8360000}"/>
    <cellStyle name="20% - Dekorfärg4 2 2 2 4 2 4" xfId="10350" xr:uid="{00000000-0005-0000-0000-0000F9360000}"/>
    <cellStyle name="20% - Dekorfärg4 2 2 2 4 2 4 2" xfId="41775" xr:uid="{00000000-0005-0000-0000-0000FA360000}"/>
    <cellStyle name="20% - Dekorfärg4 2 2 2 4 2 4 2 2" xfId="41776" xr:uid="{00000000-0005-0000-0000-0000FB360000}"/>
    <cellStyle name="20% - Dekorfärg4 2 2 2 4 2 4 3" xfId="41777" xr:uid="{00000000-0005-0000-0000-0000FC360000}"/>
    <cellStyle name="20% - Dekorfärg4 2 2 2 4 2 5" xfId="27847" xr:uid="{00000000-0005-0000-0000-0000FD360000}"/>
    <cellStyle name="20% - Dekorfärg4 2 2 2 4 2 5 2" xfId="41778" xr:uid="{00000000-0005-0000-0000-0000FE360000}"/>
    <cellStyle name="20% - Dekorfärg4 2 2 2 4 2 6" xfId="41779" xr:uid="{00000000-0005-0000-0000-0000FF360000}"/>
    <cellStyle name="20% - Dekorfärg4 2 2 2 4 2 7" xfId="41780" xr:uid="{00000000-0005-0000-0000-000000370000}"/>
    <cellStyle name="20% - Dekorfärg4 2 2 2 4 2_Tabell 6a K" xfId="25574" xr:uid="{00000000-0005-0000-0000-000001370000}"/>
    <cellStyle name="20% - Dekorfärg4 2 2 2 4 3" xfId="3332" xr:uid="{00000000-0005-0000-0000-000002370000}"/>
    <cellStyle name="20% - Dekorfärg4 2 2 2 4 3 2" xfId="7718" xr:uid="{00000000-0005-0000-0000-000003370000}"/>
    <cellStyle name="20% - Dekorfärg4 2 2 2 4 3 2 2" xfId="16603" xr:uid="{00000000-0005-0000-0000-000004370000}"/>
    <cellStyle name="20% - Dekorfärg4 2 2 2 4 3 2 2 2" xfId="41781" xr:uid="{00000000-0005-0000-0000-000005370000}"/>
    <cellStyle name="20% - Dekorfärg4 2 2 2 4 3 2 3" xfId="34100" xr:uid="{00000000-0005-0000-0000-000006370000}"/>
    <cellStyle name="20% - Dekorfärg4 2 2 2 4 3 2 4" xfId="41782" xr:uid="{00000000-0005-0000-0000-000007370000}"/>
    <cellStyle name="20% - Dekorfärg4 2 2 2 4 3 2_Tabell 6a K" xfId="26480" xr:uid="{00000000-0005-0000-0000-000008370000}"/>
    <cellStyle name="20% - Dekorfärg4 2 2 2 4 3 3" xfId="12217" xr:uid="{00000000-0005-0000-0000-000009370000}"/>
    <cellStyle name="20% - Dekorfärg4 2 2 2 4 3 3 2" xfId="41783" xr:uid="{00000000-0005-0000-0000-00000A370000}"/>
    <cellStyle name="20% - Dekorfärg4 2 2 2 4 3 3 2 2" xfId="41784" xr:uid="{00000000-0005-0000-0000-00000B370000}"/>
    <cellStyle name="20% - Dekorfärg4 2 2 2 4 3 3 3" xfId="41785" xr:uid="{00000000-0005-0000-0000-00000C370000}"/>
    <cellStyle name="20% - Dekorfärg4 2 2 2 4 3 4" xfId="29714" xr:uid="{00000000-0005-0000-0000-00000D370000}"/>
    <cellStyle name="20% - Dekorfärg4 2 2 2 4 3 4 2" xfId="41786" xr:uid="{00000000-0005-0000-0000-00000E370000}"/>
    <cellStyle name="20% - Dekorfärg4 2 2 2 4 3 5" xfId="41787" xr:uid="{00000000-0005-0000-0000-00000F370000}"/>
    <cellStyle name="20% - Dekorfärg4 2 2 2 4 3 6" xfId="41788" xr:uid="{00000000-0005-0000-0000-000010370000}"/>
    <cellStyle name="20% - Dekorfärg4 2 2 2 4 3_Tabell 6a K" xfId="22218" xr:uid="{00000000-0005-0000-0000-000011370000}"/>
    <cellStyle name="20% - Dekorfärg4 2 2 2 4 4" xfId="5525" xr:uid="{00000000-0005-0000-0000-000012370000}"/>
    <cellStyle name="20% - Dekorfärg4 2 2 2 4 4 2" xfId="14410" xr:uid="{00000000-0005-0000-0000-000013370000}"/>
    <cellStyle name="20% - Dekorfärg4 2 2 2 4 4 2 2" xfId="41789" xr:uid="{00000000-0005-0000-0000-000014370000}"/>
    <cellStyle name="20% - Dekorfärg4 2 2 2 4 4 3" xfId="31907" xr:uid="{00000000-0005-0000-0000-000015370000}"/>
    <cellStyle name="20% - Dekorfärg4 2 2 2 4 4 4" xfId="41790" xr:uid="{00000000-0005-0000-0000-000016370000}"/>
    <cellStyle name="20% - Dekorfärg4 2 2 2 4 4_Tabell 6a K" xfId="19860" xr:uid="{00000000-0005-0000-0000-000017370000}"/>
    <cellStyle name="20% - Dekorfärg4 2 2 2 4 5" xfId="10025" xr:uid="{00000000-0005-0000-0000-000018370000}"/>
    <cellStyle name="20% - Dekorfärg4 2 2 2 4 5 2" xfId="41791" xr:uid="{00000000-0005-0000-0000-000019370000}"/>
    <cellStyle name="20% - Dekorfärg4 2 2 2 4 5 2 2" xfId="41792" xr:uid="{00000000-0005-0000-0000-00001A370000}"/>
    <cellStyle name="20% - Dekorfärg4 2 2 2 4 5 3" xfId="41793" xr:uid="{00000000-0005-0000-0000-00001B370000}"/>
    <cellStyle name="20% - Dekorfärg4 2 2 2 4 6" xfId="27522" xr:uid="{00000000-0005-0000-0000-00001C370000}"/>
    <cellStyle name="20% - Dekorfärg4 2 2 2 4 6 2" xfId="41794" xr:uid="{00000000-0005-0000-0000-00001D370000}"/>
    <cellStyle name="20% - Dekorfärg4 2 2 2 4 7" xfId="41795" xr:uid="{00000000-0005-0000-0000-00001E370000}"/>
    <cellStyle name="20% - Dekorfärg4 2 2 2 4 8" xfId="41796" xr:uid="{00000000-0005-0000-0000-00001F370000}"/>
    <cellStyle name="20% - Dekorfärg4 2 2 2 4_Tabell 6a K" xfId="24744" xr:uid="{00000000-0005-0000-0000-000020370000}"/>
    <cellStyle name="20% - Dekorfärg4 2 2 2 5" xfId="1461" xr:uid="{00000000-0005-0000-0000-000021370000}"/>
    <cellStyle name="20% - Dekorfärg4 2 2 2 5 2" xfId="3653" xr:uid="{00000000-0005-0000-0000-000022370000}"/>
    <cellStyle name="20% - Dekorfärg4 2 2 2 5 2 2" xfId="8039" xr:uid="{00000000-0005-0000-0000-000023370000}"/>
    <cellStyle name="20% - Dekorfärg4 2 2 2 5 2 2 2" xfId="16924" xr:uid="{00000000-0005-0000-0000-000024370000}"/>
    <cellStyle name="20% - Dekorfärg4 2 2 2 5 2 2 2 2" xfId="41797" xr:uid="{00000000-0005-0000-0000-000025370000}"/>
    <cellStyle name="20% - Dekorfärg4 2 2 2 5 2 2 3" xfId="34421" xr:uid="{00000000-0005-0000-0000-000026370000}"/>
    <cellStyle name="20% - Dekorfärg4 2 2 2 5 2 2_Tabell 6a K" xfId="19137" xr:uid="{00000000-0005-0000-0000-000027370000}"/>
    <cellStyle name="20% - Dekorfärg4 2 2 2 5 2 3" xfId="12538" xr:uid="{00000000-0005-0000-0000-000028370000}"/>
    <cellStyle name="20% - Dekorfärg4 2 2 2 5 2 3 2" xfId="41798" xr:uid="{00000000-0005-0000-0000-000029370000}"/>
    <cellStyle name="20% - Dekorfärg4 2 2 2 5 2 4" xfId="30035" xr:uid="{00000000-0005-0000-0000-00002A370000}"/>
    <cellStyle name="20% - Dekorfärg4 2 2 2 5 2 5" xfId="41799" xr:uid="{00000000-0005-0000-0000-00002B370000}"/>
    <cellStyle name="20% - Dekorfärg4 2 2 2 5 2_Tabell 6a K" xfId="21574" xr:uid="{00000000-0005-0000-0000-00002C370000}"/>
    <cellStyle name="20% - Dekorfärg4 2 2 2 5 3" xfId="5846" xr:uid="{00000000-0005-0000-0000-00002D370000}"/>
    <cellStyle name="20% - Dekorfärg4 2 2 2 5 3 2" xfId="14731" xr:uid="{00000000-0005-0000-0000-00002E370000}"/>
    <cellStyle name="20% - Dekorfärg4 2 2 2 5 3 2 2" xfId="41800" xr:uid="{00000000-0005-0000-0000-00002F370000}"/>
    <cellStyle name="20% - Dekorfärg4 2 2 2 5 3 3" xfId="32228" xr:uid="{00000000-0005-0000-0000-000030370000}"/>
    <cellStyle name="20% - Dekorfärg4 2 2 2 5 3 4" xfId="41801" xr:uid="{00000000-0005-0000-0000-000031370000}"/>
    <cellStyle name="20% - Dekorfärg4 2 2 2 5 3_Tabell 6a K" xfId="23069" xr:uid="{00000000-0005-0000-0000-000032370000}"/>
    <cellStyle name="20% - Dekorfärg4 2 2 2 5 4" xfId="10346" xr:uid="{00000000-0005-0000-0000-000033370000}"/>
    <cellStyle name="20% - Dekorfärg4 2 2 2 5 4 2" xfId="41802" xr:uid="{00000000-0005-0000-0000-000034370000}"/>
    <cellStyle name="20% - Dekorfärg4 2 2 2 5 4 2 2" xfId="41803" xr:uid="{00000000-0005-0000-0000-000035370000}"/>
    <cellStyle name="20% - Dekorfärg4 2 2 2 5 4 3" xfId="41804" xr:uid="{00000000-0005-0000-0000-000036370000}"/>
    <cellStyle name="20% - Dekorfärg4 2 2 2 5 5" xfId="27843" xr:uid="{00000000-0005-0000-0000-000037370000}"/>
    <cellStyle name="20% - Dekorfärg4 2 2 2 5 5 2" xfId="41805" xr:uid="{00000000-0005-0000-0000-000038370000}"/>
    <cellStyle name="20% - Dekorfärg4 2 2 2 5 6" xfId="41806" xr:uid="{00000000-0005-0000-0000-000039370000}"/>
    <cellStyle name="20% - Dekorfärg4 2 2 2 5 7" xfId="41807" xr:uid="{00000000-0005-0000-0000-00003A370000}"/>
    <cellStyle name="20% - Dekorfärg4 2 2 2 5_Tabell 6a K" xfId="22702" xr:uid="{00000000-0005-0000-0000-00003B370000}"/>
    <cellStyle name="20% - Dekorfärg4 2 2 2 6" xfId="2484" xr:uid="{00000000-0005-0000-0000-00003C370000}"/>
    <cellStyle name="20% - Dekorfärg4 2 2 2 6 2" xfId="6870" xr:uid="{00000000-0005-0000-0000-00003D370000}"/>
    <cellStyle name="20% - Dekorfärg4 2 2 2 6 2 2" xfId="15755" xr:uid="{00000000-0005-0000-0000-00003E370000}"/>
    <cellStyle name="20% - Dekorfärg4 2 2 2 6 2 2 2" xfId="41808" xr:uid="{00000000-0005-0000-0000-00003F370000}"/>
    <cellStyle name="20% - Dekorfärg4 2 2 2 6 2 3" xfId="33252" xr:uid="{00000000-0005-0000-0000-000040370000}"/>
    <cellStyle name="20% - Dekorfärg4 2 2 2 6 2 4" xfId="41809" xr:uid="{00000000-0005-0000-0000-000041370000}"/>
    <cellStyle name="20% - Dekorfärg4 2 2 2 6 2_Tabell 6a K" xfId="22313" xr:uid="{00000000-0005-0000-0000-000042370000}"/>
    <cellStyle name="20% - Dekorfärg4 2 2 2 6 3" xfId="11369" xr:uid="{00000000-0005-0000-0000-000043370000}"/>
    <cellStyle name="20% - Dekorfärg4 2 2 2 6 3 2" xfId="41810" xr:uid="{00000000-0005-0000-0000-000044370000}"/>
    <cellStyle name="20% - Dekorfärg4 2 2 2 6 3 2 2" xfId="41811" xr:uid="{00000000-0005-0000-0000-000045370000}"/>
    <cellStyle name="20% - Dekorfärg4 2 2 2 6 3 3" xfId="41812" xr:uid="{00000000-0005-0000-0000-000046370000}"/>
    <cellStyle name="20% - Dekorfärg4 2 2 2 6 4" xfId="28866" xr:uid="{00000000-0005-0000-0000-000047370000}"/>
    <cellStyle name="20% - Dekorfärg4 2 2 2 6 4 2" xfId="41813" xr:uid="{00000000-0005-0000-0000-000048370000}"/>
    <cellStyle name="20% - Dekorfärg4 2 2 2 6 5" xfId="41814" xr:uid="{00000000-0005-0000-0000-000049370000}"/>
    <cellStyle name="20% - Dekorfärg4 2 2 2 6 6" xfId="41815" xr:uid="{00000000-0005-0000-0000-00004A370000}"/>
    <cellStyle name="20% - Dekorfärg4 2 2 2 6_Tabell 6a K" xfId="18229" xr:uid="{00000000-0005-0000-0000-00004B370000}"/>
    <cellStyle name="20% - Dekorfärg4 2 2 2 7" xfId="4677" xr:uid="{00000000-0005-0000-0000-00004C370000}"/>
    <cellStyle name="20% - Dekorfärg4 2 2 2 7 2" xfId="13562" xr:uid="{00000000-0005-0000-0000-00004D370000}"/>
    <cellStyle name="20% - Dekorfärg4 2 2 2 7 2 2" xfId="41816" xr:uid="{00000000-0005-0000-0000-00004E370000}"/>
    <cellStyle name="20% - Dekorfärg4 2 2 2 7 3" xfId="31059" xr:uid="{00000000-0005-0000-0000-00004F370000}"/>
    <cellStyle name="20% - Dekorfärg4 2 2 2 7 4" xfId="41817" xr:uid="{00000000-0005-0000-0000-000050370000}"/>
    <cellStyle name="20% - Dekorfärg4 2 2 2 7_Tabell 6a K" xfId="23785" xr:uid="{00000000-0005-0000-0000-000051370000}"/>
    <cellStyle name="20% - Dekorfärg4 2 2 2 8" xfId="9177" xr:uid="{00000000-0005-0000-0000-000052370000}"/>
    <cellStyle name="20% - Dekorfärg4 2 2 2 8 2" xfId="41818" xr:uid="{00000000-0005-0000-0000-000053370000}"/>
    <cellStyle name="20% - Dekorfärg4 2 2 2 8 2 2" xfId="41819" xr:uid="{00000000-0005-0000-0000-000054370000}"/>
    <cellStyle name="20% - Dekorfärg4 2 2 2 8 3" xfId="41820" xr:uid="{00000000-0005-0000-0000-000055370000}"/>
    <cellStyle name="20% - Dekorfärg4 2 2 2 9" xfId="26674" xr:uid="{00000000-0005-0000-0000-000056370000}"/>
    <cellStyle name="20% - Dekorfärg4 2 2 2 9 2" xfId="41821" xr:uid="{00000000-0005-0000-0000-000057370000}"/>
    <cellStyle name="20% - Dekorfärg4 2 2 2_Tabell 6a K" xfId="18242" xr:uid="{00000000-0005-0000-0000-000058370000}"/>
    <cellStyle name="20% - Dekorfärg4 2 2 3" xfId="348" xr:uid="{00000000-0005-0000-0000-000059370000}"/>
    <cellStyle name="20% - Dekorfärg4 2 2 3 10" xfId="41822" xr:uid="{00000000-0005-0000-0000-00005A370000}"/>
    <cellStyle name="20% - Dekorfärg4 2 2 3 11" xfId="41823" xr:uid="{00000000-0005-0000-0000-00005B370000}"/>
    <cellStyle name="20% - Dekorfärg4 2 2 3 12" xfId="41824" xr:uid="{00000000-0005-0000-0000-00005C370000}"/>
    <cellStyle name="20% - Dekorfärg4 2 2 3 2" xfId="560" xr:uid="{00000000-0005-0000-0000-00005D370000}"/>
    <cellStyle name="20% - Dekorfärg4 2 2 3 2 2" xfId="984" xr:uid="{00000000-0005-0000-0000-00005E370000}"/>
    <cellStyle name="20% - Dekorfärg4 2 2 3 2 2 2" xfId="1468" xr:uid="{00000000-0005-0000-0000-00005F370000}"/>
    <cellStyle name="20% - Dekorfärg4 2 2 3 2 2 2 2" xfId="3660" xr:uid="{00000000-0005-0000-0000-000060370000}"/>
    <cellStyle name="20% - Dekorfärg4 2 2 3 2 2 2 2 2" xfId="8046" xr:uid="{00000000-0005-0000-0000-000061370000}"/>
    <cellStyle name="20% - Dekorfärg4 2 2 3 2 2 2 2 2 2" xfId="16931" xr:uid="{00000000-0005-0000-0000-000062370000}"/>
    <cellStyle name="20% - Dekorfärg4 2 2 3 2 2 2 2 2 2 2" xfId="41825" xr:uid="{00000000-0005-0000-0000-000063370000}"/>
    <cellStyle name="20% - Dekorfärg4 2 2 3 2 2 2 2 2 3" xfId="34428" xr:uid="{00000000-0005-0000-0000-000064370000}"/>
    <cellStyle name="20% - Dekorfärg4 2 2 3 2 2 2 2 2_Tabell 6a K" xfId="25418" xr:uid="{00000000-0005-0000-0000-000065370000}"/>
    <cellStyle name="20% - Dekorfärg4 2 2 3 2 2 2 2 3" xfId="12545" xr:uid="{00000000-0005-0000-0000-000066370000}"/>
    <cellStyle name="20% - Dekorfärg4 2 2 3 2 2 2 2 3 2" xfId="41826" xr:uid="{00000000-0005-0000-0000-000067370000}"/>
    <cellStyle name="20% - Dekorfärg4 2 2 3 2 2 2 2 4" xfId="30042" xr:uid="{00000000-0005-0000-0000-000068370000}"/>
    <cellStyle name="20% - Dekorfärg4 2 2 3 2 2 2 2 5" xfId="41827" xr:uid="{00000000-0005-0000-0000-000069370000}"/>
    <cellStyle name="20% - Dekorfärg4 2 2 3 2 2 2 2_Tabell 6a K" xfId="23517" xr:uid="{00000000-0005-0000-0000-00006A370000}"/>
    <cellStyle name="20% - Dekorfärg4 2 2 3 2 2 2 3" xfId="5853" xr:uid="{00000000-0005-0000-0000-00006B370000}"/>
    <cellStyle name="20% - Dekorfärg4 2 2 3 2 2 2 3 2" xfId="14738" xr:uid="{00000000-0005-0000-0000-00006C370000}"/>
    <cellStyle name="20% - Dekorfärg4 2 2 3 2 2 2 3 2 2" xfId="41828" xr:uid="{00000000-0005-0000-0000-00006D370000}"/>
    <cellStyle name="20% - Dekorfärg4 2 2 3 2 2 2 3 3" xfId="32235" xr:uid="{00000000-0005-0000-0000-00006E370000}"/>
    <cellStyle name="20% - Dekorfärg4 2 2 3 2 2 2 3 4" xfId="41829" xr:uid="{00000000-0005-0000-0000-00006F370000}"/>
    <cellStyle name="20% - Dekorfärg4 2 2 3 2 2 2 3_Tabell 6a K" xfId="18452" xr:uid="{00000000-0005-0000-0000-000070370000}"/>
    <cellStyle name="20% - Dekorfärg4 2 2 3 2 2 2 4" xfId="10353" xr:uid="{00000000-0005-0000-0000-000071370000}"/>
    <cellStyle name="20% - Dekorfärg4 2 2 3 2 2 2 4 2" xfId="41830" xr:uid="{00000000-0005-0000-0000-000072370000}"/>
    <cellStyle name="20% - Dekorfärg4 2 2 3 2 2 2 4 2 2" xfId="41831" xr:uid="{00000000-0005-0000-0000-000073370000}"/>
    <cellStyle name="20% - Dekorfärg4 2 2 3 2 2 2 4 3" xfId="41832" xr:uid="{00000000-0005-0000-0000-000074370000}"/>
    <cellStyle name="20% - Dekorfärg4 2 2 3 2 2 2 5" xfId="27850" xr:uid="{00000000-0005-0000-0000-000075370000}"/>
    <cellStyle name="20% - Dekorfärg4 2 2 3 2 2 2 5 2" xfId="41833" xr:uid="{00000000-0005-0000-0000-000076370000}"/>
    <cellStyle name="20% - Dekorfärg4 2 2 3 2 2 2 6" xfId="41834" xr:uid="{00000000-0005-0000-0000-000077370000}"/>
    <cellStyle name="20% - Dekorfärg4 2 2 3 2 2 2 7" xfId="41835" xr:uid="{00000000-0005-0000-0000-000078370000}"/>
    <cellStyle name="20% - Dekorfärg4 2 2 3 2 2 2_Tabell 6a K" xfId="18636" xr:uid="{00000000-0005-0000-0000-000079370000}"/>
    <cellStyle name="20% - Dekorfärg4 2 2 3 2 2 3" xfId="3176" xr:uid="{00000000-0005-0000-0000-00007A370000}"/>
    <cellStyle name="20% - Dekorfärg4 2 2 3 2 2 3 2" xfId="7562" xr:uid="{00000000-0005-0000-0000-00007B370000}"/>
    <cellStyle name="20% - Dekorfärg4 2 2 3 2 2 3 2 2" xfId="16447" xr:uid="{00000000-0005-0000-0000-00007C370000}"/>
    <cellStyle name="20% - Dekorfärg4 2 2 3 2 2 3 2 2 2" xfId="41836" xr:uid="{00000000-0005-0000-0000-00007D370000}"/>
    <cellStyle name="20% - Dekorfärg4 2 2 3 2 2 3 2 3" xfId="33944" xr:uid="{00000000-0005-0000-0000-00007E370000}"/>
    <cellStyle name="20% - Dekorfärg4 2 2 3 2 2 3 2 4" xfId="41837" xr:uid="{00000000-0005-0000-0000-00007F370000}"/>
    <cellStyle name="20% - Dekorfärg4 2 2 3 2 2 3 2_Tabell 6a K" xfId="26343" xr:uid="{00000000-0005-0000-0000-000080370000}"/>
    <cellStyle name="20% - Dekorfärg4 2 2 3 2 2 3 3" xfId="12061" xr:uid="{00000000-0005-0000-0000-000081370000}"/>
    <cellStyle name="20% - Dekorfärg4 2 2 3 2 2 3 3 2" xfId="41838" xr:uid="{00000000-0005-0000-0000-000082370000}"/>
    <cellStyle name="20% - Dekorfärg4 2 2 3 2 2 3 3 2 2" xfId="41839" xr:uid="{00000000-0005-0000-0000-000083370000}"/>
    <cellStyle name="20% - Dekorfärg4 2 2 3 2 2 3 3 3" xfId="41840" xr:uid="{00000000-0005-0000-0000-000084370000}"/>
    <cellStyle name="20% - Dekorfärg4 2 2 3 2 2 3 4" xfId="29558" xr:uid="{00000000-0005-0000-0000-000085370000}"/>
    <cellStyle name="20% - Dekorfärg4 2 2 3 2 2 3 4 2" xfId="41841" xr:uid="{00000000-0005-0000-0000-000086370000}"/>
    <cellStyle name="20% - Dekorfärg4 2 2 3 2 2 3 5" xfId="41842" xr:uid="{00000000-0005-0000-0000-000087370000}"/>
    <cellStyle name="20% - Dekorfärg4 2 2 3 2 2 3 6" xfId="41843" xr:uid="{00000000-0005-0000-0000-000088370000}"/>
    <cellStyle name="20% - Dekorfärg4 2 2 3 2 2 3_Tabell 6a K" xfId="19982" xr:uid="{00000000-0005-0000-0000-000089370000}"/>
    <cellStyle name="20% - Dekorfärg4 2 2 3 2 2 4" xfId="5369" xr:uid="{00000000-0005-0000-0000-00008A370000}"/>
    <cellStyle name="20% - Dekorfärg4 2 2 3 2 2 4 2" xfId="14254" xr:uid="{00000000-0005-0000-0000-00008B370000}"/>
    <cellStyle name="20% - Dekorfärg4 2 2 3 2 2 4 2 2" xfId="41844" xr:uid="{00000000-0005-0000-0000-00008C370000}"/>
    <cellStyle name="20% - Dekorfärg4 2 2 3 2 2 4 3" xfId="31751" xr:uid="{00000000-0005-0000-0000-00008D370000}"/>
    <cellStyle name="20% - Dekorfärg4 2 2 3 2 2 4 4" xfId="41845" xr:uid="{00000000-0005-0000-0000-00008E370000}"/>
    <cellStyle name="20% - Dekorfärg4 2 2 3 2 2 4_Tabell 6a K" xfId="20227" xr:uid="{00000000-0005-0000-0000-00008F370000}"/>
    <cellStyle name="20% - Dekorfärg4 2 2 3 2 2 5" xfId="9869" xr:uid="{00000000-0005-0000-0000-000090370000}"/>
    <cellStyle name="20% - Dekorfärg4 2 2 3 2 2 5 2" xfId="41846" xr:uid="{00000000-0005-0000-0000-000091370000}"/>
    <cellStyle name="20% - Dekorfärg4 2 2 3 2 2 5 2 2" xfId="41847" xr:uid="{00000000-0005-0000-0000-000092370000}"/>
    <cellStyle name="20% - Dekorfärg4 2 2 3 2 2 5 3" xfId="41848" xr:uid="{00000000-0005-0000-0000-000093370000}"/>
    <cellStyle name="20% - Dekorfärg4 2 2 3 2 2 6" xfId="27366" xr:uid="{00000000-0005-0000-0000-000094370000}"/>
    <cellStyle name="20% - Dekorfärg4 2 2 3 2 2 6 2" xfId="41849" xr:uid="{00000000-0005-0000-0000-000095370000}"/>
    <cellStyle name="20% - Dekorfärg4 2 2 3 2 2 7" xfId="41850" xr:uid="{00000000-0005-0000-0000-000096370000}"/>
    <cellStyle name="20% - Dekorfärg4 2 2 3 2 2 8" xfId="41851" xr:uid="{00000000-0005-0000-0000-000097370000}"/>
    <cellStyle name="20% - Dekorfärg4 2 2 3 2 2_Tabell 6a K" xfId="24334" xr:uid="{00000000-0005-0000-0000-000098370000}"/>
    <cellStyle name="20% - Dekorfärg4 2 2 3 2 3" xfId="1467" xr:uid="{00000000-0005-0000-0000-000099370000}"/>
    <cellStyle name="20% - Dekorfärg4 2 2 3 2 3 2" xfId="3659" xr:uid="{00000000-0005-0000-0000-00009A370000}"/>
    <cellStyle name="20% - Dekorfärg4 2 2 3 2 3 2 2" xfId="8045" xr:uid="{00000000-0005-0000-0000-00009B370000}"/>
    <cellStyle name="20% - Dekorfärg4 2 2 3 2 3 2 2 2" xfId="16930" xr:uid="{00000000-0005-0000-0000-00009C370000}"/>
    <cellStyle name="20% - Dekorfärg4 2 2 3 2 3 2 2 2 2" xfId="41852" xr:uid="{00000000-0005-0000-0000-00009D370000}"/>
    <cellStyle name="20% - Dekorfärg4 2 2 3 2 3 2 2 3" xfId="34427" xr:uid="{00000000-0005-0000-0000-00009E370000}"/>
    <cellStyle name="20% - Dekorfärg4 2 2 3 2 3 2 2_Tabell 6a K" xfId="20189" xr:uid="{00000000-0005-0000-0000-00009F370000}"/>
    <cellStyle name="20% - Dekorfärg4 2 2 3 2 3 2 3" xfId="12544" xr:uid="{00000000-0005-0000-0000-0000A0370000}"/>
    <cellStyle name="20% - Dekorfärg4 2 2 3 2 3 2 3 2" xfId="41853" xr:uid="{00000000-0005-0000-0000-0000A1370000}"/>
    <cellStyle name="20% - Dekorfärg4 2 2 3 2 3 2 4" xfId="30041" xr:uid="{00000000-0005-0000-0000-0000A2370000}"/>
    <cellStyle name="20% - Dekorfärg4 2 2 3 2 3 2 5" xfId="41854" xr:uid="{00000000-0005-0000-0000-0000A3370000}"/>
    <cellStyle name="20% - Dekorfärg4 2 2 3 2 3 2_Tabell 6a K" xfId="25187" xr:uid="{00000000-0005-0000-0000-0000A4370000}"/>
    <cellStyle name="20% - Dekorfärg4 2 2 3 2 3 3" xfId="5852" xr:uid="{00000000-0005-0000-0000-0000A5370000}"/>
    <cellStyle name="20% - Dekorfärg4 2 2 3 2 3 3 2" xfId="14737" xr:uid="{00000000-0005-0000-0000-0000A6370000}"/>
    <cellStyle name="20% - Dekorfärg4 2 2 3 2 3 3 2 2" xfId="41855" xr:uid="{00000000-0005-0000-0000-0000A7370000}"/>
    <cellStyle name="20% - Dekorfärg4 2 2 3 2 3 3 3" xfId="32234" xr:uid="{00000000-0005-0000-0000-0000A8370000}"/>
    <cellStyle name="20% - Dekorfärg4 2 2 3 2 3 3 4" xfId="41856" xr:uid="{00000000-0005-0000-0000-0000A9370000}"/>
    <cellStyle name="20% - Dekorfärg4 2 2 3 2 3 3_Tabell 6a K" xfId="23247" xr:uid="{00000000-0005-0000-0000-0000AA370000}"/>
    <cellStyle name="20% - Dekorfärg4 2 2 3 2 3 4" xfId="10352" xr:uid="{00000000-0005-0000-0000-0000AB370000}"/>
    <cellStyle name="20% - Dekorfärg4 2 2 3 2 3 4 2" xfId="41857" xr:uid="{00000000-0005-0000-0000-0000AC370000}"/>
    <cellStyle name="20% - Dekorfärg4 2 2 3 2 3 4 2 2" xfId="41858" xr:uid="{00000000-0005-0000-0000-0000AD370000}"/>
    <cellStyle name="20% - Dekorfärg4 2 2 3 2 3 4 3" xfId="41859" xr:uid="{00000000-0005-0000-0000-0000AE370000}"/>
    <cellStyle name="20% - Dekorfärg4 2 2 3 2 3 5" xfId="27849" xr:uid="{00000000-0005-0000-0000-0000AF370000}"/>
    <cellStyle name="20% - Dekorfärg4 2 2 3 2 3 5 2" xfId="41860" xr:uid="{00000000-0005-0000-0000-0000B0370000}"/>
    <cellStyle name="20% - Dekorfärg4 2 2 3 2 3 6" xfId="41861" xr:uid="{00000000-0005-0000-0000-0000B1370000}"/>
    <cellStyle name="20% - Dekorfärg4 2 2 3 2 3 7" xfId="41862" xr:uid="{00000000-0005-0000-0000-0000B2370000}"/>
    <cellStyle name="20% - Dekorfärg4 2 2 3 2 3_Tabell 6a K" xfId="22626" xr:uid="{00000000-0005-0000-0000-0000B3370000}"/>
    <cellStyle name="20% - Dekorfärg4 2 2 3 2 4" xfId="2752" xr:uid="{00000000-0005-0000-0000-0000B4370000}"/>
    <cellStyle name="20% - Dekorfärg4 2 2 3 2 4 2" xfId="7138" xr:uid="{00000000-0005-0000-0000-0000B5370000}"/>
    <cellStyle name="20% - Dekorfärg4 2 2 3 2 4 2 2" xfId="16023" xr:uid="{00000000-0005-0000-0000-0000B6370000}"/>
    <cellStyle name="20% - Dekorfärg4 2 2 3 2 4 2 2 2" xfId="41863" xr:uid="{00000000-0005-0000-0000-0000B7370000}"/>
    <cellStyle name="20% - Dekorfärg4 2 2 3 2 4 2 3" xfId="33520" xr:uid="{00000000-0005-0000-0000-0000B8370000}"/>
    <cellStyle name="20% - Dekorfärg4 2 2 3 2 4 2 4" xfId="41864" xr:uid="{00000000-0005-0000-0000-0000B9370000}"/>
    <cellStyle name="20% - Dekorfärg4 2 2 3 2 4 2_Tabell 6a K" xfId="24325" xr:uid="{00000000-0005-0000-0000-0000BA370000}"/>
    <cellStyle name="20% - Dekorfärg4 2 2 3 2 4 3" xfId="11637" xr:uid="{00000000-0005-0000-0000-0000BB370000}"/>
    <cellStyle name="20% - Dekorfärg4 2 2 3 2 4 3 2" xfId="41865" xr:uid="{00000000-0005-0000-0000-0000BC370000}"/>
    <cellStyle name="20% - Dekorfärg4 2 2 3 2 4 3 2 2" xfId="41866" xr:uid="{00000000-0005-0000-0000-0000BD370000}"/>
    <cellStyle name="20% - Dekorfärg4 2 2 3 2 4 3 3" xfId="41867" xr:uid="{00000000-0005-0000-0000-0000BE370000}"/>
    <cellStyle name="20% - Dekorfärg4 2 2 3 2 4 4" xfId="29134" xr:uid="{00000000-0005-0000-0000-0000BF370000}"/>
    <cellStyle name="20% - Dekorfärg4 2 2 3 2 4 4 2" xfId="41868" xr:uid="{00000000-0005-0000-0000-0000C0370000}"/>
    <cellStyle name="20% - Dekorfärg4 2 2 3 2 4 5" xfId="41869" xr:uid="{00000000-0005-0000-0000-0000C1370000}"/>
    <cellStyle name="20% - Dekorfärg4 2 2 3 2 4 6" xfId="41870" xr:uid="{00000000-0005-0000-0000-0000C2370000}"/>
    <cellStyle name="20% - Dekorfärg4 2 2 3 2 4_Tabell 6a K" xfId="19443" xr:uid="{00000000-0005-0000-0000-0000C3370000}"/>
    <cellStyle name="20% - Dekorfärg4 2 2 3 2 5" xfId="4945" xr:uid="{00000000-0005-0000-0000-0000C4370000}"/>
    <cellStyle name="20% - Dekorfärg4 2 2 3 2 5 2" xfId="13830" xr:uid="{00000000-0005-0000-0000-0000C5370000}"/>
    <cellStyle name="20% - Dekorfärg4 2 2 3 2 5 2 2" xfId="41871" xr:uid="{00000000-0005-0000-0000-0000C6370000}"/>
    <cellStyle name="20% - Dekorfärg4 2 2 3 2 5 3" xfId="31327" xr:uid="{00000000-0005-0000-0000-0000C7370000}"/>
    <cellStyle name="20% - Dekorfärg4 2 2 3 2 5 4" xfId="41872" xr:uid="{00000000-0005-0000-0000-0000C8370000}"/>
    <cellStyle name="20% - Dekorfärg4 2 2 3 2 5_Tabell 6a K" xfId="24219" xr:uid="{00000000-0005-0000-0000-0000C9370000}"/>
    <cellStyle name="20% - Dekorfärg4 2 2 3 2 6" xfId="9445" xr:uid="{00000000-0005-0000-0000-0000CA370000}"/>
    <cellStyle name="20% - Dekorfärg4 2 2 3 2 6 2" xfId="41873" xr:uid="{00000000-0005-0000-0000-0000CB370000}"/>
    <cellStyle name="20% - Dekorfärg4 2 2 3 2 6 2 2" xfId="41874" xr:uid="{00000000-0005-0000-0000-0000CC370000}"/>
    <cellStyle name="20% - Dekorfärg4 2 2 3 2 6 3" xfId="41875" xr:uid="{00000000-0005-0000-0000-0000CD370000}"/>
    <cellStyle name="20% - Dekorfärg4 2 2 3 2 7" xfId="26942" xr:uid="{00000000-0005-0000-0000-0000CE370000}"/>
    <cellStyle name="20% - Dekorfärg4 2 2 3 2 7 2" xfId="41876" xr:uid="{00000000-0005-0000-0000-0000CF370000}"/>
    <cellStyle name="20% - Dekorfärg4 2 2 3 2 8" xfId="41877" xr:uid="{00000000-0005-0000-0000-0000D0370000}"/>
    <cellStyle name="20% - Dekorfärg4 2 2 3 2 9" xfId="41878" xr:uid="{00000000-0005-0000-0000-0000D1370000}"/>
    <cellStyle name="20% - Dekorfärg4 2 2 3 2_Tabell 6a K" xfId="23639" xr:uid="{00000000-0005-0000-0000-0000D2370000}"/>
    <cellStyle name="20% - Dekorfärg4 2 2 3 3" xfId="772" xr:uid="{00000000-0005-0000-0000-0000D3370000}"/>
    <cellStyle name="20% - Dekorfärg4 2 2 3 3 2" xfId="1469" xr:uid="{00000000-0005-0000-0000-0000D4370000}"/>
    <cellStyle name="20% - Dekorfärg4 2 2 3 3 2 2" xfId="3661" xr:uid="{00000000-0005-0000-0000-0000D5370000}"/>
    <cellStyle name="20% - Dekorfärg4 2 2 3 3 2 2 2" xfId="8047" xr:uid="{00000000-0005-0000-0000-0000D6370000}"/>
    <cellStyle name="20% - Dekorfärg4 2 2 3 3 2 2 2 2" xfId="16932" xr:uid="{00000000-0005-0000-0000-0000D7370000}"/>
    <cellStyle name="20% - Dekorfärg4 2 2 3 3 2 2 2 2 2" xfId="41879" xr:uid="{00000000-0005-0000-0000-0000D8370000}"/>
    <cellStyle name="20% - Dekorfärg4 2 2 3 3 2 2 2 3" xfId="34429" xr:uid="{00000000-0005-0000-0000-0000D9370000}"/>
    <cellStyle name="20% - Dekorfärg4 2 2 3 3 2 2 2_Tabell 6a K" xfId="22359" xr:uid="{00000000-0005-0000-0000-0000DA370000}"/>
    <cellStyle name="20% - Dekorfärg4 2 2 3 3 2 2 3" xfId="12546" xr:uid="{00000000-0005-0000-0000-0000DB370000}"/>
    <cellStyle name="20% - Dekorfärg4 2 2 3 3 2 2 3 2" xfId="41880" xr:uid="{00000000-0005-0000-0000-0000DC370000}"/>
    <cellStyle name="20% - Dekorfärg4 2 2 3 3 2 2 4" xfId="30043" xr:uid="{00000000-0005-0000-0000-0000DD370000}"/>
    <cellStyle name="20% - Dekorfärg4 2 2 3 3 2 2 5" xfId="41881" xr:uid="{00000000-0005-0000-0000-0000DE370000}"/>
    <cellStyle name="20% - Dekorfärg4 2 2 3 3 2 2_Tabell 6a K" xfId="19641" xr:uid="{00000000-0005-0000-0000-0000DF370000}"/>
    <cellStyle name="20% - Dekorfärg4 2 2 3 3 2 3" xfId="5854" xr:uid="{00000000-0005-0000-0000-0000E0370000}"/>
    <cellStyle name="20% - Dekorfärg4 2 2 3 3 2 3 2" xfId="14739" xr:uid="{00000000-0005-0000-0000-0000E1370000}"/>
    <cellStyle name="20% - Dekorfärg4 2 2 3 3 2 3 2 2" xfId="41882" xr:uid="{00000000-0005-0000-0000-0000E2370000}"/>
    <cellStyle name="20% - Dekorfärg4 2 2 3 3 2 3 3" xfId="32236" xr:uid="{00000000-0005-0000-0000-0000E3370000}"/>
    <cellStyle name="20% - Dekorfärg4 2 2 3 3 2 3 4" xfId="41883" xr:uid="{00000000-0005-0000-0000-0000E4370000}"/>
    <cellStyle name="20% - Dekorfärg4 2 2 3 3 2 3_Tabell 6a K" xfId="24485" xr:uid="{00000000-0005-0000-0000-0000E5370000}"/>
    <cellStyle name="20% - Dekorfärg4 2 2 3 3 2 4" xfId="10354" xr:uid="{00000000-0005-0000-0000-0000E6370000}"/>
    <cellStyle name="20% - Dekorfärg4 2 2 3 3 2 4 2" xfId="41884" xr:uid="{00000000-0005-0000-0000-0000E7370000}"/>
    <cellStyle name="20% - Dekorfärg4 2 2 3 3 2 4 2 2" xfId="41885" xr:uid="{00000000-0005-0000-0000-0000E8370000}"/>
    <cellStyle name="20% - Dekorfärg4 2 2 3 3 2 4 3" xfId="41886" xr:uid="{00000000-0005-0000-0000-0000E9370000}"/>
    <cellStyle name="20% - Dekorfärg4 2 2 3 3 2 5" xfId="27851" xr:uid="{00000000-0005-0000-0000-0000EA370000}"/>
    <cellStyle name="20% - Dekorfärg4 2 2 3 3 2 5 2" xfId="41887" xr:uid="{00000000-0005-0000-0000-0000EB370000}"/>
    <cellStyle name="20% - Dekorfärg4 2 2 3 3 2 6" xfId="41888" xr:uid="{00000000-0005-0000-0000-0000EC370000}"/>
    <cellStyle name="20% - Dekorfärg4 2 2 3 3 2 7" xfId="41889" xr:uid="{00000000-0005-0000-0000-0000ED370000}"/>
    <cellStyle name="20% - Dekorfärg4 2 2 3 3 2_Tabell 6a K" xfId="25620" xr:uid="{00000000-0005-0000-0000-0000EE370000}"/>
    <cellStyle name="20% - Dekorfärg4 2 2 3 3 3" xfId="2964" xr:uid="{00000000-0005-0000-0000-0000EF370000}"/>
    <cellStyle name="20% - Dekorfärg4 2 2 3 3 3 2" xfId="7350" xr:uid="{00000000-0005-0000-0000-0000F0370000}"/>
    <cellStyle name="20% - Dekorfärg4 2 2 3 3 3 2 2" xfId="16235" xr:uid="{00000000-0005-0000-0000-0000F1370000}"/>
    <cellStyle name="20% - Dekorfärg4 2 2 3 3 3 2 2 2" xfId="41890" xr:uid="{00000000-0005-0000-0000-0000F2370000}"/>
    <cellStyle name="20% - Dekorfärg4 2 2 3 3 3 2 3" xfId="33732" xr:uid="{00000000-0005-0000-0000-0000F3370000}"/>
    <cellStyle name="20% - Dekorfärg4 2 2 3 3 3 2 4" xfId="41891" xr:uid="{00000000-0005-0000-0000-0000F4370000}"/>
    <cellStyle name="20% - Dekorfärg4 2 2 3 3 3 2_Tabell 6a K" xfId="17829" xr:uid="{00000000-0005-0000-0000-0000F5370000}"/>
    <cellStyle name="20% - Dekorfärg4 2 2 3 3 3 3" xfId="11849" xr:uid="{00000000-0005-0000-0000-0000F6370000}"/>
    <cellStyle name="20% - Dekorfärg4 2 2 3 3 3 3 2" xfId="41892" xr:uid="{00000000-0005-0000-0000-0000F7370000}"/>
    <cellStyle name="20% - Dekorfärg4 2 2 3 3 3 3 2 2" xfId="41893" xr:uid="{00000000-0005-0000-0000-0000F8370000}"/>
    <cellStyle name="20% - Dekorfärg4 2 2 3 3 3 3 3" xfId="41894" xr:uid="{00000000-0005-0000-0000-0000F9370000}"/>
    <cellStyle name="20% - Dekorfärg4 2 2 3 3 3 4" xfId="29346" xr:uid="{00000000-0005-0000-0000-0000FA370000}"/>
    <cellStyle name="20% - Dekorfärg4 2 2 3 3 3 4 2" xfId="41895" xr:uid="{00000000-0005-0000-0000-0000FB370000}"/>
    <cellStyle name="20% - Dekorfärg4 2 2 3 3 3 5" xfId="41896" xr:uid="{00000000-0005-0000-0000-0000FC370000}"/>
    <cellStyle name="20% - Dekorfärg4 2 2 3 3 3 6" xfId="41897" xr:uid="{00000000-0005-0000-0000-0000FD370000}"/>
    <cellStyle name="20% - Dekorfärg4 2 2 3 3 3_Tabell 6a K" xfId="25955" xr:uid="{00000000-0005-0000-0000-0000FE370000}"/>
    <cellStyle name="20% - Dekorfärg4 2 2 3 3 4" xfId="5157" xr:uid="{00000000-0005-0000-0000-0000FF370000}"/>
    <cellStyle name="20% - Dekorfärg4 2 2 3 3 4 2" xfId="14042" xr:uid="{00000000-0005-0000-0000-000000380000}"/>
    <cellStyle name="20% - Dekorfärg4 2 2 3 3 4 2 2" xfId="41898" xr:uid="{00000000-0005-0000-0000-000001380000}"/>
    <cellStyle name="20% - Dekorfärg4 2 2 3 3 4 3" xfId="31539" xr:uid="{00000000-0005-0000-0000-000002380000}"/>
    <cellStyle name="20% - Dekorfärg4 2 2 3 3 4 4" xfId="41899" xr:uid="{00000000-0005-0000-0000-000003380000}"/>
    <cellStyle name="20% - Dekorfärg4 2 2 3 3 4_Tabell 6a K" xfId="21497" xr:uid="{00000000-0005-0000-0000-000004380000}"/>
    <cellStyle name="20% - Dekorfärg4 2 2 3 3 5" xfId="9657" xr:uid="{00000000-0005-0000-0000-000005380000}"/>
    <cellStyle name="20% - Dekorfärg4 2 2 3 3 5 2" xfId="41900" xr:uid="{00000000-0005-0000-0000-000006380000}"/>
    <cellStyle name="20% - Dekorfärg4 2 2 3 3 5 2 2" xfId="41901" xr:uid="{00000000-0005-0000-0000-000007380000}"/>
    <cellStyle name="20% - Dekorfärg4 2 2 3 3 5 3" xfId="41902" xr:uid="{00000000-0005-0000-0000-000008380000}"/>
    <cellStyle name="20% - Dekorfärg4 2 2 3 3 6" xfId="27154" xr:uid="{00000000-0005-0000-0000-000009380000}"/>
    <cellStyle name="20% - Dekorfärg4 2 2 3 3 6 2" xfId="41903" xr:uid="{00000000-0005-0000-0000-00000A380000}"/>
    <cellStyle name="20% - Dekorfärg4 2 2 3 3 7" xfId="41904" xr:uid="{00000000-0005-0000-0000-00000B380000}"/>
    <cellStyle name="20% - Dekorfärg4 2 2 3 3 8" xfId="41905" xr:uid="{00000000-0005-0000-0000-00000C380000}"/>
    <cellStyle name="20% - Dekorfärg4 2 2 3 3_Tabell 6a K" xfId="23718" xr:uid="{00000000-0005-0000-0000-00000D380000}"/>
    <cellStyle name="20% - Dekorfärg4 2 2 3 4" xfId="1196" xr:uid="{00000000-0005-0000-0000-00000E380000}"/>
    <cellStyle name="20% - Dekorfärg4 2 2 3 4 2" xfId="1470" xr:uid="{00000000-0005-0000-0000-00000F380000}"/>
    <cellStyle name="20% - Dekorfärg4 2 2 3 4 2 2" xfId="3662" xr:uid="{00000000-0005-0000-0000-000010380000}"/>
    <cellStyle name="20% - Dekorfärg4 2 2 3 4 2 2 2" xfId="8048" xr:uid="{00000000-0005-0000-0000-000011380000}"/>
    <cellStyle name="20% - Dekorfärg4 2 2 3 4 2 2 2 2" xfId="16933" xr:uid="{00000000-0005-0000-0000-000012380000}"/>
    <cellStyle name="20% - Dekorfärg4 2 2 3 4 2 2 2 2 2" xfId="41906" xr:uid="{00000000-0005-0000-0000-000013380000}"/>
    <cellStyle name="20% - Dekorfärg4 2 2 3 4 2 2 2 3" xfId="34430" xr:uid="{00000000-0005-0000-0000-000014380000}"/>
    <cellStyle name="20% - Dekorfärg4 2 2 3 4 2 2 2_Tabell 6a K" xfId="20143" xr:uid="{00000000-0005-0000-0000-000015380000}"/>
    <cellStyle name="20% - Dekorfärg4 2 2 3 4 2 2 3" xfId="12547" xr:uid="{00000000-0005-0000-0000-000016380000}"/>
    <cellStyle name="20% - Dekorfärg4 2 2 3 4 2 2 3 2" xfId="41907" xr:uid="{00000000-0005-0000-0000-000017380000}"/>
    <cellStyle name="20% - Dekorfärg4 2 2 3 4 2 2 4" xfId="30044" xr:uid="{00000000-0005-0000-0000-000018380000}"/>
    <cellStyle name="20% - Dekorfärg4 2 2 3 4 2 2 5" xfId="41908" xr:uid="{00000000-0005-0000-0000-000019380000}"/>
    <cellStyle name="20% - Dekorfärg4 2 2 3 4 2 2_Tabell 6a K" xfId="24530" xr:uid="{00000000-0005-0000-0000-00001A380000}"/>
    <cellStyle name="20% - Dekorfärg4 2 2 3 4 2 3" xfId="5855" xr:uid="{00000000-0005-0000-0000-00001B380000}"/>
    <cellStyle name="20% - Dekorfärg4 2 2 3 4 2 3 2" xfId="14740" xr:uid="{00000000-0005-0000-0000-00001C380000}"/>
    <cellStyle name="20% - Dekorfärg4 2 2 3 4 2 3 2 2" xfId="41909" xr:uid="{00000000-0005-0000-0000-00001D380000}"/>
    <cellStyle name="20% - Dekorfärg4 2 2 3 4 2 3 3" xfId="32237" xr:uid="{00000000-0005-0000-0000-00001E380000}"/>
    <cellStyle name="20% - Dekorfärg4 2 2 3 4 2 3 4" xfId="41910" xr:uid="{00000000-0005-0000-0000-00001F380000}"/>
    <cellStyle name="20% - Dekorfärg4 2 2 3 4 2 3_Tabell 6a K" xfId="21614" xr:uid="{00000000-0005-0000-0000-000020380000}"/>
    <cellStyle name="20% - Dekorfärg4 2 2 3 4 2 4" xfId="10355" xr:uid="{00000000-0005-0000-0000-000021380000}"/>
    <cellStyle name="20% - Dekorfärg4 2 2 3 4 2 4 2" xfId="41911" xr:uid="{00000000-0005-0000-0000-000022380000}"/>
    <cellStyle name="20% - Dekorfärg4 2 2 3 4 2 4 2 2" xfId="41912" xr:uid="{00000000-0005-0000-0000-000023380000}"/>
    <cellStyle name="20% - Dekorfärg4 2 2 3 4 2 4 3" xfId="41913" xr:uid="{00000000-0005-0000-0000-000024380000}"/>
    <cellStyle name="20% - Dekorfärg4 2 2 3 4 2 5" xfId="27852" xr:uid="{00000000-0005-0000-0000-000025380000}"/>
    <cellStyle name="20% - Dekorfärg4 2 2 3 4 2 5 2" xfId="41914" xr:uid="{00000000-0005-0000-0000-000026380000}"/>
    <cellStyle name="20% - Dekorfärg4 2 2 3 4 2 6" xfId="41915" xr:uid="{00000000-0005-0000-0000-000027380000}"/>
    <cellStyle name="20% - Dekorfärg4 2 2 3 4 2 7" xfId="41916" xr:uid="{00000000-0005-0000-0000-000028380000}"/>
    <cellStyle name="20% - Dekorfärg4 2 2 3 4 2_Tabell 6a K" xfId="22436" xr:uid="{00000000-0005-0000-0000-000029380000}"/>
    <cellStyle name="20% - Dekorfärg4 2 2 3 4 3" xfId="3388" xr:uid="{00000000-0005-0000-0000-00002A380000}"/>
    <cellStyle name="20% - Dekorfärg4 2 2 3 4 3 2" xfId="7774" xr:uid="{00000000-0005-0000-0000-00002B380000}"/>
    <cellStyle name="20% - Dekorfärg4 2 2 3 4 3 2 2" xfId="16659" xr:uid="{00000000-0005-0000-0000-00002C380000}"/>
    <cellStyle name="20% - Dekorfärg4 2 2 3 4 3 2 2 2" xfId="41917" xr:uid="{00000000-0005-0000-0000-00002D380000}"/>
    <cellStyle name="20% - Dekorfärg4 2 2 3 4 3 2 3" xfId="34156" xr:uid="{00000000-0005-0000-0000-00002E380000}"/>
    <cellStyle name="20% - Dekorfärg4 2 2 3 4 3 2 4" xfId="41918" xr:uid="{00000000-0005-0000-0000-00002F380000}"/>
    <cellStyle name="20% - Dekorfärg4 2 2 3 4 3 2_Tabell 6a K" xfId="19857" xr:uid="{00000000-0005-0000-0000-000030380000}"/>
    <cellStyle name="20% - Dekorfärg4 2 2 3 4 3 3" xfId="12273" xr:uid="{00000000-0005-0000-0000-000031380000}"/>
    <cellStyle name="20% - Dekorfärg4 2 2 3 4 3 3 2" xfId="41919" xr:uid="{00000000-0005-0000-0000-000032380000}"/>
    <cellStyle name="20% - Dekorfärg4 2 2 3 4 3 3 2 2" xfId="41920" xr:uid="{00000000-0005-0000-0000-000033380000}"/>
    <cellStyle name="20% - Dekorfärg4 2 2 3 4 3 3 3" xfId="41921" xr:uid="{00000000-0005-0000-0000-000034380000}"/>
    <cellStyle name="20% - Dekorfärg4 2 2 3 4 3 4" xfId="29770" xr:uid="{00000000-0005-0000-0000-000035380000}"/>
    <cellStyle name="20% - Dekorfärg4 2 2 3 4 3 4 2" xfId="41922" xr:uid="{00000000-0005-0000-0000-000036380000}"/>
    <cellStyle name="20% - Dekorfärg4 2 2 3 4 3 5" xfId="41923" xr:uid="{00000000-0005-0000-0000-000037380000}"/>
    <cellStyle name="20% - Dekorfärg4 2 2 3 4 3 6" xfId="41924" xr:uid="{00000000-0005-0000-0000-000038380000}"/>
    <cellStyle name="20% - Dekorfärg4 2 2 3 4 3_Tabell 6a K" xfId="22153" xr:uid="{00000000-0005-0000-0000-000039380000}"/>
    <cellStyle name="20% - Dekorfärg4 2 2 3 4 4" xfId="5581" xr:uid="{00000000-0005-0000-0000-00003A380000}"/>
    <cellStyle name="20% - Dekorfärg4 2 2 3 4 4 2" xfId="14466" xr:uid="{00000000-0005-0000-0000-00003B380000}"/>
    <cellStyle name="20% - Dekorfärg4 2 2 3 4 4 2 2" xfId="41925" xr:uid="{00000000-0005-0000-0000-00003C380000}"/>
    <cellStyle name="20% - Dekorfärg4 2 2 3 4 4 3" xfId="31963" xr:uid="{00000000-0005-0000-0000-00003D380000}"/>
    <cellStyle name="20% - Dekorfärg4 2 2 3 4 4 4" xfId="41926" xr:uid="{00000000-0005-0000-0000-00003E380000}"/>
    <cellStyle name="20% - Dekorfärg4 2 2 3 4 4_Tabell 6a K" xfId="22032" xr:uid="{00000000-0005-0000-0000-00003F380000}"/>
    <cellStyle name="20% - Dekorfärg4 2 2 3 4 5" xfId="10081" xr:uid="{00000000-0005-0000-0000-000040380000}"/>
    <cellStyle name="20% - Dekorfärg4 2 2 3 4 5 2" xfId="41927" xr:uid="{00000000-0005-0000-0000-000041380000}"/>
    <cellStyle name="20% - Dekorfärg4 2 2 3 4 5 2 2" xfId="41928" xr:uid="{00000000-0005-0000-0000-000042380000}"/>
    <cellStyle name="20% - Dekorfärg4 2 2 3 4 5 3" xfId="41929" xr:uid="{00000000-0005-0000-0000-000043380000}"/>
    <cellStyle name="20% - Dekorfärg4 2 2 3 4 6" xfId="27578" xr:uid="{00000000-0005-0000-0000-000044380000}"/>
    <cellStyle name="20% - Dekorfärg4 2 2 3 4 6 2" xfId="41930" xr:uid="{00000000-0005-0000-0000-000045380000}"/>
    <cellStyle name="20% - Dekorfärg4 2 2 3 4 7" xfId="41931" xr:uid="{00000000-0005-0000-0000-000046380000}"/>
    <cellStyle name="20% - Dekorfärg4 2 2 3 4 8" xfId="41932" xr:uid="{00000000-0005-0000-0000-000047380000}"/>
    <cellStyle name="20% - Dekorfärg4 2 2 3 4_Tabell 6a K" xfId="19058" xr:uid="{00000000-0005-0000-0000-000048380000}"/>
    <cellStyle name="20% - Dekorfärg4 2 2 3 5" xfId="1466" xr:uid="{00000000-0005-0000-0000-000049380000}"/>
    <cellStyle name="20% - Dekorfärg4 2 2 3 5 2" xfId="3658" xr:uid="{00000000-0005-0000-0000-00004A380000}"/>
    <cellStyle name="20% - Dekorfärg4 2 2 3 5 2 2" xfId="8044" xr:uid="{00000000-0005-0000-0000-00004B380000}"/>
    <cellStyle name="20% - Dekorfärg4 2 2 3 5 2 2 2" xfId="16929" xr:uid="{00000000-0005-0000-0000-00004C380000}"/>
    <cellStyle name="20% - Dekorfärg4 2 2 3 5 2 2 2 2" xfId="41933" xr:uid="{00000000-0005-0000-0000-00004D380000}"/>
    <cellStyle name="20% - Dekorfärg4 2 2 3 5 2 2 3" xfId="34426" xr:uid="{00000000-0005-0000-0000-00004E380000}"/>
    <cellStyle name="20% - Dekorfärg4 2 2 3 5 2 2_Tabell 6a K" xfId="24799" xr:uid="{00000000-0005-0000-0000-00004F380000}"/>
    <cellStyle name="20% - Dekorfärg4 2 2 3 5 2 3" xfId="12543" xr:uid="{00000000-0005-0000-0000-000050380000}"/>
    <cellStyle name="20% - Dekorfärg4 2 2 3 5 2 3 2" xfId="41934" xr:uid="{00000000-0005-0000-0000-000051380000}"/>
    <cellStyle name="20% - Dekorfärg4 2 2 3 5 2 4" xfId="30040" xr:uid="{00000000-0005-0000-0000-000052380000}"/>
    <cellStyle name="20% - Dekorfärg4 2 2 3 5 2 5" xfId="41935" xr:uid="{00000000-0005-0000-0000-000053380000}"/>
    <cellStyle name="20% - Dekorfärg4 2 2 3 5 2_Tabell 6a K" xfId="18040" xr:uid="{00000000-0005-0000-0000-000054380000}"/>
    <cellStyle name="20% - Dekorfärg4 2 2 3 5 3" xfId="5851" xr:uid="{00000000-0005-0000-0000-000055380000}"/>
    <cellStyle name="20% - Dekorfärg4 2 2 3 5 3 2" xfId="14736" xr:uid="{00000000-0005-0000-0000-000056380000}"/>
    <cellStyle name="20% - Dekorfärg4 2 2 3 5 3 2 2" xfId="41936" xr:uid="{00000000-0005-0000-0000-000057380000}"/>
    <cellStyle name="20% - Dekorfärg4 2 2 3 5 3 3" xfId="32233" xr:uid="{00000000-0005-0000-0000-000058380000}"/>
    <cellStyle name="20% - Dekorfärg4 2 2 3 5 3 4" xfId="41937" xr:uid="{00000000-0005-0000-0000-000059380000}"/>
    <cellStyle name="20% - Dekorfärg4 2 2 3 5 3_Tabell 6a K" xfId="20865" xr:uid="{00000000-0005-0000-0000-00005A380000}"/>
    <cellStyle name="20% - Dekorfärg4 2 2 3 5 4" xfId="10351" xr:uid="{00000000-0005-0000-0000-00005B380000}"/>
    <cellStyle name="20% - Dekorfärg4 2 2 3 5 4 2" xfId="41938" xr:uid="{00000000-0005-0000-0000-00005C380000}"/>
    <cellStyle name="20% - Dekorfärg4 2 2 3 5 4 2 2" xfId="41939" xr:uid="{00000000-0005-0000-0000-00005D380000}"/>
    <cellStyle name="20% - Dekorfärg4 2 2 3 5 4 3" xfId="41940" xr:uid="{00000000-0005-0000-0000-00005E380000}"/>
    <cellStyle name="20% - Dekorfärg4 2 2 3 5 5" xfId="27848" xr:uid="{00000000-0005-0000-0000-00005F380000}"/>
    <cellStyle name="20% - Dekorfärg4 2 2 3 5 5 2" xfId="41941" xr:uid="{00000000-0005-0000-0000-000060380000}"/>
    <cellStyle name="20% - Dekorfärg4 2 2 3 5 6" xfId="41942" xr:uid="{00000000-0005-0000-0000-000061380000}"/>
    <cellStyle name="20% - Dekorfärg4 2 2 3 5 7" xfId="41943" xr:uid="{00000000-0005-0000-0000-000062380000}"/>
    <cellStyle name="20% - Dekorfärg4 2 2 3 5_Tabell 6a K" xfId="18601" xr:uid="{00000000-0005-0000-0000-000063380000}"/>
    <cellStyle name="20% - Dekorfärg4 2 2 3 6" xfId="2540" xr:uid="{00000000-0005-0000-0000-000064380000}"/>
    <cellStyle name="20% - Dekorfärg4 2 2 3 6 2" xfId="6926" xr:uid="{00000000-0005-0000-0000-000065380000}"/>
    <cellStyle name="20% - Dekorfärg4 2 2 3 6 2 2" xfId="15811" xr:uid="{00000000-0005-0000-0000-000066380000}"/>
    <cellStyle name="20% - Dekorfärg4 2 2 3 6 2 2 2" xfId="41944" xr:uid="{00000000-0005-0000-0000-000067380000}"/>
    <cellStyle name="20% - Dekorfärg4 2 2 3 6 2 3" xfId="33308" xr:uid="{00000000-0005-0000-0000-000068380000}"/>
    <cellStyle name="20% - Dekorfärg4 2 2 3 6 2 4" xfId="41945" xr:uid="{00000000-0005-0000-0000-000069380000}"/>
    <cellStyle name="20% - Dekorfärg4 2 2 3 6 2_Tabell 6a K" xfId="21084" xr:uid="{00000000-0005-0000-0000-00006A380000}"/>
    <cellStyle name="20% - Dekorfärg4 2 2 3 6 3" xfId="11425" xr:uid="{00000000-0005-0000-0000-00006B380000}"/>
    <cellStyle name="20% - Dekorfärg4 2 2 3 6 3 2" xfId="41946" xr:uid="{00000000-0005-0000-0000-00006C380000}"/>
    <cellStyle name="20% - Dekorfärg4 2 2 3 6 3 2 2" xfId="41947" xr:uid="{00000000-0005-0000-0000-00006D380000}"/>
    <cellStyle name="20% - Dekorfärg4 2 2 3 6 3 3" xfId="41948" xr:uid="{00000000-0005-0000-0000-00006E380000}"/>
    <cellStyle name="20% - Dekorfärg4 2 2 3 6 4" xfId="28922" xr:uid="{00000000-0005-0000-0000-00006F380000}"/>
    <cellStyle name="20% - Dekorfärg4 2 2 3 6 4 2" xfId="41949" xr:uid="{00000000-0005-0000-0000-000070380000}"/>
    <cellStyle name="20% - Dekorfärg4 2 2 3 6 5" xfId="41950" xr:uid="{00000000-0005-0000-0000-000071380000}"/>
    <cellStyle name="20% - Dekorfärg4 2 2 3 6 6" xfId="41951" xr:uid="{00000000-0005-0000-0000-000072380000}"/>
    <cellStyle name="20% - Dekorfärg4 2 2 3 6_Tabell 6a K" xfId="20398" xr:uid="{00000000-0005-0000-0000-000073380000}"/>
    <cellStyle name="20% - Dekorfärg4 2 2 3 7" xfId="4733" xr:uid="{00000000-0005-0000-0000-000074380000}"/>
    <cellStyle name="20% - Dekorfärg4 2 2 3 7 2" xfId="13618" xr:uid="{00000000-0005-0000-0000-000075380000}"/>
    <cellStyle name="20% - Dekorfärg4 2 2 3 7 2 2" xfId="41952" xr:uid="{00000000-0005-0000-0000-000076380000}"/>
    <cellStyle name="20% - Dekorfärg4 2 2 3 7 3" xfId="31115" xr:uid="{00000000-0005-0000-0000-000077380000}"/>
    <cellStyle name="20% - Dekorfärg4 2 2 3 7 4" xfId="41953" xr:uid="{00000000-0005-0000-0000-000078380000}"/>
    <cellStyle name="20% - Dekorfärg4 2 2 3 7_Tabell 6a K" xfId="21613" xr:uid="{00000000-0005-0000-0000-000079380000}"/>
    <cellStyle name="20% - Dekorfärg4 2 2 3 8" xfId="9233" xr:uid="{00000000-0005-0000-0000-00007A380000}"/>
    <cellStyle name="20% - Dekorfärg4 2 2 3 8 2" xfId="41954" xr:uid="{00000000-0005-0000-0000-00007B380000}"/>
    <cellStyle name="20% - Dekorfärg4 2 2 3 8 2 2" xfId="41955" xr:uid="{00000000-0005-0000-0000-00007C380000}"/>
    <cellStyle name="20% - Dekorfärg4 2 2 3 8 3" xfId="41956" xr:uid="{00000000-0005-0000-0000-00007D380000}"/>
    <cellStyle name="20% - Dekorfärg4 2 2 3 9" xfId="26730" xr:uid="{00000000-0005-0000-0000-00007E380000}"/>
    <cellStyle name="20% - Dekorfärg4 2 2 3 9 2" xfId="41957" xr:uid="{00000000-0005-0000-0000-00007F380000}"/>
    <cellStyle name="20% - Dekorfärg4 2 2 3_Tabell 6a K" xfId="19998" xr:uid="{00000000-0005-0000-0000-000080380000}"/>
    <cellStyle name="20% - Dekorfärg4 2 2 4" xfId="208" xr:uid="{00000000-0005-0000-0000-000081380000}"/>
    <cellStyle name="20% - Dekorfärg4 2 2 4 10" xfId="41958" xr:uid="{00000000-0005-0000-0000-000082380000}"/>
    <cellStyle name="20% - Dekorfärg4 2 2 4 11" xfId="41959" xr:uid="{00000000-0005-0000-0000-000083380000}"/>
    <cellStyle name="20% - Dekorfärg4 2 2 4 12" xfId="41960" xr:uid="{00000000-0005-0000-0000-000084380000}"/>
    <cellStyle name="20% - Dekorfärg4 2 2 4 2" xfId="420" xr:uid="{00000000-0005-0000-0000-000085380000}"/>
    <cellStyle name="20% - Dekorfärg4 2 2 4 2 2" xfId="844" xr:uid="{00000000-0005-0000-0000-000086380000}"/>
    <cellStyle name="20% - Dekorfärg4 2 2 4 2 2 2" xfId="1473" xr:uid="{00000000-0005-0000-0000-000087380000}"/>
    <cellStyle name="20% - Dekorfärg4 2 2 4 2 2 2 2" xfId="3665" xr:uid="{00000000-0005-0000-0000-000088380000}"/>
    <cellStyle name="20% - Dekorfärg4 2 2 4 2 2 2 2 2" xfId="8051" xr:uid="{00000000-0005-0000-0000-000089380000}"/>
    <cellStyle name="20% - Dekorfärg4 2 2 4 2 2 2 2 2 2" xfId="16936" xr:uid="{00000000-0005-0000-0000-00008A380000}"/>
    <cellStyle name="20% - Dekorfärg4 2 2 4 2 2 2 2 2 2 2" xfId="41961" xr:uid="{00000000-0005-0000-0000-00008B380000}"/>
    <cellStyle name="20% - Dekorfärg4 2 2 4 2 2 2 2 2 3" xfId="34433" xr:uid="{00000000-0005-0000-0000-00008C380000}"/>
    <cellStyle name="20% - Dekorfärg4 2 2 4 2 2 2 2 2_Tabell 6a K" xfId="17857" xr:uid="{00000000-0005-0000-0000-00008D380000}"/>
    <cellStyle name="20% - Dekorfärg4 2 2 4 2 2 2 2 3" xfId="12550" xr:uid="{00000000-0005-0000-0000-00008E380000}"/>
    <cellStyle name="20% - Dekorfärg4 2 2 4 2 2 2 2 3 2" xfId="41962" xr:uid="{00000000-0005-0000-0000-00008F380000}"/>
    <cellStyle name="20% - Dekorfärg4 2 2 4 2 2 2 2 4" xfId="30047" xr:uid="{00000000-0005-0000-0000-000090380000}"/>
    <cellStyle name="20% - Dekorfärg4 2 2 4 2 2 2 2 5" xfId="41963" xr:uid="{00000000-0005-0000-0000-000091380000}"/>
    <cellStyle name="20% - Dekorfärg4 2 2 4 2 2 2 2_Tabell 6a K" xfId="19179" xr:uid="{00000000-0005-0000-0000-000092380000}"/>
    <cellStyle name="20% - Dekorfärg4 2 2 4 2 2 2 3" xfId="5858" xr:uid="{00000000-0005-0000-0000-000093380000}"/>
    <cellStyle name="20% - Dekorfärg4 2 2 4 2 2 2 3 2" xfId="14743" xr:uid="{00000000-0005-0000-0000-000094380000}"/>
    <cellStyle name="20% - Dekorfärg4 2 2 4 2 2 2 3 2 2" xfId="41964" xr:uid="{00000000-0005-0000-0000-000095380000}"/>
    <cellStyle name="20% - Dekorfärg4 2 2 4 2 2 2 3 3" xfId="32240" xr:uid="{00000000-0005-0000-0000-000096380000}"/>
    <cellStyle name="20% - Dekorfärg4 2 2 4 2 2 2 3 4" xfId="41965" xr:uid="{00000000-0005-0000-0000-000097380000}"/>
    <cellStyle name="20% - Dekorfärg4 2 2 4 2 2 2 3_Tabell 6a K" xfId="20622" xr:uid="{00000000-0005-0000-0000-000098380000}"/>
    <cellStyle name="20% - Dekorfärg4 2 2 4 2 2 2 4" xfId="10358" xr:uid="{00000000-0005-0000-0000-000099380000}"/>
    <cellStyle name="20% - Dekorfärg4 2 2 4 2 2 2 4 2" xfId="41966" xr:uid="{00000000-0005-0000-0000-00009A380000}"/>
    <cellStyle name="20% - Dekorfärg4 2 2 4 2 2 2 4 2 2" xfId="41967" xr:uid="{00000000-0005-0000-0000-00009B380000}"/>
    <cellStyle name="20% - Dekorfärg4 2 2 4 2 2 2 4 3" xfId="41968" xr:uid="{00000000-0005-0000-0000-00009C380000}"/>
    <cellStyle name="20% - Dekorfärg4 2 2 4 2 2 2 5" xfId="27855" xr:uid="{00000000-0005-0000-0000-00009D380000}"/>
    <cellStyle name="20% - Dekorfärg4 2 2 4 2 2 2 5 2" xfId="41969" xr:uid="{00000000-0005-0000-0000-00009E380000}"/>
    <cellStyle name="20% - Dekorfärg4 2 2 4 2 2 2 6" xfId="41970" xr:uid="{00000000-0005-0000-0000-00009F380000}"/>
    <cellStyle name="20% - Dekorfärg4 2 2 4 2 2 2 7" xfId="41971" xr:uid="{00000000-0005-0000-0000-0000A0380000}"/>
    <cellStyle name="20% - Dekorfärg4 2 2 4 2 2 2_Tabell 6a K" xfId="21720" xr:uid="{00000000-0005-0000-0000-0000A1380000}"/>
    <cellStyle name="20% - Dekorfärg4 2 2 4 2 2 3" xfId="3036" xr:uid="{00000000-0005-0000-0000-0000A2380000}"/>
    <cellStyle name="20% - Dekorfärg4 2 2 4 2 2 3 2" xfId="7422" xr:uid="{00000000-0005-0000-0000-0000A3380000}"/>
    <cellStyle name="20% - Dekorfärg4 2 2 4 2 2 3 2 2" xfId="16307" xr:uid="{00000000-0005-0000-0000-0000A4380000}"/>
    <cellStyle name="20% - Dekorfärg4 2 2 4 2 2 3 2 2 2" xfId="41972" xr:uid="{00000000-0005-0000-0000-0000A5380000}"/>
    <cellStyle name="20% - Dekorfärg4 2 2 4 2 2 3 2 3" xfId="33804" xr:uid="{00000000-0005-0000-0000-0000A6380000}"/>
    <cellStyle name="20% - Dekorfärg4 2 2 4 2 2 3 2 4" xfId="41973" xr:uid="{00000000-0005-0000-0000-0000A7380000}"/>
    <cellStyle name="20% - Dekorfärg4 2 2 4 2 2 3 2_Tabell 6a K" xfId="24157" xr:uid="{00000000-0005-0000-0000-0000A8380000}"/>
    <cellStyle name="20% - Dekorfärg4 2 2 4 2 2 3 3" xfId="11921" xr:uid="{00000000-0005-0000-0000-0000A9380000}"/>
    <cellStyle name="20% - Dekorfärg4 2 2 4 2 2 3 3 2" xfId="41974" xr:uid="{00000000-0005-0000-0000-0000AA380000}"/>
    <cellStyle name="20% - Dekorfärg4 2 2 4 2 2 3 3 2 2" xfId="41975" xr:uid="{00000000-0005-0000-0000-0000AB380000}"/>
    <cellStyle name="20% - Dekorfärg4 2 2 4 2 2 3 3 3" xfId="41976" xr:uid="{00000000-0005-0000-0000-0000AC380000}"/>
    <cellStyle name="20% - Dekorfärg4 2 2 4 2 2 3 4" xfId="29418" xr:uid="{00000000-0005-0000-0000-0000AD380000}"/>
    <cellStyle name="20% - Dekorfärg4 2 2 4 2 2 3 4 2" xfId="41977" xr:uid="{00000000-0005-0000-0000-0000AE380000}"/>
    <cellStyle name="20% - Dekorfärg4 2 2 4 2 2 3 5" xfId="41978" xr:uid="{00000000-0005-0000-0000-0000AF380000}"/>
    <cellStyle name="20% - Dekorfärg4 2 2 4 2 2 3 6" xfId="41979" xr:uid="{00000000-0005-0000-0000-0000B0380000}"/>
    <cellStyle name="20% - Dekorfärg4 2 2 4 2 2 3_Tabell 6a K" xfId="24341" xr:uid="{00000000-0005-0000-0000-0000B1380000}"/>
    <cellStyle name="20% - Dekorfärg4 2 2 4 2 2 4" xfId="5229" xr:uid="{00000000-0005-0000-0000-0000B2380000}"/>
    <cellStyle name="20% - Dekorfärg4 2 2 4 2 2 4 2" xfId="14114" xr:uid="{00000000-0005-0000-0000-0000B3380000}"/>
    <cellStyle name="20% - Dekorfärg4 2 2 4 2 2 4 2 2" xfId="41980" xr:uid="{00000000-0005-0000-0000-0000B4380000}"/>
    <cellStyle name="20% - Dekorfärg4 2 2 4 2 2 4 3" xfId="31611" xr:uid="{00000000-0005-0000-0000-0000B5380000}"/>
    <cellStyle name="20% - Dekorfärg4 2 2 4 2 2 4 4" xfId="41981" xr:uid="{00000000-0005-0000-0000-0000B6380000}"/>
    <cellStyle name="20% - Dekorfärg4 2 2 4 2 2 4_Tabell 6a K" xfId="25846" xr:uid="{00000000-0005-0000-0000-0000B7380000}"/>
    <cellStyle name="20% - Dekorfärg4 2 2 4 2 2 5" xfId="9729" xr:uid="{00000000-0005-0000-0000-0000B8380000}"/>
    <cellStyle name="20% - Dekorfärg4 2 2 4 2 2 5 2" xfId="41982" xr:uid="{00000000-0005-0000-0000-0000B9380000}"/>
    <cellStyle name="20% - Dekorfärg4 2 2 4 2 2 5 2 2" xfId="41983" xr:uid="{00000000-0005-0000-0000-0000BA380000}"/>
    <cellStyle name="20% - Dekorfärg4 2 2 4 2 2 5 3" xfId="41984" xr:uid="{00000000-0005-0000-0000-0000BB380000}"/>
    <cellStyle name="20% - Dekorfärg4 2 2 4 2 2 6" xfId="27226" xr:uid="{00000000-0005-0000-0000-0000BC380000}"/>
    <cellStyle name="20% - Dekorfärg4 2 2 4 2 2 6 2" xfId="41985" xr:uid="{00000000-0005-0000-0000-0000BD380000}"/>
    <cellStyle name="20% - Dekorfärg4 2 2 4 2 2 7" xfId="41986" xr:uid="{00000000-0005-0000-0000-0000BE380000}"/>
    <cellStyle name="20% - Dekorfärg4 2 2 4 2 2 8" xfId="41987" xr:uid="{00000000-0005-0000-0000-0000BF380000}"/>
    <cellStyle name="20% - Dekorfärg4 2 2 4 2 2_Tabell 6a K" xfId="23359" xr:uid="{00000000-0005-0000-0000-0000C0380000}"/>
    <cellStyle name="20% - Dekorfärg4 2 2 4 2 3" xfId="1472" xr:uid="{00000000-0005-0000-0000-0000C1380000}"/>
    <cellStyle name="20% - Dekorfärg4 2 2 4 2 3 2" xfId="3664" xr:uid="{00000000-0005-0000-0000-0000C2380000}"/>
    <cellStyle name="20% - Dekorfärg4 2 2 4 2 3 2 2" xfId="8050" xr:uid="{00000000-0005-0000-0000-0000C3380000}"/>
    <cellStyle name="20% - Dekorfärg4 2 2 4 2 3 2 2 2" xfId="16935" xr:uid="{00000000-0005-0000-0000-0000C4380000}"/>
    <cellStyle name="20% - Dekorfärg4 2 2 4 2 3 2 2 2 2" xfId="41988" xr:uid="{00000000-0005-0000-0000-0000C5380000}"/>
    <cellStyle name="20% - Dekorfärg4 2 2 4 2 3 2 2 3" xfId="34432" xr:uid="{00000000-0005-0000-0000-0000C6380000}"/>
    <cellStyle name="20% - Dekorfärg4 2 2 4 2 3 2 2_Tabell 6a K" xfId="21349" xr:uid="{00000000-0005-0000-0000-0000C7380000}"/>
    <cellStyle name="20% - Dekorfärg4 2 2 4 2 3 2 3" xfId="12549" xr:uid="{00000000-0005-0000-0000-0000C8380000}"/>
    <cellStyle name="20% - Dekorfärg4 2 2 4 2 3 2 3 2" xfId="41989" xr:uid="{00000000-0005-0000-0000-0000C9380000}"/>
    <cellStyle name="20% - Dekorfärg4 2 2 4 2 3 2 4" xfId="30046" xr:uid="{00000000-0005-0000-0000-0000CA380000}"/>
    <cellStyle name="20% - Dekorfärg4 2 2 4 2 3 2 5" xfId="41990" xr:uid="{00000000-0005-0000-0000-0000CB380000}"/>
    <cellStyle name="20% - Dekorfärg4 2 2 4 2 3 2_Tabell 6a K" xfId="23943" xr:uid="{00000000-0005-0000-0000-0000CC380000}"/>
    <cellStyle name="20% - Dekorfärg4 2 2 4 2 3 3" xfId="5857" xr:uid="{00000000-0005-0000-0000-0000CD380000}"/>
    <cellStyle name="20% - Dekorfärg4 2 2 4 2 3 3 2" xfId="14742" xr:uid="{00000000-0005-0000-0000-0000CE380000}"/>
    <cellStyle name="20% - Dekorfärg4 2 2 4 2 3 3 2 2" xfId="41991" xr:uid="{00000000-0005-0000-0000-0000CF380000}"/>
    <cellStyle name="20% - Dekorfärg4 2 2 4 2 3 3 3" xfId="32239" xr:uid="{00000000-0005-0000-0000-0000D0380000}"/>
    <cellStyle name="20% - Dekorfärg4 2 2 4 2 3 3 4" xfId="41992" xr:uid="{00000000-0005-0000-0000-0000D1380000}"/>
    <cellStyle name="20% - Dekorfärg4 2 2 4 2 3 3_Tabell 6a K" xfId="18067" xr:uid="{00000000-0005-0000-0000-0000D2380000}"/>
    <cellStyle name="20% - Dekorfärg4 2 2 4 2 3 4" xfId="10357" xr:uid="{00000000-0005-0000-0000-0000D3380000}"/>
    <cellStyle name="20% - Dekorfärg4 2 2 4 2 3 4 2" xfId="41993" xr:uid="{00000000-0005-0000-0000-0000D4380000}"/>
    <cellStyle name="20% - Dekorfärg4 2 2 4 2 3 4 2 2" xfId="41994" xr:uid="{00000000-0005-0000-0000-0000D5380000}"/>
    <cellStyle name="20% - Dekorfärg4 2 2 4 2 3 4 3" xfId="41995" xr:uid="{00000000-0005-0000-0000-0000D6380000}"/>
    <cellStyle name="20% - Dekorfärg4 2 2 4 2 3 5" xfId="27854" xr:uid="{00000000-0005-0000-0000-0000D7380000}"/>
    <cellStyle name="20% - Dekorfärg4 2 2 4 2 3 5 2" xfId="41996" xr:uid="{00000000-0005-0000-0000-0000D8380000}"/>
    <cellStyle name="20% - Dekorfärg4 2 2 4 2 3 6" xfId="41997" xr:uid="{00000000-0005-0000-0000-0000D9380000}"/>
    <cellStyle name="20% - Dekorfärg4 2 2 4 2 3 7" xfId="41998" xr:uid="{00000000-0005-0000-0000-0000DA380000}"/>
    <cellStyle name="20% - Dekorfärg4 2 2 4 2 3_Tabell 6a K" xfId="20412" xr:uid="{00000000-0005-0000-0000-0000DB380000}"/>
    <cellStyle name="20% - Dekorfärg4 2 2 4 2 4" xfId="2612" xr:uid="{00000000-0005-0000-0000-0000DC380000}"/>
    <cellStyle name="20% - Dekorfärg4 2 2 4 2 4 2" xfId="6998" xr:uid="{00000000-0005-0000-0000-0000DD380000}"/>
    <cellStyle name="20% - Dekorfärg4 2 2 4 2 4 2 2" xfId="15883" xr:uid="{00000000-0005-0000-0000-0000DE380000}"/>
    <cellStyle name="20% - Dekorfärg4 2 2 4 2 4 2 2 2" xfId="41999" xr:uid="{00000000-0005-0000-0000-0000DF380000}"/>
    <cellStyle name="20% - Dekorfärg4 2 2 4 2 4 2 3" xfId="33380" xr:uid="{00000000-0005-0000-0000-0000E0380000}"/>
    <cellStyle name="20% - Dekorfärg4 2 2 4 2 4 2 4" xfId="42000" xr:uid="{00000000-0005-0000-0000-0000E1380000}"/>
    <cellStyle name="20% - Dekorfärg4 2 2 4 2 4 2_Tabell 6a K" xfId="22169" xr:uid="{00000000-0005-0000-0000-0000E2380000}"/>
    <cellStyle name="20% - Dekorfärg4 2 2 4 2 4 3" xfId="11497" xr:uid="{00000000-0005-0000-0000-0000E3380000}"/>
    <cellStyle name="20% - Dekorfärg4 2 2 4 2 4 3 2" xfId="42001" xr:uid="{00000000-0005-0000-0000-0000E4380000}"/>
    <cellStyle name="20% - Dekorfärg4 2 2 4 2 4 3 2 2" xfId="42002" xr:uid="{00000000-0005-0000-0000-0000E5380000}"/>
    <cellStyle name="20% - Dekorfärg4 2 2 4 2 4 3 3" xfId="42003" xr:uid="{00000000-0005-0000-0000-0000E6380000}"/>
    <cellStyle name="20% - Dekorfärg4 2 2 4 2 4 4" xfId="28994" xr:uid="{00000000-0005-0000-0000-0000E7380000}"/>
    <cellStyle name="20% - Dekorfärg4 2 2 4 2 4 4 2" xfId="42004" xr:uid="{00000000-0005-0000-0000-0000E8380000}"/>
    <cellStyle name="20% - Dekorfärg4 2 2 4 2 4 5" xfId="42005" xr:uid="{00000000-0005-0000-0000-0000E9380000}"/>
    <cellStyle name="20% - Dekorfärg4 2 2 4 2 4 6" xfId="42006" xr:uid="{00000000-0005-0000-0000-0000EA380000}"/>
    <cellStyle name="20% - Dekorfärg4 2 2 4 2 4_Tabell 6a K" xfId="24962" xr:uid="{00000000-0005-0000-0000-0000EB380000}"/>
    <cellStyle name="20% - Dekorfärg4 2 2 4 2 5" xfId="4805" xr:uid="{00000000-0005-0000-0000-0000EC380000}"/>
    <cellStyle name="20% - Dekorfärg4 2 2 4 2 5 2" xfId="13690" xr:uid="{00000000-0005-0000-0000-0000ED380000}"/>
    <cellStyle name="20% - Dekorfärg4 2 2 4 2 5 2 2" xfId="42007" xr:uid="{00000000-0005-0000-0000-0000EE380000}"/>
    <cellStyle name="20% - Dekorfärg4 2 2 4 2 5 3" xfId="31187" xr:uid="{00000000-0005-0000-0000-0000EF380000}"/>
    <cellStyle name="20% - Dekorfärg4 2 2 4 2 5 4" xfId="42008" xr:uid="{00000000-0005-0000-0000-0000F0380000}"/>
    <cellStyle name="20% - Dekorfärg4 2 2 4 2 5_Tabell 6a K" xfId="8960" xr:uid="{00000000-0005-0000-0000-0000F1380000}"/>
    <cellStyle name="20% - Dekorfärg4 2 2 4 2 6" xfId="9305" xr:uid="{00000000-0005-0000-0000-0000F2380000}"/>
    <cellStyle name="20% - Dekorfärg4 2 2 4 2 6 2" xfId="42009" xr:uid="{00000000-0005-0000-0000-0000F3380000}"/>
    <cellStyle name="20% - Dekorfärg4 2 2 4 2 6 2 2" xfId="42010" xr:uid="{00000000-0005-0000-0000-0000F4380000}"/>
    <cellStyle name="20% - Dekorfärg4 2 2 4 2 6 3" xfId="42011" xr:uid="{00000000-0005-0000-0000-0000F5380000}"/>
    <cellStyle name="20% - Dekorfärg4 2 2 4 2 7" xfId="26802" xr:uid="{00000000-0005-0000-0000-0000F6380000}"/>
    <cellStyle name="20% - Dekorfärg4 2 2 4 2 7 2" xfId="42012" xr:uid="{00000000-0005-0000-0000-0000F7380000}"/>
    <cellStyle name="20% - Dekorfärg4 2 2 4 2 8" xfId="42013" xr:uid="{00000000-0005-0000-0000-0000F8380000}"/>
    <cellStyle name="20% - Dekorfärg4 2 2 4 2 9" xfId="42014" xr:uid="{00000000-0005-0000-0000-0000F9380000}"/>
    <cellStyle name="20% - Dekorfärg4 2 2 4 2_Tabell 6a K" xfId="19284" xr:uid="{00000000-0005-0000-0000-0000FA380000}"/>
    <cellStyle name="20% - Dekorfärg4 2 2 4 3" xfId="632" xr:uid="{00000000-0005-0000-0000-0000FB380000}"/>
    <cellStyle name="20% - Dekorfärg4 2 2 4 3 2" xfId="1474" xr:uid="{00000000-0005-0000-0000-0000FC380000}"/>
    <cellStyle name="20% - Dekorfärg4 2 2 4 3 2 2" xfId="3666" xr:uid="{00000000-0005-0000-0000-0000FD380000}"/>
    <cellStyle name="20% - Dekorfärg4 2 2 4 3 2 2 2" xfId="8052" xr:uid="{00000000-0005-0000-0000-0000FE380000}"/>
    <cellStyle name="20% - Dekorfärg4 2 2 4 3 2 2 2 2" xfId="16937" xr:uid="{00000000-0005-0000-0000-0000FF380000}"/>
    <cellStyle name="20% - Dekorfärg4 2 2 4 3 2 2 2 2 2" xfId="42015" xr:uid="{00000000-0005-0000-0000-000000390000}"/>
    <cellStyle name="20% - Dekorfärg4 2 2 4 3 2 2 2 3" xfId="34434" xr:uid="{00000000-0005-0000-0000-000001390000}"/>
    <cellStyle name="20% - Dekorfärg4 2 2 4 3 2 2 2_Tabell 6a K" xfId="23519" xr:uid="{00000000-0005-0000-0000-000002390000}"/>
    <cellStyle name="20% - Dekorfärg4 2 2 4 3 2 2 3" xfId="12551" xr:uid="{00000000-0005-0000-0000-000003390000}"/>
    <cellStyle name="20% - Dekorfärg4 2 2 4 3 2 2 3 2" xfId="42016" xr:uid="{00000000-0005-0000-0000-000004390000}"/>
    <cellStyle name="20% - Dekorfärg4 2 2 4 3 2 2 4" xfId="30048" xr:uid="{00000000-0005-0000-0000-000005390000}"/>
    <cellStyle name="20% - Dekorfärg4 2 2 4 3 2 2 5" xfId="42017" xr:uid="{00000000-0005-0000-0000-000006390000}"/>
    <cellStyle name="20% - Dekorfärg4 2 2 4 3 2 2_Tabell 6a K" xfId="21798" xr:uid="{00000000-0005-0000-0000-000007390000}"/>
    <cellStyle name="20% - Dekorfärg4 2 2 4 3 2 3" xfId="5859" xr:uid="{00000000-0005-0000-0000-000008390000}"/>
    <cellStyle name="20% - Dekorfärg4 2 2 4 3 2 3 2" xfId="14744" xr:uid="{00000000-0005-0000-0000-000009390000}"/>
    <cellStyle name="20% - Dekorfärg4 2 2 4 3 2 3 2 2" xfId="42018" xr:uid="{00000000-0005-0000-0000-00000A390000}"/>
    <cellStyle name="20% - Dekorfärg4 2 2 4 3 2 3 3" xfId="32241" xr:uid="{00000000-0005-0000-0000-00000B390000}"/>
    <cellStyle name="20% - Dekorfärg4 2 2 4 3 2 3 4" xfId="42019" xr:uid="{00000000-0005-0000-0000-00000C390000}"/>
    <cellStyle name="20% - Dekorfärg4 2 2 4 3 2 3_Tabell 6a K" xfId="18914" xr:uid="{00000000-0005-0000-0000-00000D390000}"/>
    <cellStyle name="20% - Dekorfärg4 2 2 4 3 2 4" xfId="10359" xr:uid="{00000000-0005-0000-0000-00000E390000}"/>
    <cellStyle name="20% - Dekorfärg4 2 2 4 3 2 4 2" xfId="42020" xr:uid="{00000000-0005-0000-0000-00000F390000}"/>
    <cellStyle name="20% - Dekorfärg4 2 2 4 3 2 4 2 2" xfId="42021" xr:uid="{00000000-0005-0000-0000-000010390000}"/>
    <cellStyle name="20% - Dekorfärg4 2 2 4 3 2 4 3" xfId="42022" xr:uid="{00000000-0005-0000-0000-000011390000}"/>
    <cellStyle name="20% - Dekorfärg4 2 2 4 3 2 5" xfId="27856" xr:uid="{00000000-0005-0000-0000-000012390000}"/>
    <cellStyle name="20% - Dekorfärg4 2 2 4 3 2 5 2" xfId="42023" xr:uid="{00000000-0005-0000-0000-000013390000}"/>
    <cellStyle name="20% - Dekorfärg4 2 2 4 3 2 6" xfId="42024" xr:uid="{00000000-0005-0000-0000-000014390000}"/>
    <cellStyle name="20% - Dekorfärg4 2 2 4 3 2 7" xfId="42025" xr:uid="{00000000-0005-0000-0000-000015390000}"/>
    <cellStyle name="20% - Dekorfärg4 2 2 4 3 2_Tabell 6a K" xfId="20131" xr:uid="{00000000-0005-0000-0000-000016390000}"/>
    <cellStyle name="20% - Dekorfärg4 2 2 4 3 3" xfId="2824" xr:uid="{00000000-0005-0000-0000-000017390000}"/>
    <cellStyle name="20% - Dekorfärg4 2 2 4 3 3 2" xfId="7210" xr:uid="{00000000-0005-0000-0000-000018390000}"/>
    <cellStyle name="20% - Dekorfärg4 2 2 4 3 3 2 2" xfId="16095" xr:uid="{00000000-0005-0000-0000-000019390000}"/>
    <cellStyle name="20% - Dekorfärg4 2 2 4 3 3 2 2 2" xfId="42026" xr:uid="{00000000-0005-0000-0000-00001A390000}"/>
    <cellStyle name="20% - Dekorfärg4 2 2 4 3 3 2 3" xfId="33592" xr:uid="{00000000-0005-0000-0000-00001B390000}"/>
    <cellStyle name="20% - Dekorfärg4 2 2 4 3 3 2 4" xfId="42027" xr:uid="{00000000-0005-0000-0000-00001C390000}"/>
    <cellStyle name="20% - Dekorfärg4 2 2 4 3 3 2_Tabell 6a K" xfId="22196" xr:uid="{00000000-0005-0000-0000-00001D390000}"/>
    <cellStyle name="20% - Dekorfärg4 2 2 4 3 3 3" xfId="11709" xr:uid="{00000000-0005-0000-0000-00001E390000}"/>
    <cellStyle name="20% - Dekorfärg4 2 2 4 3 3 3 2" xfId="42028" xr:uid="{00000000-0005-0000-0000-00001F390000}"/>
    <cellStyle name="20% - Dekorfärg4 2 2 4 3 3 3 2 2" xfId="42029" xr:uid="{00000000-0005-0000-0000-000020390000}"/>
    <cellStyle name="20% - Dekorfärg4 2 2 4 3 3 3 3" xfId="42030" xr:uid="{00000000-0005-0000-0000-000021390000}"/>
    <cellStyle name="20% - Dekorfärg4 2 2 4 3 3 4" xfId="29206" xr:uid="{00000000-0005-0000-0000-000022390000}"/>
    <cellStyle name="20% - Dekorfärg4 2 2 4 3 3 4 2" xfId="42031" xr:uid="{00000000-0005-0000-0000-000023390000}"/>
    <cellStyle name="20% - Dekorfärg4 2 2 4 3 3 5" xfId="42032" xr:uid="{00000000-0005-0000-0000-000024390000}"/>
    <cellStyle name="20% - Dekorfärg4 2 2 4 3 3 6" xfId="42033" xr:uid="{00000000-0005-0000-0000-000025390000}"/>
    <cellStyle name="20% - Dekorfärg4 2 2 4 3 3_Tabell 6a K" xfId="19442" xr:uid="{00000000-0005-0000-0000-000026390000}"/>
    <cellStyle name="20% - Dekorfärg4 2 2 4 3 4" xfId="5017" xr:uid="{00000000-0005-0000-0000-000027390000}"/>
    <cellStyle name="20% - Dekorfärg4 2 2 4 3 4 2" xfId="13902" xr:uid="{00000000-0005-0000-0000-000028390000}"/>
    <cellStyle name="20% - Dekorfärg4 2 2 4 3 4 2 2" xfId="42034" xr:uid="{00000000-0005-0000-0000-000029390000}"/>
    <cellStyle name="20% - Dekorfärg4 2 2 4 3 4 3" xfId="31399" xr:uid="{00000000-0005-0000-0000-00002A390000}"/>
    <cellStyle name="20% - Dekorfärg4 2 2 4 3 4 4" xfId="42035" xr:uid="{00000000-0005-0000-0000-00002B390000}"/>
    <cellStyle name="20% - Dekorfärg4 2 2 4 3 4_Tabell 6a K" xfId="22635" xr:uid="{00000000-0005-0000-0000-00002C390000}"/>
    <cellStyle name="20% - Dekorfärg4 2 2 4 3 5" xfId="9517" xr:uid="{00000000-0005-0000-0000-00002D390000}"/>
    <cellStyle name="20% - Dekorfärg4 2 2 4 3 5 2" xfId="42036" xr:uid="{00000000-0005-0000-0000-00002E390000}"/>
    <cellStyle name="20% - Dekorfärg4 2 2 4 3 5 2 2" xfId="42037" xr:uid="{00000000-0005-0000-0000-00002F390000}"/>
    <cellStyle name="20% - Dekorfärg4 2 2 4 3 5 3" xfId="42038" xr:uid="{00000000-0005-0000-0000-000030390000}"/>
    <cellStyle name="20% - Dekorfärg4 2 2 4 3 6" xfId="27014" xr:uid="{00000000-0005-0000-0000-000031390000}"/>
    <cellStyle name="20% - Dekorfärg4 2 2 4 3 6 2" xfId="42039" xr:uid="{00000000-0005-0000-0000-000032390000}"/>
    <cellStyle name="20% - Dekorfärg4 2 2 4 3 7" xfId="42040" xr:uid="{00000000-0005-0000-0000-000033390000}"/>
    <cellStyle name="20% - Dekorfärg4 2 2 4 3 8" xfId="42041" xr:uid="{00000000-0005-0000-0000-000034390000}"/>
    <cellStyle name="20% - Dekorfärg4 2 2 4 3_Tabell 6a K" xfId="19361" xr:uid="{00000000-0005-0000-0000-000035390000}"/>
    <cellStyle name="20% - Dekorfärg4 2 2 4 4" xfId="1056" xr:uid="{00000000-0005-0000-0000-000036390000}"/>
    <cellStyle name="20% - Dekorfärg4 2 2 4 4 2" xfId="1475" xr:uid="{00000000-0005-0000-0000-000037390000}"/>
    <cellStyle name="20% - Dekorfärg4 2 2 4 4 2 2" xfId="3667" xr:uid="{00000000-0005-0000-0000-000038390000}"/>
    <cellStyle name="20% - Dekorfärg4 2 2 4 4 2 2 2" xfId="8053" xr:uid="{00000000-0005-0000-0000-000039390000}"/>
    <cellStyle name="20% - Dekorfärg4 2 2 4 4 2 2 2 2" xfId="16938" xr:uid="{00000000-0005-0000-0000-00003A390000}"/>
    <cellStyle name="20% - Dekorfärg4 2 2 4 4 2 2 2 2 2" xfId="42042" xr:uid="{00000000-0005-0000-0000-00003B390000}"/>
    <cellStyle name="20% - Dekorfärg4 2 2 4 4 2 2 2 3" xfId="34435" xr:uid="{00000000-0005-0000-0000-00003C390000}"/>
    <cellStyle name="20% - Dekorfärg4 2 2 4 4 2 2 2_Tabell 6a K" xfId="18489" xr:uid="{00000000-0005-0000-0000-00003D390000}"/>
    <cellStyle name="20% - Dekorfärg4 2 2 4 4 2 2 3" xfId="12552" xr:uid="{00000000-0005-0000-0000-00003E390000}"/>
    <cellStyle name="20% - Dekorfärg4 2 2 4 4 2 2 3 2" xfId="42043" xr:uid="{00000000-0005-0000-0000-00003F390000}"/>
    <cellStyle name="20% - Dekorfärg4 2 2 4 4 2 2 4" xfId="30049" xr:uid="{00000000-0005-0000-0000-000040390000}"/>
    <cellStyle name="20% - Dekorfärg4 2 2 4 4 2 2 5" xfId="42044" xr:uid="{00000000-0005-0000-0000-000041390000}"/>
    <cellStyle name="20% - Dekorfärg4 2 2 4 4 2 2_Tabell 6a K" xfId="25688" xr:uid="{00000000-0005-0000-0000-000042390000}"/>
    <cellStyle name="20% - Dekorfärg4 2 2 4 4 2 3" xfId="5860" xr:uid="{00000000-0005-0000-0000-000043390000}"/>
    <cellStyle name="20% - Dekorfärg4 2 2 4 4 2 3 2" xfId="14745" xr:uid="{00000000-0005-0000-0000-000044390000}"/>
    <cellStyle name="20% - Dekorfärg4 2 2 4 4 2 3 2 2" xfId="42045" xr:uid="{00000000-0005-0000-0000-000045390000}"/>
    <cellStyle name="20% - Dekorfärg4 2 2 4 4 2 3 3" xfId="32242" xr:uid="{00000000-0005-0000-0000-000046390000}"/>
    <cellStyle name="20% - Dekorfärg4 2 2 4 4 2 3 4" xfId="42046" xr:uid="{00000000-0005-0000-0000-000047390000}"/>
    <cellStyle name="20% - Dekorfärg4 2 2 4 4 2 3_Tabell 6a K" xfId="22791" xr:uid="{00000000-0005-0000-0000-000048390000}"/>
    <cellStyle name="20% - Dekorfärg4 2 2 4 4 2 4" xfId="10360" xr:uid="{00000000-0005-0000-0000-000049390000}"/>
    <cellStyle name="20% - Dekorfärg4 2 2 4 4 2 4 2" xfId="42047" xr:uid="{00000000-0005-0000-0000-00004A390000}"/>
    <cellStyle name="20% - Dekorfärg4 2 2 4 4 2 4 2 2" xfId="42048" xr:uid="{00000000-0005-0000-0000-00004B390000}"/>
    <cellStyle name="20% - Dekorfärg4 2 2 4 4 2 4 3" xfId="42049" xr:uid="{00000000-0005-0000-0000-00004C390000}"/>
    <cellStyle name="20% - Dekorfärg4 2 2 4 4 2 5" xfId="27857" xr:uid="{00000000-0005-0000-0000-00004D390000}"/>
    <cellStyle name="20% - Dekorfärg4 2 2 4 4 2 5 2" xfId="42050" xr:uid="{00000000-0005-0000-0000-00004E390000}"/>
    <cellStyle name="20% - Dekorfärg4 2 2 4 4 2 6" xfId="42051" xr:uid="{00000000-0005-0000-0000-00004F390000}"/>
    <cellStyle name="20% - Dekorfärg4 2 2 4 4 2 7" xfId="42052" xr:uid="{00000000-0005-0000-0000-000050390000}"/>
    <cellStyle name="20% - Dekorfärg4 2 2 4 4 2_Tabell 6a K" xfId="20233" xr:uid="{00000000-0005-0000-0000-000051390000}"/>
    <cellStyle name="20% - Dekorfärg4 2 2 4 4 3" xfId="3248" xr:uid="{00000000-0005-0000-0000-000052390000}"/>
    <cellStyle name="20% - Dekorfärg4 2 2 4 4 3 2" xfId="7634" xr:uid="{00000000-0005-0000-0000-000053390000}"/>
    <cellStyle name="20% - Dekorfärg4 2 2 4 4 3 2 2" xfId="16519" xr:uid="{00000000-0005-0000-0000-000054390000}"/>
    <cellStyle name="20% - Dekorfärg4 2 2 4 4 3 2 2 2" xfId="42053" xr:uid="{00000000-0005-0000-0000-000055390000}"/>
    <cellStyle name="20% - Dekorfärg4 2 2 4 4 3 2 3" xfId="34016" xr:uid="{00000000-0005-0000-0000-000056390000}"/>
    <cellStyle name="20% - Dekorfärg4 2 2 4 4 3 2 4" xfId="42054" xr:uid="{00000000-0005-0000-0000-000057390000}"/>
    <cellStyle name="20% - Dekorfärg4 2 2 4 4 3 2_Tabell 6a K" xfId="18126" xr:uid="{00000000-0005-0000-0000-000058390000}"/>
    <cellStyle name="20% - Dekorfärg4 2 2 4 4 3 3" xfId="12133" xr:uid="{00000000-0005-0000-0000-000059390000}"/>
    <cellStyle name="20% - Dekorfärg4 2 2 4 4 3 3 2" xfId="42055" xr:uid="{00000000-0005-0000-0000-00005A390000}"/>
    <cellStyle name="20% - Dekorfärg4 2 2 4 4 3 3 2 2" xfId="42056" xr:uid="{00000000-0005-0000-0000-00005B390000}"/>
    <cellStyle name="20% - Dekorfärg4 2 2 4 4 3 3 3" xfId="42057" xr:uid="{00000000-0005-0000-0000-00005C390000}"/>
    <cellStyle name="20% - Dekorfärg4 2 2 4 4 3 4" xfId="29630" xr:uid="{00000000-0005-0000-0000-00005D390000}"/>
    <cellStyle name="20% - Dekorfärg4 2 2 4 4 3 4 2" xfId="42058" xr:uid="{00000000-0005-0000-0000-00005E390000}"/>
    <cellStyle name="20% - Dekorfärg4 2 2 4 4 3 5" xfId="42059" xr:uid="{00000000-0005-0000-0000-00005F390000}"/>
    <cellStyle name="20% - Dekorfärg4 2 2 4 4 3 6" xfId="42060" xr:uid="{00000000-0005-0000-0000-000060390000}"/>
    <cellStyle name="20% - Dekorfärg4 2 2 4 4 3_Tabell 6a K" xfId="17856" xr:uid="{00000000-0005-0000-0000-000061390000}"/>
    <cellStyle name="20% - Dekorfärg4 2 2 4 4 4" xfId="5441" xr:uid="{00000000-0005-0000-0000-000062390000}"/>
    <cellStyle name="20% - Dekorfärg4 2 2 4 4 4 2" xfId="14326" xr:uid="{00000000-0005-0000-0000-000063390000}"/>
    <cellStyle name="20% - Dekorfärg4 2 2 4 4 4 2 2" xfId="42061" xr:uid="{00000000-0005-0000-0000-000064390000}"/>
    <cellStyle name="20% - Dekorfärg4 2 2 4 4 4 3" xfId="31823" xr:uid="{00000000-0005-0000-0000-000065390000}"/>
    <cellStyle name="20% - Dekorfärg4 2 2 4 4 4 4" xfId="42062" xr:uid="{00000000-0005-0000-0000-000066390000}"/>
    <cellStyle name="20% - Dekorfärg4 2 2 4 4 4_Tabell 6a K" xfId="22053" xr:uid="{00000000-0005-0000-0000-000067390000}"/>
    <cellStyle name="20% - Dekorfärg4 2 2 4 4 5" xfId="9941" xr:uid="{00000000-0005-0000-0000-000068390000}"/>
    <cellStyle name="20% - Dekorfärg4 2 2 4 4 5 2" xfId="42063" xr:uid="{00000000-0005-0000-0000-000069390000}"/>
    <cellStyle name="20% - Dekorfärg4 2 2 4 4 5 2 2" xfId="42064" xr:uid="{00000000-0005-0000-0000-00006A390000}"/>
    <cellStyle name="20% - Dekorfärg4 2 2 4 4 5 3" xfId="42065" xr:uid="{00000000-0005-0000-0000-00006B390000}"/>
    <cellStyle name="20% - Dekorfärg4 2 2 4 4 6" xfId="27438" xr:uid="{00000000-0005-0000-0000-00006C390000}"/>
    <cellStyle name="20% - Dekorfärg4 2 2 4 4 6 2" xfId="42066" xr:uid="{00000000-0005-0000-0000-00006D390000}"/>
    <cellStyle name="20% - Dekorfärg4 2 2 4 4 7" xfId="42067" xr:uid="{00000000-0005-0000-0000-00006E390000}"/>
    <cellStyle name="20% - Dekorfärg4 2 2 4 4 8" xfId="42068" xr:uid="{00000000-0005-0000-0000-00006F390000}"/>
    <cellStyle name="20% - Dekorfärg4 2 2 4 4_Tabell 6a K" xfId="20665" xr:uid="{00000000-0005-0000-0000-000070390000}"/>
    <cellStyle name="20% - Dekorfärg4 2 2 4 5" xfId="1471" xr:uid="{00000000-0005-0000-0000-000071390000}"/>
    <cellStyle name="20% - Dekorfärg4 2 2 4 5 2" xfId="3663" xr:uid="{00000000-0005-0000-0000-000072390000}"/>
    <cellStyle name="20% - Dekorfärg4 2 2 4 5 2 2" xfId="8049" xr:uid="{00000000-0005-0000-0000-000073390000}"/>
    <cellStyle name="20% - Dekorfärg4 2 2 4 5 2 2 2" xfId="16934" xr:uid="{00000000-0005-0000-0000-000074390000}"/>
    <cellStyle name="20% - Dekorfärg4 2 2 4 5 2 2 2 2" xfId="42069" xr:uid="{00000000-0005-0000-0000-000075390000}"/>
    <cellStyle name="20% - Dekorfärg4 2 2 4 5 2 2 3" xfId="34431" xr:uid="{00000000-0005-0000-0000-000076390000}"/>
    <cellStyle name="20% - Dekorfärg4 2 2 4 5 2 2_Tabell 6a K" xfId="18133" xr:uid="{00000000-0005-0000-0000-000077390000}"/>
    <cellStyle name="20% - Dekorfärg4 2 2 4 5 2 3" xfId="12548" xr:uid="{00000000-0005-0000-0000-000078390000}"/>
    <cellStyle name="20% - Dekorfärg4 2 2 4 5 2 3 2" xfId="42070" xr:uid="{00000000-0005-0000-0000-000079390000}"/>
    <cellStyle name="20% - Dekorfärg4 2 2 4 5 2 4" xfId="30045" xr:uid="{00000000-0005-0000-0000-00007A390000}"/>
    <cellStyle name="20% - Dekorfärg4 2 2 4 5 2 5" xfId="42071" xr:uid="{00000000-0005-0000-0000-00007B390000}"/>
    <cellStyle name="20% - Dekorfärg4 2 2 4 5 2_Tabell 6a K" xfId="19394" xr:uid="{00000000-0005-0000-0000-00007C390000}"/>
    <cellStyle name="20% - Dekorfärg4 2 2 4 5 3" xfId="5856" xr:uid="{00000000-0005-0000-0000-00007D390000}"/>
    <cellStyle name="20% - Dekorfärg4 2 2 4 5 3 2" xfId="14741" xr:uid="{00000000-0005-0000-0000-00007E390000}"/>
    <cellStyle name="20% - Dekorfärg4 2 2 4 5 3 2 2" xfId="42072" xr:uid="{00000000-0005-0000-0000-00007F390000}"/>
    <cellStyle name="20% - Dekorfärg4 2 2 4 5 3 3" xfId="32238" xr:uid="{00000000-0005-0000-0000-000080390000}"/>
    <cellStyle name="20% - Dekorfärg4 2 2 4 5 3 4" xfId="42073" xr:uid="{00000000-0005-0000-0000-000081390000}"/>
    <cellStyle name="20% - Dekorfärg4 2 2 4 5 3_Tabell 6a K" xfId="20781" xr:uid="{00000000-0005-0000-0000-000082390000}"/>
    <cellStyle name="20% - Dekorfärg4 2 2 4 5 4" xfId="10356" xr:uid="{00000000-0005-0000-0000-000083390000}"/>
    <cellStyle name="20% - Dekorfärg4 2 2 4 5 4 2" xfId="42074" xr:uid="{00000000-0005-0000-0000-000084390000}"/>
    <cellStyle name="20% - Dekorfärg4 2 2 4 5 4 2 2" xfId="42075" xr:uid="{00000000-0005-0000-0000-000085390000}"/>
    <cellStyle name="20% - Dekorfärg4 2 2 4 5 4 3" xfId="42076" xr:uid="{00000000-0005-0000-0000-000086390000}"/>
    <cellStyle name="20% - Dekorfärg4 2 2 4 5 5" xfId="27853" xr:uid="{00000000-0005-0000-0000-000087390000}"/>
    <cellStyle name="20% - Dekorfärg4 2 2 4 5 5 2" xfId="42077" xr:uid="{00000000-0005-0000-0000-000088390000}"/>
    <cellStyle name="20% - Dekorfärg4 2 2 4 5 6" xfId="42078" xr:uid="{00000000-0005-0000-0000-000089390000}"/>
    <cellStyle name="20% - Dekorfärg4 2 2 4 5 7" xfId="42079" xr:uid="{00000000-0005-0000-0000-00008A390000}"/>
    <cellStyle name="20% - Dekorfärg4 2 2 4 5_Tabell 6a K" xfId="17898" xr:uid="{00000000-0005-0000-0000-00008B390000}"/>
    <cellStyle name="20% - Dekorfärg4 2 2 4 6" xfId="2400" xr:uid="{00000000-0005-0000-0000-00008C390000}"/>
    <cellStyle name="20% - Dekorfärg4 2 2 4 6 2" xfId="6786" xr:uid="{00000000-0005-0000-0000-00008D390000}"/>
    <cellStyle name="20% - Dekorfärg4 2 2 4 6 2 2" xfId="15671" xr:uid="{00000000-0005-0000-0000-00008E390000}"/>
    <cellStyle name="20% - Dekorfärg4 2 2 4 6 2 2 2" xfId="42080" xr:uid="{00000000-0005-0000-0000-00008F390000}"/>
    <cellStyle name="20% - Dekorfärg4 2 2 4 6 2 3" xfId="33168" xr:uid="{00000000-0005-0000-0000-000090390000}"/>
    <cellStyle name="20% - Dekorfärg4 2 2 4 6 2 4" xfId="42081" xr:uid="{00000000-0005-0000-0000-000091390000}"/>
    <cellStyle name="20% - Dekorfärg4 2 2 4 6 2_Tabell 6a K" xfId="22828" xr:uid="{00000000-0005-0000-0000-000092390000}"/>
    <cellStyle name="20% - Dekorfärg4 2 2 4 6 3" xfId="11285" xr:uid="{00000000-0005-0000-0000-000093390000}"/>
    <cellStyle name="20% - Dekorfärg4 2 2 4 6 3 2" xfId="42082" xr:uid="{00000000-0005-0000-0000-000094390000}"/>
    <cellStyle name="20% - Dekorfärg4 2 2 4 6 3 2 2" xfId="42083" xr:uid="{00000000-0005-0000-0000-000095390000}"/>
    <cellStyle name="20% - Dekorfärg4 2 2 4 6 3 3" xfId="42084" xr:uid="{00000000-0005-0000-0000-000096390000}"/>
    <cellStyle name="20% - Dekorfärg4 2 2 4 6 4" xfId="28782" xr:uid="{00000000-0005-0000-0000-000097390000}"/>
    <cellStyle name="20% - Dekorfärg4 2 2 4 6 4 2" xfId="42085" xr:uid="{00000000-0005-0000-0000-000098390000}"/>
    <cellStyle name="20% - Dekorfärg4 2 2 4 6 5" xfId="42086" xr:uid="{00000000-0005-0000-0000-000099390000}"/>
    <cellStyle name="20% - Dekorfärg4 2 2 4 6 6" xfId="42087" xr:uid="{00000000-0005-0000-0000-00009A390000}"/>
    <cellStyle name="20% - Dekorfärg4 2 2 4 6_Tabell 6a K" xfId="21350" xr:uid="{00000000-0005-0000-0000-00009B390000}"/>
    <cellStyle name="20% - Dekorfärg4 2 2 4 7" xfId="4593" xr:uid="{00000000-0005-0000-0000-00009C390000}"/>
    <cellStyle name="20% - Dekorfärg4 2 2 4 7 2" xfId="13478" xr:uid="{00000000-0005-0000-0000-00009D390000}"/>
    <cellStyle name="20% - Dekorfärg4 2 2 4 7 2 2" xfId="42088" xr:uid="{00000000-0005-0000-0000-00009E390000}"/>
    <cellStyle name="20% - Dekorfärg4 2 2 4 7 3" xfId="30975" xr:uid="{00000000-0005-0000-0000-00009F390000}"/>
    <cellStyle name="20% - Dekorfärg4 2 2 4 7 4" xfId="42089" xr:uid="{00000000-0005-0000-0000-0000A0390000}"/>
    <cellStyle name="20% - Dekorfärg4 2 2 4 7_Tabell 6a K" xfId="22372" xr:uid="{00000000-0005-0000-0000-0000A1390000}"/>
    <cellStyle name="20% - Dekorfärg4 2 2 4 8" xfId="9093" xr:uid="{00000000-0005-0000-0000-0000A2390000}"/>
    <cellStyle name="20% - Dekorfärg4 2 2 4 8 2" xfId="42090" xr:uid="{00000000-0005-0000-0000-0000A3390000}"/>
    <cellStyle name="20% - Dekorfärg4 2 2 4 8 2 2" xfId="42091" xr:uid="{00000000-0005-0000-0000-0000A4390000}"/>
    <cellStyle name="20% - Dekorfärg4 2 2 4 8 3" xfId="42092" xr:uid="{00000000-0005-0000-0000-0000A5390000}"/>
    <cellStyle name="20% - Dekorfärg4 2 2 4 9" xfId="26590" xr:uid="{00000000-0005-0000-0000-0000A6390000}"/>
    <cellStyle name="20% - Dekorfärg4 2 2 4 9 2" xfId="42093" xr:uid="{00000000-0005-0000-0000-0000A7390000}"/>
    <cellStyle name="20% - Dekorfärg4 2 2 4_Tabell 6a K" xfId="17954" xr:uid="{00000000-0005-0000-0000-0000A8390000}"/>
    <cellStyle name="20% - Dekorfärg4 2 2 5" xfId="404" xr:uid="{00000000-0005-0000-0000-0000A9390000}"/>
    <cellStyle name="20% - Dekorfärg4 2 2 5 2" xfId="828" xr:uid="{00000000-0005-0000-0000-0000AA390000}"/>
    <cellStyle name="20% - Dekorfärg4 2 2 5 2 2" xfId="1477" xr:uid="{00000000-0005-0000-0000-0000AB390000}"/>
    <cellStyle name="20% - Dekorfärg4 2 2 5 2 2 2" xfId="3669" xr:uid="{00000000-0005-0000-0000-0000AC390000}"/>
    <cellStyle name="20% - Dekorfärg4 2 2 5 2 2 2 2" xfId="8055" xr:uid="{00000000-0005-0000-0000-0000AD390000}"/>
    <cellStyle name="20% - Dekorfärg4 2 2 5 2 2 2 2 2" xfId="16940" xr:uid="{00000000-0005-0000-0000-0000AE390000}"/>
    <cellStyle name="20% - Dekorfärg4 2 2 5 2 2 2 2 2 2" xfId="42094" xr:uid="{00000000-0005-0000-0000-0000AF390000}"/>
    <cellStyle name="20% - Dekorfärg4 2 2 5 2 2 2 2 3" xfId="34437" xr:uid="{00000000-0005-0000-0000-0000B0390000}"/>
    <cellStyle name="20% - Dekorfärg4 2 2 5 2 2 2 2_Tabell 6a K" xfId="24740" xr:uid="{00000000-0005-0000-0000-0000B1390000}"/>
    <cellStyle name="20% - Dekorfärg4 2 2 5 2 2 2 3" xfId="12554" xr:uid="{00000000-0005-0000-0000-0000B2390000}"/>
    <cellStyle name="20% - Dekorfärg4 2 2 5 2 2 2 3 2" xfId="42095" xr:uid="{00000000-0005-0000-0000-0000B3390000}"/>
    <cellStyle name="20% - Dekorfärg4 2 2 5 2 2 2 4" xfId="30051" xr:uid="{00000000-0005-0000-0000-0000B4390000}"/>
    <cellStyle name="20% - Dekorfärg4 2 2 5 2 2 2 5" xfId="42096" xr:uid="{00000000-0005-0000-0000-0000B5390000}"/>
    <cellStyle name="20% - Dekorfärg4 2 2 5 2 2 2_Tabell 6a K" xfId="21726" xr:uid="{00000000-0005-0000-0000-0000B6390000}"/>
    <cellStyle name="20% - Dekorfärg4 2 2 5 2 2 3" xfId="5862" xr:uid="{00000000-0005-0000-0000-0000B7390000}"/>
    <cellStyle name="20% - Dekorfärg4 2 2 5 2 2 3 2" xfId="14747" xr:uid="{00000000-0005-0000-0000-0000B8390000}"/>
    <cellStyle name="20% - Dekorfärg4 2 2 5 2 2 3 2 2" xfId="42097" xr:uid="{00000000-0005-0000-0000-0000B9390000}"/>
    <cellStyle name="20% - Dekorfärg4 2 2 5 2 2 3 3" xfId="32244" xr:uid="{00000000-0005-0000-0000-0000BA390000}"/>
    <cellStyle name="20% - Dekorfärg4 2 2 5 2 2 3 4" xfId="42098" xr:uid="{00000000-0005-0000-0000-0000BB390000}"/>
    <cellStyle name="20% - Dekorfärg4 2 2 5 2 2 3_Tabell 6a K" xfId="25425" xr:uid="{00000000-0005-0000-0000-0000BC390000}"/>
    <cellStyle name="20% - Dekorfärg4 2 2 5 2 2 4" xfId="10362" xr:uid="{00000000-0005-0000-0000-0000BD390000}"/>
    <cellStyle name="20% - Dekorfärg4 2 2 5 2 2 4 2" xfId="42099" xr:uid="{00000000-0005-0000-0000-0000BE390000}"/>
    <cellStyle name="20% - Dekorfärg4 2 2 5 2 2 4 2 2" xfId="42100" xr:uid="{00000000-0005-0000-0000-0000BF390000}"/>
    <cellStyle name="20% - Dekorfärg4 2 2 5 2 2 4 3" xfId="42101" xr:uid="{00000000-0005-0000-0000-0000C0390000}"/>
    <cellStyle name="20% - Dekorfärg4 2 2 5 2 2 5" xfId="27859" xr:uid="{00000000-0005-0000-0000-0000C1390000}"/>
    <cellStyle name="20% - Dekorfärg4 2 2 5 2 2 5 2" xfId="42102" xr:uid="{00000000-0005-0000-0000-0000C2390000}"/>
    <cellStyle name="20% - Dekorfärg4 2 2 5 2 2 6" xfId="42103" xr:uid="{00000000-0005-0000-0000-0000C3390000}"/>
    <cellStyle name="20% - Dekorfärg4 2 2 5 2 2 7" xfId="42104" xr:uid="{00000000-0005-0000-0000-0000C4390000}"/>
    <cellStyle name="20% - Dekorfärg4 2 2 5 2 2_Tabell 6a K" xfId="20073" xr:uid="{00000000-0005-0000-0000-0000C5390000}"/>
    <cellStyle name="20% - Dekorfärg4 2 2 5 2 3" xfId="3020" xr:uid="{00000000-0005-0000-0000-0000C6390000}"/>
    <cellStyle name="20% - Dekorfärg4 2 2 5 2 3 2" xfId="7406" xr:uid="{00000000-0005-0000-0000-0000C7390000}"/>
    <cellStyle name="20% - Dekorfärg4 2 2 5 2 3 2 2" xfId="16291" xr:uid="{00000000-0005-0000-0000-0000C8390000}"/>
    <cellStyle name="20% - Dekorfärg4 2 2 5 2 3 2 2 2" xfId="42105" xr:uid="{00000000-0005-0000-0000-0000C9390000}"/>
    <cellStyle name="20% - Dekorfärg4 2 2 5 2 3 2 3" xfId="33788" xr:uid="{00000000-0005-0000-0000-0000CA390000}"/>
    <cellStyle name="20% - Dekorfärg4 2 2 5 2 3 2 4" xfId="42106" xr:uid="{00000000-0005-0000-0000-0000CB390000}"/>
    <cellStyle name="20% - Dekorfärg4 2 2 5 2 3 2_Tabell 6a K" xfId="18166" xr:uid="{00000000-0005-0000-0000-0000CC390000}"/>
    <cellStyle name="20% - Dekorfärg4 2 2 5 2 3 3" xfId="11905" xr:uid="{00000000-0005-0000-0000-0000CD390000}"/>
    <cellStyle name="20% - Dekorfärg4 2 2 5 2 3 3 2" xfId="42107" xr:uid="{00000000-0005-0000-0000-0000CE390000}"/>
    <cellStyle name="20% - Dekorfärg4 2 2 5 2 3 3 2 2" xfId="42108" xr:uid="{00000000-0005-0000-0000-0000CF390000}"/>
    <cellStyle name="20% - Dekorfärg4 2 2 5 2 3 3 3" xfId="42109" xr:uid="{00000000-0005-0000-0000-0000D0390000}"/>
    <cellStyle name="20% - Dekorfärg4 2 2 5 2 3 4" xfId="29402" xr:uid="{00000000-0005-0000-0000-0000D1390000}"/>
    <cellStyle name="20% - Dekorfärg4 2 2 5 2 3 4 2" xfId="42110" xr:uid="{00000000-0005-0000-0000-0000D2390000}"/>
    <cellStyle name="20% - Dekorfärg4 2 2 5 2 3 5" xfId="42111" xr:uid="{00000000-0005-0000-0000-0000D3390000}"/>
    <cellStyle name="20% - Dekorfärg4 2 2 5 2 3 6" xfId="42112" xr:uid="{00000000-0005-0000-0000-0000D4390000}"/>
    <cellStyle name="20% - Dekorfärg4 2 2 5 2 3_Tabell 6a K" xfId="25954" xr:uid="{00000000-0005-0000-0000-0000D5390000}"/>
    <cellStyle name="20% - Dekorfärg4 2 2 5 2 4" xfId="5213" xr:uid="{00000000-0005-0000-0000-0000D6390000}"/>
    <cellStyle name="20% - Dekorfärg4 2 2 5 2 4 2" xfId="14098" xr:uid="{00000000-0005-0000-0000-0000D7390000}"/>
    <cellStyle name="20% - Dekorfärg4 2 2 5 2 4 2 2" xfId="42113" xr:uid="{00000000-0005-0000-0000-0000D8390000}"/>
    <cellStyle name="20% - Dekorfärg4 2 2 5 2 4 3" xfId="31595" xr:uid="{00000000-0005-0000-0000-0000D9390000}"/>
    <cellStyle name="20% - Dekorfärg4 2 2 5 2 4 4" xfId="42114" xr:uid="{00000000-0005-0000-0000-0000DA390000}"/>
    <cellStyle name="20% - Dekorfärg4 2 2 5 2 4_Tabell 6a K" xfId="19825" xr:uid="{00000000-0005-0000-0000-0000DB390000}"/>
    <cellStyle name="20% - Dekorfärg4 2 2 5 2 5" xfId="9713" xr:uid="{00000000-0005-0000-0000-0000DC390000}"/>
    <cellStyle name="20% - Dekorfärg4 2 2 5 2 5 2" xfId="42115" xr:uid="{00000000-0005-0000-0000-0000DD390000}"/>
    <cellStyle name="20% - Dekorfärg4 2 2 5 2 5 2 2" xfId="42116" xr:uid="{00000000-0005-0000-0000-0000DE390000}"/>
    <cellStyle name="20% - Dekorfärg4 2 2 5 2 5 3" xfId="42117" xr:uid="{00000000-0005-0000-0000-0000DF390000}"/>
    <cellStyle name="20% - Dekorfärg4 2 2 5 2 6" xfId="27210" xr:uid="{00000000-0005-0000-0000-0000E0390000}"/>
    <cellStyle name="20% - Dekorfärg4 2 2 5 2 6 2" xfId="42118" xr:uid="{00000000-0005-0000-0000-0000E1390000}"/>
    <cellStyle name="20% - Dekorfärg4 2 2 5 2 7" xfId="42119" xr:uid="{00000000-0005-0000-0000-0000E2390000}"/>
    <cellStyle name="20% - Dekorfärg4 2 2 5 2 8" xfId="42120" xr:uid="{00000000-0005-0000-0000-0000E3390000}"/>
    <cellStyle name="20% - Dekorfärg4 2 2 5 2_Tabell 6a K" xfId="19292" xr:uid="{00000000-0005-0000-0000-0000E4390000}"/>
    <cellStyle name="20% - Dekorfärg4 2 2 5 3" xfId="1476" xr:uid="{00000000-0005-0000-0000-0000E5390000}"/>
    <cellStyle name="20% - Dekorfärg4 2 2 5 3 2" xfId="3668" xr:uid="{00000000-0005-0000-0000-0000E6390000}"/>
    <cellStyle name="20% - Dekorfärg4 2 2 5 3 2 2" xfId="8054" xr:uid="{00000000-0005-0000-0000-0000E7390000}"/>
    <cellStyle name="20% - Dekorfärg4 2 2 5 3 2 2 2" xfId="16939" xr:uid="{00000000-0005-0000-0000-0000E8390000}"/>
    <cellStyle name="20% - Dekorfärg4 2 2 5 3 2 2 2 2" xfId="42121" xr:uid="{00000000-0005-0000-0000-0000E9390000}"/>
    <cellStyle name="20% - Dekorfärg4 2 2 5 3 2 2 3" xfId="34436" xr:uid="{00000000-0005-0000-0000-0000EA390000}"/>
    <cellStyle name="20% - Dekorfärg4 2 2 5 3 2 2_Tabell 6a K" xfId="26122" xr:uid="{00000000-0005-0000-0000-0000EB390000}"/>
    <cellStyle name="20% - Dekorfärg4 2 2 5 3 2 3" xfId="12553" xr:uid="{00000000-0005-0000-0000-0000EC390000}"/>
    <cellStyle name="20% - Dekorfärg4 2 2 5 3 2 3 2" xfId="42122" xr:uid="{00000000-0005-0000-0000-0000ED390000}"/>
    <cellStyle name="20% - Dekorfärg4 2 2 5 3 2 4" xfId="30050" xr:uid="{00000000-0005-0000-0000-0000EE390000}"/>
    <cellStyle name="20% - Dekorfärg4 2 2 5 3 2 5" xfId="42123" xr:uid="{00000000-0005-0000-0000-0000EF390000}"/>
    <cellStyle name="20% - Dekorfärg4 2 2 5 3 2_Tabell 6a K" xfId="22273" xr:uid="{00000000-0005-0000-0000-0000F0390000}"/>
    <cellStyle name="20% - Dekorfärg4 2 2 5 3 3" xfId="5861" xr:uid="{00000000-0005-0000-0000-0000F1390000}"/>
    <cellStyle name="20% - Dekorfärg4 2 2 5 3 3 2" xfId="14746" xr:uid="{00000000-0005-0000-0000-0000F2390000}"/>
    <cellStyle name="20% - Dekorfärg4 2 2 5 3 3 2 2" xfId="42124" xr:uid="{00000000-0005-0000-0000-0000F3390000}"/>
    <cellStyle name="20% - Dekorfärg4 2 2 5 3 3 3" xfId="32243" xr:uid="{00000000-0005-0000-0000-0000F4390000}"/>
    <cellStyle name="20% - Dekorfärg4 2 2 5 3 3 4" xfId="42125" xr:uid="{00000000-0005-0000-0000-0000F5390000}"/>
    <cellStyle name="20% - Dekorfärg4 2 2 5 3 3_Tabell 6a K" xfId="22570" xr:uid="{00000000-0005-0000-0000-0000F6390000}"/>
    <cellStyle name="20% - Dekorfärg4 2 2 5 3 4" xfId="10361" xr:uid="{00000000-0005-0000-0000-0000F7390000}"/>
    <cellStyle name="20% - Dekorfärg4 2 2 5 3 4 2" xfId="42126" xr:uid="{00000000-0005-0000-0000-0000F8390000}"/>
    <cellStyle name="20% - Dekorfärg4 2 2 5 3 4 2 2" xfId="42127" xr:uid="{00000000-0005-0000-0000-0000F9390000}"/>
    <cellStyle name="20% - Dekorfärg4 2 2 5 3 4 3" xfId="42128" xr:uid="{00000000-0005-0000-0000-0000FA390000}"/>
    <cellStyle name="20% - Dekorfärg4 2 2 5 3 5" xfId="27858" xr:uid="{00000000-0005-0000-0000-0000FB390000}"/>
    <cellStyle name="20% - Dekorfärg4 2 2 5 3 5 2" xfId="42129" xr:uid="{00000000-0005-0000-0000-0000FC390000}"/>
    <cellStyle name="20% - Dekorfärg4 2 2 5 3 6" xfId="42130" xr:uid="{00000000-0005-0000-0000-0000FD390000}"/>
    <cellStyle name="20% - Dekorfärg4 2 2 5 3 7" xfId="42131" xr:uid="{00000000-0005-0000-0000-0000FE390000}"/>
    <cellStyle name="20% - Dekorfärg4 2 2 5 3_Tabell 6a K" xfId="25854" xr:uid="{00000000-0005-0000-0000-0000FF390000}"/>
    <cellStyle name="20% - Dekorfärg4 2 2 5 4" xfId="2596" xr:uid="{00000000-0005-0000-0000-0000003A0000}"/>
    <cellStyle name="20% - Dekorfärg4 2 2 5 4 2" xfId="6982" xr:uid="{00000000-0005-0000-0000-0000013A0000}"/>
    <cellStyle name="20% - Dekorfärg4 2 2 5 4 2 2" xfId="15867" xr:uid="{00000000-0005-0000-0000-0000023A0000}"/>
    <cellStyle name="20% - Dekorfärg4 2 2 5 4 2 2 2" xfId="42132" xr:uid="{00000000-0005-0000-0000-0000033A0000}"/>
    <cellStyle name="20% - Dekorfärg4 2 2 5 4 2 3" xfId="33364" xr:uid="{00000000-0005-0000-0000-0000043A0000}"/>
    <cellStyle name="20% - Dekorfärg4 2 2 5 4 2 4" xfId="42133" xr:uid="{00000000-0005-0000-0000-0000053A0000}"/>
    <cellStyle name="20% - Dekorfärg4 2 2 5 4 2_Tabell 6a K" xfId="23784" xr:uid="{00000000-0005-0000-0000-0000063A0000}"/>
    <cellStyle name="20% - Dekorfärg4 2 2 5 4 3" xfId="11481" xr:uid="{00000000-0005-0000-0000-0000073A0000}"/>
    <cellStyle name="20% - Dekorfärg4 2 2 5 4 3 2" xfId="42134" xr:uid="{00000000-0005-0000-0000-0000083A0000}"/>
    <cellStyle name="20% - Dekorfärg4 2 2 5 4 3 2 2" xfId="42135" xr:uid="{00000000-0005-0000-0000-0000093A0000}"/>
    <cellStyle name="20% - Dekorfärg4 2 2 5 4 3 3" xfId="42136" xr:uid="{00000000-0005-0000-0000-00000A3A0000}"/>
    <cellStyle name="20% - Dekorfärg4 2 2 5 4 4" xfId="28978" xr:uid="{00000000-0005-0000-0000-00000B3A0000}"/>
    <cellStyle name="20% - Dekorfärg4 2 2 5 4 4 2" xfId="42137" xr:uid="{00000000-0005-0000-0000-00000C3A0000}"/>
    <cellStyle name="20% - Dekorfärg4 2 2 5 4 5" xfId="42138" xr:uid="{00000000-0005-0000-0000-00000D3A0000}"/>
    <cellStyle name="20% - Dekorfärg4 2 2 5 4 6" xfId="42139" xr:uid="{00000000-0005-0000-0000-00000E3A0000}"/>
    <cellStyle name="20% - Dekorfärg4 2 2 5 4_Tabell 6a K" xfId="23254" xr:uid="{00000000-0005-0000-0000-00000F3A0000}"/>
    <cellStyle name="20% - Dekorfärg4 2 2 5 5" xfId="4789" xr:uid="{00000000-0005-0000-0000-0000103A0000}"/>
    <cellStyle name="20% - Dekorfärg4 2 2 5 5 2" xfId="13674" xr:uid="{00000000-0005-0000-0000-0000113A0000}"/>
    <cellStyle name="20% - Dekorfärg4 2 2 5 5 2 2" xfId="42140" xr:uid="{00000000-0005-0000-0000-0000123A0000}"/>
    <cellStyle name="20% - Dekorfärg4 2 2 5 5 3" xfId="31171" xr:uid="{00000000-0005-0000-0000-0000133A0000}"/>
    <cellStyle name="20% - Dekorfärg4 2 2 5 5 4" xfId="42141" xr:uid="{00000000-0005-0000-0000-0000143A0000}"/>
    <cellStyle name="20% - Dekorfärg4 2 2 5 5_Tabell 6a K" xfId="18586" xr:uid="{00000000-0005-0000-0000-0000153A0000}"/>
    <cellStyle name="20% - Dekorfärg4 2 2 5 6" xfId="9289" xr:uid="{00000000-0005-0000-0000-0000163A0000}"/>
    <cellStyle name="20% - Dekorfärg4 2 2 5 6 2" xfId="42142" xr:uid="{00000000-0005-0000-0000-0000173A0000}"/>
    <cellStyle name="20% - Dekorfärg4 2 2 5 6 2 2" xfId="42143" xr:uid="{00000000-0005-0000-0000-0000183A0000}"/>
    <cellStyle name="20% - Dekorfärg4 2 2 5 6 3" xfId="42144" xr:uid="{00000000-0005-0000-0000-0000193A0000}"/>
    <cellStyle name="20% - Dekorfärg4 2 2 5 7" xfId="26786" xr:uid="{00000000-0005-0000-0000-00001A3A0000}"/>
    <cellStyle name="20% - Dekorfärg4 2 2 5 7 2" xfId="42145" xr:uid="{00000000-0005-0000-0000-00001B3A0000}"/>
    <cellStyle name="20% - Dekorfärg4 2 2 5 8" xfId="42146" xr:uid="{00000000-0005-0000-0000-00001C3A0000}"/>
    <cellStyle name="20% - Dekorfärg4 2 2 5 9" xfId="42147" xr:uid="{00000000-0005-0000-0000-00001D3A0000}"/>
    <cellStyle name="20% - Dekorfärg4 2 2 5_Tabell 6a K" xfId="26224" xr:uid="{00000000-0005-0000-0000-00001E3A0000}"/>
    <cellStyle name="20% - Dekorfärg4 2 2 6" xfId="616" xr:uid="{00000000-0005-0000-0000-00001F3A0000}"/>
    <cellStyle name="20% - Dekorfärg4 2 2 6 2" xfId="1478" xr:uid="{00000000-0005-0000-0000-0000203A0000}"/>
    <cellStyle name="20% - Dekorfärg4 2 2 6 2 2" xfId="3670" xr:uid="{00000000-0005-0000-0000-0000213A0000}"/>
    <cellStyle name="20% - Dekorfärg4 2 2 6 2 2 2" xfId="8056" xr:uid="{00000000-0005-0000-0000-0000223A0000}"/>
    <cellStyle name="20% - Dekorfärg4 2 2 6 2 2 2 2" xfId="16941" xr:uid="{00000000-0005-0000-0000-0000233A0000}"/>
    <cellStyle name="20% - Dekorfärg4 2 2 6 2 2 2 2 2" xfId="42148" xr:uid="{00000000-0005-0000-0000-0000243A0000}"/>
    <cellStyle name="20% - Dekorfärg4 2 2 6 2 2 2 3" xfId="34438" xr:uid="{00000000-0005-0000-0000-0000253A0000}"/>
    <cellStyle name="20% - Dekorfärg4 2 2 6 2 2 2_Tabell 6a K" xfId="22151" xr:uid="{00000000-0005-0000-0000-0000263A0000}"/>
    <cellStyle name="20% - Dekorfärg4 2 2 6 2 2 3" xfId="12555" xr:uid="{00000000-0005-0000-0000-0000273A0000}"/>
    <cellStyle name="20% - Dekorfärg4 2 2 6 2 2 3 2" xfId="42149" xr:uid="{00000000-0005-0000-0000-0000283A0000}"/>
    <cellStyle name="20% - Dekorfärg4 2 2 6 2 2 4" xfId="30052" xr:uid="{00000000-0005-0000-0000-0000293A0000}"/>
    <cellStyle name="20% - Dekorfärg4 2 2 6 2 2 5" xfId="42150" xr:uid="{00000000-0005-0000-0000-00002A3A0000}"/>
    <cellStyle name="20% - Dekorfärg4 2 2 6 2 2_Tabell 6a K" xfId="20187" xr:uid="{00000000-0005-0000-0000-00002B3A0000}"/>
    <cellStyle name="20% - Dekorfärg4 2 2 6 2 3" xfId="5863" xr:uid="{00000000-0005-0000-0000-00002C3A0000}"/>
    <cellStyle name="20% - Dekorfärg4 2 2 6 2 3 2" xfId="14748" xr:uid="{00000000-0005-0000-0000-00002D3A0000}"/>
    <cellStyle name="20% - Dekorfärg4 2 2 6 2 3 2 2" xfId="42151" xr:uid="{00000000-0005-0000-0000-00002E3A0000}"/>
    <cellStyle name="20% - Dekorfärg4 2 2 6 2 3 3" xfId="32245" xr:uid="{00000000-0005-0000-0000-00002F3A0000}"/>
    <cellStyle name="20% - Dekorfärg4 2 2 6 2 3 4" xfId="42152" xr:uid="{00000000-0005-0000-0000-0000303A0000}"/>
    <cellStyle name="20% - Dekorfärg4 2 2 6 2 3_Tabell 6a K" xfId="19180" xr:uid="{00000000-0005-0000-0000-0000313A0000}"/>
    <cellStyle name="20% - Dekorfärg4 2 2 6 2 4" xfId="10363" xr:uid="{00000000-0005-0000-0000-0000323A0000}"/>
    <cellStyle name="20% - Dekorfärg4 2 2 6 2 4 2" xfId="42153" xr:uid="{00000000-0005-0000-0000-0000333A0000}"/>
    <cellStyle name="20% - Dekorfärg4 2 2 6 2 4 2 2" xfId="42154" xr:uid="{00000000-0005-0000-0000-0000343A0000}"/>
    <cellStyle name="20% - Dekorfärg4 2 2 6 2 4 3" xfId="42155" xr:uid="{00000000-0005-0000-0000-0000353A0000}"/>
    <cellStyle name="20% - Dekorfärg4 2 2 6 2 5" xfId="27860" xr:uid="{00000000-0005-0000-0000-0000363A0000}"/>
    <cellStyle name="20% - Dekorfärg4 2 2 6 2 5 2" xfId="42156" xr:uid="{00000000-0005-0000-0000-0000373A0000}"/>
    <cellStyle name="20% - Dekorfärg4 2 2 6 2 6" xfId="42157" xr:uid="{00000000-0005-0000-0000-0000383A0000}"/>
    <cellStyle name="20% - Dekorfärg4 2 2 6 2 7" xfId="42158" xr:uid="{00000000-0005-0000-0000-0000393A0000}"/>
    <cellStyle name="20% - Dekorfärg4 2 2 6 2_Tabell 6a K" xfId="19368" xr:uid="{00000000-0005-0000-0000-00003A3A0000}"/>
    <cellStyle name="20% - Dekorfärg4 2 2 6 3" xfId="2808" xr:uid="{00000000-0005-0000-0000-00003B3A0000}"/>
    <cellStyle name="20% - Dekorfärg4 2 2 6 3 2" xfId="7194" xr:uid="{00000000-0005-0000-0000-00003C3A0000}"/>
    <cellStyle name="20% - Dekorfärg4 2 2 6 3 2 2" xfId="16079" xr:uid="{00000000-0005-0000-0000-00003D3A0000}"/>
    <cellStyle name="20% - Dekorfärg4 2 2 6 3 2 2 2" xfId="42159" xr:uid="{00000000-0005-0000-0000-00003E3A0000}"/>
    <cellStyle name="20% - Dekorfärg4 2 2 6 3 2 3" xfId="33576" xr:uid="{00000000-0005-0000-0000-00003F3A0000}"/>
    <cellStyle name="20% - Dekorfärg4 2 2 6 3 2 4" xfId="42160" xr:uid="{00000000-0005-0000-0000-0000403A0000}"/>
    <cellStyle name="20% - Dekorfärg4 2 2 6 3 2_Tabell 6a K" xfId="24543" xr:uid="{00000000-0005-0000-0000-0000413A0000}"/>
    <cellStyle name="20% - Dekorfärg4 2 2 6 3 3" xfId="11693" xr:uid="{00000000-0005-0000-0000-0000423A0000}"/>
    <cellStyle name="20% - Dekorfärg4 2 2 6 3 3 2" xfId="42161" xr:uid="{00000000-0005-0000-0000-0000433A0000}"/>
    <cellStyle name="20% - Dekorfärg4 2 2 6 3 3 2 2" xfId="42162" xr:uid="{00000000-0005-0000-0000-0000443A0000}"/>
    <cellStyle name="20% - Dekorfärg4 2 2 6 3 3 3" xfId="42163" xr:uid="{00000000-0005-0000-0000-0000453A0000}"/>
    <cellStyle name="20% - Dekorfärg4 2 2 6 3 4" xfId="29190" xr:uid="{00000000-0005-0000-0000-0000463A0000}"/>
    <cellStyle name="20% - Dekorfärg4 2 2 6 3 4 2" xfId="42164" xr:uid="{00000000-0005-0000-0000-0000473A0000}"/>
    <cellStyle name="20% - Dekorfärg4 2 2 6 3 5" xfId="42165" xr:uid="{00000000-0005-0000-0000-0000483A0000}"/>
    <cellStyle name="20% - Dekorfärg4 2 2 6 3 6" xfId="42166" xr:uid="{00000000-0005-0000-0000-0000493A0000}"/>
    <cellStyle name="20% - Dekorfärg4 2 2 6 3_Tabell 6a K" xfId="24999" xr:uid="{00000000-0005-0000-0000-00004A3A0000}"/>
    <cellStyle name="20% - Dekorfärg4 2 2 6 4" xfId="5001" xr:uid="{00000000-0005-0000-0000-00004B3A0000}"/>
    <cellStyle name="20% - Dekorfärg4 2 2 6 4 2" xfId="13886" xr:uid="{00000000-0005-0000-0000-00004C3A0000}"/>
    <cellStyle name="20% - Dekorfärg4 2 2 6 4 2 2" xfId="42167" xr:uid="{00000000-0005-0000-0000-00004D3A0000}"/>
    <cellStyle name="20% - Dekorfärg4 2 2 6 4 3" xfId="31383" xr:uid="{00000000-0005-0000-0000-00004E3A0000}"/>
    <cellStyle name="20% - Dekorfärg4 2 2 6 4 4" xfId="42168" xr:uid="{00000000-0005-0000-0000-00004F3A0000}"/>
    <cellStyle name="20% - Dekorfärg4 2 2 6 4_Tabell 6a K" xfId="21881" xr:uid="{00000000-0005-0000-0000-0000503A0000}"/>
    <cellStyle name="20% - Dekorfärg4 2 2 6 5" xfId="9501" xr:uid="{00000000-0005-0000-0000-0000513A0000}"/>
    <cellStyle name="20% - Dekorfärg4 2 2 6 5 2" xfId="42169" xr:uid="{00000000-0005-0000-0000-0000523A0000}"/>
    <cellStyle name="20% - Dekorfärg4 2 2 6 5 2 2" xfId="42170" xr:uid="{00000000-0005-0000-0000-0000533A0000}"/>
    <cellStyle name="20% - Dekorfärg4 2 2 6 5 3" xfId="42171" xr:uid="{00000000-0005-0000-0000-0000543A0000}"/>
    <cellStyle name="20% - Dekorfärg4 2 2 6 6" xfId="26998" xr:uid="{00000000-0005-0000-0000-0000553A0000}"/>
    <cellStyle name="20% - Dekorfärg4 2 2 6 6 2" xfId="42172" xr:uid="{00000000-0005-0000-0000-0000563A0000}"/>
    <cellStyle name="20% - Dekorfärg4 2 2 6 7" xfId="42173" xr:uid="{00000000-0005-0000-0000-0000573A0000}"/>
    <cellStyle name="20% - Dekorfärg4 2 2 6 8" xfId="42174" xr:uid="{00000000-0005-0000-0000-0000583A0000}"/>
    <cellStyle name="20% - Dekorfärg4 2 2 6_Tabell 6a K" xfId="24206" xr:uid="{00000000-0005-0000-0000-0000593A0000}"/>
    <cellStyle name="20% - Dekorfärg4 2 2 7" xfId="1040" xr:uid="{00000000-0005-0000-0000-00005A3A0000}"/>
    <cellStyle name="20% - Dekorfärg4 2 2 7 2" xfId="1479" xr:uid="{00000000-0005-0000-0000-00005B3A0000}"/>
    <cellStyle name="20% - Dekorfärg4 2 2 7 2 2" xfId="3671" xr:uid="{00000000-0005-0000-0000-00005C3A0000}"/>
    <cellStyle name="20% - Dekorfärg4 2 2 7 2 2 2" xfId="8057" xr:uid="{00000000-0005-0000-0000-00005D3A0000}"/>
    <cellStyle name="20% - Dekorfärg4 2 2 7 2 2 2 2" xfId="16942" xr:uid="{00000000-0005-0000-0000-00005E3A0000}"/>
    <cellStyle name="20% - Dekorfärg4 2 2 7 2 2 2 2 2" xfId="42175" xr:uid="{00000000-0005-0000-0000-00005F3A0000}"/>
    <cellStyle name="20% - Dekorfärg4 2 2 7 2 2 2 3" xfId="34439" xr:uid="{00000000-0005-0000-0000-0000603A0000}"/>
    <cellStyle name="20% - Dekorfärg4 2 2 7 2 2 2_Tabell 6a K" xfId="18646" xr:uid="{00000000-0005-0000-0000-0000613A0000}"/>
    <cellStyle name="20% - Dekorfärg4 2 2 7 2 2 3" xfId="12556" xr:uid="{00000000-0005-0000-0000-0000623A0000}"/>
    <cellStyle name="20% - Dekorfärg4 2 2 7 2 2 3 2" xfId="42176" xr:uid="{00000000-0005-0000-0000-0000633A0000}"/>
    <cellStyle name="20% - Dekorfärg4 2 2 7 2 2 4" xfId="30053" xr:uid="{00000000-0005-0000-0000-0000643A0000}"/>
    <cellStyle name="20% - Dekorfärg4 2 2 7 2 2 5" xfId="42177" xr:uid="{00000000-0005-0000-0000-0000653A0000}"/>
    <cellStyle name="20% - Dekorfärg4 2 2 7 2 2_Tabell 6a K" xfId="25275" xr:uid="{00000000-0005-0000-0000-0000663A0000}"/>
    <cellStyle name="20% - Dekorfärg4 2 2 7 2 3" xfId="5864" xr:uid="{00000000-0005-0000-0000-0000673A0000}"/>
    <cellStyle name="20% - Dekorfärg4 2 2 7 2 3 2" xfId="14749" xr:uid="{00000000-0005-0000-0000-0000683A0000}"/>
    <cellStyle name="20% - Dekorfärg4 2 2 7 2 3 2 2" xfId="42178" xr:uid="{00000000-0005-0000-0000-0000693A0000}"/>
    <cellStyle name="20% - Dekorfärg4 2 2 7 2 3 3" xfId="32246" xr:uid="{00000000-0005-0000-0000-00006A3A0000}"/>
    <cellStyle name="20% - Dekorfärg4 2 2 7 2 3 4" xfId="42179" xr:uid="{00000000-0005-0000-0000-00006B3A0000}"/>
    <cellStyle name="20% - Dekorfärg4 2 2 7 2 3_Tabell 6a K" xfId="20658" xr:uid="{00000000-0005-0000-0000-00006C3A0000}"/>
    <cellStyle name="20% - Dekorfärg4 2 2 7 2 4" xfId="10364" xr:uid="{00000000-0005-0000-0000-00006D3A0000}"/>
    <cellStyle name="20% - Dekorfärg4 2 2 7 2 4 2" xfId="42180" xr:uid="{00000000-0005-0000-0000-00006E3A0000}"/>
    <cellStyle name="20% - Dekorfärg4 2 2 7 2 4 2 2" xfId="42181" xr:uid="{00000000-0005-0000-0000-00006F3A0000}"/>
    <cellStyle name="20% - Dekorfärg4 2 2 7 2 4 3" xfId="42182" xr:uid="{00000000-0005-0000-0000-0000703A0000}"/>
    <cellStyle name="20% - Dekorfärg4 2 2 7 2 5" xfId="27861" xr:uid="{00000000-0005-0000-0000-0000713A0000}"/>
    <cellStyle name="20% - Dekorfärg4 2 2 7 2 5 2" xfId="42183" xr:uid="{00000000-0005-0000-0000-0000723A0000}"/>
    <cellStyle name="20% - Dekorfärg4 2 2 7 2 6" xfId="42184" xr:uid="{00000000-0005-0000-0000-0000733A0000}"/>
    <cellStyle name="20% - Dekorfärg4 2 2 7 2 7" xfId="42185" xr:uid="{00000000-0005-0000-0000-0000743A0000}"/>
    <cellStyle name="20% - Dekorfärg4 2 2 7 2_Tabell 6a K" xfId="22610" xr:uid="{00000000-0005-0000-0000-0000753A0000}"/>
    <cellStyle name="20% - Dekorfärg4 2 2 7 3" xfId="3232" xr:uid="{00000000-0005-0000-0000-0000763A0000}"/>
    <cellStyle name="20% - Dekorfärg4 2 2 7 3 2" xfId="7618" xr:uid="{00000000-0005-0000-0000-0000773A0000}"/>
    <cellStyle name="20% - Dekorfärg4 2 2 7 3 2 2" xfId="16503" xr:uid="{00000000-0005-0000-0000-0000783A0000}"/>
    <cellStyle name="20% - Dekorfärg4 2 2 7 3 2 2 2" xfId="42186" xr:uid="{00000000-0005-0000-0000-0000793A0000}"/>
    <cellStyle name="20% - Dekorfärg4 2 2 7 3 2 3" xfId="34000" xr:uid="{00000000-0005-0000-0000-00007A3A0000}"/>
    <cellStyle name="20% - Dekorfärg4 2 2 7 3 2 4" xfId="42187" xr:uid="{00000000-0005-0000-0000-00007B3A0000}"/>
    <cellStyle name="20% - Dekorfärg4 2 2 7 3 2_Tabell 6a K" xfId="19711" xr:uid="{00000000-0005-0000-0000-00007C3A0000}"/>
    <cellStyle name="20% - Dekorfärg4 2 2 7 3 3" xfId="12117" xr:uid="{00000000-0005-0000-0000-00007D3A0000}"/>
    <cellStyle name="20% - Dekorfärg4 2 2 7 3 3 2" xfId="42188" xr:uid="{00000000-0005-0000-0000-00007E3A0000}"/>
    <cellStyle name="20% - Dekorfärg4 2 2 7 3 3 2 2" xfId="42189" xr:uid="{00000000-0005-0000-0000-00007F3A0000}"/>
    <cellStyle name="20% - Dekorfärg4 2 2 7 3 3 3" xfId="42190" xr:uid="{00000000-0005-0000-0000-0000803A0000}"/>
    <cellStyle name="20% - Dekorfärg4 2 2 7 3 4" xfId="29614" xr:uid="{00000000-0005-0000-0000-0000813A0000}"/>
    <cellStyle name="20% - Dekorfärg4 2 2 7 3 4 2" xfId="42191" xr:uid="{00000000-0005-0000-0000-0000823A0000}"/>
    <cellStyle name="20% - Dekorfärg4 2 2 7 3 5" xfId="42192" xr:uid="{00000000-0005-0000-0000-0000833A0000}"/>
    <cellStyle name="20% - Dekorfärg4 2 2 7 3 6" xfId="42193" xr:uid="{00000000-0005-0000-0000-0000843A0000}"/>
    <cellStyle name="20% - Dekorfärg4 2 2 7 3_Tabell 6a K" xfId="20201" xr:uid="{00000000-0005-0000-0000-0000853A0000}"/>
    <cellStyle name="20% - Dekorfärg4 2 2 7 4" xfId="5425" xr:uid="{00000000-0005-0000-0000-0000863A0000}"/>
    <cellStyle name="20% - Dekorfärg4 2 2 7 4 2" xfId="14310" xr:uid="{00000000-0005-0000-0000-0000873A0000}"/>
    <cellStyle name="20% - Dekorfärg4 2 2 7 4 2 2" xfId="42194" xr:uid="{00000000-0005-0000-0000-0000883A0000}"/>
    <cellStyle name="20% - Dekorfärg4 2 2 7 4 3" xfId="31807" xr:uid="{00000000-0005-0000-0000-0000893A0000}"/>
    <cellStyle name="20% - Dekorfärg4 2 2 7 4 4" xfId="42195" xr:uid="{00000000-0005-0000-0000-00008A3A0000}"/>
    <cellStyle name="20% - Dekorfärg4 2 2 7 4_Tabell 6a K" xfId="18393" xr:uid="{00000000-0005-0000-0000-00008B3A0000}"/>
    <cellStyle name="20% - Dekorfärg4 2 2 7 5" xfId="9925" xr:uid="{00000000-0005-0000-0000-00008C3A0000}"/>
    <cellStyle name="20% - Dekorfärg4 2 2 7 5 2" xfId="42196" xr:uid="{00000000-0005-0000-0000-00008D3A0000}"/>
    <cellStyle name="20% - Dekorfärg4 2 2 7 5 2 2" xfId="42197" xr:uid="{00000000-0005-0000-0000-00008E3A0000}"/>
    <cellStyle name="20% - Dekorfärg4 2 2 7 5 3" xfId="42198" xr:uid="{00000000-0005-0000-0000-00008F3A0000}"/>
    <cellStyle name="20% - Dekorfärg4 2 2 7 6" xfId="27422" xr:uid="{00000000-0005-0000-0000-0000903A0000}"/>
    <cellStyle name="20% - Dekorfärg4 2 2 7 6 2" xfId="42199" xr:uid="{00000000-0005-0000-0000-0000913A0000}"/>
    <cellStyle name="20% - Dekorfärg4 2 2 7 7" xfId="42200" xr:uid="{00000000-0005-0000-0000-0000923A0000}"/>
    <cellStyle name="20% - Dekorfärg4 2 2 7 8" xfId="42201" xr:uid="{00000000-0005-0000-0000-0000933A0000}"/>
    <cellStyle name="20% - Dekorfärg4 2 2 7_Tabell 6a K" xfId="18597" xr:uid="{00000000-0005-0000-0000-0000943A0000}"/>
    <cellStyle name="20% - Dekorfärg4 2 2 8" xfId="1460" xr:uid="{00000000-0005-0000-0000-0000953A0000}"/>
    <cellStyle name="20% - Dekorfärg4 2 2 8 2" xfId="3652" xr:uid="{00000000-0005-0000-0000-0000963A0000}"/>
    <cellStyle name="20% - Dekorfärg4 2 2 8 2 2" xfId="8038" xr:uid="{00000000-0005-0000-0000-0000973A0000}"/>
    <cellStyle name="20% - Dekorfärg4 2 2 8 2 2 2" xfId="16923" xr:uid="{00000000-0005-0000-0000-0000983A0000}"/>
    <cellStyle name="20% - Dekorfärg4 2 2 8 2 2 2 2" xfId="42202" xr:uid="{00000000-0005-0000-0000-0000993A0000}"/>
    <cellStyle name="20% - Dekorfärg4 2 2 8 2 2 3" xfId="34420" xr:uid="{00000000-0005-0000-0000-00009A3A0000}"/>
    <cellStyle name="20% - Dekorfärg4 2 2 8 2 2_Tabell 6a K" xfId="25366" xr:uid="{00000000-0005-0000-0000-00009B3A0000}"/>
    <cellStyle name="20% - Dekorfärg4 2 2 8 2 3" xfId="12537" xr:uid="{00000000-0005-0000-0000-00009C3A0000}"/>
    <cellStyle name="20% - Dekorfärg4 2 2 8 2 3 2" xfId="42203" xr:uid="{00000000-0005-0000-0000-00009D3A0000}"/>
    <cellStyle name="20% - Dekorfärg4 2 2 8 2 4" xfId="30034" xr:uid="{00000000-0005-0000-0000-00009E3A0000}"/>
    <cellStyle name="20% - Dekorfärg4 2 2 8 2 5" xfId="42204" xr:uid="{00000000-0005-0000-0000-00009F3A0000}"/>
    <cellStyle name="20% - Dekorfärg4 2 2 8 2_Tabell 6a K" xfId="18265" xr:uid="{00000000-0005-0000-0000-0000A03A0000}"/>
    <cellStyle name="20% - Dekorfärg4 2 2 8 3" xfId="5845" xr:uid="{00000000-0005-0000-0000-0000A13A0000}"/>
    <cellStyle name="20% - Dekorfärg4 2 2 8 3 2" xfId="14730" xr:uid="{00000000-0005-0000-0000-0000A23A0000}"/>
    <cellStyle name="20% - Dekorfärg4 2 2 8 3 2 2" xfId="42205" xr:uid="{00000000-0005-0000-0000-0000A33A0000}"/>
    <cellStyle name="20% - Dekorfärg4 2 2 8 3 3" xfId="32227" xr:uid="{00000000-0005-0000-0000-0000A43A0000}"/>
    <cellStyle name="20% - Dekorfärg4 2 2 8 3 4" xfId="42206" xr:uid="{00000000-0005-0000-0000-0000A53A0000}"/>
    <cellStyle name="20% - Dekorfärg4 2 2 8 3_Tabell 6a K" xfId="20141" xr:uid="{00000000-0005-0000-0000-0000A63A0000}"/>
    <cellStyle name="20% - Dekorfärg4 2 2 8 4" xfId="10345" xr:uid="{00000000-0005-0000-0000-0000A73A0000}"/>
    <cellStyle name="20% - Dekorfärg4 2 2 8 4 2" xfId="42207" xr:uid="{00000000-0005-0000-0000-0000A83A0000}"/>
    <cellStyle name="20% - Dekorfärg4 2 2 8 4 2 2" xfId="42208" xr:uid="{00000000-0005-0000-0000-0000A93A0000}"/>
    <cellStyle name="20% - Dekorfärg4 2 2 8 4 3" xfId="42209" xr:uid="{00000000-0005-0000-0000-0000AA3A0000}"/>
    <cellStyle name="20% - Dekorfärg4 2 2 8 5" xfId="27842" xr:uid="{00000000-0005-0000-0000-0000AB3A0000}"/>
    <cellStyle name="20% - Dekorfärg4 2 2 8 5 2" xfId="42210" xr:uid="{00000000-0005-0000-0000-0000AC3A0000}"/>
    <cellStyle name="20% - Dekorfärg4 2 2 8 6" xfId="42211" xr:uid="{00000000-0005-0000-0000-0000AD3A0000}"/>
    <cellStyle name="20% - Dekorfärg4 2 2 8 7" xfId="42212" xr:uid="{00000000-0005-0000-0000-0000AE3A0000}"/>
    <cellStyle name="20% - Dekorfärg4 2 2 8_Tabell 6a K" xfId="25038" xr:uid="{00000000-0005-0000-0000-0000AF3A0000}"/>
    <cellStyle name="20% - Dekorfärg4 2 2 9" xfId="2384" xr:uid="{00000000-0005-0000-0000-0000B03A0000}"/>
    <cellStyle name="20% - Dekorfärg4 2 2 9 2" xfId="6770" xr:uid="{00000000-0005-0000-0000-0000B13A0000}"/>
    <cellStyle name="20% - Dekorfärg4 2 2 9 2 2" xfId="15655" xr:uid="{00000000-0005-0000-0000-0000B23A0000}"/>
    <cellStyle name="20% - Dekorfärg4 2 2 9 2 2 2" xfId="42213" xr:uid="{00000000-0005-0000-0000-0000B33A0000}"/>
    <cellStyle name="20% - Dekorfärg4 2 2 9 2 3" xfId="33152" xr:uid="{00000000-0005-0000-0000-0000B43A0000}"/>
    <cellStyle name="20% - Dekorfärg4 2 2 9 2 4" xfId="42214" xr:uid="{00000000-0005-0000-0000-0000B53A0000}"/>
    <cellStyle name="20% - Dekorfärg4 2 2 9 2_Tabell 6a K" xfId="19143" xr:uid="{00000000-0005-0000-0000-0000B63A0000}"/>
    <cellStyle name="20% - Dekorfärg4 2 2 9 3" xfId="11269" xr:uid="{00000000-0005-0000-0000-0000B73A0000}"/>
    <cellStyle name="20% - Dekorfärg4 2 2 9 3 2" xfId="42215" xr:uid="{00000000-0005-0000-0000-0000B83A0000}"/>
    <cellStyle name="20% - Dekorfärg4 2 2 9 3 2 2" xfId="42216" xr:uid="{00000000-0005-0000-0000-0000B93A0000}"/>
    <cellStyle name="20% - Dekorfärg4 2 2 9 3 3" xfId="42217" xr:uid="{00000000-0005-0000-0000-0000BA3A0000}"/>
    <cellStyle name="20% - Dekorfärg4 2 2 9 4" xfId="28766" xr:uid="{00000000-0005-0000-0000-0000BB3A0000}"/>
    <cellStyle name="20% - Dekorfärg4 2 2 9 4 2" xfId="42218" xr:uid="{00000000-0005-0000-0000-0000BC3A0000}"/>
    <cellStyle name="20% - Dekorfärg4 2 2 9 5" xfId="42219" xr:uid="{00000000-0005-0000-0000-0000BD3A0000}"/>
    <cellStyle name="20% - Dekorfärg4 2 2 9 6" xfId="42220" xr:uid="{00000000-0005-0000-0000-0000BE3A0000}"/>
    <cellStyle name="20% - Dekorfärg4 2 2 9_Tabell 6a K" xfId="17946" xr:uid="{00000000-0005-0000-0000-0000BF3A0000}"/>
    <cellStyle name="20% - Dekorfärg4 2 2_Tabell 6a K" xfId="25689" xr:uid="{00000000-0005-0000-0000-0000C03A0000}"/>
    <cellStyle name="20% - Dekorfärg4 2 3" xfId="264" xr:uid="{00000000-0005-0000-0000-0000C13A0000}"/>
    <cellStyle name="20% - Dekorfärg4 2 3 10" xfId="42221" xr:uid="{00000000-0005-0000-0000-0000C23A0000}"/>
    <cellStyle name="20% - Dekorfärg4 2 3 11" xfId="42222" xr:uid="{00000000-0005-0000-0000-0000C33A0000}"/>
    <cellStyle name="20% - Dekorfärg4 2 3 12" xfId="42223" xr:uid="{00000000-0005-0000-0000-0000C43A0000}"/>
    <cellStyle name="20% - Dekorfärg4 2 3 2" xfId="476" xr:uid="{00000000-0005-0000-0000-0000C53A0000}"/>
    <cellStyle name="20% - Dekorfärg4 2 3 2 2" xfId="900" xr:uid="{00000000-0005-0000-0000-0000C63A0000}"/>
    <cellStyle name="20% - Dekorfärg4 2 3 2 2 2" xfId="1482" xr:uid="{00000000-0005-0000-0000-0000C73A0000}"/>
    <cellStyle name="20% - Dekorfärg4 2 3 2 2 2 2" xfId="3674" xr:uid="{00000000-0005-0000-0000-0000C83A0000}"/>
    <cellStyle name="20% - Dekorfärg4 2 3 2 2 2 2 2" xfId="8060" xr:uid="{00000000-0005-0000-0000-0000C93A0000}"/>
    <cellStyle name="20% - Dekorfärg4 2 3 2 2 2 2 2 2" xfId="16945" xr:uid="{00000000-0005-0000-0000-0000CA3A0000}"/>
    <cellStyle name="20% - Dekorfärg4 2 3 2 2 2 2 2 2 2" xfId="42224" xr:uid="{00000000-0005-0000-0000-0000CB3A0000}"/>
    <cellStyle name="20% - Dekorfärg4 2 3 2 2 2 2 2 3" xfId="34442" xr:uid="{00000000-0005-0000-0000-0000CC3A0000}"/>
    <cellStyle name="20% - Dekorfärg4 2 3 2 2 2 2 2_Tabell 6a K" xfId="18145" xr:uid="{00000000-0005-0000-0000-0000CD3A0000}"/>
    <cellStyle name="20% - Dekorfärg4 2 3 2 2 2 2 3" xfId="12559" xr:uid="{00000000-0005-0000-0000-0000CE3A0000}"/>
    <cellStyle name="20% - Dekorfärg4 2 3 2 2 2 2 3 2" xfId="42225" xr:uid="{00000000-0005-0000-0000-0000CF3A0000}"/>
    <cellStyle name="20% - Dekorfärg4 2 3 2 2 2 2 4" xfId="30056" xr:uid="{00000000-0005-0000-0000-0000D03A0000}"/>
    <cellStyle name="20% - Dekorfärg4 2 3 2 2 2 2 5" xfId="42226" xr:uid="{00000000-0005-0000-0000-0000D13A0000}"/>
    <cellStyle name="20% - Dekorfärg4 2 3 2 2 2 2_Tabell 6a K" xfId="19672" xr:uid="{00000000-0005-0000-0000-0000D23A0000}"/>
    <cellStyle name="20% - Dekorfärg4 2 3 2 2 2 3" xfId="5867" xr:uid="{00000000-0005-0000-0000-0000D33A0000}"/>
    <cellStyle name="20% - Dekorfärg4 2 3 2 2 2 3 2" xfId="14752" xr:uid="{00000000-0005-0000-0000-0000D43A0000}"/>
    <cellStyle name="20% - Dekorfärg4 2 3 2 2 2 3 2 2" xfId="42227" xr:uid="{00000000-0005-0000-0000-0000D53A0000}"/>
    <cellStyle name="20% - Dekorfärg4 2 3 2 2 2 3 3" xfId="32249" xr:uid="{00000000-0005-0000-0000-0000D63A0000}"/>
    <cellStyle name="20% - Dekorfärg4 2 3 2 2 2 3 4" xfId="42228" xr:uid="{00000000-0005-0000-0000-0000D73A0000}"/>
    <cellStyle name="20% - Dekorfärg4 2 3 2 2 2 3_Tabell 6a K" xfId="22116" xr:uid="{00000000-0005-0000-0000-0000D83A0000}"/>
    <cellStyle name="20% - Dekorfärg4 2 3 2 2 2 4" xfId="10367" xr:uid="{00000000-0005-0000-0000-0000D93A0000}"/>
    <cellStyle name="20% - Dekorfärg4 2 3 2 2 2 4 2" xfId="42229" xr:uid="{00000000-0005-0000-0000-0000DA3A0000}"/>
    <cellStyle name="20% - Dekorfärg4 2 3 2 2 2 4 2 2" xfId="42230" xr:uid="{00000000-0005-0000-0000-0000DB3A0000}"/>
    <cellStyle name="20% - Dekorfärg4 2 3 2 2 2 4 3" xfId="42231" xr:uid="{00000000-0005-0000-0000-0000DC3A0000}"/>
    <cellStyle name="20% - Dekorfärg4 2 3 2 2 2 5" xfId="27864" xr:uid="{00000000-0005-0000-0000-0000DD3A0000}"/>
    <cellStyle name="20% - Dekorfärg4 2 3 2 2 2 5 2" xfId="42232" xr:uid="{00000000-0005-0000-0000-0000DE3A0000}"/>
    <cellStyle name="20% - Dekorfärg4 2 3 2 2 2 6" xfId="42233" xr:uid="{00000000-0005-0000-0000-0000DF3A0000}"/>
    <cellStyle name="20% - Dekorfärg4 2 3 2 2 2 7" xfId="42234" xr:uid="{00000000-0005-0000-0000-0000E03A0000}"/>
    <cellStyle name="20% - Dekorfärg4 2 3 2 2 2_Tabell 6a K" xfId="19146" xr:uid="{00000000-0005-0000-0000-0000E13A0000}"/>
    <cellStyle name="20% - Dekorfärg4 2 3 2 2 3" xfId="3092" xr:uid="{00000000-0005-0000-0000-0000E23A0000}"/>
    <cellStyle name="20% - Dekorfärg4 2 3 2 2 3 2" xfId="7478" xr:uid="{00000000-0005-0000-0000-0000E33A0000}"/>
    <cellStyle name="20% - Dekorfärg4 2 3 2 2 3 2 2" xfId="16363" xr:uid="{00000000-0005-0000-0000-0000E43A0000}"/>
    <cellStyle name="20% - Dekorfärg4 2 3 2 2 3 2 2 2" xfId="42235" xr:uid="{00000000-0005-0000-0000-0000E53A0000}"/>
    <cellStyle name="20% - Dekorfärg4 2 3 2 2 3 2 3" xfId="33860" xr:uid="{00000000-0005-0000-0000-0000E63A0000}"/>
    <cellStyle name="20% - Dekorfärg4 2 3 2 2 3 2 4" xfId="42236" xr:uid="{00000000-0005-0000-0000-0000E73A0000}"/>
    <cellStyle name="20% - Dekorfärg4 2 3 2 2 3 2_Tabell 6a K" xfId="20793" xr:uid="{00000000-0005-0000-0000-0000E83A0000}"/>
    <cellStyle name="20% - Dekorfärg4 2 3 2 2 3 3" xfId="11977" xr:uid="{00000000-0005-0000-0000-0000E93A0000}"/>
    <cellStyle name="20% - Dekorfärg4 2 3 2 2 3 3 2" xfId="42237" xr:uid="{00000000-0005-0000-0000-0000EA3A0000}"/>
    <cellStyle name="20% - Dekorfärg4 2 3 2 2 3 3 2 2" xfId="42238" xr:uid="{00000000-0005-0000-0000-0000EB3A0000}"/>
    <cellStyle name="20% - Dekorfärg4 2 3 2 2 3 3 3" xfId="42239" xr:uid="{00000000-0005-0000-0000-0000EC3A0000}"/>
    <cellStyle name="20% - Dekorfärg4 2 3 2 2 3 4" xfId="29474" xr:uid="{00000000-0005-0000-0000-0000ED3A0000}"/>
    <cellStyle name="20% - Dekorfärg4 2 3 2 2 3 4 2" xfId="42240" xr:uid="{00000000-0005-0000-0000-0000EE3A0000}"/>
    <cellStyle name="20% - Dekorfärg4 2 3 2 2 3 5" xfId="42241" xr:uid="{00000000-0005-0000-0000-0000EF3A0000}"/>
    <cellStyle name="20% - Dekorfärg4 2 3 2 2 3 6" xfId="42242" xr:uid="{00000000-0005-0000-0000-0000F03A0000}"/>
    <cellStyle name="20% - Dekorfärg4 2 3 2 2 3_Tabell 6a K" xfId="20959" xr:uid="{00000000-0005-0000-0000-0000F13A0000}"/>
    <cellStyle name="20% - Dekorfärg4 2 3 2 2 4" xfId="5285" xr:uid="{00000000-0005-0000-0000-0000F23A0000}"/>
    <cellStyle name="20% - Dekorfärg4 2 3 2 2 4 2" xfId="14170" xr:uid="{00000000-0005-0000-0000-0000F33A0000}"/>
    <cellStyle name="20% - Dekorfärg4 2 3 2 2 4 2 2" xfId="42243" xr:uid="{00000000-0005-0000-0000-0000F43A0000}"/>
    <cellStyle name="20% - Dekorfärg4 2 3 2 2 4 3" xfId="31667" xr:uid="{00000000-0005-0000-0000-0000F53A0000}"/>
    <cellStyle name="20% - Dekorfärg4 2 3 2 2 4 4" xfId="42244" xr:uid="{00000000-0005-0000-0000-0000F63A0000}"/>
    <cellStyle name="20% - Dekorfärg4 2 3 2 2 4_Tabell 6a K" xfId="18567" xr:uid="{00000000-0005-0000-0000-0000F73A0000}"/>
    <cellStyle name="20% - Dekorfärg4 2 3 2 2 5" xfId="9785" xr:uid="{00000000-0005-0000-0000-0000F83A0000}"/>
    <cellStyle name="20% - Dekorfärg4 2 3 2 2 5 2" xfId="42245" xr:uid="{00000000-0005-0000-0000-0000F93A0000}"/>
    <cellStyle name="20% - Dekorfärg4 2 3 2 2 5 2 2" xfId="42246" xr:uid="{00000000-0005-0000-0000-0000FA3A0000}"/>
    <cellStyle name="20% - Dekorfärg4 2 3 2 2 5 3" xfId="42247" xr:uid="{00000000-0005-0000-0000-0000FB3A0000}"/>
    <cellStyle name="20% - Dekorfärg4 2 3 2 2 6" xfId="27282" xr:uid="{00000000-0005-0000-0000-0000FC3A0000}"/>
    <cellStyle name="20% - Dekorfärg4 2 3 2 2 6 2" xfId="42248" xr:uid="{00000000-0005-0000-0000-0000FD3A0000}"/>
    <cellStyle name="20% - Dekorfärg4 2 3 2 2 7" xfId="42249" xr:uid="{00000000-0005-0000-0000-0000FE3A0000}"/>
    <cellStyle name="20% - Dekorfärg4 2 3 2 2 8" xfId="42250" xr:uid="{00000000-0005-0000-0000-0000FF3A0000}"/>
    <cellStyle name="20% - Dekorfärg4 2 3 2 2_Tabell 6a K" xfId="22499" xr:uid="{00000000-0005-0000-0000-0000003B0000}"/>
    <cellStyle name="20% - Dekorfärg4 2 3 2 3" xfId="1481" xr:uid="{00000000-0005-0000-0000-0000013B0000}"/>
    <cellStyle name="20% - Dekorfärg4 2 3 2 3 2" xfId="3673" xr:uid="{00000000-0005-0000-0000-0000023B0000}"/>
    <cellStyle name="20% - Dekorfärg4 2 3 2 3 2 2" xfId="8059" xr:uid="{00000000-0005-0000-0000-0000033B0000}"/>
    <cellStyle name="20% - Dekorfärg4 2 3 2 3 2 2 2" xfId="16944" xr:uid="{00000000-0005-0000-0000-0000043B0000}"/>
    <cellStyle name="20% - Dekorfärg4 2 3 2 3 2 2 2 2" xfId="42251" xr:uid="{00000000-0005-0000-0000-0000053B0000}"/>
    <cellStyle name="20% - Dekorfärg4 2 3 2 3 2 2 3" xfId="34441" xr:uid="{00000000-0005-0000-0000-0000063B0000}"/>
    <cellStyle name="20% - Dekorfärg4 2 3 2 3 2 2_Tabell 6a K" xfId="25134" xr:uid="{00000000-0005-0000-0000-0000073B0000}"/>
    <cellStyle name="20% - Dekorfärg4 2 3 2 3 2 3" xfId="12558" xr:uid="{00000000-0005-0000-0000-0000083B0000}"/>
    <cellStyle name="20% - Dekorfärg4 2 3 2 3 2 3 2" xfId="42252" xr:uid="{00000000-0005-0000-0000-0000093B0000}"/>
    <cellStyle name="20% - Dekorfärg4 2 3 2 3 2 4" xfId="30055" xr:uid="{00000000-0005-0000-0000-00000A3B0000}"/>
    <cellStyle name="20% - Dekorfärg4 2 3 2 3 2 5" xfId="42253" xr:uid="{00000000-0005-0000-0000-00000B3B0000}"/>
    <cellStyle name="20% - Dekorfärg4 2 3 2 3 2_Tabell 6a K" xfId="25299" xr:uid="{00000000-0005-0000-0000-00000C3B0000}"/>
    <cellStyle name="20% - Dekorfärg4 2 3 2 3 3" xfId="5866" xr:uid="{00000000-0005-0000-0000-00000D3B0000}"/>
    <cellStyle name="20% - Dekorfärg4 2 3 2 3 3 2" xfId="14751" xr:uid="{00000000-0005-0000-0000-00000E3B0000}"/>
    <cellStyle name="20% - Dekorfärg4 2 3 2 3 3 2 2" xfId="42254" xr:uid="{00000000-0005-0000-0000-00000F3B0000}"/>
    <cellStyle name="20% - Dekorfärg4 2 3 2 3 3 3" xfId="32248" xr:uid="{00000000-0005-0000-0000-0000103B0000}"/>
    <cellStyle name="20% - Dekorfärg4 2 3 2 3 3 4" xfId="42255" xr:uid="{00000000-0005-0000-0000-0000113B0000}"/>
    <cellStyle name="20% - Dekorfärg4 2 3 2 3 3_Tabell 6a K" xfId="20518" xr:uid="{00000000-0005-0000-0000-0000123B0000}"/>
    <cellStyle name="20% - Dekorfärg4 2 3 2 3 4" xfId="10366" xr:uid="{00000000-0005-0000-0000-0000133B0000}"/>
    <cellStyle name="20% - Dekorfärg4 2 3 2 3 4 2" xfId="42256" xr:uid="{00000000-0005-0000-0000-0000143B0000}"/>
    <cellStyle name="20% - Dekorfärg4 2 3 2 3 4 2 2" xfId="42257" xr:uid="{00000000-0005-0000-0000-0000153B0000}"/>
    <cellStyle name="20% - Dekorfärg4 2 3 2 3 4 3" xfId="42258" xr:uid="{00000000-0005-0000-0000-0000163B0000}"/>
    <cellStyle name="20% - Dekorfärg4 2 3 2 3 5" xfId="27863" xr:uid="{00000000-0005-0000-0000-0000173B0000}"/>
    <cellStyle name="20% - Dekorfärg4 2 3 2 3 5 2" xfId="42259" xr:uid="{00000000-0005-0000-0000-0000183B0000}"/>
    <cellStyle name="20% - Dekorfärg4 2 3 2 3 6" xfId="42260" xr:uid="{00000000-0005-0000-0000-0000193B0000}"/>
    <cellStyle name="20% - Dekorfärg4 2 3 2 3 7" xfId="42261" xr:uid="{00000000-0005-0000-0000-00001A3B0000}"/>
    <cellStyle name="20% - Dekorfärg4 2 3 2 3_Tabell 6a K" xfId="26457" xr:uid="{00000000-0005-0000-0000-00001B3B0000}"/>
    <cellStyle name="20% - Dekorfärg4 2 3 2 4" xfId="2668" xr:uid="{00000000-0005-0000-0000-00001C3B0000}"/>
    <cellStyle name="20% - Dekorfärg4 2 3 2 4 2" xfId="7054" xr:uid="{00000000-0005-0000-0000-00001D3B0000}"/>
    <cellStyle name="20% - Dekorfärg4 2 3 2 4 2 2" xfId="15939" xr:uid="{00000000-0005-0000-0000-00001E3B0000}"/>
    <cellStyle name="20% - Dekorfärg4 2 3 2 4 2 2 2" xfId="42262" xr:uid="{00000000-0005-0000-0000-00001F3B0000}"/>
    <cellStyle name="20% - Dekorfärg4 2 3 2 4 2 3" xfId="33436" xr:uid="{00000000-0005-0000-0000-0000203B0000}"/>
    <cellStyle name="20% - Dekorfärg4 2 3 2 4 2 4" xfId="42263" xr:uid="{00000000-0005-0000-0000-0000213B0000}"/>
    <cellStyle name="20% - Dekorfärg4 2 3 2 4 2_Tabell 6a K" xfId="22302" xr:uid="{00000000-0005-0000-0000-0000223B0000}"/>
    <cellStyle name="20% - Dekorfärg4 2 3 2 4 3" xfId="11553" xr:uid="{00000000-0005-0000-0000-0000233B0000}"/>
    <cellStyle name="20% - Dekorfärg4 2 3 2 4 3 2" xfId="42264" xr:uid="{00000000-0005-0000-0000-0000243B0000}"/>
    <cellStyle name="20% - Dekorfärg4 2 3 2 4 3 2 2" xfId="42265" xr:uid="{00000000-0005-0000-0000-0000253B0000}"/>
    <cellStyle name="20% - Dekorfärg4 2 3 2 4 3 3" xfId="42266" xr:uid="{00000000-0005-0000-0000-0000263B0000}"/>
    <cellStyle name="20% - Dekorfärg4 2 3 2 4 4" xfId="29050" xr:uid="{00000000-0005-0000-0000-0000273B0000}"/>
    <cellStyle name="20% - Dekorfärg4 2 3 2 4 4 2" xfId="42267" xr:uid="{00000000-0005-0000-0000-0000283B0000}"/>
    <cellStyle name="20% - Dekorfärg4 2 3 2 4 5" xfId="42268" xr:uid="{00000000-0005-0000-0000-0000293B0000}"/>
    <cellStyle name="20% - Dekorfärg4 2 3 2 4 6" xfId="42269" xr:uid="{00000000-0005-0000-0000-00002A3B0000}"/>
    <cellStyle name="20% - Dekorfärg4 2 3 2 4_Tabell 6a K" xfId="23013" xr:uid="{00000000-0005-0000-0000-00002B3B0000}"/>
    <cellStyle name="20% - Dekorfärg4 2 3 2 5" xfId="4861" xr:uid="{00000000-0005-0000-0000-00002C3B0000}"/>
    <cellStyle name="20% - Dekorfärg4 2 3 2 5 2" xfId="13746" xr:uid="{00000000-0005-0000-0000-00002D3B0000}"/>
    <cellStyle name="20% - Dekorfärg4 2 3 2 5 2 2" xfId="42270" xr:uid="{00000000-0005-0000-0000-00002E3B0000}"/>
    <cellStyle name="20% - Dekorfärg4 2 3 2 5 3" xfId="31243" xr:uid="{00000000-0005-0000-0000-00002F3B0000}"/>
    <cellStyle name="20% - Dekorfärg4 2 3 2 5 4" xfId="42271" xr:uid="{00000000-0005-0000-0000-0000303B0000}"/>
    <cellStyle name="20% - Dekorfärg4 2 3 2 5_Tabell 6a K" xfId="20818" xr:uid="{00000000-0005-0000-0000-0000313B0000}"/>
    <cellStyle name="20% - Dekorfärg4 2 3 2 6" xfId="9361" xr:uid="{00000000-0005-0000-0000-0000323B0000}"/>
    <cellStyle name="20% - Dekorfärg4 2 3 2 6 2" xfId="42272" xr:uid="{00000000-0005-0000-0000-0000333B0000}"/>
    <cellStyle name="20% - Dekorfärg4 2 3 2 6 2 2" xfId="42273" xr:uid="{00000000-0005-0000-0000-0000343B0000}"/>
    <cellStyle name="20% - Dekorfärg4 2 3 2 6 3" xfId="42274" xr:uid="{00000000-0005-0000-0000-0000353B0000}"/>
    <cellStyle name="20% - Dekorfärg4 2 3 2 7" xfId="26858" xr:uid="{00000000-0005-0000-0000-0000363B0000}"/>
    <cellStyle name="20% - Dekorfärg4 2 3 2 7 2" xfId="42275" xr:uid="{00000000-0005-0000-0000-0000373B0000}"/>
    <cellStyle name="20% - Dekorfärg4 2 3 2 8" xfId="42276" xr:uid="{00000000-0005-0000-0000-0000383B0000}"/>
    <cellStyle name="20% - Dekorfärg4 2 3 2 9" xfId="42277" xr:uid="{00000000-0005-0000-0000-0000393B0000}"/>
    <cellStyle name="20% - Dekorfärg4 2 3 2_Tabell 6a K" xfId="18738" xr:uid="{00000000-0005-0000-0000-00003A3B0000}"/>
    <cellStyle name="20% - Dekorfärg4 2 3 3" xfId="688" xr:uid="{00000000-0005-0000-0000-00003B3B0000}"/>
    <cellStyle name="20% - Dekorfärg4 2 3 3 2" xfId="1483" xr:uid="{00000000-0005-0000-0000-00003C3B0000}"/>
    <cellStyle name="20% - Dekorfärg4 2 3 3 2 2" xfId="3675" xr:uid="{00000000-0005-0000-0000-00003D3B0000}"/>
    <cellStyle name="20% - Dekorfärg4 2 3 3 2 2 2" xfId="8061" xr:uid="{00000000-0005-0000-0000-00003E3B0000}"/>
    <cellStyle name="20% - Dekorfärg4 2 3 3 2 2 2 2" xfId="16946" xr:uid="{00000000-0005-0000-0000-00003F3B0000}"/>
    <cellStyle name="20% - Dekorfärg4 2 3 3 2 2 2 2 2" xfId="42278" xr:uid="{00000000-0005-0000-0000-0000403B0000}"/>
    <cellStyle name="20% - Dekorfärg4 2 3 3 2 2 2 3" xfId="34443" xr:uid="{00000000-0005-0000-0000-0000413B0000}"/>
    <cellStyle name="20% - Dekorfärg4 2 3 3 2 2 2_Tabell 6a K" xfId="18103" xr:uid="{00000000-0005-0000-0000-0000423B0000}"/>
    <cellStyle name="20% - Dekorfärg4 2 3 3 2 2 3" xfId="12560" xr:uid="{00000000-0005-0000-0000-0000433B0000}"/>
    <cellStyle name="20% - Dekorfärg4 2 3 3 2 2 3 2" xfId="42279" xr:uid="{00000000-0005-0000-0000-0000443B0000}"/>
    <cellStyle name="20% - Dekorfärg4 2 3 3 2 2 4" xfId="30057" xr:uid="{00000000-0005-0000-0000-0000453B0000}"/>
    <cellStyle name="20% - Dekorfärg4 2 3 3 2 2 5" xfId="42280" xr:uid="{00000000-0005-0000-0000-0000463B0000}"/>
    <cellStyle name="20% - Dekorfärg4 2 3 3 2 2_Tabell 6a K" xfId="25096" xr:uid="{00000000-0005-0000-0000-0000473B0000}"/>
    <cellStyle name="20% - Dekorfärg4 2 3 3 2 3" xfId="5868" xr:uid="{00000000-0005-0000-0000-0000483B0000}"/>
    <cellStyle name="20% - Dekorfärg4 2 3 3 2 3 2" xfId="14753" xr:uid="{00000000-0005-0000-0000-0000493B0000}"/>
    <cellStyle name="20% - Dekorfärg4 2 3 3 2 3 2 2" xfId="42281" xr:uid="{00000000-0005-0000-0000-00004A3B0000}"/>
    <cellStyle name="20% - Dekorfärg4 2 3 3 2 3 3" xfId="32250" xr:uid="{00000000-0005-0000-0000-00004B3B0000}"/>
    <cellStyle name="20% - Dekorfärg4 2 3 3 2 3 4" xfId="42282" xr:uid="{00000000-0005-0000-0000-00004C3B0000}"/>
    <cellStyle name="20% - Dekorfärg4 2 3 3 2 3_Tabell 6a K" xfId="22111" xr:uid="{00000000-0005-0000-0000-00004D3B0000}"/>
    <cellStyle name="20% - Dekorfärg4 2 3 3 2 4" xfId="10368" xr:uid="{00000000-0005-0000-0000-00004E3B0000}"/>
    <cellStyle name="20% - Dekorfärg4 2 3 3 2 4 2" xfId="42283" xr:uid="{00000000-0005-0000-0000-00004F3B0000}"/>
    <cellStyle name="20% - Dekorfärg4 2 3 3 2 4 2 2" xfId="42284" xr:uid="{00000000-0005-0000-0000-0000503B0000}"/>
    <cellStyle name="20% - Dekorfärg4 2 3 3 2 4 3" xfId="42285" xr:uid="{00000000-0005-0000-0000-0000513B0000}"/>
    <cellStyle name="20% - Dekorfärg4 2 3 3 2 5" xfId="27865" xr:uid="{00000000-0005-0000-0000-0000523B0000}"/>
    <cellStyle name="20% - Dekorfärg4 2 3 3 2 5 2" xfId="42286" xr:uid="{00000000-0005-0000-0000-0000533B0000}"/>
    <cellStyle name="20% - Dekorfärg4 2 3 3 2 6" xfId="42287" xr:uid="{00000000-0005-0000-0000-0000543B0000}"/>
    <cellStyle name="20% - Dekorfärg4 2 3 3 2 7" xfId="42288" xr:uid="{00000000-0005-0000-0000-0000553B0000}"/>
    <cellStyle name="20% - Dekorfärg4 2 3 3 2_Tabell 6a K" xfId="21615" xr:uid="{00000000-0005-0000-0000-0000563B0000}"/>
    <cellStyle name="20% - Dekorfärg4 2 3 3 3" xfId="2880" xr:uid="{00000000-0005-0000-0000-0000573B0000}"/>
    <cellStyle name="20% - Dekorfärg4 2 3 3 3 2" xfId="7266" xr:uid="{00000000-0005-0000-0000-0000583B0000}"/>
    <cellStyle name="20% - Dekorfärg4 2 3 3 3 2 2" xfId="16151" xr:uid="{00000000-0005-0000-0000-0000593B0000}"/>
    <cellStyle name="20% - Dekorfärg4 2 3 3 3 2 2 2" xfId="42289" xr:uid="{00000000-0005-0000-0000-00005A3B0000}"/>
    <cellStyle name="20% - Dekorfärg4 2 3 3 3 2 3" xfId="33648" xr:uid="{00000000-0005-0000-0000-00005B3B0000}"/>
    <cellStyle name="20% - Dekorfärg4 2 3 3 3 2 4" xfId="42290" xr:uid="{00000000-0005-0000-0000-00005C3B0000}"/>
    <cellStyle name="20% - Dekorfärg4 2 3 3 3 2_Tabell 6a K" xfId="22929" xr:uid="{00000000-0005-0000-0000-00005D3B0000}"/>
    <cellStyle name="20% - Dekorfärg4 2 3 3 3 3" xfId="11765" xr:uid="{00000000-0005-0000-0000-00005E3B0000}"/>
    <cellStyle name="20% - Dekorfärg4 2 3 3 3 3 2" xfId="42291" xr:uid="{00000000-0005-0000-0000-00005F3B0000}"/>
    <cellStyle name="20% - Dekorfärg4 2 3 3 3 3 2 2" xfId="42292" xr:uid="{00000000-0005-0000-0000-0000603B0000}"/>
    <cellStyle name="20% - Dekorfärg4 2 3 3 3 3 3" xfId="42293" xr:uid="{00000000-0005-0000-0000-0000613B0000}"/>
    <cellStyle name="20% - Dekorfärg4 2 3 3 3 4" xfId="29262" xr:uid="{00000000-0005-0000-0000-0000623B0000}"/>
    <cellStyle name="20% - Dekorfärg4 2 3 3 3 4 2" xfId="42294" xr:uid="{00000000-0005-0000-0000-0000633B0000}"/>
    <cellStyle name="20% - Dekorfärg4 2 3 3 3 5" xfId="42295" xr:uid="{00000000-0005-0000-0000-0000643B0000}"/>
    <cellStyle name="20% - Dekorfärg4 2 3 3 3 6" xfId="42296" xr:uid="{00000000-0005-0000-0000-0000653B0000}"/>
    <cellStyle name="20% - Dekorfärg4 2 3 3 3_Tabell 6a K" xfId="24440" xr:uid="{00000000-0005-0000-0000-0000663B0000}"/>
    <cellStyle name="20% - Dekorfärg4 2 3 3 4" xfId="5073" xr:uid="{00000000-0005-0000-0000-0000673B0000}"/>
    <cellStyle name="20% - Dekorfärg4 2 3 3 4 2" xfId="13958" xr:uid="{00000000-0005-0000-0000-0000683B0000}"/>
    <cellStyle name="20% - Dekorfärg4 2 3 3 4 2 2" xfId="42297" xr:uid="{00000000-0005-0000-0000-0000693B0000}"/>
    <cellStyle name="20% - Dekorfärg4 2 3 3 4 3" xfId="31455" xr:uid="{00000000-0005-0000-0000-00006A3B0000}"/>
    <cellStyle name="20% - Dekorfärg4 2 3 3 4 4" xfId="42298" xr:uid="{00000000-0005-0000-0000-00006B3B0000}"/>
    <cellStyle name="20% - Dekorfärg4 2 3 3 4_Tabell 6a K" xfId="24628" xr:uid="{00000000-0005-0000-0000-00006C3B0000}"/>
    <cellStyle name="20% - Dekorfärg4 2 3 3 5" xfId="9573" xr:uid="{00000000-0005-0000-0000-00006D3B0000}"/>
    <cellStyle name="20% - Dekorfärg4 2 3 3 5 2" xfId="42299" xr:uid="{00000000-0005-0000-0000-00006E3B0000}"/>
    <cellStyle name="20% - Dekorfärg4 2 3 3 5 2 2" xfId="42300" xr:uid="{00000000-0005-0000-0000-00006F3B0000}"/>
    <cellStyle name="20% - Dekorfärg4 2 3 3 5 3" xfId="42301" xr:uid="{00000000-0005-0000-0000-0000703B0000}"/>
    <cellStyle name="20% - Dekorfärg4 2 3 3 6" xfId="27070" xr:uid="{00000000-0005-0000-0000-0000713B0000}"/>
    <cellStyle name="20% - Dekorfärg4 2 3 3 6 2" xfId="42302" xr:uid="{00000000-0005-0000-0000-0000723B0000}"/>
    <cellStyle name="20% - Dekorfärg4 2 3 3 7" xfId="42303" xr:uid="{00000000-0005-0000-0000-0000733B0000}"/>
    <cellStyle name="20% - Dekorfärg4 2 3 3 8" xfId="42304" xr:uid="{00000000-0005-0000-0000-0000743B0000}"/>
    <cellStyle name="20% - Dekorfärg4 2 3 3_Tabell 6a K" xfId="25424" xr:uid="{00000000-0005-0000-0000-0000753B0000}"/>
    <cellStyle name="20% - Dekorfärg4 2 3 4" xfId="1112" xr:uid="{00000000-0005-0000-0000-0000763B0000}"/>
    <cellStyle name="20% - Dekorfärg4 2 3 4 2" xfId="1484" xr:uid="{00000000-0005-0000-0000-0000773B0000}"/>
    <cellStyle name="20% - Dekorfärg4 2 3 4 2 2" xfId="3676" xr:uid="{00000000-0005-0000-0000-0000783B0000}"/>
    <cellStyle name="20% - Dekorfärg4 2 3 4 2 2 2" xfId="8062" xr:uid="{00000000-0005-0000-0000-0000793B0000}"/>
    <cellStyle name="20% - Dekorfärg4 2 3 4 2 2 2 2" xfId="16947" xr:uid="{00000000-0005-0000-0000-00007A3B0000}"/>
    <cellStyle name="20% - Dekorfärg4 2 3 4 2 2 2 2 2" xfId="42305" xr:uid="{00000000-0005-0000-0000-00007B3B0000}"/>
    <cellStyle name="20% - Dekorfärg4 2 3 4 2 2 2 3" xfId="34444" xr:uid="{00000000-0005-0000-0000-00007C3B0000}"/>
    <cellStyle name="20% - Dekorfärg4 2 3 4 2 2 2_Tabell 6a K" xfId="22926" xr:uid="{00000000-0005-0000-0000-00007D3B0000}"/>
    <cellStyle name="20% - Dekorfärg4 2 3 4 2 2 3" xfId="12561" xr:uid="{00000000-0005-0000-0000-00007E3B0000}"/>
    <cellStyle name="20% - Dekorfärg4 2 3 4 2 2 3 2" xfId="42306" xr:uid="{00000000-0005-0000-0000-00007F3B0000}"/>
    <cellStyle name="20% - Dekorfärg4 2 3 4 2 2 4" xfId="30058" xr:uid="{00000000-0005-0000-0000-0000803B0000}"/>
    <cellStyle name="20% - Dekorfärg4 2 3 4 2 2 5" xfId="42307" xr:uid="{00000000-0005-0000-0000-0000813B0000}"/>
    <cellStyle name="20% - Dekorfärg4 2 3 4 2 2_Tabell 6a K" xfId="25956" xr:uid="{00000000-0005-0000-0000-0000823B0000}"/>
    <cellStyle name="20% - Dekorfärg4 2 3 4 2 3" xfId="5869" xr:uid="{00000000-0005-0000-0000-0000833B0000}"/>
    <cellStyle name="20% - Dekorfärg4 2 3 4 2 3 2" xfId="14754" xr:uid="{00000000-0005-0000-0000-0000843B0000}"/>
    <cellStyle name="20% - Dekorfärg4 2 3 4 2 3 2 2" xfId="42308" xr:uid="{00000000-0005-0000-0000-0000853B0000}"/>
    <cellStyle name="20% - Dekorfärg4 2 3 4 2 3 3" xfId="32251" xr:uid="{00000000-0005-0000-0000-0000863B0000}"/>
    <cellStyle name="20% - Dekorfärg4 2 3 4 2 3 4" xfId="42309" xr:uid="{00000000-0005-0000-0000-0000873B0000}"/>
    <cellStyle name="20% - Dekorfärg4 2 3 4 2 3_Tabell 6a K" xfId="18315" xr:uid="{00000000-0005-0000-0000-0000883B0000}"/>
    <cellStyle name="20% - Dekorfärg4 2 3 4 2 4" xfId="10369" xr:uid="{00000000-0005-0000-0000-0000893B0000}"/>
    <cellStyle name="20% - Dekorfärg4 2 3 4 2 4 2" xfId="42310" xr:uid="{00000000-0005-0000-0000-00008A3B0000}"/>
    <cellStyle name="20% - Dekorfärg4 2 3 4 2 4 2 2" xfId="42311" xr:uid="{00000000-0005-0000-0000-00008B3B0000}"/>
    <cellStyle name="20% - Dekorfärg4 2 3 4 2 4 3" xfId="42312" xr:uid="{00000000-0005-0000-0000-00008C3B0000}"/>
    <cellStyle name="20% - Dekorfärg4 2 3 4 2 5" xfId="27866" xr:uid="{00000000-0005-0000-0000-00008D3B0000}"/>
    <cellStyle name="20% - Dekorfärg4 2 3 4 2 5 2" xfId="42313" xr:uid="{00000000-0005-0000-0000-00008E3B0000}"/>
    <cellStyle name="20% - Dekorfärg4 2 3 4 2 6" xfId="42314" xr:uid="{00000000-0005-0000-0000-00008F3B0000}"/>
    <cellStyle name="20% - Dekorfärg4 2 3 4 2 7" xfId="42315" xr:uid="{00000000-0005-0000-0000-0000903B0000}"/>
    <cellStyle name="20% - Dekorfärg4 2 3 4 2_Tabell 6a K" xfId="23253" xr:uid="{00000000-0005-0000-0000-0000913B0000}"/>
    <cellStyle name="20% - Dekorfärg4 2 3 4 3" xfId="3304" xr:uid="{00000000-0005-0000-0000-0000923B0000}"/>
    <cellStyle name="20% - Dekorfärg4 2 3 4 3 2" xfId="7690" xr:uid="{00000000-0005-0000-0000-0000933B0000}"/>
    <cellStyle name="20% - Dekorfärg4 2 3 4 3 2 2" xfId="16575" xr:uid="{00000000-0005-0000-0000-0000943B0000}"/>
    <cellStyle name="20% - Dekorfärg4 2 3 4 3 2 2 2" xfId="42316" xr:uid="{00000000-0005-0000-0000-0000953B0000}"/>
    <cellStyle name="20% - Dekorfärg4 2 3 4 3 2 3" xfId="34072" xr:uid="{00000000-0005-0000-0000-0000963B0000}"/>
    <cellStyle name="20% - Dekorfärg4 2 3 4 3 2 4" xfId="42317" xr:uid="{00000000-0005-0000-0000-0000973B0000}"/>
    <cellStyle name="20% - Dekorfärg4 2 3 4 3 2_Tabell 6a K" xfId="20175" xr:uid="{00000000-0005-0000-0000-0000983B0000}"/>
    <cellStyle name="20% - Dekorfärg4 2 3 4 3 3" xfId="12189" xr:uid="{00000000-0005-0000-0000-0000993B0000}"/>
    <cellStyle name="20% - Dekorfärg4 2 3 4 3 3 2" xfId="42318" xr:uid="{00000000-0005-0000-0000-00009A3B0000}"/>
    <cellStyle name="20% - Dekorfärg4 2 3 4 3 3 2 2" xfId="42319" xr:uid="{00000000-0005-0000-0000-00009B3B0000}"/>
    <cellStyle name="20% - Dekorfärg4 2 3 4 3 3 3" xfId="42320" xr:uid="{00000000-0005-0000-0000-00009C3B0000}"/>
    <cellStyle name="20% - Dekorfärg4 2 3 4 3 4" xfId="29686" xr:uid="{00000000-0005-0000-0000-00009D3B0000}"/>
    <cellStyle name="20% - Dekorfärg4 2 3 4 3 4 2" xfId="42321" xr:uid="{00000000-0005-0000-0000-00009E3B0000}"/>
    <cellStyle name="20% - Dekorfärg4 2 3 4 3 5" xfId="42322" xr:uid="{00000000-0005-0000-0000-00009F3B0000}"/>
    <cellStyle name="20% - Dekorfärg4 2 3 4 3 6" xfId="42323" xr:uid="{00000000-0005-0000-0000-0000A03B0000}"/>
    <cellStyle name="20% - Dekorfärg4 2 3 4 3_Tabell 6a K" xfId="20254" xr:uid="{00000000-0005-0000-0000-0000A13B0000}"/>
    <cellStyle name="20% - Dekorfärg4 2 3 4 4" xfId="5497" xr:uid="{00000000-0005-0000-0000-0000A23B0000}"/>
    <cellStyle name="20% - Dekorfärg4 2 3 4 4 2" xfId="14382" xr:uid="{00000000-0005-0000-0000-0000A33B0000}"/>
    <cellStyle name="20% - Dekorfärg4 2 3 4 4 2 2" xfId="42324" xr:uid="{00000000-0005-0000-0000-0000A43B0000}"/>
    <cellStyle name="20% - Dekorfärg4 2 3 4 4 3" xfId="31879" xr:uid="{00000000-0005-0000-0000-0000A53B0000}"/>
    <cellStyle name="20% - Dekorfärg4 2 3 4 4 4" xfId="42325" xr:uid="{00000000-0005-0000-0000-0000A63B0000}"/>
    <cellStyle name="20% - Dekorfärg4 2 3 4 4_Tabell 6a K" xfId="21745" xr:uid="{00000000-0005-0000-0000-0000A73B0000}"/>
    <cellStyle name="20% - Dekorfärg4 2 3 4 5" xfId="9997" xr:uid="{00000000-0005-0000-0000-0000A83B0000}"/>
    <cellStyle name="20% - Dekorfärg4 2 3 4 5 2" xfId="42326" xr:uid="{00000000-0005-0000-0000-0000A93B0000}"/>
    <cellStyle name="20% - Dekorfärg4 2 3 4 5 2 2" xfId="42327" xr:uid="{00000000-0005-0000-0000-0000AA3B0000}"/>
    <cellStyle name="20% - Dekorfärg4 2 3 4 5 3" xfId="42328" xr:uid="{00000000-0005-0000-0000-0000AB3B0000}"/>
    <cellStyle name="20% - Dekorfärg4 2 3 4 6" xfId="27494" xr:uid="{00000000-0005-0000-0000-0000AC3B0000}"/>
    <cellStyle name="20% - Dekorfärg4 2 3 4 6 2" xfId="42329" xr:uid="{00000000-0005-0000-0000-0000AD3B0000}"/>
    <cellStyle name="20% - Dekorfärg4 2 3 4 7" xfId="42330" xr:uid="{00000000-0005-0000-0000-0000AE3B0000}"/>
    <cellStyle name="20% - Dekorfärg4 2 3 4 8" xfId="42331" xr:uid="{00000000-0005-0000-0000-0000AF3B0000}"/>
    <cellStyle name="20% - Dekorfärg4 2 3 4_Tabell 6a K" xfId="25159" xr:uid="{00000000-0005-0000-0000-0000B03B0000}"/>
    <cellStyle name="20% - Dekorfärg4 2 3 5" xfId="1480" xr:uid="{00000000-0005-0000-0000-0000B13B0000}"/>
    <cellStyle name="20% - Dekorfärg4 2 3 5 2" xfId="3672" xr:uid="{00000000-0005-0000-0000-0000B23B0000}"/>
    <cellStyle name="20% - Dekorfärg4 2 3 5 2 2" xfId="8058" xr:uid="{00000000-0005-0000-0000-0000B33B0000}"/>
    <cellStyle name="20% - Dekorfärg4 2 3 5 2 2 2" xfId="16943" xr:uid="{00000000-0005-0000-0000-0000B43B0000}"/>
    <cellStyle name="20% - Dekorfärg4 2 3 5 2 2 2 2" xfId="42332" xr:uid="{00000000-0005-0000-0000-0000B53B0000}"/>
    <cellStyle name="20% - Dekorfärg4 2 3 5 2 2 3" xfId="34440" xr:uid="{00000000-0005-0000-0000-0000B63B0000}"/>
    <cellStyle name="20% - Dekorfärg4 2 3 5 2 2_Tabell 6a K" xfId="23786" xr:uid="{00000000-0005-0000-0000-0000B73B0000}"/>
    <cellStyle name="20% - Dekorfärg4 2 3 5 2 3" xfId="12557" xr:uid="{00000000-0005-0000-0000-0000B83B0000}"/>
    <cellStyle name="20% - Dekorfärg4 2 3 5 2 3 2" xfId="42333" xr:uid="{00000000-0005-0000-0000-0000B93B0000}"/>
    <cellStyle name="20% - Dekorfärg4 2 3 5 2 4" xfId="30054" xr:uid="{00000000-0005-0000-0000-0000BA3B0000}"/>
    <cellStyle name="20% - Dekorfärg4 2 3 5 2 5" xfId="42334" xr:uid="{00000000-0005-0000-0000-0000BB3B0000}"/>
    <cellStyle name="20% - Dekorfärg4 2 3 5 2_Tabell 6a K" xfId="20238" xr:uid="{00000000-0005-0000-0000-0000BC3B0000}"/>
    <cellStyle name="20% - Dekorfärg4 2 3 5 3" xfId="5865" xr:uid="{00000000-0005-0000-0000-0000BD3B0000}"/>
    <cellStyle name="20% - Dekorfärg4 2 3 5 3 2" xfId="14750" xr:uid="{00000000-0005-0000-0000-0000BE3B0000}"/>
    <cellStyle name="20% - Dekorfärg4 2 3 5 3 2 2" xfId="42335" xr:uid="{00000000-0005-0000-0000-0000BF3B0000}"/>
    <cellStyle name="20% - Dekorfärg4 2 3 5 3 3" xfId="32247" xr:uid="{00000000-0005-0000-0000-0000C03B0000}"/>
    <cellStyle name="20% - Dekorfärg4 2 3 5 3 4" xfId="42336" xr:uid="{00000000-0005-0000-0000-0000C13B0000}"/>
    <cellStyle name="20% - Dekorfärg4 2 3 5 3_Tabell 6a K" xfId="19710" xr:uid="{00000000-0005-0000-0000-0000C23B0000}"/>
    <cellStyle name="20% - Dekorfärg4 2 3 5 4" xfId="10365" xr:uid="{00000000-0005-0000-0000-0000C33B0000}"/>
    <cellStyle name="20% - Dekorfärg4 2 3 5 4 2" xfId="42337" xr:uid="{00000000-0005-0000-0000-0000C43B0000}"/>
    <cellStyle name="20% - Dekorfärg4 2 3 5 4 2 2" xfId="42338" xr:uid="{00000000-0005-0000-0000-0000C53B0000}"/>
    <cellStyle name="20% - Dekorfärg4 2 3 5 4 3" xfId="42339" xr:uid="{00000000-0005-0000-0000-0000C63B0000}"/>
    <cellStyle name="20% - Dekorfärg4 2 3 5 5" xfId="27862" xr:uid="{00000000-0005-0000-0000-0000C73B0000}"/>
    <cellStyle name="20% - Dekorfärg4 2 3 5 5 2" xfId="42340" xr:uid="{00000000-0005-0000-0000-0000C83B0000}"/>
    <cellStyle name="20% - Dekorfärg4 2 3 5 6" xfId="42341" xr:uid="{00000000-0005-0000-0000-0000C93B0000}"/>
    <cellStyle name="20% - Dekorfärg4 2 3 5 7" xfId="42342" xr:uid="{00000000-0005-0000-0000-0000CA3B0000}"/>
    <cellStyle name="20% - Dekorfärg4 2 3 5_Tabell 6a K" xfId="22989" xr:uid="{00000000-0005-0000-0000-0000CB3B0000}"/>
    <cellStyle name="20% - Dekorfärg4 2 3 6" xfId="2456" xr:uid="{00000000-0005-0000-0000-0000CC3B0000}"/>
    <cellStyle name="20% - Dekorfärg4 2 3 6 2" xfId="6842" xr:uid="{00000000-0005-0000-0000-0000CD3B0000}"/>
    <cellStyle name="20% - Dekorfärg4 2 3 6 2 2" xfId="15727" xr:uid="{00000000-0005-0000-0000-0000CE3B0000}"/>
    <cellStyle name="20% - Dekorfärg4 2 3 6 2 2 2" xfId="42343" xr:uid="{00000000-0005-0000-0000-0000CF3B0000}"/>
    <cellStyle name="20% - Dekorfärg4 2 3 6 2 3" xfId="33224" xr:uid="{00000000-0005-0000-0000-0000D03B0000}"/>
    <cellStyle name="20% - Dekorfärg4 2 3 6 2 4" xfId="42344" xr:uid="{00000000-0005-0000-0000-0000D13B0000}"/>
    <cellStyle name="20% - Dekorfärg4 2 3 6 2_Tabell 6a K" xfId="22525" xr:uid="{00000000-0005-0000-0000-0000D23B0000}"/>
    <cellStyle name="20% - Dekorfärg4 2 3 6 3" xfId="11341" xr:uid="{00000000-0005-0000-0000-0000D33B0000}"/>
    <cellStyle name="20% - Dekorfärg4 2 3 6 3 2" xfId="42345" xr:uid="{00000000-0005-0000-0000-0000D43B0000}"/>
    <cellStyle name="20% - Dekorfärg4 2 3 6 3 2 2" xfId="42346" xr:uid="{00000000-0005-0000-0000-0000D53B0000}"/>
    <cellStyle name="20% - Dekorfärg4 2 3 6 3 3" xfId="42347" xr:uid="{00000000-0005-0000-0000-0000D63B0000}"/>
    <cellStyle name="20% - Dekorfärg4 2 3 6 4" xfId="28838" xr:uid="{00000000-0005-0000-0000-0000D73B0000}"/>
    <cellStyle name="20% - Dekorfärg4 2 3 6 4 2" xfId="42348" xr:uid="{00000000-0005-0000-0000-0000D83B0000}"/>
    <cellStyle name="20% - Dekorfärg4 2 3 6 5" xfId="42349" xr:uid="{00000000-0005-0000-0000-0000D93B0000}"/>
    <cellStyle name="20% - Dekorfärg4 2 3 6 6" xfId="42350" xr:uid="{00000000-0005-0000-0000-0000DA3B0000}"/>
    <cellStyle name="20% - Dekorfärg4 2 3 6_Tabell 6a K" xfId="20855" xr:uid="{00000000-0005-0000-0000-0000DB3B0000}"/>
    <cellStyle name="20% - Dekorfärg4 2 3 7" xfId="4649" xr:uid="{00000000-0005-0000-0000-0000DC3B0000}"/>
    <cellStyle name="20% - Dekorfärg4 2 3 7 2" xfId="13534" xr:uid="{00000000-0005-0000-0000-0000DD3B0000}"/>
    <cellStyle name="20% - Dekorfärg4 2 3 7 2 2" xfId="42351" xr:uid="{00000000-0005-0000-0000-0000DE3B0000}"/>
    <cellStyle name="20% - Dekorfärg4 2 3 7 3" xfId="31031" xr:uid="{00000000-0005-0000-0000-0000DF3B0000}"/>
    <cellStyle name="20% - Dekorfärg4 2 3 7 4" xfId="42352" xr:uid="{00000000-0005-0000-0000-0000E03B0000}"/>
    <cellStyle name="20% - Dekorfärg4 2 3 7_Tabell 6a K" xfId="21265" xr:uid="{00000000-0005-0000-0000-0000E13B0000}"/>
    <cellStyle name="20% - Dekorfärg4 2 3 8" xfId="9149" xr:uid="{00000000-0005-0000-0000-0000E23B0000}"/>
    <cellStyle name="20% - Dekorfärg4 2 3 8 2" xfId="42353" xr:uid="{00000000-0005-0000-0000-0000E33B0000}"/>
    <cellStyle name="20% - Dekorfärg4 2 3 8 2 2" xfId="42354" xr:uid="{00000000-0005-0000-0000-0000E43B0000}"/>
    <cellStyle name="20% - Dekorfärg4 2 3 8 3" xfId="42355" xr:uid="{00000000-0005-0000-0000-0000E53B0000}"/>
    <cellStyle name="20% - Dekorfärg4 2 3 9" xfId="26646" xr:uid="{00000000-0005-0000-0000-0000E63B0000}"/>
    <cellStyle name="20% - Dekorfärg4 2 3 9 2" xfId="42356" xr:uid="{00000000-0005-0000-0000-0000E73B0000}"/>
    <cellStyle name="20% - Dekorfärg4 2 3_Tabell 6a K" xfId="18359" xr:uid="{00000000-0005-0000-0000-0000E83B0000}"/>
    <cellStyle name="20% - Dekorfärg4 2 4" xfId="320" xr:uid="{00000000-0005-0000-0000-0000E93B0000}"/>
    <cellStyle name="20% - Dekorfärg4 2 4 10" xfId="42357" xr:uid="{00000000-0005-0000-0000-0000EA3B0000}"/>
    <cellStyle name="20% - Dekorfärg4 2 4 11" xfId="42358" xr:uid="{00000000-0005-0000-0000-0000EB3B0000}"/>
    <cellStyle name="20% - Dekorfärg4 2 4 12" xfId="42359" xr:uid="{00000000-0005-0000-0000-0000EC3B0000}"/>
    <cellStyle name="20% - Dekorfärg4 2 4 2" xfId="532" xr:uid="{00000000-0005-0000-0000-0000ED3B0000}"/>
    <cellStyle name="20% - Dekorfärg4 2 4 2 2" xfId="956" xr:uid="{00000000-0005-0000-0000-0000EE3B0000}"/>
    <cellStyle name="20% - Dekorfärg4 2 4 2 2 2" xfId="1487" xr:uid="{00000000-0005-0000-0000-0000EF3B0000}"/>
    <cellStyle name="20% - Dekorfärg4 2 4 2 2 2 2" xfId="3679" xr:uid="{00000000-0005-0000-0000-0000F03B0000}"/>
    <cellStyle name="20% - Dekorfärg4 2 4 2 2 2 2 2" xfId="8065" xr:uid="{00000000-0005-0000-0000-0000F13B0000}"/>
    <cellStyle name="20% - Dekorfärg4 2 4 2 2 2 2 2 2" xfId="16950" xr:uid="{00000000-0005-0000-0000-0000F23B0000}"/>
    <cellStyle name="20% - Dekorfärg4 2 4 2 2 2 2 2 2 2" xfId="42360" xr:uid="{00000000-0005-0000-0000-0000F33B0000}"/>
    <cellStyle name="20% - Dekorfärg4 2 4 2 2 2 2 2 3" xfId="34447" xr:uid="{00000000-0005-0000-0000-0000F43B0000}"/>
    <cellStyle name="20% - Dekorfärg4 2 4 2 2 2 2 2_Tabell 6a K" xfId="22673" xr:uid="{00000000-0005-0000-0000-0000F53B0000}"/>
    <cellStyle name="20% - Dekorfärg4 2 4 2 2 2 2 3" xfId="12564" xr:uid="{00000000-0005-0000-0000-0000F63B0000}"/>
    <cellStyle name="20% - Dekorfärg4 2 4 2 2 2 2 3 2" xfId="42361" xr:uid="{00000000-0005-0000-0000-0000F73B0000}"/>
    <cellStyle name="20% - Dekorfärg4 2 4 2 2 2 2 4" xfId="30061" xr:uid="{00000000-0005-0000-0000-0000F83B0000}"/>
    <cellStyle name="20% - Dekorfärg4 2 4 2 2 2 2 5" xfId="42362" xr:uid="{00000000-0005-0000-0000-0000F93B0000}"/>
    <cellStyle name="20% - Dekorfärg4 2 4 2 2 2 2_Tabell 6a K" xfId="21880" xr:uid="{00000000-0005-0000-0000-0000FA3B0000}"/>
    <cellStyle name="20% - Dekorfärg4 2 4 2 2 2 3" xfId="5872" xr:uid="{00000000-0005-0000-0000-0000FB3B0000}"/>
    <cellStyle name="20% - Dekorfärg4 2 4 2 2 2 3 2" xfId="14757" xr:uid="{00000000-0005-0000-0000-0000FC3B0000}"/>
    <cellStyle name="20% - Dekorfärg4 2 4 2 2 2 3 2 2" xfId="42363" xr:uid="{00000000-0005-0000-0000-0000FD3B0000}"/>
    <cellStyle name="20% - Dekorfärg4 2 4 2 2 2 3 3" xfId="32254" xr:uid="{00000000-0005-0000-0000-0000FE3B0000}"/>
    <cellStyle name="20% - Dekorfärg4 2 4 2 2 2 3 4" xfId="42364" xr:uid="{00000000-0005-0000-0000-0000FF3B0000}"/>
    <cellStyle name="20% - Dekorfärg4 2 4 2 2 2 3_Tabell 6a K" xfId="20888" xr:uid="{00000000-0005-0000-0000-0000003C0000}"/>
    <cellStyle name="20% - Dekorfärg4 2 4 2 2 2 4" xfId="10372" xr:uid="{00000000-0005-0000-0000-0000013C0000}"/>
    <cellStyle name="20% - Dekorfärg4 2 4 2 2 2 4 2" xfId="42365" xr:uid="{00000000-0005-0000-0000-0000023C0000}"/>
    <cellStyle name="20% - Dekorfärg4 2 4 2 2 2 4 2 2" xfId="42366" xr:uid="{00000000-0005-0000-0000-0000033C0000}"/>
    <cellStyle name="20% - Dekorfärg4 2 4 2 2 2 4 3" xfId="42367" xr:uid="{00000000-0005-0000-0000-0000043C0000}"/>
    <cellStyle name="20% - Dekorfärg4 2 4 2 2 2 5" xfId="27869" xr:uid="{00000000-0005-0000-0000-0000053C0000}"/>
    <cellStyle name="20% - Dekorfärg4 2 4 2 2 2 5 2" xfId="42368" xr:uid="{00000000-0005-0000-0000-0000063C0000}"/>
    <cellStyle name="20% - Dekorfärg4 2 4 2 2 2 6" xfId="42369" xr:uid="{00000000-0005-0000-0000-0000073C0000}"/>
    <cellStyle name="20% - Dekorfärg4 2 4 2 2 2 7" xfId="42370" xr:uid="{00000000-0005-0000-0000-0000083C0000}"/>
    <cellStyle name="20% - Dekorfärg4 2 4 2 2 2_Tabell 6a K" xfId="20411" xr:uid="{00000000-0005-0000-0000-0000093C0000}"/>
    <cellStyle name="20% - Dekorfärg4 2 4 2 2 3" xfId="3148" xr:uid="{00000000-0005-0000-0000-00000A3C0000}"/>
    <cellStyle name="20% - Dekorfärg4 2 4 2 2 3 2" xfId="7534" xr:uid="{00000000-0005-0000-0000-00000B3C0000}"/>
    <cellStyle name="20% - Dekorfärg4 2 4 2 2 3 2 2" xfId="16419" xr:uid="{00000000-0005-0000-0000-00000C3C0000}"/>
    <cellStyle name="20% - Dekorfärg4 2 4 2 2 3 2 2 2" xfId="42371" xr:uid="{00000000-0005-0000-0000-00000D3C0000}"/>
    <cellStyle name="20% - Dekorfärg4 2 4 2 2 3 2 3" xfId="33916" xr:uid="{00000000-0005-0000-0000-00000E3C0000}"/>
    <cellStyle name="20% - Dekorfärg4 2 4 2 2 3 2 4" xfId="42372" xr:uid="{00000000-0005-0000-0000-00000F3C0000}"/>
    <cellStyle name="20% - Dekorfärg4 2 4 2 2 3 2_Tabell 6a K" xfId="26164" xr:uid="{00000000-0005-0000-0000-0000103C0000}"/>
    <cellStyle name="20% - Dekorfärg4 2 4 2 2 3 3" xfId="12033" xr:uid="{00000000-0005-0000-0000-0000113C0000}"/>
    <cellStyle name="20% - Dekorfärg4 2 4 2 2 3 3 2" xfId="42373" xr:uid="{00000000-0005-0000-0000-0000123C0000}"/>
    <cellStyle name="20% - Dekorfärg4 2 4 2 2 3 3 2 2" xfId="42374" xr:uid="{00000000-0005-0000-0000-0000133C0000}"/>
    <cellStyle name="20% - Dekorfärg4 2 4 2 2 3 3 3" xfId="42375" xr:uid="{00000000-0005-0000-0000-0000143C0000}"/>
    <cellStyle name="20% - Dekorfärg4 2 4 2 2 3 4" xfId="29530" xr:uid="{00000000-0005-0000-0000-0000153C0000}"/>
    <cellStyle name="20% - Dekorfärg4 2 4 2 2 3 4 2" xfId="42376" xr:uid="{00000000-0005-0000-0000-0000163C0000}"/>
    <cellStyle name="20% - Dekorfärg4 2 4 2 2 3 5" xfId="42377" xr:uid="{00000000-0005-0000-0000-0000173C0000}"/>
    <cellStyle name="20% - Dekorfärg4 2 4 2 2 3 6" xfId="42378" xr:uid="{00000000-0005-0000-0000-0000183C0000}"/>
    <cellStyle name="20% - Dekorfärg4 2 4 2 2 3_Tabell 6a K" xfId="23461" xr:uid="{00000000-0005-0000-0000-0000193C0000}"/>
    <cellStyle name="20% - Dekorfärg4 2 4 2 2 4" xfId="5341" xr:uid="{00000000-0005-0000-0000-00001A3C0000}"/>
    <cellStyle name="20% - Dekorfärg4 2 4 2 2 4 2" xfId="14226" xr:uid="{00000000-0005-0000-0000-00001B3C0000}"/>
    <cellStyle name="20% - Dekorfärg4 2 4 2 2 4 2 2" xfId="42379" xr:uid="{00000000-0005-0000-0000-00001C3C0000}"/>
    <cellStyle name="20% - Dekorfärg4 2 4 2 2 4 3" xfId="31723" xr:uid="{00000000-0005-0000-0000-00001D3C0000}"/>
    <cellStyle name="20% - Dekorfärg4 2 4 2 2 4 4" xfId="42380" xr:uid="{00000000-0005-0000-0000-00001E3C0000}"/>
    <cellStyle name="20% - Dekorfärg4 2 4 2 2 4_Tabell 6a K" xfId="21351" xr:uid="{00000000-0005-0000-0000-00001F3C0000}"/>
    <cellStyle name="20% - Dekorfärg4 2 4 2 2 5" xfId="9841" xr:uid="{00000000-0005-0000-0000-0000203C0000}"/>
    <cellStyle name="20% - Dekorfärg4 2 4 2 2 5 2" xfId="42381" xr:uid="{00000000-0005-0000-0000-0000213C0000}"/>
    <cellStyle name="20% - Dekorfärg4 2 4 2 2 5 2 2" xfId="42382" xr:uid="{00000000-0005-0000-0000-0000223C0000}"/>
    <cellStyle name="20% - Dekorfärg4 2 4 2 2 5 3" xfId="42383" xr:uid="{00000000-0005-0000-0000-0000233C0000}"/>
    <cellStyle name="20% - Dekorfärg4 2 4 2 2 6" xfId="27338" xr:uid="{00000000-0005-0000-0000-0000243C0000}"/>
    <cellStyle name="20% - Dekorfärg4 2 4 2 2 6 2" xfId="42384" xr:uid="{00000000-0005-0000-0000-0000253C0000}"/>
    <cellStyle name="20% - Dekorfärg4 2 4 2 2 7" xfId="42385" xr:uid="{00000000-0005-0000-0000-0000263C0000}"/>
    <cellStyle name="20% - Dekorfärg4 2 4 2 2 8" xfId="42386" xr:uid="{00000000-0005-0000-0000-0000273C0000}"/>
    <cellStyle name="20% - Dekorfärg4 2 4 2 2_Tabell 6a K" xfId="24579" xr:uid="{00000000-0005-0000-0000-0000283C0000}"/>
    <cellStyle name="20% - Dekorfärg4 2 4 2 3" xfId="1486" xr:uid="{00000000-0005-0000-0000-0000293C0000}"/>
    <cellStyle name="20% - Dekorfärg4 2 4 2 3 2" xfId="3678" xr:uid="{00000000-0005-0000-0000-00002A3C0000}"/>
    <cellStyle name="20% - Dekorfärg4 2 4 2 3 2 2" xfId="8064" xr:uid="{00000000-0005-0000-0000-00002B3C0000}"/>
    <cellStyle name="20% - Dekorfärg4 2 4 2 3 2 2 2" xfId="16949" xr:uid="{00000000-0005-0000-0000-00002C3C0000}"/>
    <cellStyle name="20% - Dekorfärg4 2 4 2 3 2 2 2 2" xfId="42387" xr:uid="{00000000-0005-0000-0000-00002D3C0000}"/>
    <cellStyle name="20% - Dekorfärg4 2 4 2 3 2 2 3" xfId="34446" xr:uid="{00000000-0005-0000-0000-00002E3C0000}"/>
    <cellStyle name="20% - Dekorfärg4 2 4 2 3 2 2_Tabell 6a K" xfId="24053" xr:uid="{00000000-0005-0000-0000-00002F3C0000}"/>
    <cellStyle name="20% - Dekorfärg4 2 4 2 3 2 3" xfId="12563" xr:uid="{00000000-0005-0000-0000-0000303C0000}"/>
    <cellStyle name="20% - Dekorfärg4 2 4 2 3 2 3 2" xfId="42388" xr:uid="{00000000-0005-0000-0000-0000313C0000}"/>
    <cellStyle name="20% - Dekorfärg4 2 4 2 3 2 4" xfId="30060" xr:uid="{00000000-0005-0000-0000-0000323C0000}"/>
    <cellStyle name="20% - Dekorfärg4 2 4 2 3 2 5" xfId="42389" xr:uid="{00000000-0005-0000-0000-0000333C0000}"/>
    <cellStyle name="20% - Dekorfärg4 2 4 2 3 2_Tabell 6a K" xfId="22583" xr:uid="{00000000-0005-0000-0000-0000343C0000}"/>
    <cellStyle name="20% - Dekorfärg4 2 4 2 3 3" xfId="5871" xr:uid="{00000000-0005-0000-0000-0000353C0000}"/>
    <cellStyle name="20% - Dekorfärg4 2 4 2 3 3 2" xfId="14756" xr:uid="{00000000-0005-0000-0000-0000363C0000}"/>
    <cellStyle name="20% - Dekorfärg4 2 4 2 3 3 2 2" xfId="42390" xr:uid="{00000000-0005-0000-0000-0000373C0000}"/>
    <cellStyle name="20% - Dekorfärg4 2 4 2 3 3 3" xfId="32253" xr:uid="{00000000-0005-0000-0000-0000383C0000}"/>
    <cellStyle name="20% - Dekorfärg4 2 4 2 3 3 4" xfId="42391" xr:uid="{00000000-0005-0000-0000-0000393C0000}"/>
    <cellStyle name="20% - Dekorfärg4 2 4 2 3 3_Tabell 6a K" xfId="18577" xr:uid="{00000000-0005-0000-0000-00003A3C0000}"/>
    <cellStyle name="20% - Dekorfärg4 2 4 2 3 4" xfId="10371" xr:uid="{00000000-0005-0000-0000-00003B3C0000}"/>
    <cellStyle name="20% - Dekorfärg4 2 4 2 3 4 2" xfId="42392" xr:uid="{00000000-0005-0000-0000-00003C3C0000}"/>
    <cellStyle name="20% - Dekorfärg4 2 4 2 3 4 2 2" xfId="42393" xr:uid="{00000000-0005-0000-0000-00003D3C0000}"/>
    <cellStyle name="20% - Dekorfärg4 2 4 2 3 4 3" xfId="42394" xr:uid="{00000000-0005-0000-0000-00003E3C0000}"/>
    <cellStyle name="20% - Dekorfärg4 2 4 2 3 5" xfId="27868" xr:uid="{00000000-0005-0000-0000-00003F3C0000}"/>
    <cellStyle name="20% - Dekorfärg4 2 4 2 3 5 2" xfId="42395" xr:uid="{00000000-0005-0000-0000-0000403C0000}"/>
    <cellStyle name="20% - Dekorfärg4 2 4 2 3 6" xfId="42396" xr:uid="{00000000-0005-0000-0000-0000413C0000}"/>
    <cellStyle name="20% - Dekorfärg4 2 4 2 3 7" xfId="42397" xr:uid="{00000000-0005-0000-0000-0000423C0000}"/>
    <cellStyle name="20% - Dekorfärg4 2 4 2 3_Tabell 6a K" xfId="18279" xr:uid="{00000000-0005-0000-0000-0000433C0000}"/>
    <cellStyle name="20% - Dekorfärg4 2 4 2 4" xfId="2724" xr:uid="{00000000-0005-0000-0000-0000443C0000}"/>
    <cellStyle name="20% - Dekorfärg4 2 4 2 4 2" xfId="7110" xr:uid="{00000000-0005-0000-0000-0000453C0000}"/>
    <cellStyle name="20% - Dekorfärg4 2 4 2 4 2 2" xfId="15995" xr:uid="{00000000-0005-0000-0000-0000463C0000}"/>
    <cellStyle name="20% - Dekorfärg4 2 4 2 4 2 2 2" xfId="42398" xr:uid="{00000000-0005-0000-0000-0000473C0000}"/>
    <cellStyle name="20% - Dekorfärg4 2 4 2 4 2 3" xfId="33492" xr:uid="{00000000-0005-0000-0000-0000483C0000}"/>
    <cellStyle name="20% - Dekorfärg4 2 4 2 4 2 4" xfId="42399" xr:uid="{00000000-0005-0000-0000-0000493C0000}"/>
    <cellStyle name="20% - Dekorfärg4 2 4 2 4 2_Tabell 6a K" xfId="21771" xr:uid="{00000000-0005-0000-0000-00004A3C0000}"/>
    <cellStyle name="20% - Dekorfärg4 2 4 2 4 3" xfId="11609" xr:uid="{00000000-0005-0000-0000-00004B3C0000}"/>
    <cellStyle name="20% - Dekorfärg4 2 4 2 4 3 2" xfId="42400" xr:uid="{00000000-0005-0000-0000-00004C3C0000}"/>
    <cellStyle name="20% - Dekorfärg4 2 4 2 4 3 2 2" xfId="42401" xr:uid="{00000000-0005-0000-0000-00004D3C0000}"/>
    <cellStyle name="20% - Dekorfärg4 2 4 2 4 3 3" xfId="42402" xr:uid="{00000000-0005-0000-0000-00004E3C0000}"/>
    <cellStyle name="20% - Dekorfärg4 2 4 2 4 4" xfId="29106" xr:uid="{00000000-0005-0000-0000-00004F3C0000}"/>
    <cellStyle name="20% - Dekorfärg4 2 4 2 4 4 2" xfId="42403" xr:uid="{00000000-0005-0000-0000-0000503C0000}"/>
    <cellStyle name="20% - Dekorfärg4 2 4 2 4 5" xfId="42404" xr:uid="{00000000-0005-0000-0000-0000513C0000}"/>
    <cellStyle name="20% - Dekorfärg4 2 4 2 4 6" xfId="42405" xr:uid="{00000000-0005-0000-0000-0000523C0000}"/>
    <cellStyle name="20% - Dekorfärg4 2 4 2 4_Tabell 6a K" xfId="25577" xr:uid="{00000000-0005-0000-0000-0000533C0000}"/>
    <cellStyle name="20% - Dekorfärg4 2 4 2 5" xfId="4917" xr:uid="{00000000-0005-0000-0000-0000543C0000}"/>
    <cellStyle name="20% - Dekorfärg4 2 4 2 5 2" xfId="13802" xr:uid="{00000000-0005-0000-0000-0000553C0000}"/>
    <cellStyle name="20% - Dekorfärg4 2 4 2 5 2 2" xfId="42406" xr:uid="{00000000-0005-0000-0000-0000563C0000}"/>
    <cellStyle name="20% - Dekorfärg4 2 4 2 5 3" xfId="31299" xr:uid="{00000000-0005-0000-0000-0000573C0000}"/>
    <cellStyle name="20% - Dekorfärg4 2 4 2 5 4" xfId="42407" xr:uid="{00000000-0005-0000-0000-0000583C0000}"/>
    <cellStyle name="20% - Dekorfärg4 2 4 2 5_Tabell 6a K" xfId="19181" xr:uid="{00000000-0005-0000-0000-0000593C0000}"/>
    <cellStyle name="20% - Dekorfärg4 2 4 2 6" xfId="9417" xr:uid="{00000000-0005-0000-0000-00005A3C0000}"/>
    <cellStyle name="20% - Dekorfärg4 2 4 2 6 2" xfId="42408" xr:uid="{00000000-0005-0000-0000-00005B3C0000}"/>
    <cellStyle name="20% - Dekorfärg4 2 4 2 6 2 2" xfId="42409" xr:uid="{00000000-0005-0000-0000-00005C3C0000}"/>
    <cellStyle name="20% - Dekorfärg4 2 4 2 6 3" xfId="42410" xr:uid="{00000000-0005-0000-0000-00005D3C0000}"/>
    <cellStyle name="20% - Dekorfärg4 2 4 2 7" xfId="26914" xr:uid="{00000000-0005-0000-0000-00005E3C0000}"/>
    <cellStyle name="20% - Dekorfärg4 2 4 2 7 2" xfId="42411" xr:uid="{00000000-0005-0000-0000-00005F3C0000}"/>
    <cellStyle name="20% - Dekorfärg4 2 4 2 8" xfId="42412" xr:uid="{00000000-0005-0000-0000-0000603C0000}"/>
    <cellStyle name="20% - Dekorfärg4 2 4 2 9" xfId="42413" xr:uid="{00000000-0005-0000-0000-0000613C0000}"/>
    <cellStyle name="20% - Dekorfärg4 2 4 2_Tabell 6a K" xfId="18860" xr:uid="{00000000-0005-0000-0000-0000623C0000}"/>
    <cellStyle name="20% - Dekorfärg4 2 4 3" xfId="744" xr:uid="{00000000-0005-0000-0000-0000633C0000}"/>
    <cellStyle name="20% - Dekorfärg4 2 4 3 2" xfId="1488" xr:uid="{00000000-0005-0000-0000-0000643C0000}"/>
    <cellStyle name="20% - Dekorfärg4 2 4 3 2 2" xfId="3680" xr:uid="{00000000-0005-0000-0000-0000653C0000}"/>
    <cellStyle name="20% - Dekorfärg4 2 4 3 2 2 2" xfId="8066" xr:uid="{00000000-0005-0000-0000-0000663C0000}"/>
    <cellStyle name="20% - Dekorfärg4 2 4 3 2 2 2 2" xfId="16951" xr:uid="{00000000-0005-0000-0000-0000673C0000}"/>
    <cellStyle name="20% - Dekorfärg4 2 4 3 2 2 2 2 2" xfId="42414" xr:uid="{00000000-0005-0000-0000-0000683C0000}"/>
    <cellStyle name="20% - Dekorfärg4 2 4 3 2 2 2 3" xfId="34448" xr:uid="{00000000-0005-0000-0000-0000693C0000}"/>
    <cellStyle name="20% - Dekorfärg4 2 4 3 2 2 2_Tabell 6a K" xfId="9014" xr:uid="{00000000-0005-0000-0000-00006A3C0000}"/>
    <cellStyle name="20% - Dekorfärg4 2 4 3 2 2 3" xfId="12565" xr:uid="{00000000-0005-0000-0000-00006B3C0000}"/>
    <cellStyle name="20% - Dekorfärg4 2 4 3 2 2 3 2" xfId="42415" xr:uid="{00000000-0005-0000-0000-00006C3C0000}"/>
    <cellStyle name="20% - Dekorfärg4 2 4 3 2 2 4" xfId="30062" xr:uid="{00000000-0005-0000-0000-00006D3C0000}"/>
    <cellStyle name="20% - Dekorfärg4 2 4 3 2 2 5" xfId="42416" xr:uid="{00000000-0005-0000-0000-00006E3C0000}"/>
    <cellStyle name="20% - Dekorfärg4 2 4 3 2 2_Tabell 6a K" xfId="26223" xr:uid="{00000000-0005-0000-0000-00006F3C0000}"/>
    <cellStyle name="20% - Dekorfärg4 2 4 3 2 3" xfId="5873" xr:uid="{00000000-0005-0000-0000-0000703C0000}"/>
    <cellStyle name="20% - Dekorfärg4 2 4 3 2 3 2" xfId="14758" xr:uid="{00000000-0005-0000-0000-0000713C0000}"/>
    <cellStyle name="20% - Dekorfärg4 2 4 3 2 3 2 2" xfId="42417" xr:uid="{00000000-0005-0000-0000-0000723C0000}"/>
    <cellStyle name="20% - Dekorfärg4 2 4 3 2 3 3" xfId="32255" xr:uid="{00000000-0005-0000-0000-0000733C0000}"/>
    <cellStyle name="20% - Dekorfärg4 2 4 3 2 3 4" xfId="42418" xr:uid="{00000000-0005-0000-0000-0000743C0000}"/>
    <cellStyle name="20% - Dekorfärg4 2 4 3 2 3_Tabell 6a K" xfId="21009" xr:uid="{00000000-0005-0000-0000-0000753C0000}"/>
    <cellStyle name="20% - Dekorfärg4 2 4 3 2 4" xfId="10373" xr:uid="{00000000-0005-0000-0000-0000763C0000}"/>
    <cellStyle name="20% - Dekorfärg4 2 4 3 2 4 2" xfId="42419" xr:uid="{00000000-0005-0000-0000-0000773C0000}"/>
    <cellStyle name="20% - Dekorfärg4 2 4 3 2 4 2 2" xfId="42420" xr:uid="{00000000-0005-0000-0000-0000783C0000}"/>
    <cellStyle name="20% - Dekorfärg4 2 4 3 2 4 3" xfId="42421" xr:uid="{00000000-0005-0000-0000-0000793C0000}"/>
    <cellStyle name="20% - Dekorfärg4 2 4 3 2 5" xfId="27870" xr:uid="{00000000-0005-0000-0000-00007A3C0000}"/>
    <cellStyle name="20% - Dekorfärg4 2 4 3 2 5 2" xfId="42422" xr:uid="{00000000-0005-0000-0000-00007B3C0000}"/>
    <cellStyle name="20% - Dekorfärg4 2 4 3 2 6" xfId="42423" xr:uid="{00000000-0005-0000-0000-00007C3C0000}"/>
    <cellStyle name="20% - Dekorfärg4 2 4 3 2 7" xfId="42424" xr:uid="{00000000-0005-0000-0000-00007D3C0000}"/>
    <cellStyle name="20% - Dekorfärg4 2 4 3 2_Tabell 6a K" xfId="24753" xr:uid="{00000000-0005-0000-0000-00007E3C0000}"/>
    <cellStyle name="20% - Dekorfärg4 2 4 3 3" xfId="2936" xr:uid="{00000000-0005-0000-0000-00007F3C0000}"/>
    <cellStyle name="20% - Dekorfärg4 2 4 3 3 2" xfId="7322" xr:uid="{00000000-0005-0000-0000-0000803C0000}"/>
    <cellStyle name="20% - Dekorfärg4 2 4 3 3 2 2" xfId="16207" xr:uid="{00000000-0005-0000-0000-0000813C0000}"/>
    <cellStyle name="20% - Dekorfärg4 2 4 3 3 2 2 2" xfId="42425" xr:uid="{00000000-0005-0000-0000-0000823C0000}"/>
    <cellStyle name="20% - Dekorfärg4 2 4 3 3 2 3" xfId="33704" xr:uid="{00000000-0005-0000-0000-0000833C0000}"/>
    <cellStyle name="20% - Dekorfärg4 2 4 3 3 2 4" xfId="42426" xr:uid="{00000000-0005-0000-0000-0000843C0000}"/>
    <cellStyle name="20% - Dekorfärg4 2 4 3 3 2_Tabell 6a K" xfId="20778" xr:uid="{00000000-0005-0000-0000-0000853C0000}"/>
    <cellStyle name="20% - Dekorfärg4 2 4 3 3 3" xfId="11821" xr:uid="{00000000-0005-0000-0000-0000863C0000}"/>
    <cellStyle name="20% - Dekorfärg4 2 4 3 3 3 2" xfId="42427" xr:uid="{00000000-0005-0000-0000-0000873C0000}"/>
    <cellStyle name="20% - Dekorfärg4 2 4 3 3 3 2 2" xfId="42428" xr:uid="{00000000-0005-0000-0000-0000883C0000}"/>
    <cellStyle name="20% - Dekorfärg4 2 4 3 3 3 3" xfId="42429" xr:uid="{00000000-0005-0000-0000-0000893C0000}"/>
    <cellStyle name="20% - Dekorfärg4 2 4 3 3 4" xfId="29318" xr:uid="{00000000-0005-0000-0000-00008A3C0000}"/>
    <cellStyle name="20% - Dekorfärg4 2 4 3 3 4 2" xfId="42430" xr:uid="{00000000-0005-0000-0000-00008B3C0000}"/>
    <cellStyle name="20% - Dekorfärg4 2 4 3 3 5" xfId="42431" xr:uid="{00000000-0005-0000-0000-00008C3C0000}"/>
    <cellStyle name="20% - Dekorfärg4 2 4 3 3 6" xfId="42432" xr:uid="{00000000-0005-0000-0000-00008D3C0000}"/>
    <cellStyle name="20% - Dekorfärg4 2 4 3 3_Tabell 6a K" xfId="22662" xr:uid="{00000000-0005-0000-0000-00008E3C0000}"/>
    <cellStyle name="20% - Dekorfärg4 2 4 3 4" xfId="5129" xr:uid="{00000000-0005-0000-0000-00008F3C0000}"/>
    <cellStyle name="20% - Dekorfärg4 2 4 3 4 2" xfId="14014" xr:uid="{00000000-0005-0000-0000-0000903C0000}"/>
    <cellStyle name="20% - Dekorfärg4 2 4 3 4 2 2" xfId="42433" xr:uid="{00000000-0005-0000-0000-0000913C0000}"/>
    <cellStyle name="20% - Dekorfärg4 2 4 3 4 3" xfId="31511" xr:uid="{00000000-0005-0000-0000-0000923C0000}"/>
    <cellStyle name="20% - Dekorfärg4 2 4 3 4 4" xfId="42434" xr:uid="{00000000-0005-0000-0000-0000933C0000}"/>
    <cellStyle name="20% - Dekorfärg4 2 4 3 4_Tabell 6a K" xfId="24006" xr:uid="{00000000-0005-0000-0000-0000943C0000}"/>
    <cellStyle name="20% - Dekorfärg4 2 4 3 5" xfId="9629" xr:uid="{00000000-0005-0000-0000-0000953C0000}"/>
    <cellStyle name="20% - Dekorfärg4 2 4 3 5 2" xfId="42435" xr:uid="{00000000-0005-0000-0000-0000963C0000}"/>
    <cellStyle name="20% - Dekorfärg4 2 4 3 5 2 2" xfId="42436" xr:uid="{00000000-0005-0000-0000-0000973C0000}"/>
    <cellStyle name="20% - Dekorfärg4 2 4 3 5 3" xfId="42437" xr:uid="{00000000-0005-0000-0000-0000983C0000}"/>
    <cellStyle name="20% - Dekorfärg4 2 4 3 6" xfId="27126" xr:uid="{00000000-0005-0000-0000-0000993C0000}"/>
    <cellStyle name="20% - Dekorfärg4 2 4 3 6 2" xfId="42438" xr:uid="{00000000-0005-0000-0000-00009A3C0000}"/>
    <cellStyle name="20% - Dekorfärg4 2 4 3 7" xfId="42439" xr:uid="{00000000-0005-0000-0000-00009B3C0000}"/>
    <cellStyle name="20% - Dekorfärg4 2 4 3 8" xfId="42440" xr:uid="{00000000-0005-0000-0000-00009C3C0000}"/>
    <cellStyle name="20% - Dekorfärg4 2 4 3_Tabell 6a K" xfId="22409" xr:uid="{00000000-0005-0000-0000-00009D3C0000}"/>
    <cellStyle name="20% - Dekorfärg4 2 4 4" xfId="1168" xr:uid="{00000000-0005-0000-0000-00009E3C0000}"/>
    <cellStyle name="20% - Dekorfärg4 2 4 4 2" xfId="1489" xr:uid="{00000000-0005-0000-0000-00009F3C0000}"/>
    <cellStyle name="20% - Dekorfärg4 2 4 4 2 2" xfId="3681" xr:uid="{00000000-0005-0000-0000-0000A03C0000}"/>
    <cellStyle name="20% - Dekorfärg4 2 4 4 2 2 2" xfId="8067" xr:uid="{00000000-0005-0000-0000-0000A13C0000}"/>
    <cellStyle name="20% - Dekorfärg4 2 4 4 2 2 2 2" xfId="16952" xr:uid="{00000000-0005-0000-0000-0000A23C0000}"/>
    <cellStyle name="20% - Dekorfärg4 2 4 4 2 2 2 2 2" xfId="42441" xr:uid="{00000000-0005-0000-0000-0000A33C0000}"/>
    <cellStyle name="20% - Dekorfärg4 2 4 4 2 2 2 3" xfId="34449" xr:uid="{00000000-0005-0000-0000-0000A43C0000}"/>
    <cellStyle name="20% - Dekorfärg4 2 4 4 2 2 2_Tabell 6a K" xfId="19712" xr:uid="{00000000-0005-0000-0000-0000A53C0000}"/>
    <cellStyle name="20% - Dekorfärg4 2 4 4 2 2 3" xfId="12566" xr:uid="{00000000-0005-0000-0000-0000A63C0000}"/>
    <cellStyle name="20% - Dekorfärg4 2 4 4 2 2 3 2" xfId="42442" xr:uid="{00000000-0005-0000-0000-0000A73C0000}"/>
    <cellStyle name="20% - Dekorfärg4 2 4 4 2 2 4" xfId="30063" xr:uid="{00000000-0005-0000-0000-0000A83C0000}"/>
    <cellStyle name="20% - Dekorfärg4 2 4 4 2 2 5" xfId="42443" xr:uid="{00000000-0005-0000-0000-0000A93C0000}"/>
    <cellStyle name="20% - Dekorfärg4 2 4 4 2 2_Tabell 6a K" xfId="23787" xr:uid="{00000000-0005-0000-0000-0000AA3C0000}"/>
    <cellStyle name="20% - Dekorfärg4 2 4 4 2 3" xfId="5874" xr:uid="{00000000-0005-0000-0000-0000AB3C0000}"/>
    <cellStyle name="20% - Dekorfärg4 2 4 4 2 3 2" xfId="14759" xr:uid="{00000000-0005-0000-0000-0000AC3C0000}"/>
    <cellStyle name="20% - Dekorfärg4 2 4 4 2 3 2 2" xfId="42444" xr:uid="{00000000-0005-0000-0000-0000AD3C0000}"/>
    <cellStyle name="20% - Dekorfärg4 2 4 4 2 3 3" xfId="32256" xr:uid="{00000000-0005-0000-0000-0000AE3C0000}"/>
    <cellStyle name="20% - Dekorfärg4 2 4 4 2 3 4" xfId="42445" xr:uid="{00000000-0005-0000-0000-0000AF3C0000}"/>
    <cellStyle name="20% - Dekorfärg4 2 4 4 2 3_Tabell 6a K" xfId="19258" xr:uid="{00000000-0005-0000-0000-0000B03C0000}"/>
    <cellStyle name="20% - Dekorfärg4 2 4 4 2 4" xfId="10374" xr:uid="{00000000-0005-0000-0000-0000B13C0000}"/>
    <cellStyle name="20% - Dekorfärg4 2 4 4 2 4 2" xfId="42446" xr:uid="{00000000-0005-0000-0000-0000B23C0000}"/>
    <cellStyle name="20% - Dekorfärg4 2 4 4 2 4 2 2" xfId="42447" xr:uid="{00000000-0005-0000-0000-0000B33C0000}"/>
    <cellStyle name="20% - Dekorfärg4 2 4 4 2 4 3" xfId="42448" xr:uid="{00000000-0005-0000-0000-0000B43C0000}"/>
    <cellStyle name="20% - Dekorfärg4 2 4 4 2 5" xfId="27871" xr:uid="{00000000-0005-0000-0000-0000B53C0000}"/>
    <cellStyle name="20% - Dekorfärg4 2 4 4 2 5 2" xfId="42449" xr:uid="{00000000-0005-0000-0000-0000B63C0000}"/>
    <cellStyle name="20% - Dekorfärg4 2 4 4 2 6" xfId="42450" xr:uid="{00000000-0005-0000-0000-0000B73C0000}"/>
    <cellStyle name="20% - Dekorfärg4 2 4 4 2 7" xfId="42451" xr:uid="{00000000-0005-0000-0000-0000B83C0000}"/>
    <cellStyle name="20% - Dekorfärg4 2 4 4 2_Tabell 6a K" xfId="20448" xr:uid="{00000000-0005-0000-0000-0000B93C0000}"/>
    <cellStyle name="20% - Dekorfärg4 2 4 4 3" xfId="3360" xr:uid="{00000000-0005-0000-0000-0000BA3C0000}"/>
    <cellStyle name="20% - Dekorfärg4 2 4 4 3 2" xfId="7746" xr:uid="{00000000-0005-0000-0000-0000BB3C0000}"/>
    <cellStyle name="20% - Dekorfärg4 2 4 4 3 2 2" xfId="16631" xr:uid="{00000000-0005-0000-0000-0000BC3C0000}"/>
    <cellStyle name="20% - Dekorfärg4 2 4 4 3 2 2 2" xfId="42452" xr:uid="{00000000-0005-0000-0000-0000BD3C0000}"/>
    <cellStyle name="20% - Dekorfärg4 2 4 4 3 2 3" xfId="34128" xr:uid="{00000000-0005-0000-0000-0000BE3C0000}"/>
    <cellStyle name="20% - Dekorfärg4 2 4 4 3 2 4" xfId="42453" xr:uid="{00000000-0005-0000-0000-0000BF3C0000}"/>
    <cellStyle name="20% - Dekorfärg4 2 4 4 3 2_Tabell 6a K" xfId="24882" xr:uid="{00000000-0005-0000-0000-0000C03C0000}"/>
    <cellStyle name="20% - Dekorfärg4 2 4 4 3 3" xfId="12245" xr:uid="{00000000-0005-0000-0000-0000C13C0000}"/>
    <cellStyle name="20% - Dekorfärg4 2 4 4 3 3 2" xfId="42454" xr:uid="{00000000-0005-0000-0000-0000C23C0000}"/>
    <cellStyle name="20% - Dekorfärg4 2 4 4 3 3 2 2" xfId="42455" xr:uid="{00000000-0005-0000-0000-0000C33C0000}"/>
    <cellStyle name="20% - Dekorfärg4 2 4 4 3 3 3" xfId="42456" xr:uid="{00000000-0005-0000-0000-0000C43C0000}"/>
    <cellStyle name="20% - Dekorfärg4 2 4 4 3 4" xfId="29742" xr:uid="{00000000-0005-0000-0000-0000C53C0000}"/>
    <cellStyle name="20% - Dekorfärg4 2 4 4 3 4 2" xfId="42457" xr:uid="{00000000-0005-0000-0000-0000C63C0000}"/>
    <cellStyle name="20% - Dekorfärg4 2 4 4 3 5" xfId="42458" xr:uid="{00000000-0005-0000-0000-0000C73C0000}"/>
    <cellStyle name="20% - Dekorfärg4 2 4 4 3 6" xfId="42459" xr:uid="{00000000-0005-0000-0000-0000C83C0000}"/>
    <cellStyle name="20% - Dekorfärg4 2 4 4 3_Tabell 6a K" xfId="21200" xr:uid="{00000000-0005-0000-0000-0000C93C0000}"/>
    <cellStyle name="20% - Dekorfärg4 2 4 4 4" xfId="5553" xr:uid="{00000000-0005-0000-0000-0000CA3C0000}"/>
    <cellStyle name="20% - Dekorfärg4 2 4 4 4 2" xfId="14438" xr:uid="{00000000-0005-0000-0000-0000CB3C0000}"/>
    <cellStyle name="20% - Dekorfärg4 2 4 4 4 2 2" xfId="42460" xr:uid="{00000000-0005-0000-0000-0000CC3C0000}"/>
    <cellStyle name="20% - Dekorfärg4 2 4 4 4 3" xfId="31935" xr:uid="{00000000-0005-0000-0000-0000CD3C0000}"/>
    <cellStyle name="20% - Dekorfärg4 2 4 4 4 4" xfId="42461" xr:uid="{00000000-0005-0000-0000-0000CE3C0000}"/>
    <cellStyle name="20% - Dekorfärg4 2 4 4 4_Tabell 6a K" xfId="25690" xr:uid="{00000000-0005-0000-0000-0000CF3C0000}"/>
    <cellStyle name="20% - Dekorfärg4 2 4 4 5" xfId="10053" xr:uid="{00000000-0005-0000-0000-0000D03C0000}"/>
    <cellStyle name="20% - Dekorfärg4 2 4 4 5 2" xfId="42462" xr:uid="{00000000-0005-0000-0000-0000D13C0000}"/>
    <cellStyle name="20% - Dekorfärg4 2 4 4 5 2 2" xfId="42463" xr:uid="{00000000-0005-0000-0000-0000D23C0000}"/>
    <cellStyle name="20% - Dekorfärg4 2 4 4 5 3" xfId="42464" xr:uid="{00000000-0005-0000-0000-0000D33C0000}"/>
    <cellStyle name="20% - Dekorfärg4 2 4 4 6" xfId="27550" xr:uid="{00000000-0005-0000-0000-0000D43C0000}"/>
    <cellStyle name="20% - Dekorfärg4 2 4 4 6 2" xfId="42465" xr:uid="{00000000-0005-0000-0000-0000D53C0000}"/>
    <cellStyle name="20% - Dekorfärg4 2 4 4 7" xfId="42466" xr:uid="{00000000-0005-0000-0000-0000D63C0000}"/>
    <cellStyle name="20% - Dekorfärg4 2 4 4 8" xfId="42467" xr:uid="{00000000-0005-0000-0000-0000D73C0000}"/>
    <cellStyle name="20% - Dekorfärg4 2 4 4_Tabell 6a K" xfId="23202" xr:uid="{00000000-0005-0000-0000-0000D83C0000}"/>
    <cellStyle name="20% - Dekorfärg4 2 4 5" xfId="1485" xr:uid="{00000000-0005-0000-0000-0000D93C0000}"/>
    <cellStyle name="20% - Dekorfärg4 2 4 5 2" xfId="3677" xr:uid="{00000000-0005-0000-0000-0000DA3C0000}"/>
    <cellStyle name="20% - Dekorfärg4 2 4 5 2 2" xfId="8063" xr:uid="{00000000-0005-0000-0000-0000DB3C0000}"/>
    <cellStyle name="20% - Dekorfärg4 2 4 5 2 2 2" xfId="16948" xr:uid="{00000000-0005-0000-0000-0000DC3C0000}"/>
    <cellStyle name="20% - Dekorfärg4 2 4 5 2 2 2 2" xfId="42468" xr:uid="{00000000-0005-0000-0000-0000DD3C0000}"/>
    <cellStyle name="20% - Dekorfärg4 2 4 5 2 2 3" xfId="34445" xr:uid="{00000000-0005-0000-0000-0000DE3C0000}"/>
    <cellStyle name="20% - Dekorfärg4 2 4 5 2 2_Tabell 6a K" xfId="20335" xr:uid="{00000000-0005-0000-0000-0000DF3C0000}"/>
    <cellStyle name="20% - Dekorfärg4 2 4 5 2 3" xfId="12562" xr:uid="{00000000-0005-0000-0000-0000E03C0000}"/>
    <cellStyle name="20% - Dekorfärg4 2 4 5 2 3 2" xfId="42469" xr:uid="{00000000-0005-0000-0000-0000E13C0000}"/>
    <cellStyle name="20% - Dekorfärg4 2 4 5 2 4" xfId="30059" xr:uid="{00000000-0005-0000-0000-0000E23C0000}"/>
    <cellStyle name="20% - Dekorfärg4 2 4 5 2 5" xfId="42470" xr:uid="{00000000-0005-0000-0000-0000E33C0000}"/>
    <cellStyle name="20% - Dekorfärg4 2 4 5 2_Tabell 6a K" xfId="18659" xr:uid="{00000000-0005-0000-0000-0000E43C0000}"/>
    <cellStyle name="20% - Dekorfärg4 2 4 5 3" xfId="5870" xr:uid="{00000000-0005-0000-0000-0000E53C0000}"/>
    <cellStyle name="20% - Dekorfärg4 2 4 5 3 2" xfId="14755" xr:uid="{00000000-0005-0000-0000-0000E63C0000}"/>
    <cellStyle name="20% - Dekorfärg4 2 4 5 3 2 2" xfId="42471" xr:uid="{00000000-0005-0000-0000-0000E73C0000}"/>
    <cellStyle name="20% - Dekorfärg4 2 4 5 3 3" xfId="32252" xr:uid="{00000000-0005-0000-0000-0000E83C0000}"/>
    <cellStyle name="20% - Dekorfärg4 2 4 5 3 4" xfId="42472" xr:uid="{00000000-0005-0000-0000-0000E93C0000}"/>
    <cellStyle name="20% - Dekorfärg4 2 4 5 3_Tabell 6a K" xfId="22970" xr:uid="{00000000-0005-0000-0000-0000EA3C0000}"/>
    <cellStyle name="20% - Dekorfärg4 2 4 5 4" xfId="10370" xr:uid="{00000000-0005-0000-0000-0000EB3C0000}"/>
    <cellStyle name="20% - Dekorfärg4 2 4 5 4 2" xfId="42473" xr:uid="{00000000-0005-0000-0000-0000EC3C0000}"/>
    <cellStyle name="20% - Dekorfärg4 2 4 5 4 2 2" xfId="42474" xr:uid="{00000000-0005-0000-0000-0000ED3C0000}"/>
    <cellStyle name="20% - Dekorfärg4 2 4 5 4 3" xfId="42475" xr:uid="{00000000-0005-0000-0000-0000EE3C0000}"/>
    <cellStyle name="20% - Dekorfärg4 2 4 5 5" xfId="27867" xr:uid="{00000000-0005-0000-0000-0000EF3C0000}"/>
    <cellStyle name="20% - Dekorfärg4 2 4 5 5 2" xfId="42476" xr:uid="{00000000-0005-0000-0000-0000F03C0000}"/>
    <cellStyle name="20% - Dekorfärg4 2 4 5 6" xfId="42477" xr:uid="{00000000-0005-0000-0000-0000F13C0000}"/>
    <cellStyle name="20% - Dekorfärg4 2 4 5 7" xfId="42478" xr:uid="{00000000-0005-0000-0000-0000F23C0000}"/>
    <cellStyle name="20% - Dekorfärg4 2 4 5_Tabell 6a K" xfId="18915" xr:uid="{00000000-0005-0000-0000-0000F33C0000}"/>
    <cellStyle name="20% - Dekorfärg4 2 4 6" xfId="2512" xr:uid="{00000000-0005-0000-0000-0000F43C0000}"/>
    <cellStyle name="20% - Dekorfärg4 2 4 6 2" xfId="6898" xr:uid="{00000000-0005-0000-0000-0000F53C0000}"/>
    <cellStyle name="20% - Dekorfärg4 2 4 6 2 2" xfId="15783" xr:uid="{00000000-0005-0000-0000-0000F63C0000}"/>
    <cellStyle name="20% - Dekorfärg4 2 4 6 2 2 2" xfId="42479" xr:uid="{00000000-0005-0000-0000-0000F73C0000}"/>
    <cellStyle name="20% - Dekorfärg4 2 4 6 2 3" xfId="33280" xr:uid="{00000000-0005-0000-0000-0000F83C0000}"/>
    <cellStyle name="20% - Dekorfärg4 2 4 6 2 4" xfId="42480" xr:uid="{00000000-0005-0000-0000-0000F93C0000}"/>
    <cellStyle name="20% - Dekorfärg4 2 4 6 2_Tabell 6a K" xfId="25594" xr:uid="{00000000-0005-0000-0000-0000FA3C0000}"/>
    <cellStyle name="20% - Dekorfärg4 2 4 6 3" xfId="11397" xr:uid="{00000000-0005-0000-0000-0000FB3C0000}"/>
    <cellStyle name="20% - Dekorfärg4 2 4 6 3 2" xfId="42481" xr:uid="{00000000-0005-0000-0000-0000FC3C0000}"/>
    <cellStyle name="20% - Dekorfärg4 2 4 6 3 2 2" xfId="42482" xr:uid="{00000000-0005-0000-0000-0000FD3C0000}"/>
    <cellStyle name="20% - Dekorfärg4 2 4 6 3 3" xfId="42483" xr:uid="{00000000-0005-0000-0000-0000FE3C0000}"/>
    <cellStyle name="20% - Dekorfärg4 2 4 6 4" xfId="28894" xr:uid="{00000000-0005-0000-0000-0000FF3C0000}"/>
    <cellStyle name="20% - Dekorfärg4 2 4 6 4 2" xfId="42484" xr:uid="{00000000-0005-0000-0000-0000003D0000}"/>
    <cellStyle name="20% - Dekorfärg4 2 4 6 5" xfId="42485" xr:uid="{00000000-0005-0000-0000-0000013D0000}"/>
    <cellStyle name="20% - Dekorfärg4 2 4 6 6" xfId="42486" xr:uid="{00000000-0005-0000-0000-0000023D0000}"/>
    <cellStyle name="20% - Dekorfärg4 2 4 6_Tabell 6a K" xfId="21516" xr:uid="{00000000-0005-0000-0000-0000033D0000}"/>
    <cellStyle name="20% - Dekorfärg4 2 4 7" xfId="4705" xr:uid="{00000000-0005-0000-0000-0000043D0000}"/>
    <cellStyle name="20% - Dekorfärg4 2 4 7 2" xfId="13590" xr:uid="{00000000-0005-0000-0000-0000053D0000}"/>
    <cellStyle name="20% - Dekorfärg4 2 4 7 2 2" xfId="42487" xr:uid="{00000000-0005-0000-0000-0000063D0000}"/>
    <cellStyle name="20% - Dekorfärg4 2 4 7 3" xfId="31087" xr:uid="{00000000-0005-0000-0000-0000073D0000}"/>
    <cellStyle name="20% - Dekorfärg4 2 4 7 4" xfId="42488" xr:uid="{00000000-0005-0000-0000-0000083D0000}"/>
    <cellStyle name="20% - Dekorfärg4 2 4 7_Tabell 6a K" xfId="26125" xr:uid="{00000000-0005-0000-0000-0000093D0000}"/>
    <cellStyle name="20% - Dekorfärg4 2 4 8" xfId="9205" xr:uid="{00000000-0005-0000-0000-00000A3D0000}"/>
    <cellStyle name="20% - Dekorfärg4 2 4 8 2" xfId="42489" xr:uid="{00000000-0005-0000-0000-00000B3D0000}"/>
    <cellStyle name="20% - Dekorfärg4 2 4 8 2 2" xfId="42490" xr:uid="{00000000-0005-0000-0000-00000C3D0000}"/>
    <cellStyle name="20% - Dekorfärg4 2 4 8 3" xfId="42491" xr:uid="{00000000-0005-0000-0000-00000D3D0000}"/>
    <cellStyle name="20% - Dekorfärg4 2 4 9" xfId="26702" xr:uid="{00000000-0005-0000-0000-00000E3D0000}"/>
    <cellStyle name="20% - Dekorfärg4 2 4 9 2" xfId="42492" xr:uid="{00000000-0005-0000-0000-00000F3D0000}"/>
    <cellStyle name="20% - Dekorfärg4 2 4_Tabell 6a K" xfId="19620" xr:uid="{00000000-0005-0000-0000-0000103D0000}"/>
    <cellStyle name="20% - Dekorfärg4 2 5" xfId="207" xr:uid="{00000000-0005-0000-0000-0000113D0000}"/>
    <cellStyle name="20% - Dekorfärg4 2 5 10" xfId="42493" xr:uid="{00000000-0005-0000-0000-0000123D0000}"/>
    <cellStyle name="20% - Dekorfärg4 2 5 11" xfId="42494" xr:uid="{00000000-0005-0000-0000-0000133D0000}"/>
    <cellStyle name="20% - Dekorfärg4 2 5 12" xfId="42495" xr:uid="{00000000-0005-0000-0000-0000143D0000}"/>
    <cellStyle name="20% - Dekorfärg4 2 5 2" xfId="419" xr:uid="{00000000-0005-0000-0000-0000153D0000}"/>
    <cellStyle name="20% - Dekorfärg4 2 5 2 2" xfId="843" xr:uid="{00000000-0005-0000-0000-0000163D0000}"/>
    <cellStyle name="20% - Dekorfärg4 2 5 2 2 2" xfId="1492" xr:uid="{00000000-0005-0000-0000-0000173D0000}"/>
    <cellStyle name="20% - Dekorfärg4 2 5 2 2 2 2" xfId="3684" xr:uid="{00000000-0005-0000-0000-0000183D0000}"/>
    <cellStyle name="20% - Dekorfärg4 2 5 2 2 2 2 2" xfId="8070" xr:uid="{00000000-0005-0000-0000-0000193D0000}"/>
    <cellStyle name="20% - Dekorfärg4 2 5 2 2 2 2 2 2" xfId="16955" xr:uid="{00000000-0005-0000-0000-00001A3D0000}"/>
    <cellStyle name="20% - Dekorfärg4 2 5 2 2 2 2 2 2 2" xfId="42496" xr:uid="{00000000-0005-0000-0000-00001B3D0000}"/>
    <cellStyle name="20% - Dekorfärg4 2 5 2 2 2 2 2 3" xfId="34452" xr:uid="{00000000-0005-0000-0000-00001C3D0000}"/>
    <cellStyle name="20% - Dekorfärg4 2 5 2 2 2 2 2_Tabell 6a K" xfId="19373" xr:uid="{00000000-0005-0000-0000-00001D3D0000}"/>
    <cellStyle name="20% - Dekorfärg4 2 5 2 2 2 2 3" xfId="12569" xr:uid="{00000000-0005-0000-0000-00001E3D0000}"/>
    <cellStyle name="20% - Dekorfärg4 2 5 2 2 2 2 3 2" xfId="42497" xr:uid="{00000000-0005-0000-0000-00001F3D0000}"/>
    <cellStyle name="20% - Dekorfärg4 2 5 2 2 2 2 4" xfId="30066" xr:uid="{00000000-0005-0000-0000-0000203D0000}"/>
    <cellStyle name="20% - Dekorfärg4 2 5 2 2 2 2 5" xfId="42498" xr:uid="{00000000-0005-0000-0000-0000213D0000}"/>
    <cellStyle name="20% - Dekorfärg4 2 5 2 2 2 2_Tabell 6a K" xfId="18530" xr:uid="{00000000-0005-0000-0000-0000223D0000}"/>
    <cellStyle name="20% - Dekorfärg4 2 5 2 2 2 3" xfId="5877" xr:uid="{00000000-0005-0000-0000-0000233D0000}"/>
    <cellStyle name="20% - Dekorfärg4 2 5 2 2 2 3 2" xfId="14762" xr:uid="{00000000-0005-0000-0000-0000243D0000}"/>
    <cellStyle name="20% - Dekorfärg4 2 5 2 2 2 3 2 2" xfId="42499" xr:uid="{00000000-0005-0000-0000-0000253D0000}"/>
    <cellStyle name="20% - Dekorfärg4 2 5 2 2 2 3 3" xfId="32259" xr:uid="{00000000-0005-0000-0000-0000263D0000}"/>
    <cellStyle name="20% - Dekorfärg4 2 5 2 2 2 3 4" xfId="42500" xr:uid="{00000000-0005-0000-0000-0000273D0000}"/>
    <cellStyle name="20% - Dekorfärg4 2 5 2 2 2 3_Tabell 6a K" xfId="22148" xr:uid="{00000000-0005-0000-0000-0000283D0000}"/>
    <cellStyle name="20% - Dekorfärg4 2 5 2 2 2 4" xfId="10377" xr:uid="{00000000-0005-0000-0000-0000293D0000}"/>
    <cellStyle name="20% - Dekorfärg4 2 5 2 2 2 4 2" xfId="42501" xr:uid="{00000000-0005-0000-0000-00002A3D0000}"/>
    <cellStyle name="20% - Dekorfärg4 2 5 2 2 2 4 2 2" xfId="42502" xr:uid="{00000000-0005-0000-0000-00002B3D0000}"/>
    <cellStyle name="20% - Dekorfärg4 2 5 2 2 2 4 3" xfId="42503" xr:uid="{00000000-0005-0000-0000-00002C3D0000}"/>
    <cellStyle name="20% - Dekorfärg4 2 5 2 2 2 5" xfId="27874" xr:uid="{00000000-0005-0000-0000-00002D3D0000}"/>
    <cellStyle name="20% - Dekorfärg4 2 5 2 2 2 5 2" xfId="42504" xr:uid="{00000000-0005-0000-0000-00002E3D0000}"/>
    <cellStyle name="20% - Dekorfärg4 2 5 2 2 2 6" xfId="42505" xr:uid="{00000000-0005-0000-0000-00002F3D0000}"/>
    <cellStyle name="20% - Dekorfärg4 2 5 2 2 2 7" xfId="42506" xr:uid="{00000000-0005-0000-0000-0000303D0000}"/>
    <cellStyle name="20% - Dekorfärg4 2 5 2 2 2_Tabell 6a K" xfId="24678" xr:uid="{00000000-0005-0000-0000-0000313D0000}"/>
    <cellStyle name="20% - Dekorfärg4 2 5 2 2 3" xfId="3035" xr:uid="{00000000-0005-0000-0000-0000323D0000}"/>
    <cellStyle name="20% - Dekorfärg4 2 5 2 2 3 2" xfId="7421" xr:uid="{00000000-0005-0000-0000-0000333D0000}"/>
    <cellStyle name="20% - Dekorfärg4 2 5 2 2 3 2 2" xfId="16306" xr:uid="{00000000-0005-0000-0000-0000343D0000}"/>
    <cellStyle name="20% - Dekorfärg4 2 5 2 2 3 2 2 2" xfId="42507" xr:uid="{00000000-0005-0000-0000-0000353D0000}"/>
    <cellStyle name="20% - Dekorfärg4 2 5 2 2 3 2 3" xfId="33803" xr:uid="{00000000-0005-0000-0000-0000363D0000}"/>
    <cellStyle name="20% - Dekorfärg4 2 5 2 2 3 2 4" xfId="42508" xr:uid="{00000000-0005-0000-0000-0000373D0000}"/>
    <cellStyle name="20% - Dekorfärg4 2 5 2 2 3 2_Tabell 6a K" xfId="25371" xr:uid="{00000000-0005-0000-0000-0000383D0000}"/>
    <cellStyle name="20% - Dekorfärg4 2 5 2 2 3 3" xfId="11920" xr:uid="{00000000-0005-0000-0000-0000393D0000}"/>
    <cellStyle name="20% - Dekorfärg4 2 5 2 2 3 3 2" xfId="42509" xr:uid="{00000000-0005-0000-0000-00003A3D0000}"/>
    <cellStyle name="20% - Dekorfärg4 2 5 2 2 3 3 2 2" xfId="42510" xr:uid="{00000000-0005-0000-0000-00003B3D0000}"/>
    <cellStyle name="20% - Dekorfärg4 2 5 2 2 3 3 3" xfId="42511" xr:uid="{00000000-0005-0000-0000-00003C3D0000}"/>
    <cellStyle name="20% - Dekorfärg4 2 5 2 2 3 4" xfId="29417" xr:uid="{00000000-0005-0000-0000-00003D3D0000}"/>
    <cellStyle name="20% - Dekorfärg4 2 5 2 2 3 4 2" xfId="42512" xr:uid="{00000000-0005-0000-0000-00003E3D0000}"/>
    <cellStyle name="20% - Dekorfärg4 2 5 2 2 3 5" xfId="42513" xr:uid="{00000000-0005-0000-0000-00003F3D0000}"/>
    <cellStyle name="20% - Dekorfärg4 2 5 2 2 3 6" xfId="42514" xr:uid="{00000000-0005-0000-0000-0000403D0000}"/>
    <cellStyle name="20% - Dekorfärg4 2 5 2 2 3_Tabell 6a K" xfId="22294" xr:uid="{00000000-0005-0000-0000-0000413D0000}"/>
    <cellStyle name="20% - Dekorfärg4 2 5 2 2 4" xfId="5228" xr:uid="{00000000-0005-0000-0000-0000423D0000}"/>
    <cellStyle name="20% - Dekorfärg4 2 5 2 2 4 2" xfId="14113" xr:uid="{00000000-0005-0000-0000-0000433D0000}"/>
    <cellStyle name="20% - Dekorfärg4 2 5 2 2 4 2 2" xfId="42515" xr:uid="{00000000-0005-0000-0000-0000443D0000}"/>
    <cellStyle name="20% - Dekorfärg4 2 5 2 2 4 3" xfId="31610" xr:uid="{00000000-0005-0000-0000-0000453D0000}"/>
    <cellStyle name="20% - Dekorfärg4 2 5 2 2 4 4" xfId="42516" xr:uid="{00000000-0005-0000-0000-0000463D0000}"/>
    <cellStyle name="20% - Dekorfärg4 2 5 2 2 4_Tabell 6a K" xfId="23255" xr:uid="{00000000-0005-0000-0000-0000473D0000}"/>
    <cellStyle name="20% - Dekorfärg4 2 5 2 2 5" xfId="9728" xr:uid="{00000000-0005-0000-0000-0000483D0000}"/>
    <cellStyle name="20% - Dekorfärg4 2 5 2 2 5 2" xfId="42517" xr:uid="{00000000-0005-0000-0000-0000493D0000}"/>
    <cellStyle name="20% - Dekorfärg4 2 5 2 2 5 2 2" xfId="42518" xr:uid="{00000000-0005-0000-0000-00004A3D0000}"/>
    <cellStyle name="20% - Dekorfärg4 2 5 2 2 5 3" xfId="42519" xr:uid="{00000000-0005-0000-0000-00004B3D0000}"/>
    <cellStyle name="20% - Dekorfärg4 2 5 2 2 6" xfId="27225" xr:uid="{00000000-0005-0000-0000-00004C3D0000}"/>
    <cellStyle name="20% - Dekorfärg4 2 5 2 2 6 2" xfId="42520" xr:uid="{00000000-0005-0000-0000-00004D3D0000}"/>
    <cellStyle name="20% - Dekorfärg4 2 5 2 2 7" xfId="42521" xr:uid="{00000000-0005-0000-0000-00004E3D0000}"/>
    <cellStyle name="20% - Dekorfärg4 2 5 2 2 8" xfId="42522" xr:uid="{00000000-0005-0000-0000-00004F3D0000}"/>
    <cellStyle name="20% - Dekorfärg4 2 5 2 2_Tabell 6a K" xfId="19445" xr:uid="{00000000-0005-0000-0000-0000503D0000}"/>
    <cellStyle name="20% - Dekorfärg4 2 5 2 3" xfId="1491" xr:uid="{00000000-0005-0000-0000-0000513D0000}"/>
    <cellStyle name="20% - Dekorfärg4 2 5 2 3 2" xfId="3683" xr:uid="{00000000-0005-0000-0000-0000523D0000}"/>
    <cellStyle name="20% - Dekorfärg4 2 5 2 3 2 2" xfId="8069" xr:uid="{00000000-0005-0000-0000-0000533D0000}"/>
    <cellStyle name="20% - Dekorfärg4 2 5 2 3 2 2 2" xfId="16954" xr:uid="{00000000-0005-0000-0000-0000543D0000}"/>
    <cellStyle name="20% - Dekorfärg4 2 5 2 3 2 2 2 2" xfId="42523" xr:uid="{00000000-0005-0000-0000-0000553D0000}"/>
    <cellStyle name="20% - Dekorfärg4 2 5 2 3 2 2 3" xfId="34451" xr:uid="{00000000-0005-0000-0000-0000563D0000}"/>
    <cellStyle name="20% - Dekorfärg4 2 5 2 3 2 2_Tabell 6a K" xfId="25052" xr:uid="{00000000-0005-0000-0000-0000573D0000}"/>
    <cellStyle name="20% - Dekorfärg4 2 5 2 3 2 3" xfId="12568" xr:uid="{00000000-0005-0000-0000-0000583D0000}"/>
    <cellStyle name="20% - Dekorfärg4 2 5 2 3 2 3 2" xfId="42524" xr:uid="{00000000-0005-0000-0000-0000593D0000}"/>
    <cellStyle name="20% - Dekorfärg4 2 5 2 3 2 4" xfId="30065" xr:uid="{00000000-0005-0000-0000-00005A3D0000}"/>
    <cellStyle name="20% - Dekorfärg4 2 5 2 3 2 5" xfId="42525" xr:uid="{00000000-0005-0000-0000-00005B3D0000}"/>
    <cellStyle name="20% - Dekorfärg4 2 5 2 3 2_Tabell 6a K" xfId="18377" xr:uid="{00000000-0005-0000-0000-00005C3D0000}"/>
    <cellStyle name="20% - Dekorfärg4 2 5 2 3 3" xfId="5876" xr:uid="{00000000-0005-0000-0000-00005D3D0000}"/>
    <cellStyle name="20% - Dekorfärg4 2 5 2 3 3 2" xfId="14761" xr:uid="{00000000-0005-0000-0000-00005E3D0000}"/>
    <cellStyle name="20% - Dekorfärg4 2 5 2 3 3 2 2" xfId="42526" xr:uid="{00000000-0005-0000-0000-00005F3D0000}"/>
    <cellStyle name="20% - Dekorfärg4 2 5 2 3 3 3" xfId="32258" xr:uid="{00000000-0005-0000-0000-0000603D0000}"/>
    <cellStyle name="20% - Dekorfärg4 2 5 2 3 3 4" xfId="42527" xr:uid="{00000000-0005-0000-0000-0000613D0000}"/>
    <cellStyle name="20% - Dekorfärg4 2 5 2 3 3_Tabell 6a K" xfId="25272" xr:uid="{00000000-0005-0000-0000-0000623D0000}"/>
    <cellStyle name="20% - Dekorfärg4 2 5 2 3 4" xfId="10376" xr:uid="{00000000-0005-0000-0000-0000633D0000}"/>
    <cellStyle name="20% - Dekorfärg4 2 5 2 3 4 2" xfId="42528" xr:uid="{00000000-0005-0000-0000-0000643D0000}"/>
    <cellStyle name="20% - Dekorfärg4 2 5 2 3 4 2 2" xfId="42529" xr:uid="{00000000-0005-0000-0000-0000653D0000}"/>
    <cellStyle name="20% - Dekorfärg4 2 5 2 3 4 3" xfId="42530" xr:uid="{00000000-0005-0000-0000-0000663D0000}"/>
    <cellStyle name="20% - Dekorfärg4 2 5 2 3 5" xfId="27873" xr:uid="{00000000-0005-0000-0000-0000673D0000}"/>
    <cellStyle name="20% - Dekorfärg4 2 5 2 3 5 2" xfId="42531" xr:uid="{00000000-0005-0000-0000-0000683D0000}"/>
    <cellStyle name="20% - Dekorfärg4 2 5 2 3 6" xfId="42532" xr:uid="{00000000-0005-0000-0000-0000693D0000}"/>
    <cellStyle name="20% - Dekorfärg4 2 5 2 3 7" xfId="42533" xr:uid="{00000000-0005-0000-0000-00006A3D0000}"/>
    <cellStyle name="20% - Dekorfärg4 2 5 2 3_Tabell 6a K" xfId="25957" xr:uid="{00000000-0005-0000-0000-00006B3D0000}"/>
    <cellStyle name="20% - Dekorfärg4 2 5 2 4" xfId="2611" xr:uid="{00000000-0005-0000-0000-00006C3D0000}"/>
    <cellStyle name="20% - Dekorfärg4 2 5 2 4 2" xfId="6997" xr:uid="{00000000-0005-0000-0000-00006D3D0000}"/>
    <cellStyle name="20% - Dekorfärg4 2 5 2 4 2 2" xfId="15882" xr:uid="{00000000-0005-0000-0000-00006E3D0000}"/>
    <cellStyle name="20% - Dekorfärg4 2 5 2 4 2 2 2" xfId="42534" xr:uid="{00000000-0005-0000-0000-00006F3D0000}"/>
    <cellStyle name="20% - Dekorfärg4 2 5 2 4 2 3" xfId="33379" xr:uid="{00000000-0005-0000-0000-0000703D0000}"/>
    <cellStyle name="20% - Dekorfärg4 2 5 2 4 2 4" xfId="42535" xr:uid="{00000000-0005-0000-0000-0000713D0000}"/>
    <cellStyle name="20% - Dekorfärg4 2 5 2 4 2_Tabell 6a K" xfId="21031" xr:uid="{00000000-0005-0000-0000-0000723D0000}"/>
    <cellStyle name="20% - Dekorfärg4 2 5 2 4 3" xfId="11496" xr:uid="{00000000-0005-0000-0000-0000733D0000}"/>
    <cellStyle name="20% - Dekorfärg4 2 5 2 4 3 2" xfId="42536" xr:uid="{00000000-0005-0000-0000-0000743D0000}"/>
    <cellStyle name="20% - Dekorfärg4 2 5 2 4 3 2 2" xfId="42537" xr:uid="{00000000-0005-0000-0000-0000753D0000}"/>
    <cellStyle name="20% - Dekorfärg4 2 5 2 4 3 3" xfId="42538" xr:uid="{00000000-0005-0000-0000-0000763D0000}"/>
    <cellStyle name="20% - Dekorfärg4 2 5 2 4 4" xfId="28993" xr:uid="{00000000-0005-0000-0000-0000773D0000}"/>
    <cellStyle name="20% - Dekorfärg4 2 5 2 4 4 2" xfId="42539" xr:uid="{00000000-0005-0000-0000-0000783D0000}"/>
    <cellStyle name="20% - Dekorfärg4 2 5 2 4 5" xfId="42540" xr:uid="{00000000-0005-0000-0000-0000793D0000}"/>
    <cellStyle name="20% - Dekorfärg4 2 5 2 4 6" xfId="42541" xr:uid="{00000000-0005-0000-0000-00007A3D0000}"/>
    <cellStyle name="20% - Dekorfärg4 2 5 2 4_Tabell 6a K" xfId="20150" xr:uid="{00000000-0005-0000-0000-00007B3D0000}"/>
    <cellStyle name="20% - Dekorfärg4 2 5 2 5" xfId="4804" xr:uid="{00000000-0005-0000-0000-00007C3D0000}"/>
    <cellStyle name="20% - Dekorfärg4 2 5 2 5 2" xfId="13689" xr:uid="{00000000-0005-0000-0000-00007D3D0000}"/>
    <cellStyle name="20% - Dekorfärg4 2 5 2 5 2 2" xfId="42542" xr:uid="{00000000-0005-0000-0000-00007E3D0000}"/>
    <cellStyle name="20% - Dekorfärg4 2 5 2 5 3" xfId="31186" xr:uid="{00000000-0005-0000-0000-00007F3D0000}"/>
    <cellStyle name="20% - Dekorfärg4 2 5 2 5 4" xfId="42543" xr:uid="{00000000-0005-0000-0000-0000803D0000}"/>
    <cellStyle name="20% - Dekorfärg4 2 5 2 5_Tabell 6a K" xfId="25426" xr:uid="{00000000-0005-0000-0000-0000813D0000}"/>
    <cellStyle name="20% - Dekorfärg4 2 5 2 6" xfId="9304" xr:uid="{00000000-0005-0000-0000-0000823D0000}"/>
    <cellStyle name="20% - Dekorfärg4 2 5 2 6 2" xfId="42544" xr:uid="{00000000-0005-0000-0000-0000833D0000}"/>
    <cellStyle name="20% - Dekorfärg4 2 5 2 6 2 2" xfId="42545" xr:uid="{00000000-0005-0000-0000-0000843D0000}"/>
    <cellStyle name="20% - Dekorfärg4 2 5 2 6 3" xfId="42546" xr:uid="{00000000-0005-0000-0000-0000853D0000}"/>
    <cellStyle name="20% - Dekorfärg4 2 5 2 7" xfId="26801" xr:uid="{00000000-0005-0000-0000-0000863D0000}"/>
    <cellStyle name="20% - Dekorfärg4 2 5 2 7 2" xfId="42547" xr:uid="{00000000-0005-0000-0000-0000873D0000}"/>
    <cellStyle name="20% - Dekorfärg4 2 5 2 8" xfId="42548" xr:uid="{00000000-0005-0000-0000-0000883D0000}"/>
    <cellStyle name="20% - Dekorfärg4 2 5 2 9" xfId="42549" xr:uid="{00000000-0005-0000-0000-0000893D0000}"/>
    <cellStyle name="20% - Dekorfärg4 2 5 2_Tabell 6a K" xfId="21085" xr:uid="{00000000-0005-0000-0000-00008A3D0000}"/>
    <cellStyle name="20% - Dekorfärg4 2 5 3" xfId="631" xr:uid="{00000000-0005-0000-0000-00008B3D0000}"/>
    <cellStyle name="20% - Dekorfärg4 2 5 3 2" xfId="1493" xr:uid="{00000000-0005-0000-0000-00008C3D0000}"/>
    <cellStyle name="20% - Dekorfärg4 2 5 3 2 2" xfId="3685" xr:uid="{00000000-0005-0000-0000-00008D3D0000}"/>
    <cellStyle name="20% - Dekorfärg4 2 5 3 2 2 2" xfId="8071" xr:uid="{00000000-0005-0000-0000-00008E3D0000}"/>
    <cellStyle name="20% - Dekorfärg4 2 5 3 2 2 2 2" xfId="16956" xr:uid="{00000000-0005-0000-0000-00008F3D0000}"/>
    <cellStyle name="20% - Dekorfärg4 2 5 3 2 2 2 2 2" xfId="42550" xr:uid="{00000000-0005-0000-0000-0000903D0000}"/>
    <cellStyle name="20% - Dekorfärg4 2 5 3 2 2 2 3" xfId="34453" xr:uid="{00000000-0005-0000-0000-0000913D0000}"/>
    <cellStyle name="20% - Dekorfärg4 2 5 3 2 2 2_Tabell 6a K" xfId="24536" xr:uid="{00000000-0005-0000-0000-0000923D0000}"/>
    <cellStyle name="20% - Dekorfärg4 2 5 3 2 2 3" xfId="12570" xr:uid="{00000000-0005-0000-0000-0000933D0000}"/>
    <cellStyle name="20% - Dekorfärg4 2 5 3 2 2 3 2" xfId="42551" xr:uid="{00000000-0005-0000-0000-0000943D0000}"/>
    <cellStyle name="20% - Dekorfärg4 2 5 3 2 2 4" xfId="30067" xr:uid="{00000000-0005-0000-0000-0000953D0000}"/>
    <cellStyle name="20% - Dekorfärg4 2 5 3 2 2 5" xfId="42552" xr:uid="{00000000-0005-0000-0000-0000963D0000}"/>
    <cellStyle name="20% - Dekorfärg4 2 5 3 2 2_Tabell 6a K" xfId="24826" xr:uid="{00000000-0005-0000-0000-0000973D0000}"/>
    <cellStyle name="20% - Dekorfärg4 2 5 3 2 3" xfId="5878" xr:uid="{00000000-0005-0000-0000-0000983D0000}"/>
    <cellStyle name="20% - Dekorfärg4 2 5 3 2 3 2" xfId="14763" xr:uid="{00000000-0005-0000-0000-0000993D0000}"/>
    <cellStyle name="20% - Dekorfärg4 2 5 3 2 3 2 2" xfId="42553" xr:uid="{00000000-0005-0000-0000-00009A3D0000}"/>
    <cellStyle name="20% - Dekorfärg4 2 5 3 2 3 3" xfId="32260" xr:uid="{00000000-0005-0000-0000-00009B3D0000}"/>
    <cellStyle name="20% - Dekorfärg4 2 5 3 2 3 4" xfId="42554" xr:uid="{00000000-0005-0000-0000-00009C3D0000}"/>
    <cellStyle name="20% - Dekorfärg4 2 5 3 2 3_Tabell 6a K" xfId="22675" xr:uid="{00000000-0005-0000-0000-00009D3D0000}"/>
    <cellStyle name="20% - Dekorfärg4 2 5 3 2 4" xfId="10378" xr:uid="{00000000-0005-0000-0000-00009E3D0000}"/>
    <cellStyle name="20% - Dekorfärg4 2 5 3 2 4 2" xfId="42555" xr:uid="{00000000-0005-0000-0000-00009F3D0000}"/>
    <cellStyle name="20% - Dekorfärg4 2 5 3 2 4 2 2" xfId="42556" xr:uid="{00000000-0005-0000-0000-0000A03D0000}"/>
    <cellStyle name="20% - Dekorfärg4 2 5 3 2 4 3" xfId="42557" xr:uid="{00000000-0005-0000-0000-0000A13D0000}"/>
    <cellStyle name="20% - Dekorfärg4 2 5 3 2 5" xfId="27875" xr:uid="{00000000-0005-0000-0000-0000A23D0000}"/>
    <cellStyle name="20% - Dekorfärg4 2 5 3 2 5 2" xfId="42558" xr:uid="{00000000-0005-0000-0000-0000A33D0000}"/>
    <cellStyle name="20% - Dekorfärg4 2 5 3 2 6" xfId="42559" xr:uid="{00000000-0005-0000-0000-0000A43D0000}"/>
    <cellStyle name="20% - Dekorfärg4 2 5 3 2 7" xfId="42560" xr:uid="{00000000-0005-0000-0000-0000A53D0000}"/>
    <cellStyle name="20% - Dekorfärg4 2 5 3 2_Tabell 6a K" xfId="22507" xr:uid="{00000000-0005-0000-0000-0000A63D0000}"/>
    <cellStyle name="20% - Dekorfärg4 2 5 3 3" xfId="2823" xr:uid="{00000000-0005-0000-0000-0000A73D0000}"/>
    <cellStyle name="20% - Dekorfärg4 2 5 3 3 2" xfId="7209" xr:uid="{00000000-0005-0000-0000-0000A83D0000}"/>
    <cellStyle name="20% - Dekorfärg4 2 5 3 3 2 2" xfId="16094" xr:uid="{00000000-0005-0000-0000-0000A93D0000}"/>
    <cellStyle name="20% - Dekorfärg4 2 5 3 3 2 2 2" xfId="42561" xr:uid="{00000000-0005-0000-0000-0000AA3D0000}"/>
    <cellStyle name="20% - Dekorfärg4 2 5 3 3 2 3" xfId="33591" xr:uid="{00000000-0005-0000-0000-0000AB3D0000}"/>
    <cellStyle name="20% - Dekorfärg4 2 5 3 3 2 4" xfId="42562" xr:uid="{00000000-0005-0000-0000-0000AC3D0000}"/>
    <cellStyle name="20% - Dekorfärg4 2 5 3 3 2_Tabell 6a K" xfId="20862" xr:uid="{00000000-0005-0000-0000-0000AD3D0000}"/>
    <cellStyle name="20% - Dekorfärg4 2 5 3 3 3" xfId="11708" xr:uid="{00000000-0005-0000-0000-0000AE3D0000}"/>
    <cellStyle name="20% - Dekorfärg4 2 5 3 3 3 2" xfId="42563" xr:uid="{00000000-0005-0000-0000-0000AF3D0000}"/>
    <cellStyle name="20% - Dekorfärg4 2 5 3 3 3 2 2" xfId="42564" xr:uid="{00000000-0005-0000-0000-0000B03D0000}"/>
    <cellStyle name="20% - Dekorfärg4 2 5 3 3 3 3" xfId="42565" xr:uid="{00000000-0005-0000-0000-0000B13D0000}"/>
    <cellStyle name="20% - Dekorfärg4 2 5 3 3 4" xfId="29205" xr:uid="{00000000-0005-0000-0000-0000B23D0000}"/>
    <cellStyle name="20% - Dekorfärg4 2 5 3 3 4 2" xfId="42566" xr:uid="{00000000-0005-0000-0000-0000B33D0000}"/>
    <cellStyle name="20% - Dekorfärg4 2 5 3 3 5" xfId="42567" xr:uid="{00000000-0005-0000-0000-0000B43D0000}"/>
    <cellStyle name="20% - Dekorfärg4 2 5 3 3 6" xfId="42568" xr:uid="{00000000-0005-0000-0000-0000B53D0000}"/>
    <cellStyle name="20% - Dekorfärg4 2 5 3 3_Tabell 6a K" xfId="25098" xr:uid="{00000000-0005-0000-0000-0000B63D0000}"/>
    <cellStyle name="20% - Dekorfärg4 2 5 3 4" xfId="5016" xr:uid="{00000000-0005-0000-0000-0000B73D0000}"/>
    <cellStyle name="20% - Dekorfärg4 2 5 3 4 2" xfId="13901" xr:uid="{00000000-0005-0000-0000-0000B83D0000}"/>
    <cellStyle name="20% - Dekorfärg4 2 5 3 4 2 2" xfId="42569" xr:uid="{00000000-0005-0000-0000-0000B93D0000}"/>
    <cellStyle name="20% - Dekorfärg4 2 5 3 4 3" xfId="31398" xr:uid="{00000000-0005-0000-0000-0000BA3D0000}"/>
    <cellStyle name="20% - Dekorfärg4 2 5 3 4 4" xfId="42570" xr:uid="{00000000-0005-0000-0000-0000BB3D0000}"/>
    <cellStyle name="20% - Dekorfärg4 2 5 3 4_Tabell 6a K" xfId="20096" xr:uid="{00000000-0005-0000-0000-0000BC3D0000}"/>
    <cellStyle name="20% - Dekorfärg4 2 5 3 5" xfId="9516" xr:uid="{00000000-0005-0000-0000-0000BD3D0000}"/>
    <cellStyle name="20% - Dekorfärg4 2 5 3 5 2" xfId="42571" xr:uid="{00000000-0005-0000-0000-0000BE3D0000}"/>
    <cellStyle name="20% - Dekorfärg4 2 5 3 5 2 2" xfId="42572" xr:uid="{00000000-0005-0000-0000-0000BF3D0000}"/>
    <cellStyle name="20% - Dekorfärg4 2 5 3 5 3" xfId="42573" xr:uid="{00000000-0005-0000-0000-0000C03D0000}"/>
    <cellStyle name="20% - Dekorfärg4 2 5 3 6" xfId="27013" xr:uid="{00000000-0005-0000-0000-0000C13D0000}"/>
    <cellStyle name="20% - Dekorfärg4 2 5 3 6 2" xfId="42574" xr:uid="{00000000-0005-0000-0000-0000C23D0000}"/>
    <cellStyle name="20% - Dekorfärg4 2 5 3 7" xfId="42575" xr:uid="{00000000-0005-0000-0000-0000C33D0000}"/>
    <cellStyle name="20% - Dekorfärg4 2 5 3 8" xfId="42576" xr:uid="{00000000-0005-0000-0000-0000C43D0000}"/>
    <cellStyle name="20% - Dekorfärg4 2 5 3_Tabell 6a K" xfId="21616" xr:uid="{00000000-0005-0000-0000-0000C53D0000}"/>
    <cellStyle name="20% - Dekorfärg4 2 5 4" xfId="1055" xr:uid="{00000000-0005-0000-0000-0000C63D0000}"/>
    <cellStyle name="20% - Dekorfärg4 2 5 4 2" xfId="1494" xr:uid="{00000000-0005-0000-0000-0000C73D0000}"/>
    <cellStyle name="20% - Dekorfärg4 2 5 4 2 2" xfId="3686" xr:uid="{00000000-0005-0000-0000-0000C83D0000}"/>
    <cellStyle name="20% - Dekorfärg4 2 5 4 2 2 2" xfId="8072" xr:uid="{00000000-0005-0000-0000-0000C93D0000}"/>
    <cellStyle name="20% - Dekorfärg4 2 5 4 2 2 2 2" xfId="16957" xr:uid="{00000000-0005-0000-0000-0000CA3D0000}"/>
    <cellStyle name="20% - Dekorfärg4 2 5 4 2 2 2 2 2" xfId="42577" xr:uid="{00000000-0005-0000-0000-0000CB3D0000}"/>
    <cellStyle name="20% - Dekorfärg4 2 5 4 2 2 2 3" xfId="34454" xr:uid="{00000000-0005-0000-0000-0000CC3D0000}"/>
    <cellStyle name="20% - Dekorfärg4 2 5 4 2 2 2_Tabell 6a K" xfId="24886" xr:uid="{00000000-0005-0000-0000-0000CD3D0000}"/>
    <cellStyle name="20% - Dekorfärg4 2 5 4 2 2 3" xfId="12571" xr:uid="{00000000-0005-0000-0000-0000CE3D0000}"/>
    <cellStyle name="20% - Dekorfärg4 2 5 4 2 2 3 2" xfId="42578" xr:uid="{00000000-0005-0000-0000-0000CF3D0000}"/>
    <cellStyle name="20% - Dekorfärg4 2 5 4 2 2 4" xfId="30068" xr:uid="{00000000-0005-0000-0000-0000D03D0000}"/>
    <cellStyle name="20% - Dekorfärg4 2 5 4 2 2 5" xfId="42579" xr:uid="{00000000-0005-0000-0000-0000D13D0000}"/>
    <cellStyle name="20% - Dekorfärg4 2 5 4 2 2_Tabell 6a K" xfId="21579" xr:uid="{00000000-0005-0000-0000-0000D23D0000}"/>
    <cellStyle name="20% - Dekorfärg4 2 5 4 2 3" xfId="5879" xr:uid="{00000000-0005-0000-0000-0000D33D0000}"/>
    <cellStyle name="20% - Dekorfärg4 2 5 4 2 3 2" xfId="14764" xr:uid="{00000000-0005-0000-0000-0000D43D0000}"/>
    <cellStyle name="20% - Dekorfärg4 2 5 4 2 3 2 2" xfId="42580" xr:uid="{00000000-0005-0000-0000-0000D53D0000}"/>
    <cellStyle name="20% - Dekorfärg4 2 5 4 2 3 3" xfId="32261" xr:uid="{00000000-0005-0000-0000-0000D63D0000}"/>
    <cellStyle name="20% - Dekorfärg4 2 5 4 2 3 4" xfId="42581" xr:uid="{00000000-0005-0000-0000-0000D73D0000}"/>
    <cellStyle name="20% - Dekorfärg4 2 5 4 2 3_Tabell 6a K" xfId="22424" xr:uid="{00000000-0005-0000-0000-0000D83D0000}"/>
    <cellStyle name="20% - Dekorfärg4 2 5 4 2 4" xfId="10379" xr:uid="{00000000-0005-0000-0000-0000D93D0000}"/>
    <cellStyle name="20% - Dekorfärg4 2 5 4 2 4 2" xfId="42582" xr:uid="{00000000-0005-0000-0000-0000DA3D0000}"/>
    <cellStyle name="20% - Dekorfärg4 2 5 4 2 4 2 2" xfId="42583" xr:uid="{00000000-0005-0000-0000-0000DB3D0000}"/>
    <cellStyle name="20% - Dekorfärg4 2 5 4 2 4 3" xfId="42584" xr:uid="{00000000-0005-0000-0000-0000DC3D0000}"/>
    <cellStyle name="20% - Dekorfärg4 2 5 4 2 5" xfId="27876" xr:uid="{00000000-0005-0000-0000-0000DD3D0000}"/>
    <cellStyle name="20% - Dekorfärg4 2 5 4 2 5 2" xfId="42585" xr:uid="{00000000-0005-0000-0000-0000DE3D0000}"/>
    <cellStyle name="20% - Dekorfärg4 2 5 4 2 6" xfId="42586" xr:uid="{00000000-0005-0000-0000-0000DF3D0000}"/>
    <cellStyle name="20% - Dekorfärg4 2 5 4 2 7" xfId="42587" xr:uid="{00000000-0005-0000-0000-0000E03D0000}"/>
    <cellStyle name="20% - Dekorfärg4 2 5 4 2_Tabell 6a K" xfId="21086" xr:uid="{00000000-0005-0000-0000-0000E13D0000}"/>
    <cellStyle name="20% - Dekorfärg4 2 5 4 3" xfId="3247" xr:uid="{00000000-0005-0000-0000-0000E23D0000}"/>
    <cellStyle name="20% - Dekorfärg4 2 5 4 3 2" xfId="7633" xr:uid="{00000000-0005-0000-0000-0000E33D0000}"/>
    <cellStyle name="20% - Dekorfärg4 2 5 4 3 2 2" xfId="16518" xr:uid="{00000000-0005-0000-0000-0000E43D0000}"/>
    <cellStyle name="20% - Dekorfärg4 2 5 4 3 2 2 2" xfId="42588" xr:uid="{00000000-0005-0000-0000-0000E53D0000}"/>
    <cellStyle name="20% - Dekorfärg4 2 5 4 3 2 3" xfId="34015" xr:uid="{00000000-0005-0000-0000-0000E63D0000}"/>
    <cellStyle name="20% - Dekorfärg4 2 5 4 3 2 4" xfId="42589" xr:uid="{00000000-0005-0000-0000-0000E73D0000}"/>
    <cellStyle name="20% - Dekorfärg4 2 5 4 3 2_Tabell 6a K" xfId="19553" xr:uid="{00000000-0005-0000-0000-0000E83D0000}"/>
    <cellStyle name="20% - Dekorfärg4 2 5 4 3 3" xfId="12132" xr:uid="{00000000-0005-0000-0000-0000E93D0000}"/>
    <cellStyle name="20% - Dekorfärg4 2 5 4 3 3 2" xfId="42590" xr:uid="{00000000-0005-0000-0000-0000EA3D0000}"/>
    <cellStyle name="20% - Dekorfärg4 2 5 4 3 3 2 2" xfId="42591" xr:uid="{00000000-0005-0000-0000-0000EB3D0000}"/>
    <cellStyle name="20% - Dekorfärg4 2 5 4 3 3 3" xfId="42592" xr:uid="{00000000-0005-0000-0000-0000EC3D0000}"/>
    <cellStyle name="20% - Dekorfärg4 2 5 4 3 4" xfId="29629" xr:uid="{00000000-0005-0000-0000-0000ED3D0000}"/>
    <cellStyle name="20% - Dekorfärg4 2 5 4 3 4 2" xfId="42593" xr:uid="{00000000-0005-0000-0000-0000EE3D0000}"/>
    <cellStyle name="20% - Dekorfärg4 2 5 4 3 5" xfId="42594" xr:uid="{00000000-0005-0000-0000-0000EF3D0000}"/>
    <cellStyle name="20% - Dekorfärg4 2 5 4 3 6" xfId="42595" xr:uid="{00000000-0005-0000-0000-0000F03D0000}"/>
    <cellStyle name="20% - Dekorfärg4 2 5 4 3_Tabell 6a K" xfId="21194" xr:uid="{00000000-0005-0000-0000-0000F13D0000}"/>
    <cellStyle name="20% - Dekorfärg4 2 5 4 4" xfId="5440" xr:uid="{00000000-0005-0000-0000-0000F23D0000}"/>
    <cellStyle name="20% - Dekorfärg4 2 5 4 4 2" xfId="14325" xr:uid="{00000000-0005-0000-0000-0000F33D0000}"/>
    <cellStyle name="20% - Dekorfärg4 2 5 4 4 2 2" xfId="42596" xr:uid="{00000000-0005-0000-0000-0000F43D0000}"/>
    <cellStyle name="20% - Dekorfärg4 2 5 4 4 3" xfId="31822" xr:uid="{00000000-0005-0000-0000-0000F53D0000}"/>
    <cellStyle name="20% - Dekorfärg4 2 5 4 4 4" xfId="42597" xr:uid="{00000000-0005-0000-0000-0000F63D0000}"/>
    <cellStyle name="20% - Dekorfärg4 2 5 4 4_Tabell 6a K" xfId="8973" xr:uid="{00000000-0005-0000-0000-0000F73D0000}"/>
    <cellStyle name="20% - Dekorfärg4 2 5 4 5" xfId="9940" xr:uid="{00000000-0005-0000-0000-0000F83D0000}"/>
    <cellStyle name="20% - Dekorfärg4 2 5 4 5 2" xfId="42598" xr:uid="{00000000-0005-0000-0000-0000F93D0000}"/>
    <cellStyle name="20% - Dekorfärg4 2 5 4 5 2 2" xfId="42599" xr:uid="{00000000-0005-0000-0000-0000FA3D0000}"/>
    <cellStyle name="20% - Dekorfärg4 2 5 4 5 3" xfId="42600" xr:uid="{00000000-0005-0000-0000-0000FB3D0000}"/>
    <cellStyle name="20% - Dekorfärg4 2 5 4 6" xfId="27437" xr:uid="{00000000-0005-0000-0000-0000FC3D0000}"/>
    <cellStyle name="20% - Dekorfärg4 2 5 4 6 2" xfId="42601" xr:uid="{00000000-0005-0000-0000-0000FD3D0000}"/>
    <cellStyle name="20% - Dekorfärg4 2 5 4 7" xfId="42602" xr:uid="{00000000-0005-0000-0000-0000FE3D0000}"/>
    <cellStyle name="20% - Dekorfärg4 2 5 4 8" xfId="42603" xr:uid="{00000000-0005-0000-0000-0000FF3D0000}"/>
    <cellStyle name="20% - Dekorfärg4 2 5 4_Tabell 6a K" xfId="25691" xr:uid="{00000000-0005-0000-0000-0000003E0000}"/>
    <cellStyle name="20% - Dekorfärg4 2 5 5" xfId="1490" xr:uid="{00000000-0005-0000-0000-0000013E0000}"/>
    <cellStyle name="20% - Dekorfärg4 2 5 5 2" xfId="3682" xr:uid="{00000000-0005-0000-0000-0000023E0000}"/>
    <cellStyle name="20% - Dekorfärg4 2 5 5 2 2" xfId="8068" xr:uid="{00000000-0005-0000-0000-0000033E0000}"/>
    <cellStyle name="20% - Dekorfärg4 2 5 5 2 2 2" xfId="16953" xr:uid="{00000000-0005-0000-0000-0000043E0000}"/>
    <cellStyle name="20% - Dekorfärg4 2 5 5 2 2 2 2" xfId="42604" xr:uid="{00000000-0005-0000-0000-0000053E0000}"/>
    <cellStyle name="20% - Dekorfärg4 2 5 5 2 2 3" xfId="34450" xr:uid="{00000000-0005-0000-0000-0000063E0000}"/>
    <cellStyle name="20% - Dekorfärg4 2 5 5 2 2_Tabell 6a K" xfId="21882" xr:uid="{00000000-0005-0000-0000-0000073E0000}"/>
    <cellStyle name="20% - Dekorfärg4 2 5 5 2 3" xfId="12567" xr:uid="{00000000-0005-0000-0000-0000083E0000}"/>
    <cellStyle name="20% - Dekorfärg4 2 5 5 2 3 2" xfId="42605" xr:uid="{00000000-0005-0000-0000-0000093E0000}"/>
    <cellStyle name="20% - Dekorfärg4 2 5 5 2 4" xfId="30064" xr:uid="{00000000-0005-0000-0000-00000A3E0000}"/>
    <cellStyle name="20% - Dekorfärg4 2 5 5 2 5" xfId="42606" xr:uid="{00000000-0005-0000-0000-00000B3E0000}"/>
    <cellStyle name="20% - Dekorfärg4 2 5 5 2_Tabell 6a K" xfId="20831" xr:uid="{00000000-0005-0000-0000-00000C3E0000}"/>
    <cellStyle name="20% - Dekorfärg4 2 5 5 3" xfId="5875" xr:uid="{00000000-0005-0000-0000-00000D3E0000}"/>
    <cellStyle name="20% - Dekorfärg4 2 5 5 3 2" xfId="14760" xr:uid="{00000000-0005-0000-0000-00000E3E0000}"/>
    <cellStyle name="20% - Dekorfärg4 2 5 5 3 2 2" xfId="42607" xr:uid="{00000000-0005-0000-0000-00000F3E0000}"/>
    <cellStyle name="20% - Dekorfärg4 2 5 5 3 3" xfId="32257" xr:uid="{00000000-0005-0000-0000-0000103E0000}"/>
    <cellStyle name="20% - Dekorfärg4 2 5 5 3 4" xfId="42608" xr:uid="{00000000-0005-0000-0000-0000113E0000}"/>
    <cellStyle name="20% - Dekorfärg4 2 5 5 3_Tabell 6a K" xfId="24125" xr:uid="{00000000-0005-0000-0000-0000123E0000}"/>
    <cellStyle name="20% - Dekorfärg4 2 5 5 4" xfId="10375" xr:uid="{00000000-0005-0000-0000-0000133E0000}"/>
    <cellStyle name="20% - Dekorfärg4 2 5 5 4 2" xfId="42609" xr:uid="{00000000-0005-0000-0000-0000143E0000}"/>
    <cellStyle name="20% - Dekorfärg4 2 5 5 4 2 2" xfId="42610" xr:uid="{00000000-0005-0000-0000-0000153E0000}"/>
    <cellStyle name="20% - Dekorfärg4 2 5 5 4 3" xfId="42611" xr:uid="{00000000-0005-0000-0000-0000163E0000}"/>
    <cellStyle name="20% - Dekorfärg4 2 5 5 5" xfId="27872" xr:uid="{00000000-0005-0000-0000-0000173E0000}"/>
    <cellStyle name="20% - Dekorfärg4 2 5 5 5 2" xfId="42612" xr:uid="{00000000-0005-0000-0000-0000183E0000}"/>
    <cellStyle name="20% - Dekorfärg4 2 5 5 6" xfId="42613" xr:uid="{00000000-0005-0000-0000-0000193E0000}"/>
    <cellStyle name="20% - Dekorfärg4 2 5 5 7" xfId="42614" xr:uid="{00000000-0005-0000-0000-00001A3E0000}"/>
    <cellStyle name="20% - Dekorfärg4 2 5 5_Tabell 6a K" xfId="24789" xr:uid="{00000000-0005-0000-0000-00001B3E0000}"/>
    <cellStyle name="20% - Dekorfärg4 2 5 6" xfId="2399" xr:uid="{00000000-0005-0000-0000-00001C3E0000}"/>
    <cellStyle name="20% - Dekorfärg4 2 5 6 2" xfId="6785" xr:uid="{00000000-0005-0000-0000-00001D3E0000}"/>
    <cellStyle name="20% - Dekorfärg4 2 5 6 2 2" xfId="15670" xr:uid="{00000000-0005-0000-0000-00001E3E0000}"/>
    <cellStyle name="20% - Dekorfärg4 2 5 6 2 2 2" xfId="42615" xr:uid="{00000000-0005-0000-0000-00001F3E0000}"/>
    <cellStyle name="20% - Dekorfärg4 2 5 6 2 3" xfId="33167" xr:uid="{00000000-0005-0000-0000-0000203E0000}"/>
    <cellStyle name="20% - Dekorfärg4 2 5 6 2 4" xfId="42616" xr:uid="{00000000-0005-0000-0000-0000213E0000}"/>
    <cellStyle name="20% - Dekorfärg4 2 5 6 2_Tabell 6a K" xfId="23417" xr:uid="{00000000-0005-0000-0000-0000223E0000}"/>
    <cellStyle name="20% - Dekorfärg4 2 5 6 3" xfId="11284" xr:uid="{00000000-0005-0000-0000-0000233E0000}"/>
    <cellStyle name="20% - Dekorfärg4 2 5 6 3 2" xfId="42617" xr:uid="{00000000-0005-0000-0000-0000243E0000}"/>
    <cellStyle name="20% - Dekorfärg4 2 5 6 3 2 2" xfId="42618" xr:uid="{00000000-0005-0000-0000-0000253E0000}"/>
    <cellStyle name="20% - Dekorfärg4 2 5 6 3 3" xfId="42619" xr:uid="{00000000-0005-0000-0000-0000263E0000}"/>
    <cellStyle name="20% - Dekorfärg4 2 5 6 4" xfId="28781" xr:uid="{00000000-0005-0000-0000-0000273E0000}"/>
    <cellStyle name="20% - Dekorfärg4 2 5 6 4 2" xfId="42620" xr:uid="{00000000-0005-0000-0000-0000283E0000}"/>
    <cellStyle name="20% - Dekorfärg4 2 5 6 5" xfId="42621" xr:uid="{00000000-0005-0000-0000-0000293E0000}"/>
    <cellStyle name="20% - Dekorfärg4 2 5 6 6" xfId="42622" xr:uid="{00000000-0005-0000-0000-00002A3E0000}"/>
    <cellStyle name="20% - Dekorfärg4 2 5 6_Tabell 6a K" xfId="19341" xr:uid="{00000000-0005-0000-0000-00002B3E0000}"/>
    <cellStyle name="20% - Dekorfärg4 2 5 7" xfId="4592" xr:uid="{00000000-0005-0000-0000-00002C3E0000}"/>
    <cellStyle name="20% - Dekorfärg4 2 5 7 2" xfId="13477" xr:uid="{00000000-0005-0000-0000-00002D3E0000}"/>
    <cellStyle name="20% - Dekorfärg4 2 5 7 2 2" xfId="42623" xr:uid="{00000000-0005-0000-0000-00002E3E0000}"/>
    <cellStyle name="20% - Dekorfärg4 2 5 7 3" xfId="30974" xr:uid="{00000000-0005-0000-0000-00002F3E0000}"/>
    <cellStyle name="20% - Dekorfärg4 2 5 7 4" xfId="42624" xr:uid="{00000000-0005-0000-0000-0000303E0000}"/>
    <cellStyle name="20% - Dekorfärg4 2 5 7_Tabell 6a K" xfId="26115" xr:uid="{00000000-0005-0000-0000-0000313E0000}"/>
    <cellStyle name="20% - Dekorfärg4 2 5 8" xfId="9092" xr:uid="{00000000-0005-0000-0000-0000323E0000}"/>
    <cellStyle name="20% - Dekorfärg4 2 5 8 2" xfId="42625" xr:uid="{00000000-0005-0000-0000-0000333E0000}"/>
    <cellStyle name="20% - Dekorfärg4 2 5 8 2 2" xfId="42626" xr:uid="{00000000-0005-0000-0000-0000343E0000}"/>
    <cellStyle name="20% - Dekorfärg4 2 5 8 3" xfId="42627" xr:uid="{00000000-0005-0000-0000-0000353E0000}"/>
    <cellStyle name="20% - Dekorfärg4 2 5 9" xfId="26589" xr:uid="{00000000-0005-0000-0000-0000363E0000}"/>
    <cellStyle name="20% - Dekorfärg4 2 5 9 2" xfId="42628" xr:uid="{00000000-0005-0000-0000-0000373E0000}"/>
    <cellStyle name="20% - Dekorfärg4 2 5_Tabell 6a K" xfId="23521" xr:uid="{00000000-0005-0000-0000-0000383E0000}"/>
    <cellStyle name="20% - Dekorfärg4 2 6" xfId="376" xr:uid="{00000000-0005-0000-0000-0000393E0000}"/>
    <cellStyle name="20% - Dekorfärg4 2 6 2" xfId="800" xr:uid="{00000000-0005-0000-0000-00003A3E0000}"/>
    <cellStyle name="20% - Dekorfärg4 2 6 2 2" xfId="1496" xr:uid="{00000000-0005-0000-0000-00003B3E0000}"/>
    <cellStyle name="20% - Dekorfärg4 2 6 2 2 2" xfId="3688" xr:uid="{00000000-0005-0000-0000-00003C3E0000}"/>
    <cellStyle name="20% - Dekorfärg4 2 6 2 2 2 2" xfId="8074" xr:uid="{00000000-0005-0000-0000-00003D3E0000}"/>
    <cellStyle name="20% - Dekorfärg4 2 6 2 2 2 2 2" xfId="16959" xr:uid="{00000000-0005-0000-0000-00003E3E0000}"/>
    <cellStyle name="20% - Dekorfärg4 2 6 2 2 2 2 2 2" xfId="42629" xr:uid="{00000000-0005-0000-0000-00003F3E0000}"/>
    <cellStyle name="20% - Dekorfärg4 2 6 2 2 2 2 3" xfId="34456" xr:uid="{00000000-0005-0000-0000-0000403E0000}"/>
    <cellStyle name="20% - Dekorfärg4 2 6 2 2 2 2_Tabell 6a K" xfId="19868" xr:uid="{00000000-0005-0000-0000-0000413E0000}"/>
    <cellStyle name="20% - Dekorfärg4 2 6 2 2 2 3" xfId="12573" xr:uid="{00000000-0005-0000-0000-0000423E0000}"/>
    <cellStyle name="20% - Dekorfärg4 2 6 2 2 2 3 2" xfId="42630" xr:uid="{00000000-0005-0000-0000-0000433E0000}"/>
    <cellStyle name="20% - Dekorfärg4 2 6 2 2 2 4" xfId="30070" xr:uid="{00000000-0005-0000-0000-0000443E0000}"/>
    <cellStyle name="20% - Dekorfärg4 2 6 2 2 2 5" xfId="42631" xr:uid="{00000000-0005-0000-0000-0000453E0000}"/>
    <cellStyle name="20% - Dekorfärg4 2 6 2 2 2_Tabell 6a K" xfId="26225" xr:uid="{00000000-0005-0000-0000-0000463E0000}"/>
    <cellStyle name="20% - Dekorfärg4 2 6 2 2 3" xfId="5881" xr:uid="{00000000-0005-0000-0000-0000473E0000}"/>
    <cellStyle name="20% - Dekorfärg4 2 6 2 2 3 2" xfId="14766" xr:uid="{00000000-0005-0000-0000-0000483E0000}"/>
    <cellStyle name="20% - Dekorfärg4 2 6 2 2 3 2 2" xfId="42632" xr:uid="{00000000-0005-0000-0000-0000493E0000}"/>
    <cellStyle name="20% - Dekorfärg4 2 6 2 2 3 3" xfId="32263" xr:uid="{00000000-0005-0000-0000-00004A3E0000}"/>
    <cellStyle name="20% - Dekorfärg4 2 6 2 2 3 4" xfId="42633" xr:uid="{00000000-0005-0000-0000-00004B3E0000}"/>
    <cellStyle name="20% - Dekorfärg4 2 6 2 2 3_Tabell 6a K" xfId="23057" xr:uid="{00000000-0005-0000-0000-00004C3E0000}"/>
    <cellStyle name="20% - Dekorfärg4 2 6 2 2 4" xfId="10381" xr:uid="{00000000-0005-0000-0000-00004D3E0000}"/>
    <cellStyle name="20% - Dekorfärg4 2 6 2 2 4 2" xfId="42634" xr:uid="{00000000-0005-0000-0000-00004E3E0000}"/>
    <cellStyle name="20% - Dekorfärg4 2 6 2 2 4 2 2" xfId="42635" xr:uid="{00000000-0005-0000-0000-00004F3E0000}"/>
    <cellStyle name="20% - Dekorfärg4 2 6 2 2 4 3" xfId="42636" xr:uid="{00000000-0005-0000-0000-0000503E0000}"/>
    <cellStyle name="20% - Dekorfärg4 2 6 2 2 5" xfId="27878" xr:uid="{00000000-0005-0000-0000-0000513E0000}"/>
    <cellStyle name="20% - Dekorfärg4 2 6 2 2 5 2" xfId="42637" xr:uid="{00000000-0005-0000-0000-0000523E0000}"/>
    <cellStyle name="20% - Dekorfärg4 2 6 2 2 6" xfId="42638" xr:uid="{00000000-0005-0000-0000-0000533E0000}"/>
    <cellStyle name="20% - Dekorfärg4 2 6 2 2 7" xfId="42639" xr:uid="{00000000-0005-0000-0000-0000543E0000}"/>
    <cellStyle name="20% - Dekorfärg4 2 6 2 2_Tabell 6a K" xfId="25172" xr:uid="{00000000-0005-0000-0000-0000553E0000}"/>
    <cellStyle name="20% - Dekorfärg4 2 6 2 3" xfId="2992" xr:uid="{00000000-0005-0000-0000-0000563E0000}"/>
    <cellStyle name="20% - Dekorfärg4 2 6 2 3 2" xfId="7378" xr:uid="{00000000-0005-0000-0000-0000573E0000}"/>
    <cellStyle name="20% - Dekorfärg4 2 6 2 3 2 2" xfId="16263" xr:uid="{00000000-0005-0000-0000-0000583E0000}"/>
    <cellStyle name="20% - Dekorfärg4 2 6 2 3 2 2 2" xfId="42640" xr:uid="{00000000-0005-0000-0000-0000593E0000}"/>
    <cellStyle name="20% - Dekorfärg4 2 6 2 3 2 3" xfId="33760" xr:uid="{00000000-0005-0000-0000-00005A3E0000}"/>
    <cellStyle name="20% - Dekorfärg4 2 6 2 3 2 4" xfId="42641" xr:uid="{00000000-0005-0000-0000-00005B3E0000}"/>
    <cellStyle name="20% - Dekorfärg4 2 6 2 3 2_Tabell 6a K" xfId="19965" xr:uid="{00000000-0005-0000-0000-00005C3E0000}"/>
    <cellStyle name="20% - Dekorfärg4 2 6 2 3 3" xfId="11877" xr:uid="{00000000-0005-0000-0000-00005D3E0000}"/>
    <cellStyle name="20% - Dekorfärg4 2 6 2 3 3 2" xfId="42642" xr:uid="{00000000-0005-0000-0000-00005E3E0000}"/>
    <cellStyle name="20% - Dekorfärg4 2 6 2 3 3 2 2" xfId="42643" xr:uid="{00000000-0005-0000-0000-00005F3E0000}"/>
    <cellStyle name="20% - Dekorfärg4 2 6 2 3 3 3" xfId="42644" xr:uid="{00000000-0005-0000-0000-0000603E0000}"/>
    <cellStyle name="20% - Dekorfärg4 2 6 2 3 4" xfId="29374" xr:uid="{00000000-0005-0000-0000-0000613E0000}"/>
    <cellStyle name="20% - Dekorfärg4 2 6 2 3 4 2" xfId="42645" xr:uid="{00000000-0005-0000-0000-0000623E0000}"/>
    <cellStyle name="20% - Dekorfärg4 2 6 2 3 5" xfId="42646" xr:uid="{00000000-0005-0000-0000-0000633E0000}"/>
    <cellStyle name="20% - Dekorfärg4 2 6 2 3 6" xfId="42647" xr:uid="{00000000-0005-0000-0000-0000643E0000}"/>
    <cellStyle name="20% - Dekorfärg4 2 6 2 3_Tabell 6a K" xfId="21272" xr:uid="{00000000-0005-0000-0000-0000653E0000}"/>
    <cellStyle name="20% - Dekorfärg4 2 6 2 4" xfId="5185" xr:uid="{00000000-0005-0000-0000-0000663E0000}"/>
    <cellStyle name="20% - Dekorfärg4 2 6 2 4 2" xfId="14070" xr:uid="{00000000-0005-0000-0000-0000673E0000}"/>
    <cellStyle name="20% - Dekorfärg4 2 6 2 4 2 2" xfId="42648" xr:uid="{00000000-0005-0000-0000-0000683E0000}"/>
    <cellStyle name="20% - Dekorfärg4 2 6 2 4 3" xfId="31567" xr:uid="{00000000-0005-0000-0000-0000693E0000}"/>
    <cellStyle name="20% - Dekorfärg4 2 6 2 4 4" xfId="42649" xr:uid="{00000000-0005-0000-0000-00006A3E0000}"/>
    <cellStyle name="20% - Dekorfärg4 2 6 2 4_Tabell 6a K" xfId="21352" xr:uid="{00000000-0005-0000-0000-00006B3E0000}"/>
    <cellStyle name="20% - Dekorfärg4 2 6 2 5" xfId="9685" xr:uid="{00000000-0005-0000-0000-00006C3E0000}"/>
    <cellStyle name="20% - Dekorfärg4 2 6 2 5 2" xfId="42650" xr:uid="{00000000-0005-0000-0000-00006D3E0000}"/>
    <cellStyle name="20% - Dekorfärg4 2 6 2 5 2 2" xfId="42651" xr:uid="{00000000-0005-0000-0000-00006E3E0000}"/>
    <cellStyle name="20% - Dekorfärg4 2 6 2 5 3" xfId="42652" xr:uid="{00000000-0005-0000-0000-00006F3E0000}"/>
    <cellStyle name="20% - Dekorfärg4 2 6 2 6" xfId="27182" xr:uid="{00000000-0005-0000-0000-0000703E0000}"/>
    <cellStyle name="20% - Dekorfärg4 2 6 2 6 2" xfId="42653" xr:uid="{00000000-0005-0000-0000-0000713E0000}"/>
    <cellStyle name="20% - Dekorfärg4 2 6 2 7" xfId="42654" xr:uid="{00000000-0005-0000-0000-0000723E0000}"/>
    <cellStyle name="20% - Dekorfärg4 2 6 2 8" xfId="42655" xr:uid="{00000000-0005-0000-0000-0000733E0000}"/>
    <cellStyle name="20% - Dekorfärg4 2 6 2_Tabell 6a K" xfId="22618" xr:uid="{00000000-0005-0000-0000-0000743E0000}"/>
    <cellStyle name="20% - Dekorfärg4 2 6 3" xfId="1495" xr:uid="{00000000-0005-0000-0000-0000753E0000}"/>
    <cellStyle name="20% - Dekorfärg4 2 6 3 2" xfId="3687" xr:uid="{00000000-0005-0000-0000-0000763E0000}"/>
    <cellStyle name="20% - Dekorfärg4 2 6 3 2 2" xfId="8073" xr:uid="{00000000-0005-0000-0000-0000773E0000}"/>
    <cellStyle name="20% - Dekorfärg4 2 6 3 2 2 2" xfId="16958" xr:uid="{00000000-0005-0000-0000-0000783E0000}"/>
    <cellStyle name="20% - Dekorfärg4 2 6 3 2 2 2 2" xfId="42656" xr:uid="{00000000-0005-0000-0000-0000793E0000}"/>
    <cellStyle name="20% - Dekorfärg4 2 6 3 2 2 3" xfId="34455" xr:uid="{00000000-0005-0000-0000-00007A3E0000}"/>
    <cellStyle name="20% - Dekorfärg4 2 6 3 2 2_Tabell 6a K" xfId="20547" xr:uid="{00000000-0005-0000-0000-00007B3E0000}"/>
    <cellStyle name="20% - Dekorfärg4 2 6 3 2 3" xfId="12572" xr:uid="{00000000-0005-0000-0000-00007C3E0000}"/>
    <cellStyle name="20% - Dekorfärg4 2 6 3 2 3 2" xfId="42657" xr:uid="{00000000-0005-0000-0000-00007D3E0000}"/>
    <cellStyle name="20% - Dekorfärg4 2 6 3 2 4" xfId="30069" xr:uid="{00000000-0005-0000-0000-00007E3E0000}"/>
    <cellStyle name="20% - Dekorfärg4 2 6 3 2 5" xfId="42658" xr:uid="{00000000-0005-0000-0000-00007F3E0000}"/>
    <cellStyle name="20% - Dekorfärg4 2 6 3 2_Tabell 6a K" xfId="19406" xr:uid="{00000000-0005-0000-0000-0000803E0000}"/>
    <cellStyle name="20% - Dekorfärg4 2 6 3 3" xfId="5880" xr:uid="{00000000-0005-0000-0000-0000813E0000}"/>
    <cellStyle name="20% - Dekorfärg4 2 6 3 3 2" xfId="14765" xr:uid="{00000000-0005-0000-0000-0000823E0000}"/>
    <cellStyle name="20% - Dekorfärg4 2 6 3 3 2 2" xfId="42659" xr:uid="{00000000-0005-0000-0000-0000833E0000}"/>
    <cellStyle name="20% - Dekorfärg4 2 6 3 3 3" xfId="32262" xr:uid="{00000000-0005-0000-0000-0000843E0000}"/>
    <cellStyle name="20% - Dekorfärg4 2 6 3 3 4" xfId="42660" xr:uid="{00000000-0005-0000-0000-0000853E0000}"/>
    <cellStyle name="20% - Dekorfärg4 2 6 3 3_Tabell 6a K" xfId="25190" xr:uid="{00000000-0005-0000-0000-0000863E0000}"/>
    <cellStyle name="20% - Dekorfärg4 2 6 3 4" xfId="10380" xr:uid="{00000000-0005-0000-0000-0000873E0000}"/>
    <cellStyle name="20% - Dekorfärg4 2 6 3 4 2" xfId="42661" xr:uid="{00000000-0005-0000-0000-0000883E0000}"/>
    <cellStyle name="20% - Dekorfärg4 2 6 3 4 2 2" xfId="42662" xr:uid="{00000000-0005-0000-0000-0000893E0000}"/>
    <cellStyle name="20% - Dekorfärg4 2 6 3 4 3" xfId="42663" xr:uid="{00000000-0005-0000-0000-00008A3E0000}"/>
    <cellStyle name="20% - Dekorfärg4 2 6 3 5" xfId="27877" xr:uid="{00000000-0005-0000-0000-00008B3E0000}"/>
    <cellStyle name="20% - Dekorfärg4 2 6 3 5 2" xfId="42664" xr:uid="{00000000-0005-0000-0000-00008C3E0000}"/>
    <cellStyle name="20% - Dekorfärg4 2 6 3 6" xfId="42665" xr:uid="{00000000-0005-0000-0000-00008D3E0000}"/>
    <cellStyle name="20% - Dekorfärg4 2 6 3 7" xfId="42666" xr:uid="{00000000-0005-0000-0000-00008E3E0000}"/>
    <cellStyle name="20% - Dekorfärg4 2 6 3_Tabell 6a K" xfId="18916" xr:uid="{00000000-0005-0000-0000-00008F3E0000}"/>
    <cellStyle name="20% - Dekorfärg4 2 6 4" xfId="2568" xr:uid="{00000000-0005-0000-0000-0000903E0000}"/>
    <cellStyle name="20% - Dekorfärg4 2 6 4 2" xfId="6954" xr:uid="{00000000-0005-0000-0000-0000913E0000}"/>
    <cellStyle name="20% - Dekorfärg4 2 6 4 2 2" xfId="15839" xr:uid="{00000000-0005-0000-0000-0000923E0000}"/>
    <cellStyle name="20% - Dekorfärg4 2 6 4 2 2 2" xfId="42667" xr:uid="{00000000-0005-0000-0000-0000933E0000}"/>
    <cellStyle name="20% - Dekorfärg4 2 6 4 2 3" xfId="33336" xr:uid="{00000000-0005-0000-0000-0000943E0000}"/>
    <cellStyle name="20% - Dekorfärg4 2 6 4 2 4" xfId="42668" xr:uid="{00000000-0005-0000-0000-0000953E0000}"/>
    <cellStyle name="20% - Dekorfärg4 2 6 4 2_Tabell 6a K" xfId="23923" xr:uid="{00000000-0005-0000-0000-0000963E0000}"/>
    <cellStyle name="20% - Dekorfärg4 2 6 4 3" xfId="11453" xr:uid="{00000000-0005-0000-0000-0000973E0000}"/>
    <cellStyle name="20% - Dekorfärg4 2 6 4 3 2" xfId="42669" xr:uid="{00000000-0005-0000-0000-0000983E0000}"/>
    <cellStyle name="20% - Dekorfärg4 2 6 4 3 2 2" xfId="42670" xr:uid="{00000000-0005-0000-0000-0000993E0000}"/>
    <cellStyle name="20% - Dekorfärg4 2 6 4 3 3" xfId="42671" xr:uid="{00000000-0005-0000-0000-00009A3E0000}"/>
    <cellStyle name="20% - Dekorfärg4 2 6 4 4" xfId="28950" xr:uid="{00000000-0005-0000-0000-00009B3E0000}"/>
    <cellStyle name="20% - Dekorfärg4 2 6 4 4 2" xfId="42672" xr:uid="{00000000-0005-0000-0000-00009C3E0000}"/>
    <cellStyle name="20% - Dekorfärg4 2 6 4 5" xfId="42673" xr:uid="{00000000-0005-0000-0000-00009D3E0000}"/>
    <cellStyle name="20% - Dekorfärg4 2 6 4 6" xfId="42674" xr:uid="{00000000-0005-0000-0000-00009E3E0000}"/>
    <cellStyle name="20% - Dekorfärg4 2 6 4_Tabell 6a K" xfId="20230" xr:uid="{00000000-0005-0000-0000-00009F3E0000}"/>
    <cellStyle name="20% - Dekorfärg4 2 6 5" xfId="4761" xr:uid="{00000000-0005-0000-0000-0000A03E0000}"/>
    <cellStyle name="20% - Dekorfärg4 2 6 5 2" xfId="13646" xr:uid="{00000000-0005-0000-0000-0000A13E0000}"/>
    <cellStyle name="20% - Dekorfärg4 2 6 5 2 2" xfId="42675" xr:uid="{00000000-0005-0000-0000-0000A23E0000}"/>
    <cellStyle name="20% - Dekorfärg4 2 6 5 3" xfId="31143" xr:uid="{00000000-0005-0000-0000-0000A33E0000}"/>
    <cellStyle name="20% - Dekorfärg4 2 6 5 4" xfId="42676" xr:uid="{00000000-0005-0000-0000-0000A43E0000}"/>
    <cellStyle name="20% - Dekorfärg4 2 6 5_Tabell 6a K" xfId="19182" xr:uid="{00000000-0005-0000-0000-0000A53E0000}"/>
    <cellStyle name="20% - Dekorfärg4 2 6 6" xfId="9261" xr:uid="{00000000-0005-0000-0000-0000A63E0000}"/>
    <cellStyle name="20% - Dekorfärg4 2 6 6 2" xfId="42677" xr:uid="{00000000-0005-0000-0000-0000A73E0000}"/>
    <cellStyle name="20% - Dekorfärg4 2 6 6 2 2" xfId="42678" xr:uid="{00000000-0005-0000-0000-0000A83E0000}"/>
    <cellStyle name="20% - Dekorfärg4 2 6 6 3" xfId="42679" xr:uid="{00000000-0005-0000-0000-0000A93E0000}"/>
    <cellStyle name="20% - Dekorfärg4 2 6 7" xfId="26758" xr:uid="{00000000-0005-0000-0000-0000AA3E0000}"/>
    <cellStyle name="20% - Dekorfärg4 2 6 7 2" xfId="42680" xr:uid="{00000000-0005-0000-0000-0000AB3E0000}"/>
    <cellStyle name="20% - Dekorfärg4 2 6 8" xfId="42681" xr:uid="{00000000-0005-0000-0000-0000AC3E0000}"/>
    <cellStyle name="20% - Dekorfärg4 2 6 9" xfId="42682" xr:uid="{00000000-0005-0000-0000-0000AD3E0000}"/>
    <cellStyle name="20% - Dekorfärg4 2 6_Tabell 6a K" xfId="18876" xr:uid="{00000000-0005-0000-0000-0000AE3E0000}"/>
    <cellStyle name="20% - Dekorfärg4 2 7" xfId="588" xr:uid="{00000000-0005-0000-0000-0000AF3E0000}"/>
    <cellStyle name="20% - Dekorfärg4 2 7 2" xfId="1497" xr:uid="{00000000-0005-0000-0000-0000B03E0000}"/>
    <cellStyle name="20% - Dekorfärg4 2 7 2 2" xfId="3689" xr:uid="{00000000-0005-0000-0000-0000B13E0000}"/>
    <cellStyle name="20% - Dekorfärg4 2 7 2 2 2" xfId="8075" xr:uid="{00000000-0005-0000-0000-0000B23E0000}"/>
    <cellStyle name="20% - Dekorfärg4 2 7 2 2 2 2" xfId="16960" xr:uid="{00000000-0005-0000-0000-0000B33E0000}"/>
    <cellStyle name="20% - Dekorfärg4 2 7 2 2 2 2 2" xfId="42683" xr:uid="{00000000-0005-0000-0000-0000B43E0000}"/>
    <cellStyle name="20% - Dekorfärg4 2 7 2 2 2 3" xfId="34457" xr:uid="{00000000-0005-0000-0000-0000B53E0000}"/>
    <cellStyle name="20% - Dekorfärg4 2 7 2 2 2_Tabell 6a K" xfId="20771" xr:uid="{00000000-0005-0000-0000-0000B63E0000}"/>
    <cellStyle name="20% - Dekorfärg4 2 7 2 2 3" xfId="12574" xr:uid="{00000000-0005-0000-0000-0000B73E0000}"/>
    <cellStyle name="20% - Dekorfärg4 2 7 2 2 3 2" xfId="42684" xr:uid="{00000000-0005-0000-0000-0000B83E0000}"/>
    <cellStyle name="20% - Dekorfärg4 2 7 2 2 4" xfId="30071" xr:uid="{00000000-0005-0000-0000-0000B93E0000}"/>
    <cellStyle name="20% - Dekorfärg4 2 7 2 2 5" xfId="42685" xr:uid="{00000000-0005-0000-0000-0000BA3E0000}"/>
    <cellStyle name="20% - Dekorfärg4 2 7 2 2_Tabell 6a K" xfId="24055" xr:uid="{00000000-0005-0000-0000-0000BB3E0000}"/>
    <cellStyle name="20% - Dekorfärg4 2 7 2 3" xfId="5882" xr:uid="{00000000-0005-0000-0000-0000BC3E0000}"/>
    <cellStyle name="20% - Dekorfärg4 2 7 2 3 2" xfId="14767" xr:uid="{00000000-0005-0000-0000-0000BD3E0000}"/>
    <cellStyle name="20% - Dekorfärg4 2 7 2 3 2 2" xfId="42686" xr:uid="{00000000-0005-0000-0000-0000BE3E0000}"/>
    <cellStyle name="20% - Dekorfärg4 2 7 2 3 3" xfId="32264" xr:uid="{00000000-0005-0000-0000-0000BF3E0000}"/>
    <cellStyle name="20% - Dekorfärg4 2 7 2 3 4" xfId="42687" xr:uid="{00000000-0005-0000-0000-0000C03E0000}"/>
    <cellStyle name="20% - Dekorfärg4 2 7 2 3_Tabell 6a K" xfId="22309" xr:uid="{00000000-0005-0000-0000-0000C13E0000}"/>
    <cellStyle name="20% - Dekorfärg4 2 7 2 4" xfId="10382" xr:uid="{00000000-0005-0000-0000-0000C23E0000}"/>
    <cellStyle name="20% - Dekorfärg4 2 7 2 4 2" xfId="42688" xr:uid="{00000000-0005-0000-0000-0000C33E0000}"/>
    <cellStyle name="20% - Dekorfärg4 2 7 2 4 2 2" xfId="42689" xr:uid="{00000000-0005-0000-0000-0000C43E0000}"/>
    <cellStyle name="20% - Dekorfärg4 2 7 2 4 3" xfId="42690" xr:uid="{00000000-0005-0000-0000-0000C53E0000}"/>
    <cellStyle name="20% - Dekorfärg4 2 7 2 5" xfId="27879" xr:uid="{00000000-0005-0000-0000-0000C63E0000}"/>
    <cellStyle name="20% - Dekorfärg4 2 7 2 5 2" xfId="42691" xr:uid="{00000000-0005-0000-0000-0000C73E0000}"/>
    <cellStyle name="20% - Dekorfärg4 2 7 2 6" xfId="42692" xr:uid="{00000000-0005-0000-0000-0000C83E0000}"/>
    <cellStyle name="20% - Dekorfärg4 2 7 2 7" xfId="42693" xr:uid="{00000000-0005-0000-0000-0000C93E0000}"/>
    <cellStyle name="20% - Dekorfärg4 2 7 2_Tabell 6a K" xfId="23002" xr:uid="{00000000-0005-0000-0000-0000CA3E0000}"/>
    <cellStyle name="20% - Dekorfärg4 2 7 3" xfId="2780" xr:uid="{00000000-0005-0000-0000-0000CB3E0000}"/>
    <cellStyle name="20% - Dekorfärg4 2 7 3 2" xfId="7166" xr:uid="{00000000-0005-0000-0000-0000CC3E0000}"/>
    <cellStyle name="20% - Dekorfärg4 2 7 3 2 2" xfId="16051" xr:uid="{00000000-0005-0000-0000-0000CD3E0000}"/>
    <cellStyle name="20% - Dekorfärg4 2 7 3 2 2 2" xfId="42694" xr:uid="{00000000-0005-0000-0000-0000CE3E0000}"/>
    <cellStyle name="20% - Dekorfärg4 2 7 3 2 3" xfId="33548" xr:uid="{00000000-0005-0000-0000-0000CF3E0000}"/>
    <cellStyle name="20% - Dekorfärg4 2 7 3 2 4" xfId="42695" xr:uid="{00000000-0005-0000-0000-0000D03E0000}"/>
    <cellStyle name="20% - Dekorfärg4 2 7 3 2_Tabell 6a K" xfId="22206" xr:uid="{00000000-0005-0000-0000-0000D13E0000}"/>
    <cellStyle name="20% - Dekorfärg4 2 7 3 3" xfId="11665" xr:uid="{00000000-0005-0000-0000-0000D23E0000}"/>
    <cellStyle name="20% - Dekorfärg4 2 7 3 3 2" xfId="42696" xr:uid="{00000000-0005-0000-0000-0000D33E0000}"/>
    <cellStyle name="20% - Dekorfärg4 2 7 3 3 2 2" xfId="42697" xr:uid="{00000000-0005-0000-0000-0000D43E0000}"/>
    <cellStyle name="20% - Dekorfärg4 2 7 3 3 3" xfId="42698" xr:uid="{00000000-0005-0000-0000-0000D53E0000}"/>
    <cellStyle name="20% - Dekorfärg4 2 7 3 4" xfId="29162" xr:uid="{00000000-0005-0000-0000-0000D63E0000}"/>
    <cellStyle name="20% - Dekorfärg4 2 7 3 4 2" xfId="42699" xr:uid="{00000000-0005-0000-0000-0000D73E0000}"/>
    <cellStyle name="20% - Dekorfärg4 2 7 3 5" xfId="42700" xr:uid="{00000000-0005-0000-0000-0000D83E0000}"/>
    <cellStyle name="20% - Dekorfärg4 2 7 3 6" xfId="42701" xr:uid="{00000000-0005-0000-0000-0000D93E0000}"/>
    <cellStyle name="20% - Dekorfärg4 2 7 3_Tabell 6a K" xfId="20644" xr:uid="{00000000-0005-0000-0000-0000DA3E0000}"/>
    <cellStyle name="20% - Dekorfärg4 2 7 4" xfId="4973" xr:uid="{00000000-0005-0000-0000-0000DB3E0000}"/>
    <cellStyle name="20% - Dekorfärg4 2 7 4 2" xfId="13858" xr:uid="{00000000-0005-0000-0000-0000DC3E0000}"/>
    <cellStyle name="20% - Dekorfärg4 2 7 4 2 2" xfId="42702" xr:uid="{00000000-0005-0000-0000-0000DD3E0000}"/>
    <cellStyle name="20% - Dekorfärg4 2 7 4 3" xfId="31355" xr:uid="{00000000-0005-0000-0000-0000DE3E0000}"/>
    <cellStyle name="20% - Dekorfärg4 2 7 4 4" xfId="42703" xr:uid="{00000000-0005-0000-0000-0000DF3E0000}"/>
    <cellStyle name="20% - Dekorfärg4 2 7 4_Tabell 6a K" xfId="20738" xr:uid="{00000000-0005-0000-0000-0000E03E0000}"/>
    <cellStyle name="20% - Dekorfärg4 2 7 5" xfId="9473" xr:uid="{00000000-0005-0000-0000-0000E13E0000}"/>
    <cellStyle name="20% - Dekorfärg4 2 7 5 2" xfId="42704" xr:uid="{00000000-0005-0000-0000-0000E23E0000}"/>
    <cellStyle name="20% - Dekorfärg4 2 7 5 2 2" xfId="42705" xr:uid="{00000000-0005-0000-0000-0000E33E0000}"/>
    <cellStyle name="20% - Dekorfärg4 2 7 5 3" xfId="42706" xr:uid="{00000000-0005-0000-0000-0000E43E0000}"/>
    <cellStyle name="20% - Dekorfärg4 2 7 6" xfId="26970" xr:uid="{00000000-0005-0000-0000-0000E53E0000}"/>
    <cellStyle name="20% - Dekorfärg4 2 7 6 2" xfId="42707" xr:uid="{00000000-0005-0000-0000-0000E63E0000}"/>
    <cellStyle name="20% - Dekorfärg4 2 7 7" xfId="42708" xr:uid="{00000000-0005-0000-0000-0000E73E0000}"/>
    <cellStyle name="20% - Dekorfärg4 2 7 8" xfId="42709" xr:uid="{00000000-0005-0000-0000-0000E83E0000}"/>
    <cellStyle name="20% - Dekorfärg4 2 7_Tabell 6a K" xfId="18696" xr:uid="{00000000-0005-0000-0000-0000E93E0000}"/>
    <cellStyle name="20% - Dekorfärg4 2 8" xfId="1012" xr:uid="{00000000-0005-0000-0000-0000EA3E0000}"/>
    <cellStyle name="20% - Dekorfärg4 2 8 2" xfId="1498" xr:uid="{00000000-0005-0000-0000-0000EB3E0000}"/>
    <cellStyle name="20% - Dekorfärg4 2 8 2 2" xfId="3690" xr:uid="{00000000-0005-0000-0000-0000EC3E0000}"/>
    <cellStyle name="20% - Dekorfärg4 2 8 2 2 2" xfId="8076" xr:uid="{00000000-0005-0000-0000-0000ED3E0000}"/>
    <cellStyle name="20% - Dekorfärg4 2 8 2 2 2 2" xfId="16961" xr:uid="{00000000-0005-0000-0000-0000EE3E0000}"/>
    <cellStyle name="20% - Dekorfärg4 2 8 2 2 2 2 2" xfId="42710" xr:uid="{00000000-0005-0000-0000-0000EF3E0000}"/>
    <cellStyle name="20% - Dekorfärg4 2 8 2 2 2 3" xfId="34458" xr:uid="{00000000-0005-0000-0000-0000F03E0000}"/>
    <cellStyle name="20% - Dekorfärg4 2 8 2 2 2_Tabell 6a K" xfId="19716" xr:uid="{00000000-0005-0000-0000-0000F13E0000}"/>
    <cellStyle name="20% - Dekorfärg4 2 8 2 2 3" xfId="12575" xr:uid="{00000000-0005-0000-0000-0000F23E0000}"/>
    <cellStyle name="20% - Dekorfärg4 2 8 2 2 3 2" xfId="42711" xr:uid="{00000000-0005-0000-0000-0000F33E0000}"/>
    <cellStyle name="20% - Dekorfärg4 2 8 2 2 4" xfId="30072" xr:uid="{00000000-0005-0000-0000-0000F43E0000}"/>
    <cellStyle name="20% - Dekorfärg4 2 8 2 2 5" xfId="42712" xr:uid="{00000000-0005-0000-0000-0000F53E0000}"/>
    <cellStyle name="20% - Dekorfärg4 2 8 2 2_Tabell 6a K" xfId="24654" xr:uid="{00000000-0005-0000-0000-0000F63E0000}"/>
    <cellStyle name="20% - Dekorfärg4 2 8 2 3" xfId="5883" xr:uid="{00000000-0005-0000-0000-0000F73E0000}"/>
    <cellStyle name="20% - Dekorfärg4 2 8 2 3 2" xfId="14768" xr:uid="{00000000-0005-0000-0000-0000F83E0000}"/>
    <cellStyle name="20% - Dekorfärg4 2 8 2 3 2 2" xfId="42713" xr:uid="{00000000-0005-0000-0000-0000F93E0000}"/>
    <cellStyle name="20% - Dekorfärg4 2 8 2 3 3" xfId="32265" xr:uid="{00000000-0005-0000-0000-0000FA3E0000}"/>
    <cellStyle name="20% - Dekorfärg4 2 8 2 3 4" xfId="42714" xr:uid="{00000000-0005-0000-0000-0000FB3E0000}"/>
    <cellStyle name="20% - Dekorfärg4 2 8 2 3_Tabell 6a K" xfId="19306" xr:uid="{00000000-0005-0000-0000-0000FC3E0000}"/>
    <cellStyle name="20% - Dekorfärg4 2 8 2 4" xfId="10383" xr:uid="{00000000-0005-0000-0000-0000FD3E0000}"/>
    <cellStyle name="20% - Dekorfärg4 2 8 2 4 2" xfId="42715" xr:uid="{00000000-0005-0000-0000-0000FE3E0000}"/>
    <cellStyle name="20% - Dekorfärg4 2 8 2 4 2 2" xfId="42716" xr:uid="{00000000-0005-0000-0000-0000FF3E0000}"/>
    <cellStyle name="20% - Dekorfärg4 2 8 2 4 3" xfId="42717" xr:uid="{00000000-0005-0000-0000-0000003F0000}"/>
    <cellStyle name="20% - Dekorfärg4 2 8 2 5" xfId="27880" xr:uid="{00000000-0005-0000-0000-0000013F0000}"/>
    <cellStyle name="20% - Dekorfärg4 2 8 2 5 2" xfId="42718" xr:uid="{00000000-0005-0000-0000-0000023F0000}"/>
    <cellStyle name="20% - Dekorfärg4 2 8 2 6" xfId="42719" xr:uid="{00000000-0005-0000-0000-0000033F0000}"/>
    <cellStyle name="20% - Dekorfärg4 2 8 2 7" xfId="42720" xr:uid="{00000000-0005-0000-0000-0000043F0000}"/>
    <cellStyle name="20% - Dekorfärg4 2 8 2_Tabell 6a K" xfId="24959" xr:uid="{00000000-0005-0000-0000-0000053F0000}"/>
    <cellStyle name="20% - Dekorfärg4 2 8 3" xfId="3204" xr:uid="{00000000-0005-0000-0000-0000063F0000}"/>
    <cellStyle name="20% - Dekorfärg4 2 8 3 2" xfId="7590" xr:uid="{00000000-0005-0000-0000-0000073F0000}"/>
    <cellStyle name="20% - Dekorfärg4 2 8 3 2 2" xfId="16475" xr:uid="{00000000-0005-0000-0000-0000083F0000}"/>
    <cellStyle name="20% - Dekorfärg4 2 8 3 2 2 2" xfId="42721" xr:uid="{00000000-0005-0000-0000-0000093F0000}"/>
    <cellStyle name="20% - Dekorfärg4 2 8 3 2 3" xfId="33972" xr:uid="{00000000-0005-0000-0000-00000A3F0000}"/>
    <cellStyle name="20% - Dekorfärg4 2 8 3 2 4" xfId="42722" xr:uid="{00000000-0005-0000-0000-00000B3F0000}"/>
    <cellStyle name="20% - Dekorfärg4 2 8 3 2_Tabell 6a K" xfId="24607" xr:uid="{00000000-0005-0000-0000-00000C3F0000}"/>
    <cellStyle name="20% - Dekorfärg4 2 8 3 3" xfId="12089" xr:uid="{00000000-0005-0000-0000-00000D3F0000}"/>
    <cellStyle name="20% - Dekorfärg4 2 8 3 3 2" xfId="42723" xr:uid="{00000000-0005-0000-0000-00000E3F0000}"/>
    <cellStyle name="20% - Dekorfärg4 2 8 3 3 2 2" xfId="42724" xr:uid="{00000000-0005-0000-0000-00000F3F0000}"/>
    <cellStyle name="20% - Dekorfärg4 2 8 3 3 3" xfId="42725" xr:uid="{00000000-0005-0000-0000-0000103F0000}"/>
    <cellStyle name="20% - Dekorfärg4 2 8 3 4" xfId="29586" xr:uid="{00000000-0005-0000-0000-0000113F0000}"/>
    <cellStyle name="20% - Dekorfärg4 2 8 3 4 2" xfId="42726" xr:uid="{00000000-0005-0000-0000-0000123F0000}"/>
    <cellStyle name="20% - Dekorfärg4 2 8 3 5" xfId="42727" xr:uid="{00000000-0005-0000-0000-0000133F0000}"/>
    <cellStyle name="20% - Dekorfärg4 2 8 3 6" xfId="42728" xr:uid="{00000000-0005-0000-0000-0000143F0000}"/>
    <cellStyle name="20% - Dekorfärg4 2 8 3_Tabell 6a K" xfId="22975" xr:uid="{00000000-0005-0000-0000-0000153F0000}"/>
    <cellStyle name="20% - Dekorfärg4 2 8 4" xfId="5397" xr:uid="{00000000-0005-0000-0000-0000163F0000}"/>
    <cellStyle name="20% - Dekorfärg4 2 8 4 2" xfId="14282" xr:uid="{00000000-0005-0000-0000-0000173F0000}"/>
    <cellStyle name="20% - Dekorfärg4 2 8 4 2 2" xfId="42729" xr:uid="{00000000-0005-0000-0000-0000183F0000}"/>
    <cellStyle name="20% - Dekorfärg4 2 8 4 3" xfId="31779" xr:uid="{00000000-0005-0000-0000-0000193F0000}"/>
    <cellStyle name="20% - Dekorfärg4 2 8 4 4" xfId="42730" xr:uid="{00000000-0005-0000-0000-00001A3F0000}"/>
    <cellStyle name="20% - Dekorfärg4 2 8 4_Tabell 6a K" xfId="23522" xr:uid="{00000000-0005-0000-0000-00001B3F0000}"/>
    <cellStyle name="20% - Dekorfärg4 2 8 5" xfId="9897" xr:uid="{00000000-0005-0000-0000-00001C3F0000}"/>
    <cellStyle name="20% - Dekorfärg4 2 8 5 2" xfId="42731" xr:uid="{00000000-0005-0000-0000-00001D3F0000}"/>
    <cellStyle name="20% - Dekorfärg4 2 8 5 2 2" xfId="42732" xr:uid="{00000000-0005-0000-0000-00001E3F0000}"/>
    <cellStyle name="20% - Dekorfärg4 2 8 5 3" xfId="42733" xr:uid="{00000000-0005-0000-0000-00001F3F0000}"/>
    <cellStyle name="20% - Dekorfärg4 2 8 6" xfId="27394" xr:uid="{00000000-0005-0000-0000-0000203F0000}"/>
    <cellStyle name="20% - Dekorfärg4 2 8 6 2" xfId="42734" xr:uid="{00000000-0005-0000-0000-0000213F0000}"/>
    <cellStyle name="20% - Dekorfärg4 2 8 7" xfId="42735" xr:uid="{00000000-0005-0000-0000-0000223F0000}"/>
    <cellStyle name="20% - Dekorfärg4 2 8 8" xfId="42736" xr:uid="{00000000-0005-0000-0000-0000233F0000}"/>
    <cellStyle name="20% - Dekorfärg4 2 8_Tabell 6a K" xfId="17853" xr:uid="{00000000-0005-0000-0000-0000243F0000}"/>
    <cellStyle name="20% - Dekorfärg4 2 9" xfId="1459" xr:uid="{00000000-0005-0000-0000-0000253F0000}"/>
    <cellStyle name="20% - Dekorfärg4 2 9 2" xfId="3651" xr:uid="{00000000-0005-0000-0000-0000263F0000}"/>
    <cellStyle name="20% - Dekorfärg4 2 9 2 2" xfId="8037" xr:uid="{00000000-0005-0000-0000-0000273F0000}"/>
    <cellStyle name="20% - Dekorfärg4 2 9 2 2 2" xfId="16922" xr:uid="{00000000-0005-0000-0000-0000283F0000}"/>
    <cellStyle name="20% - Dekorfärg4 2 9 2 2 2 2" xfId="42737" xr:uid="{00000000-0005-0000-0000-0000293F0000}"/>
    <cellStyle name="20% - Dekorfärg4 2 9 2 2 3" xfId="34419" xr:uid="{00000000-0005-0000-0000-00002A3F0000}"/>
    <cellStyle name="20% - Dekorfärg4 2 9 2 2_Tabell 6a K" xfId="22715" xr:uid="{00000000-0005-0000-0000-00002B3F0000}"/>
    <cellStyle name="20% - Dekorfärg4 2 9 2 3" xfId="12536" xr:uid="{00000000-0005-0000-0000-00002C3F0000}"/>
    <cellStyle name="20% - Dekorfärg4 2 9 2 3 2" xfId="42738" xr:uid="{00000000-0005-0000-0000-00002D3F0000}"/>
    <cellStyle name="20% - Dekorfärg4 2 9 2 4" xfId="30033" xr:uid="{00000000-0005-0000-0000-00002E3F0000}"/>
    <cellStyle name="20% - Dekorfärg4 2 9 2 5" xfId="42739" xr:uid="{00000000-0005-0000-0000-00002F3F0000}"/>
    <cellStyle name="20% - Dekorfärg4 2 9 2_Tabell 6a K" xfId="25918" xr:uid="{00000000-0005-0000-0000-0000303F0000}"/>
    <cellStyle name="20% - Dekorfärg4 2 9 3" xfId="5844" xr:uid="{00000000-0005-0000-0000-0000313F0000}"/>
    <cellStyle name="20% - Dekorfärg4 2 9 3 2" xfId="14729" xr:uid="{00000000-0005-0000-0000-0000323F0000}"/>
    <cellStyle name="20% - Dekorfärg4 2 9 3 2 2" xfId="42740" xr:uid="{00000000-0005-0000-0000-0000333F0000}"/>
    <cellStyle name="20% - Dekorfärg4 2 9 3 3" xfId="32226" xr:uid="{00000000-0005-0000-0000-0000343F0000}"/>
    <cellStyle name="20% - Dekorfärg4 2 9 3 4" xfId="42741" xr:uid="{00000000-0005-0000-0000-0000353F0000}"/>
    <cellStyle name="20% - Dekorfärg4 2 9 3_Tabell 6a K" xfId="18476" xr:uid="{00000000-0005-0000-0000-0000363F0000}"/>
    <cellStyle name="20% - Dekorfärg4 2 9 4" xfId="10344" xr:uid="{00000000-0005-0000-0000-0000373F0000}"/>
    <cellStyle name="20% - Dekorfärg4 2 9 4 2" xfId="42742" xr:uid="{00000000-0005-0000-0000-0000383F0000}"/>
    <cellStyle name="20% - Dekorfärg4 2 9 4 2 2" xfId="42743" xr:uid="{00000000-0005-0000-0000-0000393F0000}"/>
    <cellStyle name="20% - Dekorfärg4 2 9 4 3" xfId="42744" xr:uid="{00000000-0005-0000-0000-00003A3F0000}"/>
    <cellStyle name="20% - Dekorfärg4 2 9 5" xfId="27841" xr:uid="{00000000-0005-0000-0000-00003B3F0000}"/>
    <cellStyle name="20% - Dekorfärg4 2 9 5 2" xfId="42745" xr:uid="{00000000-0005-0000-0000-00003C3F0000}"/>
    <cellStyle name="20% - Dekorfärg4 2 9 6" xfId="42746" xr:uid="{00000000-0005-0000-0000-00003D3F0000}"/>
    <cellStyle name="20% - Dekorfärg4 2 9 7" xfId="42747" xr:uid="{00000000-0005-0000-0000-00003E3F0000}"/>
    <cellStyle name="20% - Dekorfärg4 2 9_Tabell 6a K" xfId="25427" xr:uid="{00000000-0005-0000-0000-00003F3F0000}"/>
    <cellStyle name="20% - Dekorfärg4 2_Tabell 6a K" xfId="24235" xr:uid="{00000000-0005-0000-0000-0000403F0000}"/>
    <cellStyle name="20% - Dekorfärg4 3" xfId="176" xr:uid="{00000000-0005-0000-0000-0000413F0000}"/>
    <cellStyle name="20% - Dekorfärg4 3 10" xfId="4561" xr:uid="{00000000-0005-0000-0000-0000423F0000}"/>
    <cellStyle name="20% - Dekorfärg4 3 10 2" xfId="13446" xr:uid="{00000000-0005-0000-0000-0000433F0000}"/>
    <cellStyle name="20% - Dekorfärg4 3 10 2 2" xfId="42748" xr:uid="{00000000-0005-0000-0000-0000443F0000}"/>
    <cellStyle name="20% - Dekorfärg4 3 10 3" xfId="30943" xr:uid="{00000000-0005-0000-0000-0000453F0000}"/>
    <cellStyle name="20% - Dekorfärg4 3 10 4" xfId="42749" xr:uid="{00000000-0005-0000-0000-0000463F0000}"/>
    <cellStyle name="20% - Dekorfärg4 3 10_Tabell 6a K" xfId="24346" xr:uid="{00000000-0005-0000-0000-0000473F0000}"/>
    <cellStyle name="20% - Dekorfärg4 3 11" xfId="9061" xr:uid="{00000000-0005-0000-0000-0000483F0000}"/>
    <cellStyle name="20% - Dekorfärg4 3 11 2" xfId="42750" xr:uid="{00000000-0005-0000-0000-0000493F0000}"/>
    <cellStyle name="20% - Dekorfärg4 3 11 2 2" xfId="42751" xr:uid="{00000000-0005-0000-0000-00004A3F0000}"/>
    <cellStyle name="20% - Dekorfärg4 3 11 3" xfId="42752" xr:uid="{00000000-0005-0000-0000-00004B3F0000}"/>
    <cellStyle name="20% - Dekorfärg4 3 12" xfId="26558" xr:uid="{00000000-0005-0000-0000-00004C3F0000}"/>
    <cellStyle name="20% - Dekorfärg4 3 12 2" xfId="42753" xr:uid="{00000000-0005-0000-0000-00004D3F0000}"/>
    <cellStyle name="20% - Dekorfärg4 3 13" xfId="42754" xr:uid="{00000000-0005-0000-0000-00004E3F0000}"/>
    <cellStyle name="20% - Dekorfärg4 3 14" xfId="42755" xr:uid="{00000000-0005-0000-0000-00004F3F0000}"/>
    <cellStyle name="20% - Dekorfärg4 3 15" xfId="42756" xr:uid="{00000000-0005-0000-0000-0000503F0000}"/>
    <cellStyle name="20% - Dekorfärg4 3 2" xfId="276" xr:uid="{00000000-0005-0000-0000-0000513F0000}"/>
    <cellStyle name="20% - Dekorfärg4 3 2 10" xfId="42757" xr:uid="{00000000-0005-0000-0000-0000523F0000}"/>
    <cellStyle name="20% - Dekorfärg4 3 2 11" xfId="42758" xr:uid="{00000000-0005-0000-0000-0000533F0000}"/>
    <cellStyle name="20% - Dekorfärg4 3 2 12" xfId="42759" xr:uid="{00000000-0005-0000-0000-0000543F0000}"/>
    <cellStyle name="20% - Dekorfärg4 3 2 2" xfId="488" xr:uid="{00000000-0005-0000-0000-0000553F0000}"/>
    <cellStyle name="20% - Dekorfärg4 3 2 2 2" xfId="912" xr:uid="{00000000-0005-0000-0000-0000563F0000}"/>
    <cellStyle name="20% - Dekorfärg4 3 2 2 2 2" xfId="1502" xr:uid="{00000000-0005-0000-0000-0000573F0000}"/>
    <cellStyle name="20% - Dekorfärg4 3 2 2 2 2 2" xfId="3694" xr:uid="{00000000-0005-0000-0000-0000583F0000}"/>
    <cellStyle name="20% - Dekorfärg4 3 2 2 2 2 2 2" xfId="8080" xr:uid="{00000000-0005-0000-0000-0000593F0000}"/>
    <cellStyle name="20% - Dekorfärg4 3 2 2 2 2 2 2 2" xfId="16965" xr:uid="{00000000-0005-0000-0000-00005A3F0000}"/>
    <cellStyle name="20% - Dekorfärg4 3 2 2 2 2 2 2 2 2" xfId="42760" xr:uid="{00000000-0005-0000-0000-00005B3F0000}"/>
    <cellStyle name="20% - Dekorfärg4 3 2 2 2 2 2 2 3" xfId="34462" xr:uid="{00000000-0005-0000-0000-00005C3F0000}"/>
    <cellStyle name="20% - Dekorfärg4 3 2 2 2 2 2 2_Tabell 6a K" xfId="26375" xr:uid="{00000000-0005-0000-0000-00005D3F0000}"/>
    <cellStyle name="20% - Dekorfärg4 3 2 2 2 2 2 3" xfId="12579" xr:uid="{00000000-0005-0000-0000-00005E3F0000}"/>
    <cellStyle name="20% - Dekorfärg4 3 2 2 2 2 2 3 2" xfId="42761" xr:uid="{00000000-0005-0000-0000-00005F3F0000}"/>
    <cellStyle name="20% - Dekorfärg4 3 2 2 2 2 2 4" xfId="30076" xr:uid="{00000000-0005-0000-0000-0000603F0000}"/>
    <cellStyle name="20% - Dekorfärg4 3 2 2 2 2 2 5" xfId="42762" xr:uid="{00000000-0005-0000-0000-0000613F0000}"/>
    <cellStyle name="20% - Dekorfärg4 3 2 2 2 2 2_Tabell 6a K" xfId="18795" xr:uid="{00000000-0005-0000-0000-0000623F0000}"/>
    <cellStyle name="20% - Dekorfärg4 3 2 2 2 2 3" xfId="5887" xr:uid="{00000000-0005-0000-0000-0000633F0000}"/>
    <cellStyle name="20% - Dekorfärg4 3 2 2 2 2 3 2" xfId="14772" xr:uid="{00000000-0005-0000-0000-0000643F0000}"/>
    <cellStyle name="20% - Dekorfärg4 3 2 2 2 2 3 2 2" xfId="42763" xr:uid="{00000000-0005-0000-0000-0000653F0000}"/>
    <cellStyle name="20% - Dekorfärg4 3 2 2 2 2 3 3" xfId="32269" xr:uid="{00000000-0005-0000-0000-0000663F0000}"/>
    <cellStyle name="20% - Dekorfärg4 3 2 2 2 2 3 4" xfId="42764" xr:uid="{00000000-0005-0000-0000-0000673F0000}"/>
    <cellStyle name="20% - Dekorfärg4 3 2 2 2 2 3_Tabell 6a K" xfId="18509" xr:uid="{00000000-0005-0000-0000-0000683F0000}"/>
    <cellStyle name="20% - Dekorfärg4 3 2 2 2 2 4" xfId="10387" xr:uid="{00000000-0005-0000-0000-0000693F0000}"/>
    <cellStyle name="20% - Dekorfärg4 3 2 2 2 2 4 2" xfId="42765" xr:uid="{00000000-0005-0000-0000-00006A3F0000}"/>
    <cellStyle name="20% - Dekorfärg4 3 2 2 2 2 4 2 2" xfId="42766" xr:uid="{00000000-0005-0000-0000-00006B3F0000}"/>
    <cellStyle name="20% - Dekorfärg4 3 2 2 2 2 4 3" xfId="42767" xr:uid="{00000000-0005-0000-0000-00006C3F0000}"/>
    <cellStyle name="20% - Dekorfärg4 3 2 2 2 2 5" xfId="27884" xr:uid="{00000000-0005-0000-0000-00006D3F0000}"/>
    <cellStyle name="20% - Dekorfärg4 3 2 2 2 2 5 2" xfId="42768" xr:uid="{00000000-0005-0000-0000-00006E3F0000}"/>
    <cellStyle name="20% - Dekorfärg4 3 2 2 2 2 6" xfId="42769" xr:uid="{00000000-0005-0000-0000-00006F3F0000}"/>
    <cellStyle name="20% - Dekorfärg4 3 2 2 2 2 7" xfId="42770" xr:uid="{00000000-0005-0000-0000-0000703F0000}"/>
    <cellStyle name="20% - Dekorfärg4 3 2 2 2 2_Tabell 6a K" xfId="23749" xr:uid="{00000000-0005-0000-0000-0000713F0000}"/>
    <cellStyle name="20% - Dekorfärg4 3 2 2 2 3" xfId="3104" xr:uid="{00000000-0005-0000-0000-0000723F0000}"/>
    <cellStyle name="20% - Dekorfärg4 3 2 2 2 3 2" xfId="7490" xr:uid="{00000000-0005-0000-0000-0000733F0000}"/>
    <cellStyle name="20% - Dekorfärg4 3 2 2 2 3 2 2" xfId="16375" xr:uid="{00000000-0005-0000-0000-0000743F0000}"/>
    <cellStyle name="20% - Dekorfärg4 3 2 2 2 3 2 2 2" xfId="42771" xr:uid="{00000000-0005-0000-0000-0000753F0000}"/>
    <cellStyle name="20% - Dekorfärg4 3 2 2 2 3 2 3" xfId="33872" xr:uid="{00000000-0005-0000-0000-0000763F0000}"/>
    <cellStyle name="20% - Dekorfärg4 3 2 2 2 3 2 4" xfId="42772" xr:uid="{00000000-0005-0000-0000-0000773F0000}"/>
    <cellStyle name="20% - Dekorfärg4 3 2 2 2 3 2_Tabell 6a K" xfId="25239" xr:uid="{00000000-0005-0000-0000-0000783F0000}"/>
    <cellStyle name="20% - Dekorfärg4 3 2 2 2 3 3" xfId="11989" xr:uid="{00000000-0005-0000-0000-0000793F0000}"/>
    <cellStyle name="20% - Dekorfärg4 3 2 2 2 3 3 2" xfId="42773" xr:uid="{00000000-0005-0000-0000-00007A3F0000}"/>
    <cellStyle name="20% - Dekorfärg4 3 2 2 2 3 3 2 2" xfId="42774" xr:uid="{00000000-0005-0000-0000-00007B3F0000}"/>
    <cellStyle name="20% - Dekorfärg4 3 2 2 2 3 3 3" xfId="42775" xr:uid="{00000000-0005-0000-0000-00007C3F0000}"/>
    <cellStyle name="20% - Dekorfärg4 3 2 2 2 3 4" xfId="29486" xr:uid="{00000000-0005-0000-0000-00007D3F0000}"/>
    <cellStyle name="20% - Dekorfärg4 3 2 2 2 3 4 2" xfId="42776" xr:uid="{00000000-0005-0000-0000-00007E3F0000}"/>
    <cellStyle name="20% - Dekorfärg4 3 2 2 2 3 5" xfId="42777" xr:uid="{00000000-0005-0000-0000-00007F3F0000}"/>
    <cellStyle name="20% - Dekorfärg4 3 2 2 2 3 6" xfId="42778" xr:uid="{00000000-0005-0000-0000-0000803F0000}"/>
    <cellStyle name="20% - Dekorfärg4 3 2 2 2 3_Tabell 6a K" xfId="18846" xr:uid="{00000000-0005-0000-0000-0000813F0000}"/>
    <cellStyle name="20% - Dekorfärg4 3 2 2 2 4" xfId="5297" xr:uid="{00000000-0005-0000-0000-0000823F0000}"/>
    <cellStyle name="20% - Dekorfärg4 3 2 2 2 4 2" xfId="14182" xr:uid="{00000000-0005-0000-0000-0000833F0000}"/>
    <cellStyle name="20% - Dekorfärg4 3 2 2 2 4 2 2" xfId="42779" xr:uid="{00000000-0005-0000-0000-0000843F0000}"/>
    <cellStyle name="20% - Dekorfärg4 3 2 2 2 4 3" xfId="31679" xr:uid="{00000000-0005-0000-0000-0000853F0000}"/>
    <cellStyle name="20% - Dekorfärg4 3 2 2 2 4 4" xfId="42780" xr:uid="{00000000-0005-0000-0000-0000863F0000}"/>
    <cellStyle name="20% - Dekorfärg4 3 2 2 2 4_Tabell 6a K" xfId="23217" xr:uid="{00000000-0005-0000-0000-0000873F0000}"/>
    <cellStyle name="20% - Dekorfärg4 3 2 2 2 5" xfId="9797" xr:uid="{00000000-0005-0000-0000-0000883F0000}"/>
    <cellStyle name="20% - Dekorfärg4 3 2 2 2 5 2" xfId="42781" xr:uid="{00000000-0005-0000-0000-0000893F0000}"/>
    <cellStyle name="20% - Dekorfärg4 3 2 2 2 5 2 2" xfId="42782" xr:uid="{00000000-0005-0000-0000-00008A3F0000}"/>
    <cellStyle name="20% - Dekorfärg4 3 2 2 2 5 3" xfId="42783" xr:uid="{00000000-0005-0000-0000-00008B3F0000}"/>
    <cellStyle name="20% - Dekorfärg4 3 2 2 2 6" xfId="27294" xr:uid="{00000000-0005-0000-0000-00008C3F0000}"/>
    <cellStyle name="20% - Dekorfärg4 3 2 2 2 6 2" xfId="42784" xr:uid="{00000000-0005-0000-0000-00008D3F0000}"/>
    <cellStyle name="20% - Dekorfärg4 3 2 2 2 7" xfId="42785" xr:uid="{00000000-0005-0000-0000-00008E3F0000}"/>
    <cellStyle name="20% - Dekorfärg4 3 2 2 2 8" xfId="42786" xr:uid="{00000000-0005-0000-0000-00008F3F0000}"/>
    <cellStyle name="20% - Dekorfärg4 3 2 2 2_Tabell 6a K" xfId="23256" xr:uid="{00000000-0005-0000-0000-0000903F0000}"/>
    <cellStyle name="20% - Dekorfärg4 3 2 2 3" xfId="1501" xr:uid="{00000000-0005-0000-0000-0000913F0000}"/>
    <cellStyle name="20% - Dekorfärg4 3 2 2 3 2" xfId="3693" xr:uid="{00000000-0005-0000-0000-0000923F0000}"/>
    <cellStyle name="20% - Dekorfärg4 3 2 2 3 2 2" xfId="8079" xr:uid="{00000000-0005-0000-0000-0000933F0000}"/>
    <cellStyle name="20% - Dekorfärg4 3 2 2 3 2 2 2" xfId="16964" xr:uid="{00000000-0005-0000-0000-0000943F0000}"/>
    <cellStyle name="20% - Dekorfärg4 3 2 2 3 2 2 2 2" xfId="42787" xr:uid="{00000000-0005-0000-0000-0000953F0000}"/>
    <cellStyle name="20% - Dekorfärg4 3 2 2 3 2 2 3" xfId="34461" xr:uid="{00000000-0005-0000-0000-0000963F0000}"/>
    <cellStyle name="20% - Dekorfärg4 3 2 2 3 2 2_Tabell 6a K" xfId="21883" xr:uid="{00000000-0005-0000-0000-0000973F0000}"/>
    <cellStyle name="20% - Dekorfärg4 3 2 2 3 2 3" xfId="12578" xr:uid="{00000000-0005-0000-0000-0000983F0000}"/>
    <cellStyle name="20% - Dekorfärg4 3 2 2 3 2 3 2" xfId="42788" xr:uid="{00000000-0005-0000-0000-0000993F0000}"/>
    <cellStyle name="20% - Dekorfärg4 3 2 2 3 2 4" xfId="30075" xr:uid="{00000000-0005-0000-0000-00009A3F0000}"/>
    <cellStyle name="20% - Dekorfärg4 3 2 2 3 2 5" xfId="42789" xr:uid="{00000000-0005-0000-0000-00009B3F0000}"/>
    <cellStyle name="20% - Dekorfärg4 3 2 2 3 2_Tabell 6a K" xfId="22172" xr:uid="{00000000-0005-0000-0000-00009C3F0000}"/>
    <cellStyle name="20% - Dekorfärg4 3 2 2 3 3" xfId="5886" xr:uid="{00000000-0005-0000-0000-00009D3F0000}"/>
    <cellStyle name="20% - Dekorfärg4 3 2 2 3 3 2" xfId="14771" xr:uid="{00000000-0005-0000-0000-00009E3F0000}"/>
    <cellStyle name="20% - Dekorfärg4 3 2 2 3 3 2 2" xfId="42790" xr:uid="{00000000-0005-0000-0000-00009F3F0000}"/>
    <cellStyle name="20% - Dekorfärg4 3 2 2 3 3 3" xfId="32268" xr:uid="{00000000-0005-0000-0000-0000A03F0000}"/>
    <cellStyle name="20% - Dekorfärg4 3 2 2 3 3 4" xfId="42791" xr:uid="{00000000-0005-0000-0000-0000A13F0000}"/>
    <cellStyle name="20% - Dekorfärg4 3 2 2 3 3_Tabell 6a K" xfId="9035" xr:uid="{00000000-0005-0000-0000-0000A23F0000}"/>
    <cellStyle name="20% - Dekorfärg4 3 2 2 3 4" xfId="10386" xr:uid="{00000000-0005-0000-0000-0000A33F0000}"/>
    <cellStyle name="20% - Dekorfärg4 3 2 2 3 4 2" xfId="42792" xr:uid="{00000000-0005-0000-0000-0000A43F0000}"/>
    <cellStyle name="20% - Dekorfärg4 3 2 2 3 4 2 2" xfId="42793" xr:uid="{00000000-0005-0000-0000-0000A53F0000}"/>
    <cellStyle name="20% - Dekorfärg4 3 2 2 3 4 3" xfId="42794" xr:uid="{00000000-0005-0000-0000-0000A63F0000}"/>
    <cellStyle name="20% - Dekorfärg4 3 2 2 3 5" xfId="27883" xr:uid="{00000000-0005-0000-0000-0000A73F0000}"/>
    <cellStyle name="20% - Dekorfärg4 3 2 2 3 5 2" xfId="42795" xr:uid="{00000000-0005-0000-0000-0000A83F0000}"/>
    <cellStyle name="20% - Dekorfärg4 3 2 2 3 6" xfId="42796" xr:uid="{00000000-0005-0000-0000-0000A93F0000}"/>
    <cellStyle name="20% - Dekorfärg4 3 2 2 3 7" xfId="42797" xr:uid="{00000000-0005-0000-0000-0000AA3F0000}"/>
    <cellStyle name="20% - Dekorfärg4 3 2 2 3_Tabell 6a K" xfId="25208" xr:uid="{00000000-0005-0000-0000-0000AB3F0000}"/>
    <cellStyle name="20% - Dekorfärg4 3 2 2 4" xfId="2680" xr:uid="{00000000-0005-0000-0000-0000AC3F0000}"/>
    <cellStyle name="20% - Dekorfärg4 3 2 2 4 2" xfId="7066" xr:uid="{00000000-0005-0000-0000-0000AD3F0000}"/>
    <cellStyle name="20% - Dekorfärg4 3 2 2 4 2 2" xfId="15951" xr:uid="{00000000-0005-0000-0000-0000AE3F0000}"/>
    <cellStyle name="20% - Dekorfärg4 3 2 2 4 2 2 2" xfId="42798" xr:uid="{00000000-0005-0000-0000-0000AF3F0000}"/>
    <cellStyle name="20% - Dekorfärg4 3 2 2 4 2 3" xfId="33448" xr:uid="{00000000-0005-0000-0000-0000B03F0000}"/>
    <cellStyle name="20% - Dekorfärg4 3 2 2 4 2 4" xfId="42799" xr:uid="{00000000-0005-0000-0000-0000B13F0000}"/>
    <cellStyle name="20% - Dekorfärg4 3 2 2 4 2_Tabell 6a K" xfId="20835" xr:uid="{00000000-0005-0000-0000-0000B23F0000}"/>
    <cellStyle name="20% - Dekorfärg4 3 2 2 4 3" xfId="11565" xr:uid="{00000000-0005-0000-0000-0000B33F0000}"/>
    <cellStyle name="20% - Dekorfärg4 3 2 2 4 3 2" xfId="42800" xr:uid="{00000000-0005-0000-0000-0000B43F0000}"/>
    <cellStyle name="20% - Dekorfärg4 3 2 2 4 3 2 2" xfId="42801" xr:uid="{00000000-0005-0000-0000-0000B53F0000}"/>
    <cellStyle name="20% - Dekorfärg4 3 2 2 4 3 3" xfId="42802" xr:uid="{00000000-0005-0000-0000-0000B63F0000}"/>
    <cellStyle name="20% - Dekorfärg4 3 2 2 4 4" xfId="29062" xr:uid="{00000000-0005-0000-0000-0000B73F0000}"/>
    <cellStyle name="20% - Dekorfärg4 3 2 2 4 4 2" xfId="42803" xr:uid="{00000000-0005-0000-0000-0000B83F0000}"/>
    <cellStyle name="20% - Dekorfärg4 3 2 2 4 5" xfId="42804" xr:uid="{00000000-0005-0000-0000-0000B93F0000}"/>
    <cellStyle name="20% - Dekorfärg4 3 2 2 4 6" xfId="42805" xr:uid="{00000000-0005-0000-0000-0000BA3F0000}"/>
    <cellStyle name="20% - Dekorfärg4 3 2 2 4_Tabell 6a K" xfId="24795" xr:uid="{00000000-0005-0000-0000-0000BB3F0000}"/>
    <cellStyle name="20% - Dekorfärg4 3 2 2 5" xfId="4873" xr:uid="{00000000-0005-0000-0000-0000BC3F0000}"/>
    <cellStyle name="20% - Dekorfärg4 3 2 2 5 2" xfId="13758" xr:uid="{00000000-0005-0000-0000-0000BD3F0000}"/>
    <cellStyle name="20% - Dekorfärg4 3 2 2 5 2 2" xfId="42806" xr:uid="{00000000-0005-0000-0000-0000BE3F0000}"/>
    <cellStyle name="20% - Dekorfärg4 3 2 2 5 3" xfId="31255" xr:uid="{00000000-0005-0000-0000-0000BF3F0000}"/>
    <cellStyle name="20% - Dekorfärg4 3 2 2 5 4" xfId="42807" xr:uid="{00000000-0005-0000-0000-0000C03F0000}"/>
    <cellStyle name="20% - Dekorfärg4 3 2 2 5_Tabell 6a K" xfId="25387" xr:uid="{00000000-0005-0000-0000-0000C13F0000}"/>
    <cellStyle name="20% - Dekorfärg4 3 2 2 6" xfId="9373" xr:uid="{00000000-0005-0000-0000-0000C23F0000}"/>
    <cellStyle name="20% - Dekorfärg4 3 2 2 6 2" xfId="42808" xr:uid="{00000000-0005-0000-0000-0000C33F0000}"/>
    <cellStyle name="20% - Dekorfärg4 3 2 2 6 2 2" xfId="42809" xr:uid="{00000000-0005-0000-0000-0000C43F0000}"/>
    <cellStyle name="20% - Dekorfärg4 3 2 2 6 3" xfId="42810" xr:uid="{00000000-0005-0000-0000-0000C53F0000}"/>
    <cellStyle name="20% - Dekorfärg4 3 2 2 7" xfId="26870" xr:uid="{00000000-0005-0000-0000-0000C63F0000}"/>
    <cellStyle name="20% - Dekorfärg4 3 2 2 7 2" xfId="42811" xr:uid="{00000000-0005-0000-0000-0000C73F0000}"/>
    <cellStyle name="20% - Dekorfärg4 3 2 2 8" xfId="42812" xr:uid="{00000000-0005-0000-0000-0000C83F0000}"/>
    <cellStyle name="20% - Dekorfärg4 3 2 2 9" xfId="42813" xr:uid="{00000000-0005-0000-0000-0000C93F0000}"/>
    <cellStyle name="20% - Dekorfärg4 3 2 2_Tabell 6a K" xfId="21047" xr:uid="{00000000-0005-0000-0000-0000CA3F0000}"/>
    <cellStyle name="20% - Dekorfärg4 3 2 3" xfId="700" xr:uid="{00000000-0005-0000-0000-0000CB3F0000}"/>
    <cellStyle name="20% - Dekorfärg4 3 2 3 2" xfId="1503" xr:uid="{00000000-0005-0000-0000-0000CC3F0000}"/>
    <cellStyle name="20% - Dekorfärg4 3 2 3 2 2" xfId="3695" xr:uid="{00000000-0005-0000-0000-0000CD3F0000}"/>
    <cellStyle name="20% - Dekorfärg4 3 2 3 2 2 2" xfId="8081" xr:uid="{00000000-0005-0000-0000-0000CE3F0000}"/>
    <cellStyle name="20% - Dekorfärg4 3 2 3 2 2 2 2" xfId="16966" xr:uid="{00000000-0005-0000-0000-0000CF3F0000}"/>
    <cellStyle name="20% - Dekorfärg4 3 2 3 2 2 2 2 2" xfId="42814" xr:uid="{00000000-0005-0000-0000-0000D03F0000}"/>
    <cellStyle name="20% - Dekorfärg4 3 2 3 2 2 2 3" xfId="34463" xr:uid="{00000000-0005-0000-0000-0000D13F0000}"/>
    <cellStyle name="20% - Dekorfärg4 3 2 3 2 2 2_Tabell 6a K" xfId="24312" xr:uid="{00000000-0005-0000-0000-0000D23F0000}"/>
    <cellStyle name="20% - Dekorfärg4 3 2 3 2 2 3" xfId="12580" xr:uid="{00000000-0005-0000-0000-0000D33F0000}"/>
    <cellStyle name="20% - Dekorfärg4 3 2 3 2 2 3 2" xfId="42815" xr:uid="{00000000-0005-0000-0000-0000D43F0000}"/>
    <cellStyle name="20% - Dekorfärg4 3 2 3 2 2 4" xfId="30077" xr:uid="{00000000-0005-0000-0000-0000D53F0000}"/>
    <cellStyle name="20% - Dekorfärg4 3 2 3 2 2 5" xfId="42816" xr:uid="{00000000-0005-0000-0000-0000D63F0000}"/>
    <cellStyle name="20% - Dekorfärg4 3 2 3 2 2_Tabell 6a K" xfId="19713" xr:uid="{00000000-0005-0000-0000-0000D73F0000}"/>
    <cellStyle name="20% - Dekorfärg4 3 2 3 2 3" xfId="5888" xr:uid="{00000000-0005-0000-0000-0000D83F0000}"/>
    <cellStyle name="20% - Dekorfärg4 3 2 3 2 3 2" xfId="14773" xr:uid="{00000000-0005-0000-0000-0000D93F0000}"/>
    <cellStyle name="20% - Dekorfärg4 3 2 3 2 3 2 2" xfId="42817" xr:uid="{00000000-0005-0000-0000-0000DA3F0000}"/>
    <cellStyle name="20% - Dekorfärg4 3 2 3 2 3 3" xfId="32270" xr:uid="{00000000-0005-0000-0000-0000DB3F0000}"/>
    <cellStyle name="20% - Dekorfärg4 3 2 3 2 3 4" xfId="42818" xr:uid="{00000000-0005-0000-0000-0000DC3F0000}"/>
    <cellStyle name="20% - Dekorfärg4 3 2 3 2 3_Tabell 6a K" xfId="18628" xr:uid="{00000000-0005-0000-0000-0000DD3F0000}"/>
    <cellStyle name="20% - Dekorfärg4 3 2 3 2 4" xfId="10388" xr:uid="{00000000-0005-0000-0000-0000DE3F0000}"/>
    <cellStyle name="20% - Dekorfärg4 3 2 3 2 4 2" xfId="42819" xr:uid="{00000000-0005-0000-0000-0000DF3F0000}"/>
    <cellStyle name="20% - Dekorfärg4 3 2 3 2 4 2 2" xfId="42820" xr:uid="{00000000-0005-0000-0000-0000E03F0000}"/>
    <cellStyle name="20% - Dekorfärg4 3 2 3 2 4 3" xfId="42821" xr:uid="{00000000-0005-0000-0000-0000E13F0000}"/>
    <cellStyle name="20% - Dekorfärg4 3 2 3 2 5" xfId="27885" xr:uid="{00000000-0005-0000-0000-0000E23F0000}"/>
    <cellStyle name="20% - Dekorfärg4 3 2 3 2 5 2" xfId="42822" xr:uid="{00000000-0005-0000-0000-0000E33F0000}"/>
    <cellStyle name="20% - Dekorfärg4 3 2 3 2 6" xfId="42823" xr:uid="{00000000-0005-0000-0000-0000E43F0000}"/>
    <cellStyle name="20% - Dekorfärg4 3 2 3 2 7" xfId="42824" xr:uid="{00000000-0005-0000-0000-0000E53F0000}"/>
    <cellStyle name="20% - Dekorfärg4 3 2 3 2_Tabell 6a K" xfId="17833" xr:uid="{00000000-0005-0000-0000-0000E63F0000}"/>
    <cellStyle name="20% - Dekorfärg4 3 2 3 3" xfId="2892" xr:uid="{00000000-0005-0000-0000-0000E73F0000}"/>
    <cellStyle name="20% - Dekorfärg4 3 2 3 3 2" xfId="7278" xr:uid="{00000000-0005-0000-0000-0000E83F0000}"/>
    <cellStyle name="20% - Dekorfärg4 3 2 3 3 2 2" xfId="16163" xr:uid="{00000000-0005-0000-0000-0000E93F0000}"/>
    <cellStyle name="20% - Dekorfärg4 3 2 3 3 2 2 2" xfId="42825" xr:uid="{00000000-0005-0000-0000-0000EA3F0000}"/>
    <cellStyle name="20% - Dekorfärg4 3 2 3 3 2 3" xfId="33660" xr:uid="{00000000-0005-0000-0000-0000EB3F0000}"/>
    <cellStyle name="20% - Dekorfärg4 3 2 3 3 2 4" xfId="42826" xr:uid="{00000000-0005-0000-0000-0000EC3F0000}"/>
    <cellStyle name="20% - Dekorfärg4 3 2 3 3 2_Tabell 6a K" xfId="25647" xr:uid="{00000000-0005-0000-0000-0000ED3F0000}"/>
    <cellStyle name="20% - Dekorfärg4 3 2 3 3 3" xfId="11777" xr:uid="{00000000-0005-0000-0000-0000EE3F0000}"/>
    <cellStyle name="20% - Dekorfärg4 3 2 3 3 3 2" xfId="42827" xr:uid="{00000000-0005-0000-0000-0000EF3F0000}"/>
    <cellStyle name="20% - Dekorfärg4 3 2 3 3 3 2 2" xfId="42828" xr:uid="{00000000-0005-0000-0000-0000F03F0000}"/>
    <cellStyle name="20% - Dekorfärg4 3 2 3 3 3 3" xfId="42829" xr:uid="{00000000-0005-0000-0000-0000F13F0000}"/>
    <cellStyle name="20% - Dekorfärg4 3 2 3 3 4" xfId="29274" xr:uid="{00000000-0005-0000-0000-0000F23F0000}"/>
    <cellStyle name="20% - Dekorfärg4 3 2 3 3 4 2" xfId="42830" xr:uid="{00000000-0005-0000-0000-0000F33F0000}"/>
    <cellStyle name="20% - Dekorfärg4 3 2 3 3 5" xfId="42831" xr:uid="{00000000-0005-0000-0000-0000F43F0000}"/>
    <cellStyle name="20% - Dekorfärg4 3 2 3 3 6" xfId="42832" xr:uid="{00000000-0005-0000-0000-0000F53F0000}"/>
    <cellStyle name="20% - Dekorfärg4 3 2 3 3_Tabell 6a K" xfId="23744" xr:uid="{00000000-0005-0000-0000-0000F63F0000}"/>
    <cellStyle name="20% - Dekorfärg4 3 2 3 4" xfId="5085" xr:uid="{00000000-0005-0000-0000-0000F73F0000}"/>
    <cellStyle name="20% - Dekorfärg4 3 2 3 4 2" xfId="13970" xr:uid="{00000000-0005-0000-0000-0000F83F0000}"/>
    <cellStyle name="20% - Dekorfärg4 3 2 3 4 2 2" xfId="42833" xr:uid="{00000000-0005-0000-0000-0000F93F0000}"/>
    <cellStyle name="20% - Dekorfärg4 3 2 3 4 3" xfId="31467" xr:uid="{00000000-0005-0000-0000-0000FA3F0000}"/>
    <cellStyle name="20% - Dekorfärg4 3 2 3 4 4" xfId="42834" xr:uid="{00000000-0005-0000-0000-0000FB3F0000}"/>
    <cellStyle name="20% - Dekorfärg4 3 2 3 4_Tabell 6a K" xfId="21833" xr:uid="{00000000-0005-0000-0000-0000FC3F0000}"/>
    <cellStyle name="20% - Dekorfärg4 3 2 3 5" xfId="9585" xr:uid="{00000000-0005-0000-0000-0000FD3F0000}"/>
    <cellStyle name="20% - Dekorfärg4 3 2 3 5 2" xfId="42835" xr:uid="{00000000-0005-0000-0000-0000FE3F0000}"/>
    <cellStyle name="20% - Dekorfärg4 3 2 3 5 2 2" xfId="42836" xr:uid="{00000000-0005-0000-0000-0000FF3F0000}"/>
    <cellStyle name="20% - Dekorfärg4 3 2 3 5 3" xfId="42837" xr:uid="{00000000-0005-0000-0000-000000400000}"/>
    <cellStyle name="20% - Dekorfärg4 3 2 3 6" xfId="27082" xr:uid="{00000000-0005-0000-0000-000001400000}"/>
    <cellStyle name="20% - Dekorfärg4 3 2 3 6 2" xfId="42838" xr:uid="{00000000-0005-0000-0000-000002400000}"/>
    <cellStyle name="20% - Dekorfärg4 3 2 3 7" xfId="42839" xr:uid="{00000000-0005-0000-0000-000003400000}"/>
    <cellStyle name="20% - Dekorfärg4 3 2 3 8" xfId="42840" xr:uid="{00000000-0005-0000-0000-000004400000}"/>
    <cellStyle name="20% - Dekorfärg4 3 2 3_Tabell 6a K" xfId="20868" xr:uid="{00000000-0005-0000-0000-000005400000}"/>
    <cellStyle name="20% - Dekorfärg4 3 2 4" xfId="1124" xr:uid="{00000000-0005-0000-0000-000006400000}"/>
    <cellStyle name="20% - Dekorfärg4 3 2 4 2" xfId="1504" xr:uid="{00000000-0005-0000-0000-000007400000}"/>
    <cellStyle name="20% - Dekorfärg4 3 2 4 2 2" xfId="3696" xr:uid="{00000000-0005-0000-0000-000008400000}"/>
    <cellStyle name="20% - Dekorfärg4 3 2 4 2 2 2" xfId="8082" xr:uid="{00000000-0005-0000-0000-000009400000}"/>
    <cellStyle name="20% - Dekorfärg4 3 2 4 2 2 2 2" xfId="16967" xr:uid="{00000000-0005-0000-0000-00000A400000}"/>
    <cellStyle name="20% - Dekorfärg4 3 2 4 2 2 2 2 2" xfId="42841" xr:uid="{00000000-0005-0000-0000-00000B400000}"/>
    <cellStyle name="20% - Dekorfärg4 3 2 4 2 2 2 3" xfId="34464" xr:uid="{00000000-0005-0000-0000-00000C400000}"/>
    <cellStyle name="20% - Dekorfärg4 3 2 4 2 2 2_Tabell 6a K" xfId="23137" xr:uid="{00000000-0005-0000-0000-00000D400000}"/>
    <cellStyle name="20% - Dekorfärg4 3 2 4 2 2 3" xfId="12581" xr:uid="{00000000-0005-0000-0000-00000E400000}"/>
    <cellStyle name="20% - Dekorfärg4 3 2 4 2 2 3 2" xfId="42842" xr:uid="{00000000-0005-0000-0000-00000F400000}"/>
    <cellStyle name="20% - Dekorfärg4 3 2 4 2 2 4" xfId="30078" xr:uid="{00000000-0005-0000-0000-000010400000}"/>
    <cellStyle name="20% - Dekorfärg4 3 2 4 2 2 5" xfId="42843" xr:uid="{00000000-0005-0000-0000-000011400000}"/>
    <cellStyle name="20% - Dekorfärg4 3 2 4 2 2_Tabell 6a K" xfId="21620" xr:uid="{00000000-0005-0000-0000-000012400000}"/>
    <cellStyle name="20% - Dekorfärg4 3 2 4 2 3" xfId="5889" xr:uid="{00000000-0005-0000-0000-000013400000}"/>
    <cellStyle name="20% - Dekorfärg4 3 2 4 2 3 2" xfId="14774" xr:uid="{00000000-0005-0000-0000-000014400000}"/>
    <cellStyle name="20% - Dekorfärg4 3 2 4 2 3 2 2" xfId="42844" xr:uid="{00000000-0005-0000-0000-000015400000}"/>
    <cellStyle name="20% - Dekorfärg4 3 2 4 2 3 3" xfId="32271" xr:uid="{00000000-0005-0000-0000-000016400000}"/>
    <cellStyle name="20% - Dekorfärg4 3 2 4 2 3 4" xfId="42845" xr:uid="{00000000-0005-0000-0000-000017400000}"/>
    <cellStyle name="20% - Dekorfärg4 3 2 4 2 3_Tabell 6a K" xfId="24661" xr:uid="{00000000-0005-0000-0000-000018400000}"/>
    <cellStyle name="20% - Dekorfärg4 3 2 4 2 4" xfId="10389" xr:uid="{00000000-0005-0000-0000-000019400000}"/>
    <cellStyle name="20% - Dekorfärg4 3 2 4 2 4 2" xfId="42846" xr:uid="{00000000-0005-0000-0000-00001A400000}"/>
    <cellStyle name="20% - Dekorfärg4 3 2 4 2 4 2 2" xfId="42847" xr:uid="{00000000-0005-0000-0000-00001B400000}"/>
    <cellStyle name="20% - Dekorfärg4 3 2 4 2 4 3" xfId="42848" xr:uid="{00000000-0005-0000-0000-00001C400000}"/>
    <cellStyle name="20% - Dekorfärg4 3 2 4 2 5" xfId="27886" xr:uid="{00000000-0005-0000-0000-00001D400000}"/>
    <cellStyle name="20% - Dekorfärg4 3 2 4 2 5 2" xfId="42849" xr:uid="{00000000-0005-0000-0000-00001E400000}"/>
    <cellStyle name="20% - Dekorfärg4 3 2 4 2 6" xfId="42850" xr:uid="{00000000-0005-0000-0000-00001F400000}"/>
    <cellStyle name="20% - Dekorfärg4 3 2 4 2 7" xfId="42851" xr:uid="{00000000-0005-0000-0000-000020400000}"/>
    <cellStyle name="20% - Dekorfärg4 3 2 4 2_Tabell 6a K" xfId="23252" xr:uid="{00000000-0005-0000-0000-000021400000}"/>
    <cellStyle name="20% - Dekorfärg4 3 2 4 3" xfId="3316" xr:uid="{00000000-0005-0000-0000-000022400000}"/>
    <cellStyle name="20% - Dekorfärg4 3 2 4 3 2" xfId="7702" xr:uid="{00000000-0005-0000-0000-000023400000}"/>
    <cellStyle name="20% - Dekorfärg4 3 2 4 3 2 2" xfId="16587" xr:uid="{00000000-0005-0000-0000-000024400000}"/>
    <cellStyle name="20% - Dekorfärg4 3 2 4 3 2 2 2" xfId="42852" xr:uid="{00000000-0005-0000-0000-000025400000}"/>
    <cellStyle name="20% - Dekorfärg4 3 2 4 3 2 3" xfId="34084" xr:uid="{00000000-0005-0000-0000-000026400000}"/>
    <cellStyle name="20% - Dekorfärg4 3 2 4 3 2 4" xfId="42853" xr:uid="{00000000-0005-0000-0000-000027400000}"/>
    <cellStyle name="20% - Dekorfärg4 3 2 4 3 2_Tabell 6a K" xfId="21736" xr:uid="{00000000-0005-0000-0000-000028400000}"/>
    <cellStyle name="20% - Dekorfärg4 3 2 4 3 3" xfId="12201" xr:uid="{00000000-0005-0000-0000-000029400000}"/>
    <cellStyle name="20% - Dekorfärg4 3 2 4 3 3 2" xfId="42854" xr:uid="{00000000-0005-0000-0000-00002A400000}"/>
    <cellStyle name="20% - Dekorfärg4 3 2 4 3 3 2 2" xfId="42855" xr:uid="{00000000-0005-0000-0000-00002B400000}"/>
    <cellStyle name="20% - Dekorfärg4 3 2 4 3 3 3" xfId="42856" xr:uid="{00000000-0005-0000-0000-00002C400000}"/>
    <cellStyle name="20% - Dekorfärg4 3 2 4 3 4" xfId="29698" xr:uid="{00000000-0005-0000-0000-00002D400000}"/>
    <cellStyle name="20% - Dekorfärg4 3 2 4 3 4 2" xfId="42857" xr:uid="{00000000-0005-0000-0000-00002E400000}"/>
    <cellStyle name="20% - Dekorfärg4 3 2 4 3 5" xfId="42858" xr:uid="{00000000-0005-0000-0000-00002F400000}"/>
    <cellStyle name="20% - Dekorfärg4 3 2 4 3 6" xfId="42859" xr:uid="{00000000-0005-0000-0000-000030400000}"/>
    <cellStyle name="20% - Dekorfärg4 3 2 4 3_Tabell 6a K" xfId="17849" xr:uid="{00000000-0005-0000-0000-000031400000}"/>
    <cellStyle name="20% - Dekorfärg4 3 2 4 4" xfId="5509" xr:uid="{00000000-0005-0000-0000-000032400000}"/>
    <cellStyle name="20% - Dekorfärg4 3 2 4 4 2" xfId="14394" xr:uid="{00000000-0005-0000-0000-000033400000}"/>
    <cellStyle name="20% - Dekorfärg4 3 2 4 4 2 2" xfId="42860" xr:uid="{00000000-0005-0000-0000-000034400000}"/>
    <cellStyle name="20% - Dekorfärg4 3 2 4 4 3" xfId="31891" xr:uid="{00000000-0005-0000-0000-000035400000}"/>
    <cellStyle name="20% - Dekorfärg4 3 2 4 4 4" xfId="42861" xr:uid="{00000000-0005-0000-0000-000036400000}"/>
    <cellStyle name="20% - Dekorfärg4 3 2 4 4_Tabell 6a K" xfId="19954" xr:uid="{00000000-0005-0000-0000-000037400000}"/>
    <cellStyle name="20% - Dekorfärg4 3 2 4 5" xfId="10009" xr:uid="{00000000-0005-0000-0000-000038400000}"/>
    <cellStyle name="20% - Dekorfärg4 3 2 4 5 2" xfId="42862" xr:uid="{00000000-0005-0000-0000-000039400000}"/>
    <cellStyle name="20% - Dekorfärg4 3 2 4 5 2 2" xfId="42863" xr:uid="{00000000-0005-0000-0000-00003A400000}"/>
    <cellStyle name="20% - Dekorfärg4 3 2 4 5 3" xfId="42864" xr:uid="{00000000-0005-0000-0000-00003B400000}"/>
    <cellStyle name="20% - Dekorfärg4 3 2 4 6" xfId="27506" xr:uid="{00000000-0005-0000-0000-00003C400000}"/>
    <cellStyle name="20% - Dekorfärg4 3 2 4 6 2" xfId="42865" xr:uid="{00000000-0005-0000-0000-00003D400000}"/>
    <cellStyle name="20% - Dekorfärg4 3 2 4 7" xfId="42866" xr:uid="{00000000-0005-0000-0000-00003E400000}"/>
    <cellStyle name="20% - Dekorfärg4 3 2 4 8" xfId="42867" xr:uid="{00000000-0005-0000-0000-00003F400000}"/>
    <cellStyle name="20% - Dekorfärg4 3 2 4_Tabell 6a K" xfId="19955" xr:uid="{00000000-0005-0000-0000-000040400000}"/>
    <cellStyle name="20% - Dekorfärg4 3 2 5" xfId="1500" xr:uid="{00000000-0005-0000-0000-000041400000}"/>
    <cellStyle name="20% - Dekorfärg4 3 2 5 2" xfId="3692" xr:uid="{00000000-0005-0000-0000-000042400000}"/>
    <cellStyle name="20% - Dekorfärg4 3 2 5 2 2" xfId="8078" xr:uid="{00000000-0005-0000-0000-000043400000}"/>
    <cellStyle name="20% - Dekorfärg4 3 2 5 2 2 2" xfId="16963" xr:uid="{00000000-0005-0000-0000-000044400000}"/>
    <cellStyle name="20% - Dekorfärg4 3 2 5 2 2 2 2" xfId="42868" xr:uid="{00000000-0005-0000-0000-000045400000}"/>
    <cellStyle name="20% - Dekorfärg4 3 2 5 2 2 3" xfId="34460" xr:uid="{00000000-0005-0000-0000-000046400000}"/>
    <cellStyle name="20% - Dekorfärg4 3 2 5 2 2_Tabell 6a K" xfId="26226" xr:uid="{00000000-0005-0000-0000-000047400000}"/>
    <cellStyle name="20% - Dekorfärg4 3 2 5 2 3" xfId="12577" xr:uid="{00000000-0005-0000-0000-000048400000}"/>
    <cellStyle name="20% - Dekorfärg4 3 2 5 2 3 2" xfId="42869" xr:uid="{00000000-0005-0000-0000-000049400000}"/>
    <cellStyle name="20% - Dekorfärg4 3 2 5 2 4" xfId="30074" xr:uid="{00000000-0005-0000-0000-00004A400000}"/>
    <cellStyle name="20% - Dekorfärg4 3 2 5 2 5" xfId="42870" xr:uid="{00000000-0005-0000-0000-00004B400000}"/>
    <cellStyle name="20% - Dekorfärg4 3 2 5 2_Tabell 6a K" xfId="17930" xr:uid="{00000000-0005-0000-0000-00004C400000}"/>
    <cellStyle name="20% - Dekorfärg4 3 2 5 3" xfId="5885" xr:uid="{00000000-0005-0000-0000-00004D400000}"/>
    <cellStyle name="20% - Dekorfärg4 3 2 5 3 2" xfId="14770" xr:uid="{00000000-0005-0000-0000-00004E400000}"/>
    <cellStyle name="20% - Dekorfärg4 3 2 5 3 2 2" xfId="42871" xr:uid="{00000000-0005-0000-0000-00004F400000}"/>
    <cellStyle name="20% - Dekorfärg4 3 2 5 3 3" xfId="32267" xr:uid="{00000000-0005-0000-0000-000050400000}"/>
    <cellStyle name="20% - Dekorfärg4 3 2 5 3 4" xfId="42872" xr:uid="{00000000-0005-0000-0000-000051400000}"/>
    <cellStyle name="20% - Dekorfärg4 3 2 5 3_Tabell 6a K" xfId="21010" xr:uid="{00000000-0005-0000-0000-000052400000}"/>
    <cellStyle name="20% - Dekorfärg4 3 2 5 4" xfId="10385" xr:uid="{00000000-0005-0000-0000-000053400000}"/>
    <cellStyle name="20% - Dekorfärg4 3 2 5 4 2" xfId="42873" xr:uid="{00000000-0005-0000-0000-000054400000}"/>
    <cellStyle name="20% - Dekorfärg4 3 2 5 4 2 2" xfId="42874" xr:uid="{00000000-0005-0000-0000-000055400000}"/>
    <cellStyle name="20% - Dekorfärg4 3 2 5 4 3" xfId="42875" xr:uid="{00000000-0005-0000-0000-000056400000}"/>
    <cellStyle name="20% - Dekorfärg4 3 2 5 5" xfId="27882" xr:uid="{00000000-0005-0000-0000-000057400000}"/>
    <cellStyle name="20% - Dekorfärg4 3 2 5 5 2" xfId="42876" xr:uid="{00000000-0005-0000-0000-000058400000}"/>
    <cellStyle name="20% - Dekorfärg4 3 2 5 6" xfId="42877" xr:uid="{00000000-0005-0000-0000-000059400000}"/>
    <cellStyle name="20% - Dekorfärg4 3 2 5 7" xfId="42878" xr:uid="{00000000-0005-0000-0000-00005A400000}"/>
    <cellStyle name="20% - Dekorfärg4 3 2 5_Tabell 6a K" xfId="23039" xr:uid="{00000000-0005-0000-0000-00005B400000}"/>
    <cellStyle name="20% - Dekorfärg4 3 2 6" xfId="2468" xr:uid="{00000000-0005-0000-0000-00005C400000}"/>
    <cellStyle name="20% - Dekorfärg4 3 2 6 2" xfId="6854" xr:uid="{00000000-0005-0000-0000-00005D400000}"/>
    <cellStyle name="20% - Dekorfärg4 3 2 6 2 2" xfId="15739" xr:uid="{00000000-0005-0000-0000-00005E400000}"/>
    <cellStyle name="20% - Dekorfärg4 3 2 6 2 2 2" xfId="42879" xr:uid="{00000000-0005-0000-0000-00005F400000}"/>
    <cellStyle name="20% - Dekorfärg4 3 2 6 2 3" xfId="33236" xr:uid="{00000000-0005-0000-0000-000060400000}"/>
    <cellStyle name="20% - Dekorfärg4 3 2 6 2 4" xfId="42880" xr:uid="{00000000-0005-0000-0000-000061400000}"/>
    <cellStyle name="20% - Dekorfärg4 3 2 6 2_Tabell 6a K" xfId="19086" xr:uid="{00000000-0005-0000-0000-000062400000}"/>
    <cellStyle name="20% - Dekorfärg4 3 2 6 3" xfId="11353" xr:uid="{00000000-0005-0000-0000-000063400000}"/>
    <cellStyle name="20% - Dekorfärg4 3 2 6 3 2" xfId="42881" xr:uid="{00000000-0005-0000-0000-000064400000}"/>
    <cellStyle name="20% - Dekorfärg4 3 2 6 3 2 2" xfId="42882" xr:uid="{00000000-0005-0000-0000-000065400000}"/>
    <cellStyle name="20% - Dekorfärg4 3 2 6 3 3" xfId="42883" xr:uid="{00000000-0005-0000-0000-000066400000}"/>
    <cellStyle name="20% - Dekorfärg4 3 2 6 4" xfId="28850" xr:uid="{00000000-0005-0000-0000-000067400000}"/>
    <cellStyle name="20% - Dekorfärg4 3 2 6 4 2" xfId="42884" xr:uid="{00000000-0005-0000-0000-000068400000}"/>
    <cellStyle name="20% - Dekorfärg4 3 2 6 5" xfId="42885" xr:uid="{00000000-0005-0000-0000-000069400000}"/>
    <cellStyle name="20% - Dekorfärg4 3 2 6 6" xfId="42886" xr:uid="{00000000-0005-0000-0000-00006A400000}"/>
    <cellStyle name="20% - Dekorfärg4 3 2 6_Tabell 6a K" xfId="22398" xr:uid="{00000000-0005-0000-0000-00006B400000}"/>
    <cellStyle name="20% - Dekorfärg4 3 2 7" xfId="4661" xr:uid="{00000000-0005-0000-0000-00006C400000}"/>
    <cellStyle name="20% - Dekorfärg4 3 2 7 2" xfId="13546" xr:uid="{00000000-0005-0000-0000-00006D400000}"/>
    <cellStyle name="20% - Dekorfärg4 3 2 7 2 2" xfId="42887" xr:uid="{00000000-0005-0000-0000-00006E400000}"/>
    <cellStyle name="20% - Dekorfärg4 3 2 7 3" xfId="31043" xr:uid="{00000000-0005-0000-0000-00006F400000}"/>
    <cellStyle name="20% - Dekorfärg4 3 2 7 4" xfId="42888" xr:uid="{00000000-0005-0000-0000-000070400000}"/>
    <cellStyle name="20% - Dekorfärg4 3 2 7_Tabell 6a K" xfId="19595" xr:uid="{00000000-0005-0000-0000-000071400000}"/>
    <cellStyle name="20% - Dekorfärg4 3 2 8" xfId="9161" xr:uid="{00000000-0005-0000-0000-000072400000}"/>
    <cellStyle name="20% - Dekorfärg4 3 2 8 2" xfId="42889" xr:uid="{00000000-0005-0000-0000-000073400000}"/>
    <cellStyle name="20% - Dekorfärg4 3 2 8 2 2" xfId="42890" xr:uid="{00000000-0005-0000-0000-000074400000}"/>
    <cellStyle name="20% - Dekorfärg4 3 2 8 3" xfId="42891" xr:uid="{00000000-0005-0000-0000-000075400000}"/>
    <cellStyle name="20% - Dekorfärg4 3 2 9" xfId="26658" xr:uid="{00000000-0005-0000-0000-000076400000}"/>
    <cellStyle name="20% - Dekorfärg4 3 2 9 2" xfId="42892" xr:uid="{00000000-0005-0000-0000-000077400000}"/>
    <cellStyle name="20% - Dekorfärg4 3 2_Tabell 6a K" xfId="26136" xr:uid="{00000000-0005-0000-0000-000078400000}"/>
    <cellStyle name="20% - Dekorfärg4 3 3" xfId="332" xr:uid="{00000000-0005-0000-0000-000079400000}"/>
    <cellStyle name="20% - Dekorfärg4 3 3 10" xfId="42893" xr:uid="{00000000-0005-0000-0000-00007A400000}"/>
    <cellStyle name="20% - Dekorfärg4 3 3 11" xfId="42894" xr:uid="{00000000-0005-0000-0000-00007B400000}"/>
    <cellStyle name="20% - Dekorfärg4 3 3 12" xfId="42895" xr:uid="{00000000-0005-0000-0000-00007C400000}"/>
    <cellStyle name="20% - Dekorfärg4 3 3 2" xfId="544" xr:uid="{00000000-0005-0000-0000-00007D400000}"/>
    <cellStyle name="20% - Dekorfärg4 3 3 2 2" xfId="968" xr:uid="{00000000-0005-0000-0000-00007E400000}"/>
    <cellStyle name="20% - Dekorfärg4 3 3 2 2 2" xfId="1507" xr:uid="{00000000-0005-0000-0000-00007F400000}"/>
    <cellStyle name="20% - Dekorfärg4 3 3 2 2 2 2" xfId="3699" xr:uid="{00000000-0005-0000-0000-000080400000}"/>
    <cellStyle name="20% - Dekorfärg4 3 3 2 2 2 2 2" xfId="8085" xr:uid="{00000000-0005-0000-0000-000081400000}"/>
    <cellStyle name="20% - Dekorfärg4 3 3 2 2 2 2 2 2" xfId="16970" xr:uid="{00000000-0005-0000-0000-000082400000}"/>
    <cellStyle name="20% - Dekorfärg4 3 3 2 2 2 2 2 2 2" xfId="42896" xr:uid="{00000000-0005-0000-0000-000083400000}"/>
    <cellStyle name="20% - Dekorfärg4 3 3 2 2 2 2 2 3" xfId="34467" xr:uid="{00000000-0005-0000-0000-000084400000}"/>
    <cellStyle name="20% - Dekorfärg4 3 3 2 2 2 2 2_Tabell 6a K" xfId="25281" xr:uid="{00000000-0005-0000-0000-000085400000}"/>
    <cellStyle name="20% - Dekorfärg4 3 3 2 2 2 2 3" xfId="12584" xr:uid="{00000000-0005-0000-0000-000086400000}"/>
    <cellStyle name="20% - Dekorfärg4 3 3 2 2 2 2 3 2" xfId="42897" xr:uid="{00000000-0005-0000-0000-000087400000}"/>
    <cellStyle name="20% - Dekorfärg4 3 3 2 2 2 2 4" xfId="30081" xr:uid="{00000000-0005-0000-0000-000088400000}"/>
    <cellStyle name="20% - Dekorfärg4 3 3 2 2 2 2 5" xfId="42898" xr:uid="{00000000-0005-0000-0000-000089400000}"/>
    <cellStyle name="20% - Dekorfärg4 3 3 2 2 2 2_Tabell 6a K" xfId="24829" xr:uid="{00000000-0005-0000-0000-00008A400000}"/>
    <cellStyle name="20% - Dekorfärg4 3 3 2 2 2 3" xfId="5892" xr:uid="{00000000-0005-0000-0000-00008B400000}"/>
    <cellStyle name="20% - Dekorfärg4 3 3 2 2 2 3 2" xfId="14777" xr:uid="{00000000-0005-0000-0000-00008C400000}"/>
    <cellStyle name="20% - Dekorfärg4 3 3 2 2 2 3 2 2" xfId="42899" xr:uid="{00000000-0005-0000-0000-00008D400000}"/>
    <cellStyle name="20% - Dekorfärg4 3 3 2 2 2 3 3" xfId="32274" xr:uid="{00000000-0005-0000-0000-00008E400000}"/>
    <cellStyle name="20% - Dekorfärg4 3 3 2 2 2 3 4" xfId="42900" xr:uid="{00000000-0005-0000-0000-00008F400000}"/>
    <cellStyle name="20% - Dekorfärg4 3 3 2 2 2 3_Tabell 6a K" xfId="20331" xr:uid="{00000000-0005-0000-0000-000090400000}"/>
    <cellStyle name="20% - Dekorfärg4 3 3 2 2 2 4" xfId="10392" xr:uid="{00000000-0005-0000-0000-000091400000}"/>
    <cellStyle name="20% - Dekorfärg4 3 3 2 2 2 4 2" xfId="42901" xr:uid="{00000000-0005-0000-0000-000092400000}"/>
    <cellStyle name="20% - Dekorfärg4 3 3 2 2 2 4 2 2" xfId="42902" xr:uid="{00000000-0005-0000-0000-000093400000}"/>
    <cellStyle name="20% - Dekorfärg4 3 3 2 2 2 4 3" xfId="42903" xr:uid="{00000000-0005-0000-0000-000094400000}"/>
    <cellStyle name="20% - Dekorfärg4 3 3 2 2 2 5" xfId="27889" xr:uid="{00000000-0005-0000-0000-000095400000}"/>
    <cellStyle name="20% - Dekorfärg4 3 3 2 2 2 5 2" xfId="42904" xr:uid="{00000000-0005-0000-0000-000096400000}"/>
    <cellStyle name="20% - Dekorfärg4 3 3 2 2 2 6" xfId="42905" xr:uid="{00000000-0005-0000-0000-000097400000}"/>
    <cellStyle name="20% - Dekorfärg4 3 3 2 2 2 7" xfId="42906" xr:uid="{00000000-0005-0000-0000-000098400000}"/>
    <cellStyle name="20% - Dekorfärg4 3 3 2 2 2_Tabell 6a K" xfId="24056" xr:uid="{00000000-0005-0000-0000-000099400000}"/>
    <cellStyle name="20% - Dekorfärg4 3 3 2 2 3" xfId="3160" xr:uid="{00000000-0005-0000-0000-00009A400000}"/>
    <cellStyle name="20% - Dekorfärg4 3 3 2 2 3 2" xfId="7546" xr:uid="{00000000-0005-0000-0000-00009B400000}"/>
    <cellStyle name="20% - Dekorfärg4 3 3 2 2 3 2 2" xfId="16431" xr:uid="{00000000-0005-0000-0000-00009C400000}"/>
    <cellStyle name="20% - Dekorfärg4 3 3 2 2 3 2 2 2" xfId="42907" xr:uid="{00000000-0005-0000-0000-00009D400000}"/>
    <cellStyle name="20% - Dekorfärg4 3 3 2 2 3 2 3" xfId="33928" xr:uid="{00000000-0005-0000-0000-00009E400000}"/>
    <cellStyle name="20% - Dekorfärg4 3 3 2 2 3 2 4" xfId="42908" xr:uid="{00000000-0005-0000-0000-00009F400000}"/>
    <cellStyle name="20% - Dekorfärg4 3 3 2 2 3 2_Tabell 6a K" xfId="24296" xr:uid="{00000000-0005-0000-0000-0000A0400000}"/>
    <cellStyle name="20% - Dekorfärg4 3 3 2 2 3 3" xfId="12045" xr:uid="{00000000-0005-0000-0000-0000A1400000}"/>
    <cellStyle name="20% - Dekorfärg4 3 3 2 2 3 3 2" xfId="42909" xr:uid="{00000000-0005-0000-0000-0000A2400000}"/>
    <cellStyle name="20% - Dekorfärg4 3 3 2 2 3 3 2 2" xfId="42910" xr:uid="{00000000-0005-0000-0000-0000A3400000}"/>
    <cellStyle name="20% - Dekorfärg4 3 3 2 2 3 3 3" xfId="42911" xr:uid="{00000000-0005-0000-0000-0000A4400000}"/>
    <cellStyle name="20% - Dekorfärg4 3 3 2 2 3 4" xfId="29542" xr:uid="{00000000-0005-0000-0000-0000A5400000}"/>
    <cellStyle name="20% - Dekorfärg4 3 3 2 2 3 4 2" xfId="42912" xr:uid="{00000000-0005-0000-0000-0000A6400000}"/>
    <cellStyle name="20% - Dekorfärg4 3 3 2 2 3 5" xfId="42913" xr:uid="{00000000-0005-0000-0000-0000A7400000}"/>
    <cellStyle name="20% - Dekorfärg4 3 3 2 2 3 6" xfId="42914" xr:uid="{00000000-0005-0000-0000-0000A8400000}"/>
    <cellStyle name="20% - Dekorfärg4 3 3 2 2 3_Tabell 6a K" xfId="26155" xr:uid="{00000000-0005-0000-0000-0000A9400000}"/>
    <cellStyle name="20% - Dekorfärg4 3 3 2 2 4" xfId="5353" xr:uid="{00000000-0005-0000-0000-0000AA400000}"/>
    <cellStyle name="20% - Dekorfärg4 3 3 2 2 4 2" xfId="14238" xr:uid="{00000000-0005-0000-0000-0000AB400000}"/>
    <cellStyle name="20% - Dekorfärg4 3 3 2 2 4 2 2" xfId="42915" xr:uid="{00000000-0005-0000-0000-0000AC400000}"/>
    <cellStyle name="20% - Dekorfärg4 3 3 2 2 4 3" xfId="31735" xr:uid="{00000000-0005-0000-0000-0000AD400000}"/>
    <cellStyle name="20% - Dekorfärg4 3 3 2 2 4 4" xfId="42916" xr:uid="{00000000-0005-0000-0000-0000AE400000}"/>
    <cellStyle name="20% - Dekorfärg4 3 3 2 2 4_Tabell 6a K" xfId="25423" xr:uid="{00000000-0005-0000-0000-0000AF400000}"/>
    <cellStyle name="20% - Dekorfärg4 3 3 2 2 5" xfId="9853" xr:uid="{00000000-0005-0000-0000-0000B0400000}"/>
    <cellStyle name="20% - Dekorfärg4 3 3 2 2 5 2" xfId="42917" xr:uid="{00000000-0005-0000-0000-0000B1400000}"/>
    <cellStyle name="20% - Dekorfärg4 3 3 2 2 5 2 2" xfId="42918" xr:uid="{00000000-0005-0000-0000-0000B2400000}"/>
    <cellStyle name="20% - Dekorfärg4 3 3 2 2 5 3" xfId="42919" xr:uid="{00000000-0005-0000-0000-0000B3400000}"/>
    <cellStyle name="20% - Dekorfärg4 3 3 2 2 6" xfId="27350" xr:uid="{00000000-0005-0000-0000-0000B4400000}"/>
    <cellStyle name="20% - Dekorfärg4 3 3 2 2 6 2" xfId="42920" xr:uid="{00000000-0005-0000-0000-0000B5400000}"/>
    <cellStyle name="20% - Dekorfärg4 3 3 2 2 7" xfId="42921" xr:uid="{00000000-0005-0000-0000-0000B6400000}"/>
    <cellStyle name="20% - Dekorfärg4 3 3 2 2 8" xfId="42922" xr:uid="{00000000-0005-0000-0000-0000B7400000}"/>
    <cellStyle name="20% - Dekorfärg4 3 3 2 2_Tabell 6a K" xfId="18142" xr:uid="{00000000-0005-0000-0000-0000B8400000}"/>
    <cellStyle name="20% - Dekorfärg4 3 3 2 3" xfId="1506" xr:uid="{00000000-0005-0000-0000-0000B9400000}"/>
    <cellStyle name="20% - Dekorfärg4 3 3 2 3 2" xfId="3698" xr:uid="{00000000-0005-0000-0000-0000BA400000}"/>
    <cellStyle name="20% - Dekorfärg4 3 3 2 3 2 2" xfId="8084" xr:uid="{00000000-0005-0000-0000-0000BB400000}"/>
    <cellStyle name="20% - Dekorfärg4 3 3 2 3 2 2 2" xfId="16969" xr:uid="{00000000-0005-0000-0000-0000BC400000}"/>
    <cellStyle name="20% - Dekorfärg4 3 3 2 3 2 2 2 2" xfId="42923" xr:uid="{00000000-0005-0000-0000-0000BD400000}"/>
    <cellStyle name="20% - Dekorfärg4 3 3 2 3 2 2 3" xfId="34466" xr:uid="{00000000-0005-0000-0000-0000BE400000}"/>
    <cellStyle name="20% - Dekorfärg4 3 3 2 3 2 2_Tabell 6a K" xfId="23666" xr:uid="{00000000-0005-0000-0000-0000BF400000}"/>
    <cellStyle name="20% - Dekorfärg4 3 3 2 3 2 3" xfId="12583" xr:uid="{00000000-0005-0000-0000-0000C0400000}"/>
    <cellStyle name="20% - Dekorfärg4 3 3 2 3 2 3 2" xfId="42924" xr:uid="{00000000-0005-0000-0000-0000C1400000}"/>
    <cellStyle name="20% - Dekorfärg4 3 3 2 3 2 4" xfId="30080" xr:uid="{00000000-0005-0000-0000-0000C2400000}"/>
    <cellStyle name="20% - Dekorfärg4 3 3 2 3 2 5" xfId="42925" xr:uid="{00000000-0005-0000-0000-0000C3400000}"/>
    <cellStyle name="20% - Dekorfärg4 3 3 2 3 2_Tabell 6a K" xfId="25307" xr:uid="{00000000-0005-0000-0000-0000C4400000}"/>
    <cellStyle name="20% - Dekorfärg4 3 3 2 3 3" xfId="5891" xr:uid="{00000000-0005-0000-0000-0000C5400000}"/>
    <cellStyle name="20% - Dekorfärg4 3 3 2 3 3 2" xfId="14776" xr:uid="{00000000-0005-0000-0000-0000C6400000}"/>
    <cellStyle name="20% - Dekorfärg4 3 3 2 3 3 2 2" xfId="42926" xr:uid="{00000000-0005-0000-0000-0000C7400000}"/>
    <cellStyle name="20% - Dekorfärg4 3 3 2 3 3 3" xfId="32273" xr:uid="{00000000-0005-0000-0000-0000C8400000}"/>
    <cellStyle name="20% - Dekorfärg4 3 3 2 3 3 4" xfId="42927" xr:uid="{00000000-0005-0000-0000-0000C9400000}"/>
    <cellStyle name="20% - Dekorfärg4 3 3 2 3 3_Tabell 6a K" xfId="25568" xr:uid="{00000000-0005-0000-0000-0000CA400000}"/>
    <cellStyle name="20% - Dekorfärg4 3 3 2 3 4" xfId="10391" xr:uid="{00000000-0005-0000-0000-0000CB400000}"/>
    <cellStyle name="20% - Dekorfärg4 3 3 2 3 4 2" xfId="42928" xr:uid="{00000000-0005-0000-0000-0000CC400000}"/>
    <cellStyle name="20% - Dekorfärg4 3 3 2 3 4 2 2" xfId="42929" xr:uid="{00000000-0005-0000-0000-0000CD400000}"/>
    <cellStyle name="20% - Dekorfärg4 3 3 2 3 4 3" xfId="42930" xr:uid="{00000000-0005-0000-0000-0000CE400000}"/>
    <cellStyle name="20% - Dekorfärg4 3 3 2 3 5" xfId="27888" xr:uid="{00000000-0005-0000-0000-0000CF400000}"/>
    <cellStyle name="20% - Dekorfärg4 3 3 2 3 5 2" xfId="42931" xr:uid="{00000000-0005-0000-0000-0000D0400000}"/>
    <cellStyle name="20% - Dekorfärg4 3 3 2 3 6" xfId="42932" xr:uid="{00000000-0005-0000-0000-0000D1400000}"/>
    <cellStyle name="20% - Dekorfärg4 3 3 2 3 7" xfId="42933" xr:uid="{00000000-0005-0000-0000-0000D2400000}"/>
    <cellStyle name="20% - Dekorfärg4 3 3 2 3_Tabell 6a K" xfId="19449" xr:uid="{00000000-0005-0000-0000-0000D3400000}"/>
    <cellStyle name="20% - Dekorfärg4 3 3 2 4" xfId="2736" xr:uid="{00000000-0005-0000-0000-0000D4400000}"/>
    <cellStyle name="20% - Dekorfärg4 3 3 2 4 2" xfId="7122" xr:uid="{00000000-0005-0000-0000-0000D5400000}"/>
    <cellStyle name="20% - Dekorfärg4 3 3 2 4 2 2" xfId="16007" xr:uid="{00000000-0005-0000-0000-0000D6400000}"/>
    <cellStyle name="20% - Dekorfärg4 3 3 2 4 2 2 2" xfId="42934" xr:uid="{00000000-0005-0000-0000-0000D7400000}"/>
    <cellStyle name="20% - Dekorfärg4 3 3 2 4 2 3" xfId="33504" xr:uid="{00000000-0005-0000-0000-0000D8400000}"/>
    <cellStyle name="20% - Dekorfärg4 3 3 2 4 2 4" xfId="42935" xr:uid="{00000000-0005-0000-0000-0000D9400000}"/>
    <cellStyle name="20% - Dekorfärg4 3 3 2 4 2_Tabell 6a K" xfId="26465" xr:uid="{00000000-0005-0000-0000-0000DA400000}"/>
    <cellStyle name="20% - Dekorfärg4 3 3 2 4 3" xfId="11621" xr:uid="{00000000-0005-0000-0000-0000DB400000}"/>
    <cellStyle name="20% - Dekorfärg4 3 3 2 4 3 2" xfId="42936" xr:uid="{00000000-0005-0000-0000-0000DC400000}"/>
    <cellStyle name="20% - Dekorfärg4 3 3 2 4 3 2 2" xfId="42937" xr:uid="{00000000-0005-0000-0000-0000DD400000}"/>
    <cellStyle name="20% - Dekorfärg4 3 3 2 4 3 3" xfId="42938" xr:uid="{00000000-0005-0000-0000-0000DE400000}"/>
    <cellStyle name="20% - Dekorfärg4 3 3 2 4 4" xfId="29118" xr:uid="{00000000-0005-0000-0000-0000DF400000}"/>
    <cellStyle name="20% - Dekorfärg4 3 3 2 4 4 2" xfId="42939" xr:uid="{00000000-0005-0000-0000-0000E0400000}"/>
    <cellStyle name="20% - Dekorfärg4 3 3 2 4 5" xfId="42940" xr:uid="{00000000-0005-0000-0000-0000E1400000}"/>
    <cellStyle name="20% - Dekorfärg4 3 3 2 4 6" xfId="42941" xr:uid="{00000000-0005-0000-0000-0000E2400000}"/>
    <cellStyle name="20% - Dekorfärg4 3 3 2 4_Tabell 6a K" xfId="19589" xr:uid="{00000000-0005-0000-0000-0000E3400000}"/>
    <cellStyle name="20% - Dekorfärg4 3 3 2 5" xfId="4929" xr:uid="{00000000-0005-0000-0000-0000E4400000}"/>
    <cellStyle name="20% - Dekorfärg4 3 3 2 5 2" xfId="13814" xr:uid="{00000000-0005-0000-0000-0000E5400000}"/>
    <cellStyle name="20% - Dekorfärg4 3 3 2 5 2 2" xfId="42942" xr:uid="{00000000-0005-0000-0000-0000E6400000}"/>
    <cellStyle name="20% - Dekorfärg4 3 3 2 5 3" xfId="31311" xr:uid="{00000000-0005-0000-0000-0000E7400000}"/>
    <cellStyle name="20% - Dekorfärg4 3 3 2 5 4" xfId="42943" xr:uid="{00000000-0005-0000-0000-0000E8400000}"/>
    <cellStyle name="20% - Dekorfärg4 3 3 2 5_Tabell 6a K" xfId="21082" xr:uid="{00000000-0005-0000-0000-0000E9400000}"/>
    <cellStyle name="20% - Dekorfärg4 3 3 2 6" xfId="9429" xr:uid="{00000000-0005-0000-0000-0000EA400000}"/>
    <cellStyle name="20% - Dekorfärg4 3 3 2 6 2" xfId="42944" xr:uid="{00000000-0005-0000-0000-0000EB400000}"/>
    <cellStyle name="20% - Dekorfärg4 3 3 2 6 2 2" xfId="42945" xr:uid="{00000000-0005-0000-0000-0000EC400000}"/>
    <cellStyle name="20% - Dekorfärg4 3 3 2 6 3" xfId="42946" xr:uid="{00000000-0005-0000-0000-0000ED400000}"/>
    <cellStyle name="20% - Dekorfärg4 3 3 2 7" xfId="26926" xr:uid="{00000000-0005-0000-0000-0000EE400000}"/>
    <cellStyle name="20% - Dekorfärg4 3 3 2 7 2" xfId="42947" xr:uid="{00000000-0005-0000-0000-0000EF400000}"/>
    <cellStyle name="20% - Dekorfärg4 3 3 2 8" xfId="42948" xr:uid="{00000000-0005-0000-0000-0000F0400000}"/>
    <cellStyle name="20% - Dekorfärg4 3 3 2 9" xfId="42949" xr:uid="{00000000-0005-0000-0000-0000F1400000}"/>
    <cellStyle name="20% - Dekorfärg4 3 3 2_Tabell 6a K" xfId="18912" xr:uid="{00000000-0005-0000-0000-0000F2400000}"/>
    <cellStyle name="20% - Dekorfärg4 3 3 3" xfId="756" xr:uid="{00000000-0005-0000-0000-0000F3400000}"/>
    <cellStyle name="20% - Dekorfärg4 3 3 3 2" xfId="1508" xr:uid="{00000000-0005-0000-0000-0000F4400000}"/>
    <cellStyle name="20% - Dekorfärg4 3 3 3 2 2" xfId="3700" xr:uid="{00000000-0005-0000-0000-0000F5400000}"/>
    <cellStyle name="20% - Dekorfärg4 3 3 3 2 2 2" xfId="8086" xr:uid="{00000000-0005-0000-0000-0000F6400000}"/>
    <cellStyle name="20% - Dekorfärg4 3 3 3 2 2 2 2" xfId="16971" xr:uid="{00000000-0005-0000-0000-0000F7400000}"/>
    <cellStyle name="20% - Dekorfärg4 3 3 3 2 2 2 2 2" xfId="42950" xr:uid="{00000000-0005-0000-0000-0000F8400000}"/>
    <cellStyle name="20% - Dekorfärg4 3 3 3 2 2 2 3" xfId="34468" xr:uid="{00000000-0005-0000-0000-0000F9400000}"/>
    <cellStyle name="20% - Dekorfärg4 3 3 3 2 2 2_Tabell 6a K" xfId="24204" xr:uid="{00000000-0005-0000-0000-0000FA400000}"/>
    <cellStyle name="20% - Dekorfärg4 3 3 3 2 2 3" xfId="12585" xr:uid="{00000000-0005-0000-0000-0000FB400000}"/>
    <cellStyle name="20% - Dekorfärg4 3 3 3 2 2 3 2" xfId="42951" xr:uid="{00000000-0005-0000-0000-0000FC400000}"/>
    <cellStyle name="20% - Dekorfärg4 3 3 3 2 2 4" xfId="30082" xr:uid="{00000000-0005-0000-0000-0000FD400000}"/>
    <cellStyle name="20% - Dekorfärg4 3 3 3 2 2 5" xfId="42952" xr:uid="{00000000-0005-0000-0000-0000FE400000}"/>
    <cellStyle name="20% - Dekorfärg4 3 3 3 2 2_Tabell 6a K" xfId="26369" xr:uid="{00000000-0005-0000-0000-0000FF400000}"/>
    <cellStyle name="20% - Dekorfärg4 3 3 3 2 3" xfId="5893" xr:uid="{00000000-0005-0000-0000-000000410000}"/>
    <cellStyle name="20% - Dekorfärg4 3 3 3 2 3 2" xfId="14778" xr:uid="{00000000-0005-0000-0000-000001410000}"/>
    <cellStyle name="20% - Dekorfärg4 3 3 3 2 3 2 2" xfId="42953" xr:uid="{00000000-0005-0000-0000-000002410000}"/>
    <cellStyle name="20% - Dekorfärg4 3 3 3 2 3 3" xfId="32275" xr:uid="{00000000-0005-0000-0000-000003410000}"/>
    <cellStyle name="20% - Dekorfärg4 3 3 3 2 3 4" xfId="42954" xr:uid="{00000000-0005-0000-0000-000004410000}"/>
    <cellStyle name="20% - Dekorfärg4 3 3 3 2 3_Tabell 6a K" xfId="22099" xr:uid="{00000000-0005-0000-0000-000005410000}"/>
    <cellStyle name="20% - Dekorfärg4 3 3 3 2 4" xfId="10393" xr:uid="{00000000-0005-0000-0000-000006410000}"/>
    <cellStyle name="20% - Dekorfärg4 3 3 3 2 4 2" xfId="42955" xr:uid="{00000000-0005-0000-0000-000007410000}"/>
    <cellStyle name="20% - Dekorfärg4 3 3 3 2 4 2 2" xfId="42956" xr:uid="{00000000-0005-0000-0000-000008410000}"/>
    <cellStyle name="20% - Dekorfärg4 3 3 3 2 4 3" xfId="42957" xr:uid="{00000000-0005-0000-0000-000009410000}"/>
    <cellStyle name="20% - Dekorfärg4 3 3 3 2 5" xfId="27890" xr:uid="{00000000-0005-0000-0000-00000A410000}"/>
    <cellStyle name="20% - Dekorfärg4 3 3 3 2 5 2" xfId="42958" xr:uid="{00000000-0005-0000-0000-00000B410000}"/>
    <cellStyle name="20% - Dekorfärg4 3 3 3 2 6" xfId="42959" xr:uid="{00000000-0005-0000-0000-00000C410000}"/>
    <cellStyle name="20% - Dekorfärg4 3 3 3 2 7" xfId="42960" xr:uid="{00000000-0005-0000-0000-00000D410000}"/>
    <cellStyle name="20% - Dekorfärg4 3 3 3 2_Tabell 6a K" xfId="20967" xr:uid="{00000000-0005-0000-0000-00000E410000}"/>
    <cellStyle name="20% - Dekorfärg4 3 3 3 3" xfId="2948" xr:uid="{00000000-0005-0000-0000-00000F410000}"/>
    <cellStyle name="20% - Dekorfärg4 3 3 3 3 2" xfId="7334" xr:uid="{00000000-0005-0000-0000-000010410000}"/>
    <cellStyle name="20% - Dekorfärg4 3 3 3 3 2 2" xfId="16219" xr:uid="{00000000-0005-0000-0000-000011410000}"/>
    <cellStyle name="20% - Dekorfärg4 3 3 3 3 2 2 2" xfId="42961" xr:uid="{00000000-0005-0000-0000-000012410000}"/>
    <cellStyle name="20% - Dekorfärg4 3 3 3 3 2 3" xfId="33716" xr:uid="{00000000-0005-0000-0000-000013410000}"/>
    <cellStyle name="20% - Dekorfärg4 3 3 3 3 2 4" xfId="42962" xr:uid="{00000000-0005-0000-0000-000014410000}"/>
    <cellStyle name="20% - Dekorfärg4 3 3 3 3 2_Tabell 6a K" xfId="18483" xr:uid="{00000000-0005-0000-0000-000015410000}"/>
    <cellStyle name="20% - Dekorfärg4 3 3 3 3 3" xfId="11833" xr:uid="{00000000-0005-0000-0000-000016410000}"/>
    <cellStyle name="20% - Dekorfärg4 3 3 3 3 3 2" xfId="42963" xr:uid="{00000000-0005-0000-0000-000017410000}"/>
    <cellStyle name="20% - Dekorfärg4 3 3 3 3 3 2 2" xfId="42964" xr:uid="{00000000-0005-0000-0000-000018410000}"/>
    <cellStyle name="20% - Dekorfärg4 3 3 3 3 3 3" xfId="42965" xr:uid="{00000000-0005-0000-0000-000019410000}"/>
    <cellStyle name="20% - Dekorfärg4 3 3 3 3 4" xfId="29330" xr:uid="{00000000-0005-0000-0000-00001A410000}"/>
    <cellStyle name="20% - Dekorfärg4 3 3 3 3 4 2" xfId="42966" xr:uid="{00000000-0005-0000-0000-00001B410000}"/>
    <cellStyle name="20% - Dekorfärg4 3 3 3 3 5" xfId="42967" xr:uid="{00000000-0005-0000-0000-00001C410000}"/>
    <cellStyle name="20% - Dekorfärg4 3 3 3 3 6" xfId="42968" xr:uid="{00000000-0005-0000-0000-00001D410000}"/>
    <cellStyle name="20% - Dekorfärg4 3 3 3 3_Tabell 6a K" xfId="21561" xr:uid="{00000000-0005-0000-0000-00001E410000}"/>
    <cellStyle name="20% - Dekorfärg4 3 3 3 4" xfId="5141" xr:uid="{00000000-0005-0000-0000-00001F410000}"/>
    <cellStyle name="20% - Dekorfärg4 3 3 3 4 2" xfId="14026" xr:uid="{00000000-0005-0000-0000-000020410000}"/>
    <cellStyle name="20% - Dekorfärg4 3 3 3 4 2 2" xfId="42969" xr:uid="{00000000-0005-0000-0000-000021410000}"/>
    <cellStyle name="20% - Dekorfärg4 3 3 3 4 3" xfId="31523" xr:uid="{00000000-0005-0000-0000-000022410000}"/>
    <cellStyle name="20% - Dekorfärg4 3 3 3 4 4" xfId="42970" xr:uid="{00000000-0005-0000-0000-000023410000}"/>
    <cellStyle name="20% - Dekorfärg4 3 3 3 4_Tabell 6a K" xfId="22896" xr:uid="{00000000-0005-0000-0000-000024410000}"/>
    <cellStyle name="20% - Dekorfärg4 3 3 3 5" xfId="9641" xr:uid="{00000000-0005-0000-0000-000025410000}"/>
    <cellStyle name="20% - Dekorfärg4 3 3 3 5 2" xfId="42971" xr:uid="{00000000-0005-0000-0000-000026410000}"/>
    <cellStyle name="20% - Dekorfärg4 3 3 3 5 2 2" xfId="42972" xr:uid="{00000000-0005-0000-0000-000027410000}"/>
    <cellStyle name="20% - Dekorfärg4 3 3 3 5 3" xfId="42973" xr:uid="{00000000-0005-0000-0000-000028410000}"/>
    <cellStyle name="20% - Dekorfärg4 3 3 3 6" xfId="27138" xr:uid="{00000000-0005-0000-0000-000029410000}"/>
    <cellStyle name="20% - Dekorfärg4 3 3 3 6 2" xfId="42974" xr:uid="{00000000-0005-0000-0000-00002A410000}"/>
    <cellStyle name="20% - Dekorfärg4 3 3 3 7" xfId="42975" xr:uid="{00000000-0005-0000-0000-00002B410000}"/>
    <cellStyle name="20% - Dekorfärg4 3 3 3 8" xfId="42976" xr:uid="{00000000-0005-0000-0000-00002C410000}"/>
    <cellStyle name="20% - Dekorfärg4 3 3 3_Tabell 6a K" xfId="18564" xr:uid="{00000000-0005-0000-0000-00002D410000}"/>
    <cellStyle name="20% - Dekorfärg4 3 3 4" xfId="1180" xr:uid="{00000000-0005-0000-0000-00002E410000}"/>
    <cellStyle name="20% - Dekorfärg4 3 3 4 2" xfId="1509" xr:uid="{00000000-0005-0000-0000-00002F410000}"/>
    <cellStyle name="20% - Dekorfärg4 3 3 4 2 2" xfId="3701" xr:uid="{00000000-0005-0000-0000-000030410000}"/>
    <cellStyle name="20% - Dekorfärg4 3 3 4 2 2 2" xfId="8087" xr:uid="{00000000-0005-0000-0000-000031410000}"/>
    <cellStyle name="20% - Dekorfärg4 3 3 4 2 2 2 2" xfId="16972" xr:uid="{00000000-0005-0000-0000-000032410000}"/>
    <cellStyle name="20% - Dekorfärg4 3 3 4 2 2 2 2 2" xfId="42977" xr:uid="{00000000-0005-0000-0000-000033410000}"/>
    <cellStyle name="20% - Dekorfärg4 3 3 4 2 2 2 3" xfId="34469" xr:uid="{00000000-0005-0000-0000-000034410000}"/>
    <cellStyle name="20% - Dekorfärg4 3 3 4 2 2 2_Tabell 6a K" xfId="20126" xr:uid="{00000000-0005-0000-0000-000035410000}"/>
    <cellStyle name="20% - Dekorfärg4 3 3 4 2 2 3" xfId="12586" xr:uid="{00000000-0005-0000-0000-000036410000}"/>
    <cellStyle name="20% - Dekorfärg4 3 3 4 2 2 3 2" xfId="42978" xr:uid="{00000000-0005-0000-0000-000037410000}"/>
    <cellStyle name="20% - Dekorfärg4 3 3 4 2 2 4" xfId="30083" xr:uid="{00000000-0005-0000-0000-000038410000}"/>
    <cellStyle name="20% - Dekorfärg4 3 3 4 2 2 5" xfId="42979" xr:uid="{00000000-0005-0000-0000-000039410000}"/>
    <cellStyle name="20% - Dekorfärg4 3 3 4 2 2_Tabell 6a K" xfId="22902" xr:uid="{00000000-0005-0000-0000-00003A410000}"/>
    <cellStyle name="20% - Dekorfärg4 3 3 4 2 3" xfId="5894" xr:uid="{00000000-0005-0000-0000-00003B410000}"/>
    <cellStyle name="20% - Dekorfärg4 3 3 4 2 3 2" xfId="14779" xr:uid="{00000000-0005-0000-0000-00003C410000}"/>
    <cellStyle name="20% - Dekorfärg4 3 3 4 2 3 2 2" xfId="42980" xr:uid="{00000000-0005-0000-0000-00003D410000}"/>
    <cellStyle name="20% - Dekorfärg4 3 3 4 2 3 3" xfId="32276" xr:uid="{00000000-0005-0000-0000-00003E410000}"/>
    <cellStyle name="20% - Dekorfärg4 3 3 4 2 3 4" xfId="42981" xr:uid="{00000000-0005-0000-0000-00003F410000}"/>
    <cellStyle name="20% - Dekorfärg4 3 3 4 2 3_Tabell 6a K" xfId="25797" xr:uid="{00000000-0005-0000-0000-000040410000}"/>
    <cellStyle name="20% - Dekorfärg4 3 3 4 2 4" xfId="10394" xr:uid="{00000000-0005-0000-0000-000041410000}"/>
    <cellStyle name="20% - Dekorfärg4 3 3 4 2 4 2" xfId="42982" xr:uid="{00000000-0005-0000-0000-000042410000}"/>
    <cellStyle name="20% - Dekorfärg4 3 3 4 2 4 2 2" xfId="42983" xr:uid="{00000000-0005-0000-0000-000043410000}"/>
    <cellStyle name="20% - Dekorfärg4 3 3 4 2 4 3" xfId="42984" xr:uid="{00000000-0005-0000-0000-000044410000}"/>
    <cellStyle name="20% - Dekorfärg4 3 3 4 2 5" xfId="27891" xr:uid="{00000000-0005-0000-0000-000045410000}"/>
    <cellStyle name="20% - Dekorfärg4 3 3 4 2 5 2" xfId="42985" xr:uid="{00000000-0005-0000-0000-000046410000}"/>
    <cellStyle name="20% - Dekorfärg4 3 3 4 2 6" xfId="42986" xr:uid="{00000000-0005-0000-0000-000047410000}"/>
    <cellStyle name="20% - Dekorfärg4 3 3 4 2 7" xfId="42987" xr:uid="{00000000-0005-0000-0000-000048410000}"/>
    <cellStyle name="20% - Dekorfärg4 3 3 4 2_Tabell 6a K" xfId="18449" xr:uid="{00000000-0005-0000-0000-000049410000}"/>
    <cellStyle name="20% - Dekorfärg4 3 3 4 3" xfId="3372" xr:uid="{00000000-0005-0000-0000-00004A410000}"/>
    <cellStyle name="20% - Dekorfärg4 3 3 4 3 2" xfId="7758" xr:uid="{00000000-0005-0000-0000-00004B410000}"/>
    <cellStyle name="20% - Dekorfärg4 3 3 4 3 2 2" xfId="16643" xr:uid="{00000000-0005-0000-0000-00004C410000}"/>
    <cellStyle name="20% - Dekorfärg4 3 3 4 3 2 2 2" xfId="42988" xr:uid="{00000000-0005-0000-0000-00004D410000}"/>
    <cellStyle name="20% - Dekorfärg4 3 3 4 3 2 3" xfId="34140" xr:uid="{00000000-0005-0000-0000-00004E410000}"/>
    <cellStyle name="20% - Dekorfärg4 3 3 4 3 2 4" xfId="42989" xr:uid="{00000000-0005-0000-0000-00004F410000}"/>
    <cellStyle name="20% - Dekorfärg4 3 3 4 3 2_Tabell 6a K" xfId="23894" xr:uid="{00000000-0005-0000-0000-000050410000}"/>
    <cellStyle name="20% - Dekorfärg4 3 3 4 3 3" xfId="12257" xr:uid="{00000000-0005-0000-0000-000051410000}"/>
    <cellStyle name="20% - Dekorfärg4 3 3 4 3 3 2" xfId="42990" xr:uid="{00000000-0005-0000-0000-000052410000}"/>
    <cellStyle name="20% - Dekorfärg4 3 3 4 3 3 2 2" xfId="42991" xr:uid="{00000000-0005-0000-0000-000053410000}"/>
    <cellStyle name="20% - Dekorfärg4 3 3 4 3 3 3" xfId="42992" xr:uid="{00000000-0005-0000-0000-000054410000}"/>
    <cellStyle name="20% - Dekorfärg4 3 3 4 3 4" xfId="29754" xr:uid="{00000000-0005-0000-0000-000055410000}"/>
    <cellStyle name="20% - Dekorfärg4 3 3 4 3 4 2" xfId="42993" xr:uid="{00000000-0005-0000-0000-000056410000}"/>
    <cellStyle name="20% - Dekorfärg4 3 3 4 3 5" xfId="42994" xr:uid="{00000000-0005-0000-0000-000057410000}"/>
    <cellStyle name="20% - Dekorfärg4 3 3 4 3 6" xfId="42995" xr:uid="{00000000-0005-0000-0000-000058410000}"/>
    <cellStyle name="20% - Dekorfärg4 3 3 4 3_Tabell 6a K" xfId="22299" xr:uid="{00000000-0005-0000-0000-000059410000}"/>
    <cellStyle name="20% - Dekorfärg4 3 3 4 4" xfId="5565" xr:uid="{00000000-0005-0000-0000-00005A410000}"/>
    <cellStyle name="20% - Dekorfärg4 3 3 4 4 2" xfId="14450" xr:uid="{00000000-0005-0000-0000-00005B410000}"/>
    <cellStyle name="20% - Dekorfärg4 3 3 4 4 2 2" xfId="42996" xr:uid="{00000000-0005-0000-0000-00005C410000}"/>
    <cellStyle name="20% - Dekorfärg4 3 3 4 4 3" xfId="31947" xr:uid="{00000000-0005-0000-0000-00005D410000}"/>
    <cellStyle name="20% - Dekorfärg4 3 3 4 4 4" xfId="42997" xr:uid="{00000000-0005-0000-0000-00005E410000}"/>
    <cellStyle name="20% - Dekorfärg4 3 3 4 4_Tabell 6a K" xfId="22125" xr:uid="{00000000-0005-0000-0000-00005F410000}"/>
    <cellStyle name="20% - Dekorfärg4 3 3 4 5" xfId="10065" xr:uid="{00000000-0005-0000-0000-000060410000}"/>
    <cellStyle name="20% - Dekorfärg4 3 3 4 5 2" xfId="42998" xr:uid="{00000000-0005-0000-0000-000061410000}"/>
    <cellStyle name="20% - Dekorfärg4 3 3 4 5 2 2" xfId="42999" xr:uid="{00000000-0005-0000-0000-000062410000}"/>
    <cellStyle name="20% - Dekorfärg4 3 3 4 5 3" xfId="43000" xr:uid="{00000000-0005-0000-0000-000063410000}"/>
    <cellStyle name="20% - Dekorfärg4 3 3 4 6" xfId="27562" xr:uid="{00000000-0005-0000-0000-000064410000}"/>
    <cellStyle name="20% - Dekorfärg4 3 3 4 6 2" xfId="43001" xr:uid="{00000000-0005-0000-0000-000065410000}"/>
    <cellStyle name="20% - Dekorfärg4 3 3 4 7" xfId="43002" xr:uid="{00000000-0005-0000-0000-000066410000}"/>
    <cellStyle name="20% - Dekorfärg4 3 3 4 8" xfId="43003" xr:uid="{00000000-0005-0000-0000-000067410000}"/>
    <cellStyle name="20% - Dekorfärg4 3 3 4_Tabell 6a K" xfId="24322" xr:uid="{00000000-0005-0000-0000-000068410000}"/>
    <cellStyle name="20% - Dekorfärg4 3 3 5" xfId="1505" xr:uid="{00000000-0005-0000-0000-000069410000}"/>
    <cellStyle name="20% - Dekorfärg4 3 3 5 2" xfId="3697" xr:uid="{00000000-0005-0000-0000-00006A410000}"/>
    <cellStyle name="20% - Dekorfärg4 3 3 5 2 2" xfId="8083" xr:uid="{00000000-0005-0000-0000-00006B410000}"/>
    <cellStyle name="20% - Dekorfärg4 3 3 5 2 2 2" xfId="16968" xr:uid="{00000000-0005-0000-0000-00006C410000}"/>
    <cellStyle name="20% - Dekorfärg4 3 3 5 2 2 2 2" xfId="43004" xr:uid="{00000000-0005-0000-0000-00006D410000}"/>
    <cellStyle name="20% - Dekorfärg4 3 3 5 2 2 3" xfId="34465" xr:uid="{00000000-0005-0000-0000-00006E410000}"/>
    <cellStyle name="20% - Dekorfärg4 3 3 5 2 2_Tabell 6a K" xfId="19709" xr:uid="{00000000-0005-0000-0000-00006F410000}"/>
    <cellStyle name="20% - Dekorfärg4 3 3 5 2 3" xfId="12582" xr:uid="{00000000-0005-0000-0000-000070410000}"/>
    <cellStyle name="20% - Dekorfärg4 3 3 5 2 3 2" xfId="43005" xr:uid="{00000000-0005-0000-0000-000071410000}"/>
    <cellStyle name="20% - Dekorfärg4 3 3 5 2 4" xfId="30079" xr:uid="{00000000-0005-0000-0000-000072410000}"/>
    <cellStyle name="20% - Dekorfärg4 3 3 5 2 5" xfId="43006" xr:uid="{00000000-0005-0000-0000-000073410000}"/>
    <cellStyle name="20% - Dekorfärg4 3 3 5 2_Tabell 6a K" xfId="25961" xr:uid="{00000000-0005-0000-0000-000074410000}"/>
    <cellStyle name="20% - Dekorfärg4 3 3 5 3" xfId="5890" xr:uid="{00000000-0005-0000-0000-000075410000}"/>
    <cellStyle name="20% - Dekorfärg4 3 3 5 3 2" xfId="14775" xr:uid="{00000000-0005-0000-0000-000076410000}"/>
    <cellStyle name="20% - Dekorfärg4 3 3 5 3 2 2" xfId="43007" xr:uid="{00000000-0005-0000-0000-000077410000}"/>
    <cellStyle name="20% - Dekorfärg4 3 3 5 3 3" xfId="32272" xr:uid="{00000000-0005-0000-0000-000078410000}"/>
    <cellStyle name="20% - Dekorfärg4 3 3 5 3 4" xfId="43008" xr:uid="{00000000-0005-0000-0000-000079410000}"/>
    <cellStyle name="20% - Dekorfärg4 3 3 5 3_Tabell 6a K" xfId="24956" xr:uid="{00000000-0005-0000-0000-00007A410000}"/>
    <cellStyle name="20% - Dekorfärg4 3 3 5 4" xfId="10390" xr:uid="{00000000-0005-0000-0000-00007B410000}"/>
    <cellStyle name="20% - Dekorfärg4 3 3 5 4 2" xfId="43009" xr:uid="{00000000-0005-0000-0000-00007C410000}"/>
    <cellStyle name="20% - Dekorfärg4 3 3 5 4 2 2" xfId="43010" xr:uid="{00000000-0005-0000-0000-00007D410000}"/>
    <cellStyle name="20% - Dekorfärg4 3 3 5 4 3" xfId="43011" xr:uid="{00000000-0005-0000-0000-00007E410000}"/>
    <cellStyle name="20% - Dekorfärg4 3 3 5 5" xfId="27887" xr:uid="{00000000-0005-0000-0000-00007F410000}"/>
    <cellStyle name="20% - Dekorfärg4 3 3 5 5 2" xfId="43012" xr:uid="{00000000-0005-0000-0000-000080410000}"/>
    <cellStyle name="20% - Dekorfärg4 3 3 5 6" xfId="43013" xr:uid="{00000000-0005-0000-0000-000081410000}"/>
    <cellStyle name="20% - Dekorfärg4 3 3 5 7" xfId="43014" xr:uid="{00000000-0005-0000-0000-000082410000}"/>
    <cellStyle name="20% - Dekorfärg4 3 3 5_Tabell 6a K" xfId="20027" xr:uid="{00000000-0005-0000-0000-000083410000}"/>
    <cellStyle name="20% - Dekorfärg4 3 3 6" xfId="2524" xr:uid="{00000000-0005-0000-0000-000084410000}"/>
    <cellStyle name="20% - Dekorfärg4 3 3 6 2" xfId="6910" xr:uid="{00000000-0005-0000-0000-000085410000}"/>
    <cellStyle name="20% - Dekorfärg4 3 3 6 2 2" xfId="15795" xr:uid="{00000000-0005-0000-0000-000086410000}"/>
    <cellStyle name="20% - Dekorfärg4 3 3 6 2 2 2" xfId="43015" xr:uid="{00000000-0005-0000-0000-000087410000}"/>
    <cellStyle name="20% - Dekorfärg4 3 3 6 2 3" xfId="33292" xr:uid="{00000000-0005-0000-0000-000088410000}"/>
    <cellStyle name="20% - Dekorfärg4 3 3 6 2 4" xfId="43016" xr:uid="{00000000-0005-0000-0000-000089410000}"/>
    <cellStyle name="20% - Dekorfärg4 3 3 6 2_Tabell 6a K" xfId="18143" xr:uid="{00000000-0005-0000-0000-00008A410000}"/>
    <cellStyle name="20% - Dekorfärg4 3 3 6 3" xfId="11409" xr:uid="{00000000-0005-0000-0000-00008B410000}"/>
    <cellStyle name="20% - Dekorfärg4 3 3 6 3 2" xfId="43017" xr:uid="{00000000-0005-0000-0000-00008C410000}"/>
    <cellStyle name="20% - Dekorfärg4 3 3 6 3 2 2" xfId="43018" xr:uid="{00000000-0005-0000-0000-00008D410000}"/>
    <cellStyle name="20% - Dekorfärg4 3 3 6 3 3" xfId="43019" xr:uid="{00000000-0005-0000-0000-00008E410000}"/>
    <cellStyle name="20% - Dekorfärg4 3 3 6 4" xfId="28906" xr:uid="{00000000-0005-0000-0000-00008F410000}"/>
    <cellStyle name="20% - Dekorfärg4 3 3 6 4 2" xfId="43020" xr:uid="{00000000-0005-0000-0000-000090410000}"/>
    <cellStyle name="20% - Dekorfärg4 3 3 6 5" xfId="43021" xr:uid="{00000000-0005-0000-0000-000091410000}"/>
    <cellStyle name="20% - Dekorfärg4 3 3 6 6" xfId="43022" xr:uid="{00000000-0005-0000-0000-000092410000}"/>
    <cellStyle name="20% - Dekorfärg4 3 3 6_Tabell 6a K" xfId="20957" xr:uid="{00000000-0005-0000-0000-000093410000}"/>
    <cellStyle name="20% - Dekorfärg4 3 3 7" xfId="4717" xr:uid="{00000000-0005-0000-0000-000094410000}"/>
    <cellStyle name="20% - Dekorfärg4 3 3 7 2" xfId="13602" xr:uid="{00000000-0005-0000-0000-000095410000}"/>
    <cellStyle name="20% - Dekorfärg4 3 3 7 2 2" xfId="43023" xr:uid="{00000000-0005-0000-0000-000096410000}"/>
    <cellStyle name="20% - Dekorfärg4 3 3 7 3" xfId="31099" xr:uid="{00000000-0005-0000-0000-000097410000}"/>
    <cellStyle name="20% - Dekorfärg4 3 3 7 4" xfId="43024" xr:uid="{00000000-0005-0000-0000-000098410000}"/>
    <cellStyle name="20% - Dekorfärg4 3 3 7_Tabell 6a K" xfId="20791" xr:uid="{00000000-0005-0000-0000-000099410000}"/>
    <cellStyle name="20% - Dekorfärg4 3 3 8" xfId="9217" xr:uid="{00000000-0005-0000-0000-00009A410000}"/>
    <cellStyle name="20% - Dekorfärg4 3 3 8 2" xfId="43025" xr:uid="{00000000-0005-0000-0000-00009B410000}"/>
    <cellStyle name="20% - Dekorfärg4 3 3 8 2 2" xfId="43026" xr:uid="{00000000-0005-0000-0000-00009C410000}"/>
    <cellStyle name="20% - Dekorfärg4 3 3 8 3" xfId="43027" xr:uid="{00000000-0005-0000-0000-00009D410000}"/>
    <cellStyle name="20% - Dekorfärg4 3 3 9" xfId="26714" xr:uid="{00000000-0005-0000-0000-00009E410000}"/>
    <cellStyle name="20% - Dekorfärg4 3 3 9 2" xfId="43028" xr:uid="{00000000-0005-0000-0000-00009F410000}"/>
    <cellStyle name="20% - Dekorfärg4 3 3_Tabell 6a K" xfId="22124" xr:uid="{00000000-0005-0000-0000-0000A0410000}"/>
    <cellStyle name="20% - Dekorfärg4 3 4" xfId="209" xr:uid="{00000000-0005-0000-0000-0000A1410000}"/>
    <cellStyle name="20% - Dekorfärg4 3 4 10" xfId="43029" xr:uid="{00000000-0005-0000-0000-0000A2410000}"/>
    <cellStyle name="20% - Dekorfärg4 3 4 11" xfId="43030" xr:uid="{00000000-0005-0000-0000-0000A3410000}"/>
    <cellStyle name="20% - Dekorfärg4 3 4 12" xfId="43031" xr:uid="{00000000-0005-0000-0000-0000A4410000}"/>
    <cellStyle name="20% - Dekorfärg4 3 4 2" xfId="421" xr:uid="{00000000-0005-0000-0000-0000A5410000}"/>
    <cellStyle name="20% - Dekorfärg4 3 4 2 2" xfId="845" xr:uid="{00000000-0005-0000-0000-0000A6410000}"/>
    <cellStyle name="20% - Dekorfärg4 3 4 2 2 2" xfId="1512" xr:uid="{00000000-0005-0000-0000-0000A7410000}"/>
    <cellStyle name="20% - Dekorfärg4 3 4 2 2 2 2" xfId="3704" xr:uid="{00000000-0005-0000-0000-0000A8410000}"/>
    <cellStyle name="20% - Dekorfärg4 3 4 2 2 2 2 2" xfId="8090" xr:uid="{00000000-0005-0000-0000-0000A9410000}"/>
    <cellStyle name="20% - Dekorfärg4 3 4 2 2 2 2 2 2" xfId="16975" xr:uid="{00000000-0005-0000-0000-0000AA410000}"/>
    <cellStyle name="20% - Dekorfärg4 3 4 2 2 2 2 2 2 2" xfId="43032" xr:uid="{00000000-0005-0000-0000-0000AB410000}"/>
    <cellStyle name="20% - Dekorfärg4 3 4 2 2 2 2 2 3" xfId="34472" xr:uid="{00000000-0005-0000-0000-0000AC410000}"/>
    <cellStyle name="20% - Dekorfärg4 3 4 2 2 2 2 2_Tabell 6a K" xfId="21537" xr:uid="{00000000-0005-0000-0000-0000AD410000}"/>
    <cellStyle name="20% - Dekorfärg4 3 4 2 2 2 2 3" xfId="12589" xr:uid="{00000000-0005-0000-0000-0000AE410000}"/>
    <cellStyle name="20% - Dekorfärg4 3 4 2 2 2 2 3 2" xfId="43033" xr:uid="{00000000-0005-0000-0000-0000AF410000}"/>
    <cellStyle name="20% - Dekorfärg4 3 4 2 2 2 2 4" xfId="30086" xr:uid="{00000000-0005-0000-0000-0000B0410000}"/>
    <cellStyle name="20% - Dekorfärg4 3 4 2 2 2 2 5" xfId="43034" xr:uid="{00000000-0005-0000-0000-0000B1410000}"/>
    <cellStyle name="20% - Dekorfärg4 3 4 2 2 2 2_Tabell 6a K" xfId="22181" xr:uid="{00000000-0005-0000-0000-0000B2410000}"/>
    <cellStyle name="20% - Dekorfärg4 3 4 2 2 2 3" xfId="5897" xr:uid="{00000000-0005-0000-0000-0000B3410000}"/>
    <cellStyle name="20% - Dekorfärg4 3 4 2 2 2 3 2" xfId="14782" xr:uid="{00000000-0005-0000-0000-0000B4410000}"/>
    <cellStyle name="20% - Dekorfärg4 3 4 2 2 2 3 2 2" xfId="43035" xr:uid="{00000000-0005-0000-0000-0000B5410000}"/>
    <cellStyle name="20% - Dekorfärg4 3 4 2 2 2 3 3" xfId="32279" xr:uid="{00000000-0005-0000-0000-0000B6410000}"/>
    <cellStyle name="20% - Dekorfärg4 3 4 2 2 2 3 4" xfId="43036" xr:uid="{00000000-0005-0000-0000-0000B7410000}"/>
    <cellStyle name="20% - Dekorfärg4 3 4 2 2 2 3_Tabell 6a K" xfId="24627" xr:uid="{00000000-0005-0000-0000-0000B8410000}"/>
    <cellStyle name="20% - Dekorfärg4 3 4 2 2 2 4" xfId="10397" xr:uid="{00000000-0005-0000-0000-0000B9410000}"/>
    <cellStyle name="20% - Dekorfärg4 3 4 2 2 2 4 2" xfId="43037" xr:uid="{00000000-0005-0000-0000-0000BA410000}"/>
    <cellStyle name="20% - Dekorfärg4 3 4 2 2 2 4 2 2" xfId="43038" xr:uid="{00000000-0005-0000-0000-0000BB410000}"/>
    <cellStyle name="20% - Dekorfärg4 3 4 2 2 2 4 3" xfId="43039" xr:uid="{00000000-0005-0000-0000-0000BC410000}"/>
    <cellStyle name="20% - Dekorfärg4 3 4 2 2 2 5" xfId="27894" xr:uid="{00000000-0005-0000-0000-0000BD410000}"/>
    <cellStyle name="20% - Dekorfärg4 3 4 2 2 2 5 2" xfId="43040" xr:uid="{00000000-0005-0000-0000-0000BE410000}"/>
    <cellStyle name="20% - Dekorfärg4 3 4 2 2 2 6" xfId="43041" xr:uid="{00000000-0005-0000-0000-0000BF410000}"/>
    <cellStyle name="20% - Dekorfärg4 3 4 2 2 2 7" xfId="43042" xr:uid="{00000000-0005-0000-0000-0000C0410000}"/>
    <cellStyle name="20% - Dekorfärg4 3 4 2 2 2_Tabell 6a K" xfId="21879" xr:uid="{00000000-0005-0000-0000-0000C1410000}"/>
    <cellStyle name="20% - Dekorfärg4 3 4 2 2 3" xfId="3037" xr:uid="{00000000-0005-0000-0000-0000C2410000}"/>
    <cellStyle name="20% - Dekorfärg4 3 4 2 2 3 2" xfId="7423" xr:uid="{00000000-0005-0000-0000-0000C3410000}"/>
    <cellStyle name="20% - Dekorfärg4 3 4 2 2 3 2 2" xfId="16308" xr:uid="{00000000-0005-0000-0000-0000C4410000}"/>
    <cellStyle name="20% - Dekorfärg4 3 4 2 2 3 2 2 2" xfId="43043" xr:uid="{00000000-0005-0000-0000-0000C5410000}"/>
    <cellStyle name="20% - Dekorfärg4 3 4 2 2 3 2 3" xfId="33805" xr:uid="{00000000-0005-0000-0000-0000C6410000}"/>
    <cellStyle name="20% - Dekorfärg4 3 4 2 2 3 2 4" xfId="43044" xr:uid="{00000000-0005-0000-0000-0000C7410000}"/>
    <cellStyle name="20% - Dekorfärg4 3 4 2 2 3 2_Tabell 6a K" xfId="19979" xr:uid="{00000000-0005-0000-0000-0000C8410000}"/>
    <cellStyle name="20% - Dekorfärg4 3 4 2 2 3 3" xfId="11922" xr:uid="{00000000-0005-0000-0000-0000C9410000}"/>
    <cellStyle name="20% - Dekorfärg4 3 4 2 2 3 3 2" xfId="43045" xr:uid="{00000000-0005-0000-0000-0000CA410000}"/>
    <cellStyle name="20% - Dekorfärg4 3 4 2 2 3 3 2 2" xfId="43046" xr:uid="{00000000-0005-0000-0000-0000CB410000}"/>
    <cellStyle name="20% - Dekorfärg4 3 4 2 2 3 3 3" xfId="43047" xr:uid="{00000000-0005-0000-0000-0000CC410000}"/>
    <cellStyle name="20% - Dekorfärg4 3 4 2 2 3 4" xfId="29419" xr:uid="{00000000-0005-0000-0000-0000CD410000}"/>
    <cellStyle name="20% - Dekorfärg4 3 4 2 2 3 4 2" xfId="43048" xr:uid="{00000000-0005-0000-0000-0000CE410000}"/>
    <cellStyle name="20% - Dekorfärg4 3 4 2 2 3 5" xfId="43049" xr:uid="{00000000-0005-0000-0000-0000CF410000}"/>
    <cellStyle name="20% - Dekorfärg4 3 4 2 2 3 6" xfId="43050" xr:uid="{00000000-0005-0000-0000-0000D0410000}"/>
    <cellStyle name="20% - Dekorfärg4 3 4 2 2 3_Tabell 6a K" xfId="20399" xr:uid="{00000000-0005-0000-0000-0000D1410000}"/>
    <cellStyle name="20% - Dekorfärg4 3 4 2 2 4" xfId="5230" xr:uid="{00000000-0005-0000-0000-0000D2410000}"/>
    <cellStyle name="20% - Dekorfärg4 3 4 2 2 4 2" xfId="14115" xr:uid="{00000000-0005-0000-0000-0000D3410000}"/>
    <cellStyle name="20% - Dekorfärg4 3 4 2 2 4 2 2" xfId="43051" xr:uid="{00000000-0005-0000-0000-0000D4410000}"/>
    <cellStyle name="20% - Dekorfärg4 3 4 2 2 4 3" xfId="31612" xr:uid="{00000000-0005-0000-0000-0000D5410000}"/>
    <cellStyle name="20% - Dekorfärg4 3 4 2 2 4 4" xfId="43052" xr:uid="{00000000-0005-0000-0000-0000D6410000}"/>
    <cellStyle name="20% - Dekorfärg4 3 4 2 2 4_Tabell 6a K" xfId="18027" xr:uid="{00000000-0005-0000-0000-0000D7410000}"/>
    <cellStyle name="20% - Dekorfärg4 3 4 2 2 5" xfId="9730" xr:uid="{00000000-0005-0000-0000-0000D8410000}"/>
    <cellStyle name="20% - Dekorfärg4 3 4 2 2 5 2" xfId="43053" xr:uid="{00000000-0005-0000-0000-0000D9410000}"/>
    <cellStyle name="20% - Dekorfärg4 3 4 2 2 5 2 2" xfId="43054" xr:uid="{00000000-0005-0000-0000-0000DA410000}"/>
    <cellStyle name="20% - Dekorfärg4 3 4 2 2 5 3" xfId="43055" xr:uid="{00000000-0005-0000-0000-0000DB410000}"/>
    <cellStyle name="20% - Dekorfärg4 3 4 2 2 6" xfId="27227" xr:uid="{00000000-0005-0000-0000-0000DC410000}"/>
    <cellStyle name="20% - Dekorfärg4 3 4 2 2 6 2" xfId="43056" xr:uid="{00000000-0005-0000-0000-0000DD410000}"/>
    <cellStyle name="20% - Dekorfärg4 3 4 2 2 7" xfId="43057" xr:uid="{00000000-0005-0000-0000-0000DE410000}"/>
    <cellStyle name="20% - Dekorfärg4 3 4 2 2 8" xfId="43058" xr:uid="{00000000-0005-0000-0000-0000DF410000}"/>
    <cellStyle name="20% - Dekorfärg4 3 4 2 2_Tabell 6a K" xfId="23791" xr:uid="{00000000-0005-0000-0000-0000E0410000}"/>
    <cellStyle name="20% - Dekorfärg4 3 4 2 3" xfId="1511" xr:uid="{00000000-0005-0000-0000-0000E1410000}"/>
    <cellStyle name="20% - Dekorfärg4 3 4 2 3 2" xfId="3703" xr:uid="{00000000-0005-0000-0000-0000E2410000}"/>
    <cellStyle name="20% - Dekorfärg4 3 4 2 3 2 2" xfId="8089" xr:uid="{00000000-0005-0000-0000-0000E3410000}"/>
    <cellStyle name="20% - Dekorfärg4 3 4 2 3 2 2 2" xfId="16974" xr:uid="{00000000-0005-0000-0000-0000E4410000}"/>
    <cellStyle name="20% - Dekorfärg4 3 4 2 3 2 2 2 2" xfId="43059" xr:uid="{00000000-0005-0000-0000-0000E5410000}"/>
    <cellStyle name="20% - Dekorfärg4 3 4 2 3 2 2 3" xfId="34471" xr:uid="{00000000-0005-0000-0000-0000E6410000}"/>
    <cellStyle name="20% - Dekorfärg4 3 4 2 3 2 2_Tabell 6a K" xfId="19313" xr:uid="{00000000-0005-0000-0000-0000E7410000}"/>
    <cellStyle name="20% - Dekorfärg4 3 4 2 3 2 3" xfId="12588" xr:uid="{00000000-0005-0000-0000-0000E8410000}"/>
    <cellStyle name="20% - Dekorfärg4 3 4 2 3 2 3 2" xfId="43060" xr:uid="{00000000-0005-0000-0000-0000E9410000}"/>
    <cellStyle name="20% - Dekorfärg4 3 4 2 3 2 4" xfId="30085" xr:uid="{00000000-0005-0000-0000-0000EA410000}"/>
    <cellStyle name="20% - Dekorfärg4 3 4 2 3 2 5" xfId="43061" xr:uid="{00000000-0005-0000-0000-0000EB410000}"/>
    <cellStyle name="20% - Dekorfärg4 3 4 2 3 2_Tabell 6a K" xfId="24052" xr:uid="{00000000-0005-0000-0000-0000EC410000}"/>
    <cellStyle name="20% - Dekorfärg4 3 4 2 3 3" xfId="5896" xr:uid="{00000000-0005-0000-0000-0000ED410000}"/>
    <cellStyle name="20% - Dekorfärg4 3 4 2 3 3 2" xfId="14781" xr:uid="{00000000-0005-0000-0000-0000EE410000}"/>
    <cellStyle name="20% - Dekorfärg4 3 4 2 3 3 2 2" xfId="43062" xr:uid="{00000000-0005-0000-0000-0000EF410000}"/>
    <cellStyle name="20% - Dekorfärg4 3 4 2 3 3 3" xfId="32278" xr:uid="{00000000-0005-0000-0000-0000F0410000}"/>
    <cellStyle name="20% - Dekorfärg4 3 4 2 3 3 4" xfId="43063" xr:uid="{00000000-0005-0000-0000-0000F1410000}"/>
    <cellStyle name="20% - Dekorfärg4 3 4 2 3 3_Tabell 6a K" xfId="18703" xr:uid="{00000000-0005-0000-0000-0000F2410000}"/>
    <cellStyle name="20% - Dekorfärg4 3 4 2 3 4" xfId="10396" xr:uid="{00000000-0005-0000-0000-0000F3410000}"/>
    <cellStyle name="20% - Dekorfärg4 3 4 2 3 4 2" xfId="43064" xr:uid="{00000000-0005-0000-0000-0000F4410000}"/>
    <cellStyle name="20% - Dekorfärg4 3 4 2 3 4 2 2" xfId="43065" xr:uid="{00000000-0005-0000-0000-0000F5410000}"/>
    <cellStyle name="20% - Dekorfärg4 3 4 2 3 4 3" xfId="43066" xr:uid="{00000000-0005-0000-0000-0000F6410000}"/>
    <cellStyle name="20% - Dekorfärg4 3 4 2 3 5" xfId="27893" xr:uid="{00000000-0005-0000-0000-0000F7410000}"/>
    <cellStyle name="20% - Dekorfärg4 3 4 2 3 5 2" xfId="43067" xr:uid="{00000000-0005-0000-0000-0000F8410000}"/>
    <cellStyle name="20% - Dekorfärg4 3 4 2 3 6" xfId="43068" xr:uid="{00000000-0005-0000-0000-0000F9410000}"/>
    <cellStyle name="20% - Dekorfärg4 3 4 2 3 7" xfId="43069" xr:uid="{00000000-0005-0000-0000-0000FA410000}"/>
    <cellStyle name="20% - Dekorfärg4 3 4 2 3_Tabell 6a K" xfId="25072" xr:uid="{00000000-0005-0000-0000-0000FB410000}"/>
    <cellStyle name="20% - Dekorfärg4 3 4 2 4" xfId="2613" xr:uid="{00000000-0005-0000-0000-0000FC410000}"/>
    <cellStyle name="20% - Dekorfärg4 3 4 2 4 2" xfId="6999" xr:uid="{00000000-0005-0000-0000-0000FD410000}"/>
    <cellStyle name="20% - Dekorfärg4 3 4 2 4 2 2" xfId="15884" xr:uid="{00000000-0005-0000-0000-0000FE410000}"/>
    <cellStyle name="20% - Dekorfärg4 3 4 2 4 2 2 2" xfId="43070" xr:uid="{00000000-0005-0000-0000-0000FF410000}"/>
    <cellStyle name="20% - Dekorfärg4 3 4 2 4 2 3" xfId="33381" xr:uid="{00000000-0005-0000-0000-000000420000}"/>
    <cellStyle name="20% - Dekorfärg4 3 4 2 4 2 4" xfId="43071" xr:uid="{00000000-0005-0000-0000-000001420000}"/>
    <cellStyle name="20% - Dekorfärg4 3 4 2 4 2_Tabell 6a K" xfId="24297" xr:uid="{00000000-0005-0000-0000-000002420000}"/>
    <cellStyle name="20% - Dekorfärg4 3 4 2 4 3" xfId="11498" xr:uid="{00000000-0005-0000-0000-000003420000}"/>
    <cellStyle name="20% - Dekorfärg4 3 4 2 4 3 2" xfId="43072" xr:uid="{00000000-0005-0000-0000-000004420000}"/>
    <cellStyle name="20% - Dekorfärg4 3 4 2 4 3 2 2" xfId="43073" xr:uid="{00000000-0005-0000-0000-000005420000}"/>
    <cellStyle name="20% - Dekorfärg4 3 4 2 4 3 3" xfId="43074" xr:uid="{00000000-0005-0000-0000-000006420000}"/>
    <cellStyle name="20% - Dekorfärg4 3 4 2 4 4" xfId="28995" xr:uid="{00000000-0005-0000-0000-000007420000}"/>
    <cellStyle name="20% - Dekorfärg4 3 4 2 4 4 2" xfId="43075" xr:uid="{00000000-0005-0000-0000-000008420000}"/>
    <cellStyle name="20% - Dekorfärg4 3 4 2 4 5" xfId="43076" xr:uid="{00000000-0005-0000-0000-000009420000}"/>
    <cellStyle name="20% - Dekorfärg4 3 4 2 4 6" xfId="43077" xr:uid="{00000000-0005-0000-0000-00000A420000}"/>
    <cellStyle name="20% - Dekorfärg4 3 4 2 4_Tabell 6a K" xfId="23034" xr:uid="{00000000-0005-0000-0000-00000B420000}"/>
    <cellStyle name="20% - Dekorfärg4 3 4 2 5" xfId="4806" xr:uid="{00000000-0005-0000-0000-00000C420000}"/>
    <cellStyle name="20% - Dekorfärg4 3 4 2 5 2" xfId="13691" xr:uid="{00000000-0005-0000-0000-00000D420000}"/>
    <cellStyle name="20% - Dekorfärg4 3 4 2 5 2 2" xfId="43078" xr:uid="{00000000-0005-0000-0000-00000E420000}"/>
    <cellStyle name="20% - Dekorfärg4 3 4 2 5 3" xfId="31188" xr:uid="{00000000-0005-0000-0000-00000F420000}"/>
    <cellStyle name="20% - Dekorfärg4 3 4 2 5 4" xfId="43079" xr:uid="{00000000-0005-0000-0000-000010420000}"/>
    <cellStyle name="20% - Dekorfärg4 3 4 2 5_Tabell 6a K" xfId="22197" xr:uid="{00000000-0005-0000-0000-000011420000}"/>
    <cellStyle name="20% - Dekorfärg4 3 4 2 6" xfId="9306" xr:uid="{00000000-0005-0000-0000-000012420000}"/>
    <cellStyle name="20% - Dekorfärg4 3 4 2 6 2" xfId="43080" xr:uid="{00000000-0005-0000-0000-000013420000}"/>
    <cellStyle name="20% - Dekorfärg4 3 4 2 6 2 2" xfId="43081" xr:uid="{00000000-0005-0000-0000-000014420000}"/>
    <cellStyle name="20% - Dekorfärg4 3 4 2 6 3" xfId="43082" xr:uid="{00000000-0005-0000-0000-000015420000}"/>
    <cellStyle name="20% - Dekorfärg4 3 4 2 7" xfId="26803" xr:uid="{00000000-0005-0000-0000-000016420000}"/>
    <cellStyle name="20% - Dekorfärg4 3 4 2 7 2" xfId="43083" xr:uid="{00000000-0005-0000-0000-000017420000}"/>
    <cellStyle name="20% - Dekorfärg4 3 4 2 8" xfId="43084" xr:uid="{00000000-0005-0000-0000-000018420000}"/>
    <cellStyle name="20% - Dekorfärg4 3 4 2 9" xfId="43085" xr:uid="{00000000-0005-0000-0000-000019420000}"/>
    <cellStyle name="20% - Dekorfärg4 3 4 2_Tabell 6a K" xfId="24370" xr:uid="{00000000-0005-0000-0000-00001A420000}"/>
    <cellStyle name="20% - Dekorfärg4 3 4 3" xfId="633" xr:uid="{00000000-0005-0000-0000-00001B420000}"/>
    <cellStyle name="20% - Dekorfärg4 3 4 3 2" xfId="1513" xr:uid="{00000000-0005-0000-0000-00001C420000}"/>
    <cellStyle name="20% - Dekorfärg4 3 4 3 2 2" xfId="3705" xr:uid="{00000000-0005-0000-0000-00001D420000}"/>
    <cellStyle name="20% - Dekorfärg4 3 4 3 2 2 2" xfId="8091" xr:uid="{00000000-0005-0000-0000-00001E420000}"/>
    <cellStyle name="20% - Dekorfärg4 3 4 3 2 2 2 2" xfId="16976" xr:uid="{00000000-0005-0000-0000-00001F420000}"/>
    <cellStyle name="20% - Dekorfärg4 3 4 3 2 2 2 2 2" xfId="43086" xr:uid="{00000000-0005-0000-0000-000020420000}"/>
    <cellStyle name="20% - Dekorfärg4 3 4 3 2 2 2 3" xfId="34473" xr:uid="{00000000-0005-0000-0000-000021420000}"/>
    <cellStyle name="20% - Dekorfärg4 3 4 3 2 2 2_Tabell 6a K" xfId="22059" xr:uid="{00000000-0005-0000-0000-000022420000}"/>
    <cellStyle name="20% - Dekorfärg4 3 4 3 2 2 3" xfId="12590" xr:uid="{00000000-0005-0000-0000-000023420000}"/>
    <cellStyle name="20% - Dekorfärg4 3 4 3 2 2 3 2" xfId="43087" xr:uid="{00000000-0005-0000-0000-000024420000}"/>
    <cellStyle name="20% - Dekorfärg4 3 4 3 2 2 4" xfId="30087" xr:uid="{00000000-0005-0000-0000-000025420000}"/>
    <cellStyle name="20% - Dekorfärg4 3 4 3 2 2 5" xfId="43088" xr:uid="{00000000-0005-0000-0000-000026420000}"/>
    <cellStyle name="20% - Dekorfärg4 3 4 3 2 2_Tabell 6a K" xfId="22014" xr:uid="{00000000-0005-0000-0000-000027420000}"/>
    <cellStyle name="20% - Dekorfärg4 3 4 3 2 3" xfId="5898" xr:uid="{00000000-0005-0000-0000-000028420000}"/>
    <cellStyle name="20% - Dekorfärg4 3 4 3 2 3 2" xfId="14783" xr:uid="{00000000-0005-0000-0000-000029420000}"/>
    <cellStyle name="20% - Dekorfärg4 3 4 3 2 3 2 2" xfId="43089" xr:uid="{00000000-0005-0000-0000-00002A420000}"/>
    <cellStyle name="20% - Dekorfärg4 3 4 3 2 3 3" xfId="32280" xr:uid="{00000000-0005-0000-0000-00002B420000}"/>
    <cellStyle name="20% - Dekorfärg4 3 4 3 2 3 4" xfId="43090" xr:uid="{00000000-0005-0000-0000-00002C420000}"/>
    <cellStyle name="20% - Dekorfärg4 3 4 3 2 3_Tabell 6a K" xfId="19917" xr:uid="{00000000-0005-0000-0000-00002D420000}"/>
    <cellStyle name="20% - Dekorfärg4 3 4 3 2 4" xfId="10398" xr:uid="{00000000-0005-0000-0000-00002E420000}"/>
    <cellStyle name="20% - Dekorfärg4 3 4 3 2 4 2" xfId="43091" xr:uid="{00000000-0005-0000-0000-00002F420000}"/>
    <cellStyle name="20% - Dekorfärg4 3 4 3 2 4 2 2" xfId="43092" xr:uid="{00000000-0005-0000-0000-000030420000}"/>
    <cellStyle name="20% - Dekorfärg4 3 4 3 2 4 3" xfId="43093" xr:uid="{00000000-0005-0000-0000-000031420000}"/>
    <cellStyle name="20% - Dekorfärg4 3 4 3 2 5" xfId="27895" xr:uid="{00000000-0005-0000-0000-000032420000}"/>
    <cellStyle name="20% - Dekorfärg4 3 4 3 2 5 2" xfId="43094" xr:uid="{00000000-0005-0000-0000-000033420000}"/>
    <cellStyle name="20% - Dekorfärg4 3 4 3 2 6" xfId="43095" xr:uid="{00000000-0005-0000-0000-000034420000}"/>
    <cellStyle name="20% - Dekorfärg4 3 4 3 2 7" xfId="43096" xr:uid="{00000000-0005-0000-0000-000035420000}"/>
    <cellStyle name="20% - Dekorfärg4 3 4 3 2_Tabell 6a K" xfId="26222" xr:uid="{00000000-0005-0000-0000-000036420000}"/>
    <cellStyle name="20% - Dekorfärg4 3 4 3 3" xfId="2825" xr:uid="{00000000-0005-0000-0000-000037420000}"/>
    <cellStyle name="20% - Dekorfärg4 3 4 3 3 2" xfId="7211" xr:uid="{00000000-0005-0000-0000-000038420000}"/>
    <cellStyle name="20% - Dekorfärg4 3 4 3 3 2 2" xfId="16096" xr:uid="{00000000-0005-0000-0000-000039420000}"/>
    <cellStyle name="20% - Dekorfärg4 3 4 3 3 2 2 2" xfId="43097" xr:uid="{00000000-0005-0000-0000-00003A420000}"/>
    <cellStyle name="20% - Dekorfärg4 3 4 3 3 2 3" xfId="33593" xr:uid="{00000000-0005-0000-0000-00003B420000}"/>
    <cellStyle name="20% - Dekorfärg4 3 4 3 3 2 4" xfId="43098" xr:uid="{00000000-0005-0000-0000-00003C420000}"/>
    <cellStyle name="20% - Dekorfärg4 3 4 3 3 2_Tabell 6a K" xfId="21301" xr:uid="{00000000-0005-0000-0000-00003D420000}"/>
    <cellStyle name="20% - Dekorfärg4 3 4 3 3 3" xfId="11710" xr:uid="{00000000-0005-0000-0000-00003E420000}"/>
    <cellStyle name="20% - Dekorfärg4 3 4 3 3 3 2" xfId="43099" xr:uid="{00000000-0005-0000-0000-00003F420000}"/>
    <cellStyle name="20% - Dekorfärg4 3 4 3 3 3 2 2" xfId="43100" xr:uid="{00000000-0005-0000-0000-000040420000}"/>
    <cellStyle name="20% - Dekorfärg4 3 4 3 3 3 3" xfId="43101" xr:uid="{00000000-0005-0000-0000-000041420000}"/>
    <cellStyle name="20% - Dekorfärg4 3 4 3 3 4" xfId="29207" xr:uid="{00000000-0005-0000-0000-000042420000}"/>
    <cellStyle name="20% - Dekorfärg4 3 4 3 3 4 2" xfId="43102" xr:uid="{00000000-0005-0000-0000-000043420000}"/>
    <cellStyle name="20% - Dekorfärg4 3 4 3 3 5" xfId="43103" xr:uid="{00000000-0005-0000-0000-000044420000}"/>
    <cellStyle name="20% - Dekorfärg4 3 4 3 3 6" xfId="43104" xr:uid="{00000000-0005-0000-0000-000045420000}"/>
    <cellStyle name="20% - Dekorfärg4 3 4 3 3_Tabell 6a K" xfId="23733" xr:uid="{00000000-0005-0000-0000-000046420000}"/>
    <cellStyle name="20% - Dekorfärg4 3 4 3 4" xfId="5018" xr:uid="{00000000-0005-0000-0000-000047420000}"/>
    <cellStyle name="20% - Dekorfärg4 3 4 3 4 2" xfId="13903" xr:uid="{00000000-0005-0000-0000-000048420000}"/>
    <cellStyle name="20% - Dekorfärg4 3 4 3 4 2 2" xfId="43105" xr:uid="{00000000-0005-0000-0000-000049420000}"/>
    <cellStyle name="20% - Dekorfärg4 3 4 3 4 3" xfId="31400" xr:uid="{00000000-0005-0000-0000-00004A420000}"/>
    <cellStyle name="20% - Dekorfärg4 3 4 3 4 4" xfId="43106" xr:uid="{00000000-0005-0000-0000-00004B420000}"/>
    <cellStyle name="20% - Dekorfärg4 3 4 3 4_Tabell 6a K" xfId="18821" xr:uid="{00000000-0005-0000-0000-00004C420000}"/>
    <cellStyle name="20% - Dekorfärg4 3 4 3 5" xfId="9518" xr:uid="{00000000-0005-0000-0000-00004D420000}"/>
    <cellStyle name="20% - Dekorfärg4 3 4 3 5 2" xfId="43107" xr:uid="{00000000-0005-0000-0000-00004E420000}"/>
    <cellStyle name="20% - Dekorfärg4 3 4 3 5 2 2" xfId="43108" xr:uid="{00000000-0005-0000-0000-00004F420000}"/>
    <cellStyle name="20% - Dekorfärg4 3 4 3 5 3" xfId="43109" xr:uid="{00000000-0005-0000-0000-000050420000}"/>
    <cellStyle name="20% - Dekorfärg4 3 4 3 6" xfId="27015" xr:uid="{00000000-0005-0000-0000-000051420000}"/>
    <cellStyle name="20% - Dekorfärg4 3 4 3 6 2" xfId="43110" xr:uid="{00000000-0005-0000-0000-000052420000}"/>
    <cellStyle name="20% - Dekorfärg4 3 4 3 7" xfId="43111" xr:uid="{00000000-0005-0000-0000-000053420000}"/>
    <cellStyle name="20% - Dekorfärg4 3 4 3 8" xfId="43112" xr:uid="{00000000-0005-0000-0000-000054420000}"/>
    <cellStyle name="20% - Dekorfärg4 3 4 3_Tabell 6a K" xfId="20732" xr:uid="{00000000-0005-0000-0000-000055420000}"/>
    <cellStyle name="20% - Dekorfärg4 3 4 4" xfId="1057" xr:uid="{00000000-0005-0000-0000-000056420000}"/>
    <cellStyle name="20% - Dekorfärg4 3 4 4 2" xfId="1514" xr:uid="{00000000-0005-0000-0000-000057420000}"/>
    <cellStyle name="20% - Dekorfärg4 3 4 4 2 2" xfId="3706" xr:uid="{00000000-0005-0000-0000-000058420000}"/>
    <cellStyle name="20% - Dekorfärg4 3 4 4 2 2 2" xfId="8092" xr:uid="{00000000-0005-0000-0000-000059420000}"/>
    <cellStyle name="20% - Dekorfärg4 3 4 4 2 2 2 2" xfId="16977" xr:uid="{00000000-0005-0000-0000-00005A420000}"/>
    <cellStyle name="20% - Dekorfärg4 3 4 4 2 2 2 2 2" xfId="43113" xr:uid="{00000000-0005-0000-0000-00005B420000}"/>
    <cellStyle name="20% - Dekorfärg4 3 4 4 2 2 2 3" xfId="34474" xr:uid="{00000000-0005-0000-0000-00005C420000}"/>
    <cellStyle name="20% - Dekorfärg4 3 4 4 2 2 2_Tabell 6a K" xfId="18640" xr:uid="{00000000-0005-0000-0000-00005D420000}"/>
    <cellStyle name="20% - Dekorfärg4 3 4 4 2 2 3" xfId="12591" xr:uid="{00000000-0005-0000-0000-00005E420000}"/>
    <cellStyle name="20% - Dekorfärg4 3 4 4 2 2 3 2" xfId="43114" xr:uid="{00000000-0005-0000-0000-00005F420000}"/>
    <cellStyle name="20% - Dekorfärg4 3 4 4 2 2 4" xfId="30088" xr:uid="{00000000-0005-0000-0000-000060420000}"/>
    <cellStyle name="20% - Dekorfärg4 3 4 4 2 2 5" xfId="43115" xr:uid="{00000000-0005-0000-0000-000061420000}"/>
    <cellStyle name="20% - Dekorfärg4 3 4 4 2 2_Tabell 6a K" xfId="20312" xr:uid="{00000000-0005-0000-0000-000062420000}"/>
    <cellStyle name="20% - Dekorfärg4 3 4 4 2 3" xfId="5899" xr:uid="{00000000-0005-0000-0000-000063420000}"/>
    <cellStyle name="20% - Dekorfärg4 3 4 4 2 3 2" xfId="14784" xr:uid="{00000000-0005-0000-0000-000064420000}"/>
    <cellStyle name="20% - Dekorfärg4 3 4 4 2 3 2 2" xfId="43116" xr:uid="{00000000-0005-0000-0000-000065420000}"/>
    <cellStyle name="20% - Dekorfärg4 3 4 4 2 3 3" xfId="32281" xr:uid="{00000000-0005-0000-0000-000066420000}"/>
    <cellStyle name="20% - Dekorfärg4 3 4 4 2 3 4" xfId="43117" xr:uid="{00000000-0005-0000-0000-000067420000}"/>
    <cellStyle name="20% - Dekorfärg4 3 4 4 2 3_Tabell 6a K" xfId="25804" xr:uid="{00000000-0005-0000-0000-000068420000}"/>
    <cellStyle name="20% - Dekorfärg4 3 4 4 2 4" xfId="10399" xr:uid="{00000000-0005-0000-0000-000069420000}"/>
    <cellStyle name="20% - Dekorfärg4 3 4 4 2 4 2" xfId="43118" xr:uid="{00000000-0005-0000-0000-00006A420000}"/>
    <cellStyle name="20% - Dekorfärg4 3 4 4 2 4 2 2" xfId="43119" xr:uid="{00000000-0005-0000-0000-00006B420000}"/>
    <cellStyle name="20% - Dekorfärg4 3 4 4 2 4 3" xfId="43120" xr:uid="{00000000-0005-0000-0000-00006C420000}"/>
    <cellStyle name="20% - Dekorfärg4 3 4 4 2 5" xfId="27896" xr:uid="{00000000-0005-0000-0000-00006D420000}"/>
    <cellStyle name="20% - Dekorfärg4 3 4 4 2 5 2" xfId="43121" xr:uid="{00000000-0005-0000-0000-00006E420000}"/>
    <cellStyle name="20% - Dekorfärg4 3 4 4 2 6" xfId="43122" xr:uid="{00000000-0005-0000-0000-00006F420000}"/>
    <cellStyle name="20% - Dekorfärg4 3 4 4 2 7" xfId="43123" xr:uid="{00000000-0005-0000-0000-000070420000}"/>
    <cellStyle name="20% - Dekorfärg4 3 4 4 2_Tabell 6a K" xfId="20619" xr:uid="{00000000-0005-0000-0000-000071420000}"/>
    <cellStyle name="20% - Dekorfärg4 3 4 4 3" xfId="3249" xr:uid="{00000000-0005-0000-0000-000072420000}"/>
    <cellStyle name="20% - Dekorfärg4 3 4 4 3 2" xfId="7635" xr:uid="{00000000-0005-0000-0000-000073420000}"/>
    <cellStyle name="20% - Dekorfärg4 3 4 4 3 2 2" xfId="16520" xr:uid="{00000000-0005-0000-0000-000074420000}"/>
    <cellStyle name="20% - Dekorfärg4 3 4 4 3 2 2 2" xfId="43124" xr:uid="{00000000-0005-0000-0000-000075420000}"/>
    <cellStyle name="20% - Dekorfärg4 3 4 4 3 2 3" xfId="34017" xr:uid="{00000000-0005-0000-0000-000076420000}"/>
    <cellStyle name="20% - Dekorfärg4 3 4 4 3 2 4" xfId="43125" xr:uid="{00000000-0005-0000-0000-000077420000}"/>
    <cellStyle name="20% - Dekorfärg4 3 4 4 3 2_Tabell 6a K" xfId="19994" xr:uid="{00000000-0005-0000-0000-000078420000}"/>
    <cellStyle name="20% - Dekorfärg4 3 4 4 3 3" xfId="12134" xr:uid="{00000000-0005-0000-0000-000079420000}"/>
    <cellStyle name="20% - Dekorfärg4 3 4 4 3 3 2" xfId="43126" xr:uid="{00000000-0005-0000-0000-00007A420000}"/>
    <cellStyle name="20% - Dekorfärg4 3 4 4 3 3 2 2" xfId="43127" xr:uid="{00000000-0005-0000-0000-00007B420000}"/>
    <cellStyle name="20% - Dekorfärg4 3 4 4 3 3 3" xfId="43128" xr:uid="{00000000-0005-0000-0000-00007C420000}"/>
    <cellStyle name="20% - Dekorfärg4 3 4 4 3 4" xfId="29631" xr:uid="{00000000-0005-0000-0000-00007D420000}"/>
    <cellStyle name="20% - Dekorfärg4 3 4 4 3 4 2" xfId="43129" xr:uid="{00000000-0005-0000-0000-00007E420000}"/>
    <cellStyle name="20% - Dekorfärg4 3 4 4 3 5" xfId="43130" xr:uid="{00000000-0005-0000-0000-00007F420000}"/>
    <cellStyle name="20% - Dekorfärg4 3 4 4 3 6" xfId="43131" xr:uid="{00000000-0005-0000-0000-000080420000}"/>
    <cellStyle name="20% - Dekorfärg4 3 4 4 3_Tabell 6a K" xfId="22355" xr:uid="{00000000-0005-0000-0000-000081420000}"/>
    <cellStyle name="20% - Dekorfärg4 3 4 4 4" xfId="5442" xr:uid="{00000000-0005-0000-0000-000082420000}"/>
    <cellStyle name="20% - Dekorfärg4 3 4 4 4 2" xfId="14327" xr:uid="{00000000-0005-0000-0000-000083420000}"/>
    <cellStyle name="20% - Dekorfärg4 3 4 4 4 2 2" xfId="43132" xr:uid="{00000000-0005-0000-0000-000084420000}"/>
    <cellStyle name="20% - Dekorfärg4 3 4 4 4 3" xfId="31824" xr:uid="{00000000-0005-0000-0000-000085420000}"/>
    <cellStyle name="20% - Dekorfärg4 3 4 4 4 4" xfId="43133" xr:uid="{00000000-0005-0000-0000-000086420000}"/>
    <cellStyle name="20% - Dekorfärg4 3 4 4 4_Tabell 6a K" xfId="22150" xr:uid="{00000000-0005-0000-0000-000087420000}"/>
    <cellStyle name="20% - Dekorfärg4 3 4 4 5" xfId="9942" xr:uid="{00000000-0005-0000-0000-000088420000}"/>
    <cellStyle name="20% - Dekorfärg4 3 4 4 5 2" xfId="43134" xr:uid="{00000000-0005-0000-0000-000089420000}"/>
    <cellStyle name="20% - Dekorfärg4 3 4 4 5 2 2" xfId="43135" xr:uid="{00000000-0005-0000-0000-00008A420000}"/>
    <cellStyle name="20% - Dekorfärg4 3 4 4 5 3" xfId="43136" xr:uid="{00000000-0005-0000-0000-00008B420000}"/>
    <cellStyle name="20% - Dekorfärg4 3 4 4 6" xfId="27439" xr:uid="{00000000-0005-0000-0000-00008C420000}"/>
    <cellStyle name="20% - Dekorfärg4 3 4 4 6 2" xfId="43137" xr:uid="{00000000-0005-0000-0000-00008D420000}"/>
    <cellStyle name="20% - Dekorfärg4 3 4 4 7" xfId="43138" xr:uid="{00000000-0005-0000-0000-00008E420000}"/>
    <cellStyle name="20% - Dekorfärg4 3 4 4 8" xfId="43139" xr:uid="{00000000-0005-0000-0000-00008F420000}"/>
    <cellStyle name="20% - Dekorfärg4 3 4 4_Tabell 6a K" xfId="22166" xr:uid="{00000000-0005-0000-0000-000090420000}"/>
    <cellStyle name="20% - Dekorfärg4 3 4 5" xfId="1510" xr:uid="{00000000-0005-0000-0000-000091420000}"/>
    <cellStyle name="20% - Dekorfärg4 3 4 5 2" xfId="3702" xr:uid="{00000000-0005-0000-0000-000092420000}"/>
    <cellStyle name="20% - Dekorfärg4 3 4 5 2 2" xfId="8088" xr:uid="{00000000-0005-0000-0000-000093420000}"/>
    <cellStyle name="20% - Dekorfärg4 3 4 5 2 2 2" xfId="16973" xr:uid="{00000000-0005-0000-0000-000094420000}"/>
    <cellStyle name="20% - Dekorfärg4 3 4 5 2 2 2 2" xfId="43140" xr:uid="{00000000-0005-0000-0000-000095420000}"/>
    <cellStyle name="20% - Dekorfärg4 3 4 5 2 2 3" xfId="34470" xr:uid="{00000000-0005-0000-0000-000096420000}"/>
    <cellStyle name="20% - Dekorfärg4 3 4 5 2 2_Tabell 6a K" xfId="24469" xr:uid="{00000000-0005-0000-0000-000097420000}"/>
    <cellStyle name="20% - Dekorfärg4 3 4 5 2 3" xfId="12587" xr:uid="{00000000-0005-0000-0000-000098420000}"/>
    <cellStyle name="20% - Dekorfärg4 3 4 5 2 3 2" xfId="43141" xr:uid="{00000000-0005-0000-0000-000099420000}"/>
    <cellStyle name="20% - Dekorfärg4 3 4 5 2 4" xfId="30084" xr:uid="{00000000-0005-0000-0000-00009A420000}"/>
    <cellStyle name="20% - Dekorfärg4 3 4 5 2 5" xfId="43142" xr:uid="{00000000-0005-0000-0000-00009B420000}"/>
    <cellStyle name="20% - Dekorfärg4 3 4 5 2_Tabell 6a K" xfId="19448" xr:uid="{00000000-0005-0000-0000-00009C420000}"/>
    <cellStyle name="20% - Dekorfärg4 3 4 5 3" xfId="5895" xr:uid="{00000000-0005-0000-0000-00009D420000}"/>
    <cellStyle name="20% - Dekorfärg4 3 4 5 3 2" xfId="14780" xr:uid="{00000000-0005-0000-0000-00009E420000}"/>
    <cellStyle name="20% - Dekorfärg4 3 4 5 3 2 2" xfId="43143" xr:uid="{00000000-0005-0000-0000-00009F420000}"/>
    <cellStyle name="20% - Dekorfärg4 3 4 5 3 3" xfId="32277" xr:uid="{00000000-0005-0000-0000-0000A0420000}"/>
    <cellStyle name="20% - Dekorfärg4 3 4 5 3 4" xfId="43144" xr:uid="{00000000-0005-0000-0000-0000A1420000}"/>
    <cellStyle name="20% - Dekorfärg4 3 4 5 3_Tabell 6a K" xfId="24167" xr:uid="{00000000-0005-0000-0000-0000A2420000}"/>
    <cellStyle name="20% - Dekorfärg4 3 4 5 4" xfId="10395" xr:uid="{00000000-0005-0000-0000-0000A3420000}"/>
    <cellStyle name="20% - Dekorfärg4 3 4 5 4 2" xfId="43145" xr:uid="{00000000-0005-0000-0000-0000A4420000}"/>
    <cellStyle name="20% - Dekorfärg4 3 4 5 4 2 2" xfId="43146" xr:uid="{00000000-0005-0000-0000-0000A5420000}"/>
    <cellStyle name="20% - Dekorfärg4 3 4 5 4 3" xfId="43147" xr:uid="{00000000-0005-0000-0000-0000A6420000}"/>
    <cellStyle name="20% - Dekorfärg4 3 4 5 5" xfId="27892" xr:uid="{00000000-0005-0000-0000-0000A7420000}"/>
    <cellStyle name="20% - Dekorfärg4 3 4 5 5 2" xfId="43148" xr:uid="{00000000-0005-0000-0000-0000A8420000}"/>
    <cellStyle name="20% - Dekorfärg4 3 4 5 6" xfId="43149" xr:uid="{00000000-0005-0000-0000-0000A9420000}"/>
    <cellStyle name="20% - Dekorfärg4 3 4 5 7" xfId="43150" xr:uid="{00000000-0005-0000-0000-0000AA420000}"/>
    <cellStyle name="20% - Dekorfärg4 3 4 5_Tabell 6a K" xfId="18918" xr:uid="{00000000-0005-0000-0000-0000AB420000}"/>
    <cellStyle name="20% - Dekorfärg4 3 4 6" xfId="2401" xr:uid="{00000000-0005-0000-0000-0000AC420000}"/>
    <cellStyle name="20% - Dekorfärg4 3 4 6 2" xfId="6787" xr:uid="{00000000-0005-0000-0000-0000AD420000}"/>
    <cellStyle name="20% - Dekorfärg4 3 4 6 2 2" xfId="15672" xr:uid="{00000000-0005-0000-0000-0000AE420000}"/>
    <cellStyle name="20% - Dekorfärg4 3 4 6 2 2 2" xfId="43151" xr:uid="{00000000-0005-0000-0000-0000AF420000}"/>
    <cellStyle name="20% - Dekorfärg4 3 4 6 2 3" xfId="33169" xr:uid="{00000000-0005-0000-0000-0000B0420000}"/>
    <cellStyle name="20% - Dekorfärg4 3 4 6 2 4" xfId="43152" xr:uid="{00000000-0005-0000-0000-0000B1420000}"/>
    <cellStyle name="20% - Dekorfärg4 3 4 6 2_Tabell 6a K" xfId="18409" xr:uid="{00000000-0005-0000-0000-0000B2420000}"/>
    <cellStyle name="20% - Dekorfärg4 3 4 6 3" xfId="11286" xr:uid="{00000000-0005-0000-0000-0000B3420000}"/>
    <cellStyle name="20% - Dekorfärg4 3 4 6 3 2" xfId="43153" xr:uid="{00000000-0005-0000-0000-0000B4420000}"/>
    <cellStyle name="20% - Dekorfärg4 3 4 6 3 2 2" xfId="43154" xr:uid="{00000000-0005-0000-0000-0000B5420000}"/>
    <cellStyle name="20% - Dekorfärg4 3 4 6 3 3" xfId="43155" xr:uid="{00000000-0005-0000-0000-0000B6420000}"/>
    <cellStyle name="20% - Dekorfärg4 3 4 6 4" xfId="28783" xr:uid="{00000000-0005-0000-0000-0000B7420000}"/>
    <cellStyle name="20% - Dekorfärg4 3 4 6 4 2" xfId="43156" xr:uid="{00000000-0005-0000-0000-0000B8420000}"/>
    <cellStyle name="20% - Dekorfärg4 3 4 6 5" xfId="43157" xr:uid="{00000000-0005-0000-0000-0000B9420000}"/>
    <cellStyle name="20% - Dekorfärg4 3 4 6 6" xfId="43158" xr:uid="{00000000-0005-0000-0000-0000BA420000}"/>
    <cellStyle name="20% - Dekorfärg4 3 4 6_Tabell 6a K" xfId="23687" xr:uid="{00000000-0005-0000-0000-0000BB420000}"/>
    <cellStyle name="20% - Dekorfärg4 3 4 7" xfId="4594" xr:uid="{00000000-0005-0000-0000-0000BC420000}"/>
    <cellStyle name="20% - Dekorfärg4 3 4 7 2" xfId="13479" xr:uid="{00000000-0005-0000-0000-0000BD420000}"/>
    <cellStyle name="20% - Dekorfärg4 3 4 7 2 2" xfId="43159" xr:uid="{00000000-0005-0000-0000-0000BE420000}"/>
    <cellStyle name="20% - Dekorfärg4 3 4 7 3" xfId="30976" xr:uid="{00000000-0005-0000-0000-0000BF420000}"/>
    <cellStyle name="20% - Dekorfärg4 3 4 7 4" xfId="43160" xr:uid="{00000000-0005-0000-0000-0000C0420000}"/>
    <cellStyle name="20% - Dekorfärg4 3 4 7_Tabell 6a K" xfId="24817" xr:uid="{00000000-0005-0000-0000-0000C1420000}"/>
    <cellStyle name="20% - Dekorfärg4 3 4 8" xfId="9094" xr:uid="{00000000-0005-0000-0000-0000C2420000}"/>
    <cellStyle name="20% - Dekorfärg4 3 4 8 2" xfId="43161" xr:uid="{00000000-0005-0000-0000-0000C3420000}"/>
    <cellStyle name="20% - Dekorfärg4 3 4 8 2 2" xfId="43162" xr:uid="{00000000-0005-0000-0000-0000C4420000}"/>
    <cellStyle name="20% - Dekorfärg4 3 4 8 3" xfId="43163" xr:uid="{00000000-0005-0000-0000-0000C5420000}"/>
    <cellStyle name="20% - Dekorfärg4 3 4 9" xfId="26591" xr:uid="{00000000-0005-0000-0000-0000C6420000}"/>
    <cellStyle name="20% - Dekorfärg4 3 4 9 2" xfId="43164" xr:uid="{00000000-0005-0000-0000-0000C7420000}"/>
    <cellStyle name="20% - Dekorfärg4 3 4_Tabell 6a K" xfId="26466" xr:uid="{00000000-0005-0000-0000-0000C8420000}"/>
    <cellStyle name="20% - Dekorfärg4 3 5" xfId="388" xr:uid="{00000000-0005-0000-0000-0000C9420000}"/>
    <cellStyle name="20% - Dekorfärg4 3 5 2" xfId="812" xr:uid="{00000000-0005-0000-0000-0000CA420000}"/>
    <cellStyle name="20% - Dekorfärg4 3 5 2 2" xfId="1516" xr:uid="{00000000-0005-0000-0000-0000CB420000}"/>
    <cellStyle name="20% - Dekorfärg4 3 5 2 2 2" xfId="3708" xr:uid="{00000000-0005-0000-0000-0000CC420000}"/>
    <cellStyle name="20% - Dekorfärg4 3 5 2 2 2 2" xfId="8094" xr:uid="{00000000-0005-0000-0000-0000CD420000}"/>
    <cellStyle name="20% - Dekorfärg4 3 5 2 2 2 2 2" xfId="16979" xr:uid="{00000000-0005-0000-0000-0000CE420000}"/>
    <cellStyle name="20% - Dekorfärg4 3 5 2 2 2 2 2 2" xfId="43165" xr:uid="{00000000-0005-0000-0000-0000CF420000}"/>
    <cellStyle name="20% - Dekorfärg4 3 5 2 2 2 2 3" xfId="34476" xr:uid="{00000000-0005-0000-0000-0000D0420000}"/>
    <cellStyle name="20% - Dekorfärg4 3 5 2 2 2 2_Tabell 6a K" xfId="20376" xr:uid="{00000000-0005-0000-0000-0000D1420000}"/>
    <cellStyle name="20% - Dekorfärg4 3 5 2 2 2 3" xfId="12593" xr:uid="{00000000-0005-0000-0000-0000D2420000}"/>
    <cellStyle name="20% - Dekorfärg4 3 5 2 2 2 3 2" xfId="43166" xr:uid="{00000000-0005-0000-0000-0000D3420000}"/>
    <cellStyle name="20% - Dekorfärg4 3 5 2 2 2 4" xfId="30090" xr:uid="{00000000-0005-0000-0000-0000D4420000}"/>
    <cellStyle name="20% - Dekorfärg4 3 5 2 2 2 5" xfId="43167" xr:uid="{00000000-0005-0000-0000-0000D5420000}"/>
    <cellStyle name="20% - Dekorfärg4 3 5 2 2 2_Tabell 6a K" xfId="22296" xr:uid="{00000000-0005-0000-0000-0000D6420000}"/>
    <cellStyle name="20% - Dekorfärg4 3 5 2 2 3" xfId="5901" xr:uid="{00000000-0005-0000-0000-0000D7420000}"/>
    <cellStyle name="20% - Dekorfärg4 3 5 2 2 3 2" xfId="14786" xr:uid="{00000000-0005-0000-0000-0000D8420000}"/>
    <cellStyle name="20% - Dekorfärg4 3 5 2 2 3 2 2" xfId="43168" xr:uid="{00000000-0005-0000-0000-0000D9420000}"/>
    <cellStyle name="20% - Dekorfärg4 3 5 2 2 3 3" xfId="32283" xr:uid="{00000000-0005-0000-0000-0000DA420000}"/>
    <cellStyle name="20% - Dekorfärg4 3 5 2 2 3 4" xfId="43169" xr:uid="{00000000-0005-0000-0000-0000DB420000}"/>
    <cellStyle name="20% - Dekorfärg4 3 5 2 2 3_Tabell 6a K" xfId="23711" xr:uid="{00000000-0005-0000-0000-0000DC420000}"/>
    <cellStyle name="20% - Dekorfärg4 3 5 2 2 4" xfId="10401" xr:uid="{00000000-0005-0000-0000-0000DD420000}"/>
    <cellStyle name="20% - Dekorfärg4 3 5 2 2 4 2" xfId="43170" xr:uid="{00000000-0005-0000-0000-0000DE420000}"/>
    <cellStyle name="20% - Dekorfärg4 3 5 2 2 4 2 2" xfId="43171" xr:uid="{00000000-0005-0000-0000-0000DF420000}"/>
    <cellStyle name="20% - Dekorfärg4 3 5 2 2 4 3" xfId="43172" xr:uid="{00000000-0005-0000-0000-0000E0420000}"/>
    <cellStyle name="20% - Dekorfärg4 3 5 2 2 5" xfId="27898" xr:uid="{00000000-0005-0000-0000-0000E1420000}"/>
    <cellStyle name="20% - Dekorfärg4 3 5 2 2 5 2" xfId="43173" xr:uid="{00000000-0005-0000-0000-0000E2420000}"/>
    <cellStyle name="20% - Dekorfärg4 3 5 2 2 6" xfId="43174" xr:uid="{00000000-0005-0000-0000-0000E3420000}"/>
    <cellStyle name="20% - Dekorfärg4 3 5 2 2 7" xfId="43175" xr:uid="{00000000-0005-0000-0000-0000E4420000}"/>
    <cellStyle name="20% - Dekorfärg4 3 5 2 2_Tabell 6a K" xfId="21619" xr:uid="{00000000-0005-0000-0000-0000E5420000}"/>
    <cellStyle name="20% - Dekorfärg4 3 5 2 3" xfId="3004" xr:uid="{00000000-0005-0000-0000-0000E6420000}"/>
    <cellStyle name="20% - Dekorfärg4 3 5 2 3 2" xfId="7390" xr:uid="{00000000-0005-0000-0000-0000E7420000}"/>
    <cellStyle name="20% - Dekorfärg4 3 5 2 3 2 2" xfId="16275" xr:uid="{00000000-0005-0000-0000-0000E8420000}"/>
    <cellStyle name="20% - Dekorfärg4 3 5 2 3 2 2 2" xfId="43176" xr:uid="{00000000-0005-0000-0000-0000E9420000}"/>
    <cellStyle name="20% - Dekorfärg4 3 5 2 3 2 3" xfId="33772" xr:uid="{00000000-0005-0000-0000-0000EA420000}"/>
    <cellStyle name="20% - Dekorfärg4 3 5 2 3 2 4" xfId="43177" xr:uid="{00000000-0005-0000-0000-0000EB420000}"/>
    <cellStyle name="20% - Dekorfärg4 3 5 2 3 2_Tabell 6a K" xfId="21806" xr:uid="{00000000-0005-0000-0000-0000EC420000}"/>
    <cellStyle name="20% - Dekorfärg4 3 5 2 3 3" xfId="11889" xr:uid="{00000000-0005-0000-0000-0000ED420000}"/>
    <cellStyle name="20% - Dekorfärg4 3 5 2 3 3 2" xfId="43178" xr:uid="{00000000-0005-0000-0000-0000EE420000}"/>
    <cellStyle name="20% - Dekorfärg4 3 5 2 3 3 2 2" xfId="43179" xr:uid="{00000000-0005-0000-0000-0000EF420000}"/>
    <cellStyle name="20% - Dekorfärg4 3 5 2 3 3 3" xfId="43180" xr:uid="{00000000-0005-0000-0000-0000F0420000}"/>
    <cellStyle name="20% - Dekorfärg4 3 5 2 3 4" xfId="29386" xr:uid="{00000000-0005-0000-0000-0000F1420000}"/>
    <cellStyle name="20% - Dekorfärg4 3 5 2 3 4 2" xfId="43181" xr:uid="{00000000-0005-0000-0000-0000F2420000}"/>
    <cellStyle name="20% - Dekorfärg4 3 5 2 3 5" xfId="43182" xr:uid="{00000000-0005-0000-0000-0000F3420000}"/>
    <cellStyle name="20% - Dekorfärg4 3 5 2 3 6" xfId="43183" xr:uid="{00000000-0005-0000-0000-0000F4420000}"/>
    <cellStyle name="20% - Dekorfärg4 3 5 2 3_Tabell 6a K" xfId="22987" xr:uid="{00000000-0005-0000-0000-0000F5420000}"/>
    <cellStyle name="20% - Dekorfärg4 3 5 2 4" xfId="5197" xr:uid="{00000000-0005-0000-0000-0000F6420000}"/>
    <cellStyle name="20% - Dekorfärg4 3 5 2 4 2" xfId="14082" xr:uid="{00000000-0005-0000-0000-0000F7420000}"/>
    <cellStyle name="20% - Dekorfärg4 3 5 2 4 2 2" xfId="43184" xr:uid="{00000000-0005-0000-0000-0000F8420000}"/>
    <cellStyle name="20% - Dekorfärg4 3 5 2 4 3" xfId="31579" xr:uid="{00000000-0005-0000-0000-0000F9420000}"/>
    <cellStyle name="20% - Dekorfärg4 3 5 2 4 4" xfId="43185" xr:uid="{00000000-0005-0000-0000-0000FA420000}"/>
    <cellStyle name="20% - Dekorfärg4 3 5 2 4_Tabell 6a K" xfId="24338" xr:uid="{00000000-0005-0000-0000-0000FB420000}"/>
    <cellStyle name="20% - Dekorfärg4 3 5 2 5" xfId="9697" xr:uid="{00000000-0005-0000-0000-0000FC420000}"/>
    <cellStyle name="20% - Dekorfärg4 3 5 2 5 2" xfId="43186" xr:uid="{00000000-0005-0000-0000-0000FD420000}"/>
    <cellStyle name="20% - Dekorfärg4 3 5 2 5 2 2" xfId="43187" xr:uid="{00000000-0005-0000-0000-0000FE420000}"/>
    <cellStyle name="20% - Dekorfärg4 3 5 2 5 3" xfId="43188" xr:uid="{00000000-0005-0000-0000-0000FF420000}"/>
    <cellStyle name="20% - Dekorfärg4 3 5 2 6" xfId="27194" xr:uid="{00000000-0005-0000-0000-000000430000}"/>
    <cellStyle name="20% - Dekorfärg4 3 5 2 6 2" xfId="43189" xr:uid="{00000000-0005-0000-0000-000001430000}"/>
    <cellStyle name="20% - Dekorfärg4 3 5 2 7" xfId="43190" xr:uid="{00000000-0005-0000-0000-000002430000}"/>
    <cellStyle name="20% - Dekorfärg4 3 5 2 8" xfId="43191" xr:uid="{00000000-0005-0000-0000-000003430000}"/>
    <cellStyle name="20% - Dekorfärg4 3 5 2_Tabell 6a K" xfId="21088" xr:uid="{00000000-0005-0000-0000-000004430000}"/>
    <cellStyle name="20% - Dekorfärg4 3 5 3" xfId="1515" xr:uid="{00000000-0005-0000-0000-000005430000}"/>
    <cellStyle name="20% - Dekorfärg4 3 5 3 2" xfId="3707" xr:uid="{00000000-0005-0000-0000-000006430000}"/>
    <cellStyle name="20% - Dekorfärg4 3 5 3 2 2" xfId="8093" xr:uid="{00000000-0005-0000-0000-000007430000}"/>
    <cellStyle name="20% - Dekorfärg4 3 5 3 2 2 2" xfId="16978" xr:uid="{00000000-0005-0000-0000-000008430000}"/>
    <cellStyle name="20% - Dekorfärg4 3 5 3 2 2 2 2" xfId="43192" xr:uid="{00000000-0005-0000-0000-000009430000}"/>
    <cellStyle name="20% - Dekorfärg4 3 5 3 2 2 3" xfId="34475" xr:uid="{00000000-0005-0000-0000-00000A430000}"/>
    <cellStyle name="20% - Dekorfärg4 3 5 3 2 2_Tabell 6a K" xfId="18222" xr:uid="{00000000-0005-0000-0000-00000B430000}"/>
    <cellStyle name="20% - Dekorfärg4 3 5 3 2 3" xfId="12592" xr:uid="{00000000-0005-0000-0000-00000C430000}"/>
    <cellStyle name="20% - Dekorfärg4 3 5 3 2 3 2" xfId="43193" xr:uid="{00000000-0005-0000-0000-00000D430000}"/>
    <cellStyle name="20% - Dekorfärg4 3 5 3 2 4" xfId="30089" xr:uid="{00000000-0005-0000-0000-00000E430000}"/>
    <cellStyle name="20% - Dekorfärg4 3 5 3 2 5" xfId="43194" xr:uid="{00000000-0005-0000-0000-00000F430000}"/>
    <cellStyle name="20% - Dekorfärg4 3 5 3 2_Tabell 6a K" xfId="23790" xr:uid="{00000000-0005-0000-0000-000010430000}"/>
    <cellStyle name="20% - Dekorfärg4 3 5 3 3" xfId="5900" xr:uid="{00000000-0005-0000-0000-000011430000}"/>
    <cellStyle name="20% - Dekorfärg4 3 5 3 3 2" xfId="14785" xr:uid="{00000000-0005-0000-0000-000012430000}"/>
    <cellStyle name="20% - Dekorfärg4 3 5 3 3 2 2" xfId="43195" xr:uid="{00000000-0005-0000-0000-000013430000}"/>
    <cellStyle name="20% - Dekorfärg4 3 5 3 3 3" xfId="32282" xr:uid="{00000000-0005-0000-0000-000014430000}"/>
    <cellStyle name="20% - Dekorfärg4 3 5 3 3 4" xfId="43196" xr:uid="{00000000-0005-0000-0000-000015430000}"/>
    <cellStyle name="20% - Dekorfärg4 3 5 3 3_Tabell 6a K" xfId="25830" xr:uid="{00000000-0005-0000-0000-000016430000}"/>
    <cellStyle name="20% - Dekorfärg4 3 5 3 4" xfId="10400" xr:uid="{00000000-0005-0000-0000-000017430000}"/>
    <cellStyle name="20% - Dekorfärg4 3 5 3 4 2" xfId="43197" xr:uid="{00000000-0005-0000-0000-000018430000}"/>
    <cellStyle name="20% - Dekorfärg4 3 5 3 4 2 2" xfId="43198" xr:uid="{00000000-0005-0000-0000-000019430000}"/>
    <cellStyle name="20% - Dekorfärg4 3 5 3 4 3" xfId="43199" xr:uid="{00000000-0005-0000-0000-00001A430000}"/>
    <cellStyle name="20% - Dekorfärg4 3 5 3 5" xfId="27897" xr:uid="{00000000-0005-0000-0000-00001B430000}"/>
    <cellStyle name="20% - Dekorfärg4 3 5 3 5 2" xfId="43200" xr:uid="{00000000-0005-0000-0000-00001C430000}"/>
    <cellStyle name="20% - Dekorfärg4 3 5 3 6" xfId="43201" xr:uid="{00000000-0005-0000-0000-00001D430000}"/>
    <cellStyle name="20% - Dekorfärg4 3 5 3 7" xfId="43202" xr:uid="{00000000-0005-0000-0000-00001E430000}"/>
    <cellStyle name="20% - Dekorfärg4 3 5 3_Tabell 6a K" xfId="23258" xr:uid="{00000000-0005-0000-0000-00001F430000}"/>
    <cellStyle name="20% - Dekorfärg4 3 5 4" xfId="2580" xr:uid="{00000000-0005-0000-0000-000020430000}"/>
    <cellStyle name="20% - Dekorfärg4 3 5 4 2" xfId="6966" xr:uid="{00000000-0005-0000-0000-000021430000}"/>
    <cellStyle name="20% - Dekorfärg4 3 5 4 2 2" xfId="15851" xr:uid="{00000000-0005-0000-0000-000022430000}"/>
    <cellStyle name="20% - Dekorfärg4 3 5 4 2 2 2" xfId="43203" xr:uid="{00000000-0005-0000-0000-000023430000}"/>
    <cellStyle name="20% - Dekorfärg4 3 5 4 2 3" xfId="33348" xr:uid="{00000000-0005-0000-0000-000024430000}"/>
    <cellStyle name="20% - Dekorfärg4 3 5 4 2 4" xfId="43204" xr:uid="{00000000-0005-0000-0000-000025430000}"/>
    <cellStyle name="20% - Dekorfärg4 3 5 4 2_Tabell 6a K" xfId="22950" xr:uid="{00000000-0005-0000-0000-000026430000}"/>
    <cellStyle name="20% - Dekorfärg4 3 5 4 3" xfId="11465" xr:uid="{00000000-0005-0000-0000-000027430000}"/>
    <cellStyle name="20% - Dekorfärg4 3 5 4 3 2" xfId="43205" xr:uid="{00000000-0005-0000-0000-000028430000}"/>
    <cellStyle name="20% - Dekorfärg4 3 5 4 3 2 2" xfId="43206" xr:uid="{00000000-0005-0000-0000-000029430000}"/>
    <cellStyle name="20% - Dekorfärg4 3 5 4 3 3" xfId="43207" xr:uid="{00000000-0005-0000-0000-00002A430000}"/>
    <cellStyle name="20% - Dekorfärg4 3 5 4 4" xfId="28962" xr:uid="{00000000-0005-0000-0000-00002B430000}"/>
    <cellStyle name="20% - Dekorfärg4 3 5 4 4 2" xfId="43208" xr:uid="{00000000-0005-0000-0000-00002C430000}"/>
    <cellStyle name="20% - Dekorfärg4 3 5 4 5" xfId="43209" xr:uid="{00000000-0005-0000-0000-00002D430000}"/>
    <cellStyle name="20% - Dekorfärg4 3 5 4 6" xfId="43210" xr:uid="{00000000-0005-0000-0000-00002E430000}"/>
    <cellStyle name="20% - Dekorfärg4 3 5 4_Tabell 6a K" xfId="19054" xr:uid="{00000000-0005-0000-0000-00002F430000}"/>
    <cellStyle name="20% - Dekorfärg4 3 5 5" xfId="4773" xr:uid="{00000000-0005-0000-0000-000030430000}"/>
    <cellStyle name="20% - Dekorfärg4 3 5 5 2" xfId="13658" xr:uid="{00000000-0005-0000-0000-000031430000}"/>
    <cellStyle name="20% - Dekorfärg4 3 5 5 2 2" xfId="43211" xr:uid="{00000000-0005-0000-0000-000032430000}"/>
    <cellStyle name="20% - Dekorfärg4 3 5 5 3" xfId="31155" xr:uid="{00000000-0005-0000-0000-000033430000}"/>
    <cellStyle name="20% - Dekorfärg4 3 5 5 4" xfId="43212" xr:uid="{00000000-0005-0000-0000-000034430000}"/>
    <cellStyle name="20% - Dekorfärg4 3 5 5_Tabell 6a K" xfId="19995" xr:uid="{00000000-0005-0000-0000-000035430000}"/>
    <cellStyle name="20% - Dekorfärg4 3 5 6" xfId="9273" xr:uid="{00000000-0005-0000-0000-000036430000}"/>
    <cellStyle name="20% - Dekorfärg4 3 5 6 2" xfId="43213" xr:uid="{00000000-0005-0000-0000-000037430000}"/>
    <cellStyle name="20% - Dekorfärg4 3 5 6 2 2" xfId="43214" xr:uid="{00000000-0005-0000-0000-000038430000}"/>
    <cellStyle name="20% - Dekorfärg4 3 5 6 3" xfId="43215" xr:uid="{00000000-0005-0000-0000-000039430000}"/>
    <cellStyle name="20% - Dekorfärg4 3 5 7" xfId="26770" xr:uid="{00000000-0005-0000-0000-00003A430000}"/>
    <cellStyle name="20% - Dekorfärg4 3 5 7 2" xfId="43216" xr:uid="{00000000-0005-0000-0000-00003B430000}"/>
    <cellStyle name="20% - Dekorfärg4 3 5 8" xfId="43217" xr:uid="{00000000-0005-0000-0000-00003C430000}"/>
    <cellStyle name="20% - Dekorfärg4 3 5 9" xfId="43218" xr:uid="{00000000-0005-0000-0000-00003D430000}"/>
    <cellStyle name="20% - Dekorfärg4 3 5_Tabell 6a K" xfId="17826" xr:uid="{00000000-0005-0000-0000-00003E430000}"/>
    <cellStyle name="20% - Dekorfärg4 3 6" xfId="600" xr:uid="{00000000-0005-0000-0000-00003F430000}"/>
    <cellStyle name="20% - Dekorfärg4 3 6 2" xfId="1517" xr:uid="{00000000-0005-0000-0000-000040430000}"/>
    <cellStyle name="20% - Dekorfärg4 3 6 2 2" xfId="3709" xr:uid="{00000000-0005-0000-0000-000041430000}"/>
    <cellStyle name="20% - Dekorfärg4 3 6 2 2 2" xfId="8095" xr:uid="{00000000-0005-0000-0000-000042430000}"/>
    <cellStyle name="20% - Dekorfärg4 3 6 2 2 2 2" xfId="16980" xr:uid="{00000000-0005-0000-0000-000043430000}"/>
    <cellStyle name="20% - Dekorfärg4 3 6 2 2 2 2 2" xfId="43219" xr:uid="{00000000-0005-0000-0000-000044430000}"/>
    <cellStyle name="20% - Dekorfärg4 3 6 2 2 2 3" xfId="34477" xr:uid="{00000000-0005-0000-0000-000045430000}"/>
    <cellStyle name="20% - Dekorfärg4 3 6 2 2 2_Tabell 6a K" xfId="26358" xr:uid="{00000000-0005-0000-0000-000046430000}"/>
    <cellStyle name="20% - Dekorfärg4 3 6 2 2 3" xfId="12594" xr:uid="{00000000-0005-0000-0000-000047430000}"/>
    <cellStyle name="20% - Dekorfärg4 3 6 2 2 3 2" xfId="43220" xr:uid="{00000000-0005-0000-0000-000048430000}"/>
    <cellStyle name="20% - Dekorfärg4 3 6 2 2 4" xfId="30091" xr:uid="{00000000-0005-0000-0000-000049430000}"/>
    <cellStyle name="20% - Dekorfärg4 3 6 2 2 5" xfId="43221" xr:uid="{00000000-0005-0000-0000-00004A430000}"/>
    <cellStyle name="20% - Dekorfärg4 3 6 2 2_Tabell 6a K" xfId="18010" xr:uid="{00000000-0005-0000-0000-00004B430000}"/>
    <cellStyle name="20% - Dekorfärg4 3 6 2 3" xfId="5902" xr:uid="{00000000-0005-0000-0000-00004C430000}"/>
    <cellStyle name="20% - Dekorfärg4 3 6 2 3 2" xfId="14787" xr:uid="{00000000-0005-0000-0000-00004D430000}"/>
    <cellStyle name="20% - Dekorfärg4 3 6 2 3 2 2" xfId="43222" xr:uid="{00000000-0005-0000-0000-00004E430000}"/>
    <cellStyle name="20% - Dekorfärg4 3 6 2 3 3" xfId="32284" xr:uid="{00000000-0005-0000-0000-00004F430000}"/>
    <cellStyle name="20% - Dekorfärg4 3 6 2 3 4" xfId="43223" xr:uid="{00000000-0005-0000-0000-000050430000}"/>
    <cellStyle name="20% - Dekorfärg4 3 6 2 3_Tabell 6a K" xfId="19897" xr:uid="{00000000-0005-0000-0000-000051430000}"/>
    <cellStyle name="20% - Dekorfärg4 3 6 2 4" xfId="10402" xr:uid="{00000000-0005-0000-0000-000052430000}"/>
    <cellStyle name="20% - Dekorfärg4 3 6 2 4 2" xfId="43224" xr:uid="{00000000-0005-0000-0000-000053430000}"/>
    <cellStyle name="20% - Dekorfärg4 3 6 2 4 2 2" xfId="43225" xr:uid="{00000000-0005-0000-0000-000054430000}"/>
    <cellStyle name="20% - Dekorfärg4 3 6 2 4 3" xfId="43226" xr:uid="{00000000-0005-0000-0000-000055430000}"/>
    <cellStyle name="20% - Dekorfärg4 3 6 2 5" xfId="27899" xr:uid="{00000000-0005-0000-0000-000056430000}"/>
    <cellStyle name="20% - Dekorfärg4 3 6 2 5 2" xfId="43227" xr:uid="{00000000-0005-0000-0000-000057430000}"/>
    <cellStyle name="20% - Dekorfärg4 3 6 2 6" xfId="43228" xr:uid="{00000000-0005-0000-0000-000058430000}"/>
    <cellStyle name="20% - Dekorfärg4 3 6 2 7" xfId="43229" xr:uid="{00000000-0005-0000-0000-000059430000}"/>
    <cellStyle name="20% - Dekorfärg4 3 6 2_Tabell 6a K" xfId="25960" xr:uid="{00000000-0005-0000-0000-00005A430000}"/>
    <cellStyle name="20% - Dekorfärg4 3 6 3" xfId="2792" xr:uid="{00000000-0005-0000-0000-00005B430000}"/>
    <cellStyle name="20% - Dekorfärg4 3 6 3 2" xfId="7178" xr:uid="{00000000-0005-0000-0000-00005C430000}"/>
    <cellStyle name="20% - Dekorfärg4 3 6 3 2 2" xfId="16063" xr:uid="{00000000-0005-0000-0000-00005D430000}"/>
    <cellStyle name="20% - Dekorfärg4 3 6 3 2 2 2" xfId="43230" xr:uid="{00000000-0005-0000-0000-00005E430000}"/>
    <cellStyle name="20% - Dekorfärg4 3 6 3 2 3" xfId="33560" xr:uid="{00000000-0005-0000-0000-00005F430000}"/>
    <cellStyle name="20% - Dekorfärg4 3 6 3 2 4" xfId="43231" xr:uid="{00000000-0005-0000-0000-000060430000}"/>
    <cellStyle name="20% - Dekorfärg4 3 6 3 2_Tabell 6a K" xfId="24303" xr:uid="{00000000-0005-0000-0000-000061430000}"/>
    <cellStyle name="20% - Dekorfärg4 3 6 3 3" xfId="11677" xr:uid="{00000000-0005-0000-0000-000062430000}"/>
    <cellStyle name="20% - Dekorfärg4 3 6 3 3 2" xfId="43232" xr:uid="{00000000-0005-0000-0000-000063430000}"/>
    <cellStyle name="20% - Dekorfärg4 3 6 3 3 2 2" xfId="43233" xr:uid="{00000000-0005-0000-0000-000064430000}"/>
    <cellStyle name="20% - Dekorfärg4 3 6 3 3 3" xfId="43234" xr:uid="{00000000-0005-0000-0000-000065430000}"/>
    <cellStyle name="20% - Dekorfärg4 3 6 3 4" xfId="29174" xr:uid="{00000000-0005-0000-0000-000066430000}"/>
    <cellStyle name="20% - Dekorfärg4 3 6 3 4 2" xfId="43235" xr:uid="{00000000-0005-0000-0000-000067430000}"/>
    <cellStyle name="20% - Dekorfärg4 3 6 3 5" xfId="43236" xr:uid="{00000000-0005-0000-0000-000068430000}"/>
    <cellStyle name="20% - Dekorfärg4 3 6 3 6" xfId="43237" xr:uid="{00000000-0005-0000-0000-000069430000}"/>
    <cellStyle name="20% - Dekorfärg4 3 6 3_Tabell 6a K" xfId="26414" xr:uid="{00000000-0005-0000-0000-00006A430000}"/>
    <cellStyle name="20% - Dekorfärg4 3 6 4" xfId="4985" xr:uid="{00000000-0005-0000-0000-00006B430000}"/>
    <cellStyle name="20% - Dekorfärg4 3 6 4 2" xfId="13870" xr:uid="{00000000-0005-0000-0000-00006C430000}"/>
    <cellStyle name="20% - Dekorfärg4 3 6 4 2 2" xfId="43238" xr:uid="{00000000-0005-0000-0000-00006D430000}"/>
    <cellStyle name="20% - Dekorfärg4 3 6 4 3" xfId="31367" xr:uid="{00000000-0005-0000-0000-00006E430000}"/>
    <cellStyle name="20% - Dekorfärg4 3 6 4 4" xfId="43239" xr:uid="{00000000-0005-0000-0000-00006F430000}"/>
    <cellStyle name="20% - Dekorfärg4 3 6 4_Tabell 6a K" xfId="24621" xr:uid="{00000000-0005-0000-0000-000070430000}"/>
    <cellStyle name="20% - Dekorfärg4 3 6 5" xfId="9485" xr:uid="{00000000-0005-0000-0000-000071430000}"/>
    <cellStyle name="20% - Dekorfärg4 3 6 5 2" xfId="43240" xr:uid="{00000000-0005-0000-0000-000072430000}"/>
    <cellStyle name="20% - Dekorfärg4 3 6 5 2 2" xfId="43241" xr:uid="{00000000-0005-0000-0000-000073430000}"/>
    <cellStyle name="20% - Dekorfärg4 3 6 5 3" xfId="43242" xr:uid="{00000000-0005-0000-0000-000074430000}"/>
    <cellStyle name="20% - Dekorfärg4 3 6 6" xfId="26982" xr:uid="{00000000-0005-0000-0000-000075430000}"/>
    <cellStyle name="20% - Dekorfärg4 3 6 6 2" xfId="43243" xr:uid="{00000000-0005-0000-0000-000076430000}"/>
    <cellStyle name="20% - Dekorfärg4 3 6 7" xfId="43244" xr:uid="{00000000-0005-0000-0000-000077430000}"/>
    <cellStyle name="20% - Dekorfärg4 3 6 8" xfId="43245" xr:uid="{00000000-0005-0000-0000-000078430000}"/>
    <cellStyle name="20% - Dekorfärg4 3 6_Tabell 6a K" xfId="25429" xr:uid="{00000000-0005-0000-0000-000079430000}"/>
    <cellStyle name="20% - Dekorfärg4 3 7" xfId="1024" xr:uid="{00000000-0005-0000-0000-00007A430000}"/>
    <cellStyle name="20% - Dekorfärg4 3 7 2" xfId="1518" xr:uid="{00000000-0005-0000-0000-00007B430000}"/>
    <cellStyle name="20% - Dekorfärg4 3 7 2 2" xfId="3710" xr:uid="{00000000-0005-0000-0000-00007C430000}"/>
    <cellStyle name="20% - Dekorfärg4 3 7 2 2 2" xfId="8096" xr:uid="{00000000-0005-0000-0000-00007D430000}"/>
    <cellStyle name="20% - Dekorfärg4 3 7 2 2 2 2" xfId="16981" xr:uid="{00000000-0005-0000-0000-00007E430000}"/>
    <cellStyle name="20% - Dekorfärg4 3 7 2 2 2 2 2" xfId="43246" xr:uid="{00000000-0005-0000-0000-00007F430000}"/>
    <cellStyle name="20% - Dekorfärg4 3 7 2 2 2 3" xfId="34478" xr:uid="{00000000-0005-0000-0000-000080430000}"/>
    <cellStyle name="20% - Dekorfärg4 3 7 2 2 2_Tabell 6a K" xfId="19721" xr:uid="{00000000-0005-0000-0000-000081430000}"/>
    <cellStyle name="20% - Dekorfärg4 3 7 2 2 3" xfId="12595" xr:uid="{00000000-0005-0000-0000-000082430000}"/>
    <cellStyle name="20% - Dekorfärg4 3 7 2 2 3 2" xfId="43247" xr:uid="{00000000-0005-0000-0000-000083430000}"/>
    <cellStyle name="20% - Dekorfärg4 3 7 2 2 4" xfId="30092" xr:uid="{00000000-0005-0000-0000-000084430000}"/>
    <cellStyle name="20% - Dekorfärg4 3 7 2 2 5" xfId="43248" xr:uid="{00000000-0005-0000-0000-000085430000}"/>
    <cellStyle name="20% - Dekorfärg4 3 7 2 2_Tabell 6a K" xfId="24709" xr:uid="{00000000-0005-0000-0000-000086430000}"/>
    <cellStyle name="20% - Dekorfärg4 3 7 2 3" xfId="5903" xr:uid="{00000000-0005-0000-0000-000087430000}"/>
    <cellStyle name="20% - Dekorfärg4 3 7 2 3 2" xfId="14788" xr:uid="{00000000-0005-0000-0000-000088430000}"/>
    <cellStyle name="20% - Dekorfärg4 3 7 2 3 2 2" xfId="43249" xr:uid="{00000000-0005-0000-0000-000089430000}"/>
    <cellStyle name="20% - Dekorfärg4 3 7 2 3 3" xfId="32285" xr:uid="{00000000-0005-0000-0000-00008A430000}"/>
    <cellStyle name="20% - Dekorfärg4 3 7 2 3 4" xfId="43250" xr:uid="{00000000-0005-0000-0000-00008B430000}"/>
    <cellStyle name="20% - Dekorfärg4 3 7 2 3_Tabell 6a K" xfId="24506" xr:uid="{00000000-0005-0000-0000-00008C430000}"/>
    <cellStyle name="20% - Dekorfärg4 3 7 2 4" xfId="10403" xr:uid="{00000000-0005-0000-0000-00008D430000}"/>
    <cellStyle name="20% - Dekorfärg4 3 7 2 4 2" xfId="43251" xr:uid="{00000000-0005-0000-0000-00008E430000}"/>
    <cellStyle name="20% - Dekorfärg4 3 7 2 4 2 2" xfId="43252" xr:uid="{00000000-0005-0000-0000-00008F430000}"/>
    <cellStyle name="20% - Dekorfärg4 3 7 2 4 3" xfId="43253" xr:uid="{00000000-0005-0000-0000-000090430000}"/>
    <cellStyle name="20% - Dekorfärg4 3 7 2 5" xfId="27900" xr:uid="{00000000-0005-0000-0000-000091430000}"/>
    <cellStyle name="20% - Dekorfärg4 3 7 2 5 2" xfId="43254" xr:uid="{00000000-0005-0000-0000-000092430000}"/>
    <cellStyle name="20% - Dekorfärg4 3 7 2 6" xfId="43255" xr:uid="{00000000-0005-0000-0000-000093430000}"/>
    <cellStyle name="20% - Dekorfärg4 3 7 2 7" xfId="43256" xr:uid="{00000000-0005-0000-0000-000094430000}"/>
    <cellStyle name="20% - Dekorfärg4 3 7 2_Tabell 6a K" xfId="22899" xr:uid="{00000000-0005-0000-0000-000095430000}"/>
    <cellStyle name="20% - Dekorfärg4 3 7 3" xfId="3216" xr:uid="{00000000-0005-0000-0000-000096430000}"/>
    <cellStyle name="20% - Dekorfärg4 3 7 3 2" xfId="7602" xr:uid="{00000000-0005-0000-0000-000097430000}"/>
    <cellStyle name="20% - Dekorfärg4 3 7 3 2 2" xfId="16487" xr:uid="{00000000-0005-0000-0000-000098430000}"/>
    <cellStyle name="20% - Dekorfärg4 3 7 3 2 2 2" xfId="43257" xr:uid="{00000000-0005-0000-0000-000099430000}"/>
    <cellStyle name="20% - Dekorfärg4 3 7 3 2 3" xfId="33984" xr:uid="{00000000-0005-0000-0000-00009A430000}"/>
    <cellStyle name="20% - Dekorfärg4 3 7 3 2 4" xfId="43258" xr:uid="{00000000-0005-0000-0000-00009B430000}"/>
    <cellStyle name="20% - Dekorfärg4 3 7 3 2_Tabell 6a K" xfId="21743" xr:uid="{00000000-0005-0000-0000-00009C430000}"/>
    <cellStyle name="20% - Dekorfärg4 3 7 3 3" xfId="12101" xr:uid="{00000000-0005-0000-0000-00009D430000}"/>
    <cellStyle name="20% - Dekorfärg4 3 7 3 3 2" xfId="43259" xr:uid="{00000000-0005-0000-0000-00009E430000}"/>
    <cellStyle name="20% - Dekorfärg4 3 7 3 3 2 2" xfId="43260" xr:uid="{00000000-0005-0000-0000-00009F430000}"/>
    <cellStyle name="20% - Dekorfärg4 3 7 3 3 3" xfId="43261" xr:uid="{00000000-0005-0000-0000-0000A0430000}"/>
    <cellStyle name="20% - Dekorfärg4 3 7 3 4" xfId="29598" xr:uid="{00000000-0005-0000-0000-0000A1430000}"/>
    <cellStyle name="20% - Dekorfärg4 3 7 3 4 2" xfId="43262" xr:uid="{00000000-0005-0000-0000-0000A2430000}"/>
    <cellStyle name="20% - Dekorfärg4 3 7 3 5" xfId="43263" xr:uid="{00000000-0005-0000-0000-0000A3430000}"/>
    <cellStyle name="20% - Dekorfärg4 3 7 3 6" xfId="43264" xr:uid="{00000000-0005-0000-0000-0000A4430000}"/>
    <cellStyle name="20% - Dekorfärg4 3 7 3_Tabell 6a K" xfId="23382" xr:uid="{00000000-0005-0000-0000-0000A5430000}"/>
    <cellStyle name="20% - Dekorfärg4 3 7 4" xfId="5409" xr:uid="{00000000-0005-0000-0000-0000A6430000}"/>
    <cellStyle name="20% - Dekorfärg4 3 7 4 2" xfId="14294" xr:uid="{00000000-0005-0000-0000-0000A7430000}"/>
    <cellStyle name="20% - Dekorfärg4 3 7 4 2 2" xfId="43265" xr:uid="{00000000-0005-0000-0000-0000A8430000}"/>
    <cellStyle name="20% - Dekorfärg4 3 7 4 3" xfId="31791" xr:uid="{00000000-0005-0000-0000-0000A9430000}"/>
    <cellStyle name="20% - Dekorfärg4 3 7 4 4" xfId="43266" xr:uid="{00000000-0005-0000-0000-0000AA430000}"/>
    <cellStyle name="20% - Dekorfärg4 3 7 4_Tabell 6a K" xfId="22193" xr:uid="{00000000-0005-0000-0000-0000AB430000}"/>
    <cellStyle name="20% - Dekorfärg4 3 7 5" xfId="9909" xr:uid="{00000000-0005-0000-0000-0000AC430000}"/>
    <cellStyle name="20% - Dekorfärg4 3 7 5 2" xfId="43267" xr:uid="{00000000-0005-0000-0000-0000AD430000}"/>
    <cellStyle name="20% - Dekorfärg4 3 7 5 2 2" xfId="43268" xr:uid="{00000000-0005-0000-0000-0000AE430000}"/>
    <cellStyle name="20% - Dekorfärg4 3 7 5 3" xfId="43269" xr:uid="{00000000-0005-0000-0000-0000AF430000}"/>
    <cellStyle name="20% - Dekorfärg4 3 7 6" xfId="27406" xr:uid="{00000000-0005-0000-0000-0000B0430000}"/>
    <cellStyle name="20% - Dekorfärg4 3 7 6 2" xfId="43270" xr:uid="{00000000-0005-0000-0000-0000B1430000}"/>
    <cellStyle name="20% - Dekorfärg4 3 7 7" xfId="43271" xr:uid="{00000000-0005-0000-0000-0000B2430000}"/>
    <cellStyle name="20% - Dekorfärg4 3 7 8" xfId="43272" xr:uid="{00000000-0005-0000-0000-0000B3430000}"/>
    <cellStyle name="20% - Dekorfärg4 3 7_Tabell 6a K" xfId="24466" xr:uid="{00000000-0005-0000-0000-0000B4430000}"/>
    <cellStyle name="20% - Dekorfärg4 3 8" xfId="1499" xr:uid="{00000000-0005-0000-0000-0000B5430000}"/>
    <cellStyle name="20% - Dekorfärg4 3 8 2" xfId="3691" xr:uid="{00000000-0005-0000-0000-0000B6430000}"/>
    <cellStyle name="20% - Dekorfärg4 3 8 2 2" xfId="8077" xr:uid="{00000000-0005-0000-0000-0000B7430000}"/>
    <cellStyle name="20% - Dekorfärg4 3 8 2 2 2" xfId="16962" xr:uid="{00000000-0005-0000-0000-0000B8430000}"/>
    <cellStyle name="20% - Dekorfärg4 3 8 2 2 2 2" xfId="43273" xr:uid="{00000000-0005-0000-0000-0000B9430000}"/>
    <cellStyle name="20% - Dekorfärg4 3 8 2 2 3" xfId="34459" xr:uid="{00000000-0005-0000-0000-0000BA430000}"/>
    <cellStyle name="20% - Dekorfärg4 3 8 2 2_Tabell 6a K" xfId="21886" xr:uid="{00000000-0005-0000-0000-0000BB430000}"/>
    <cellStyle name="20% - Dekorfärg4 3 8 2 3" xfId="12576" xr:uid="{00000000-0005-0000-0000-0000BC430000}"/>
    <cellStyle name="20% - Dekorfärg4 3 8 2 3 2" xfId="43274" xr:uid="{00000000-0005-0000-0000-0000BD430000}"/>
    <cellStyle name="20% - Dekorfärg4 3 8 2 4" xfId="30073" xr:uid="{00000000-0005-0000-0000-0000BE430000}"/>
    <cellStyle name="20% - Dekorfärg4 3 8 2 5" xfId="43275" xr:uid="{00000000-0005-0000-0000-0000BF430000}"/>
    <cellStyle name="20% - Dekorfärg4 3 8 2_Tabell 6a K" xfId="22483" xr:uid="{00000000-0005-0000-0000-0000C0430000}"/>
    <cellStyle name="20% - Dekorfärg4 3 8 3" xfId="5884" xr:uid="{00000000-0005-0000-0000-0000C1430000}"/>
    <cellStyle name="20% - Dekorfärg4 3 8 3 2" xfId="14769" xr:uid="{00000000-0005-0000-0000-0000C2430000}"/>
    <cellStyle name="20% - Dekorfärg4 3 8 3 2 2" xfId="43276" xr:uid="{00000000-0005-0000-0000-0000C3430000}"/>
    <cellStyle name="20% - Dekorfärg4 3 8 3 3" xfId="32266" xr:uid="{00000000-0005-0000-0000-0000C4430000}"/>
    <cellStyle name="20% - Dekorfärg4 3 8 3 4" xfId="43277" xr:uid="{00000000-0005-0000-0000-0000C5430000}"/>
    <cellStyle name="20% - Dekorfärg4 3 8 3_Tabell 6a K" xfId="20225" xr:uid="{00000000-0005-0000-0000-0000C6430000}"/>
    <cellStyle name="20% - Dekorfärg4 3 8 4" xfId="10384" xr:uid="{00000000-0005-0000-0000-0000C7430000}"/>
    <cellStyle name="20% - Dekorfärg4 3 8 4 2" xfId="43278" xr:uid="{00000000-0005-0000-0000-0000C8430000}"/>
    <cellStyle name="20% - Dekorfärg4 3 8 4 2 2" xfId="43279" xr:uid="{00000000-0005-0000-0000-0000C9430000}"/>
    <cellStyle name="20% - Dekorfärg4 3 8 4 3" xfId="43280" xr:uid="{00000000-0005-0000-0000-0000CA430000}"/>
    <cellStyle name="20% - Dekorfärg4 3 8 5" xfId="27881" xr:uid="{00000000-0005-0000-0000-0000CB430000}"/>
    <cellStyle name="20% - Dekorfärg4 3 8 5 2" xfId="43281" xr:uid="{00000000-0005-0000-0000-0000CC430000}"/>
    <cellStyle name="20% - Dekorfärg4 3 8 6" xfId="43282" xr:uid="{00000000-0005-0000-0000-0000CD430000}"/>
    <cellStyle name="20% - Dekorfärg4 3 8 7" xfId="43283" xr:uid="{00000000-0005-0000-0000-0000CE430000}"/>
    <cellStyle name="20% - Dekorfärg4 3 8_Tabell 6a K" xfId="22788" xr:uid="{00000000-0005-0000-0000-0000CF430000}"/>
    <cellStyle name="20% - Dekorfärg4 3 9" xfId="2368" xr:uid="{00000000-0005-0000-0000-0000D0430000}"/>
    <cellStyle name="20% - Dekorfärg4 3 9 2" xfId="6754" xr:uid="{00000000-0005-0000-0000-0000D1430000}"/>
    <cellStyle name="20% - Dekorfärg4 3 9 2 2" xfId="15639" xr:uid="{00000000-0005-0000-0000-0000D2430000}"/>
    <cellStyle name="20% - Dekorfärg4 3 9 2 2 2" xfId="43284" xr:uid="{00000000-0005-0000-0000-0000D3430000}"/>
    <cellStyle name="20% - Dekorfärg4 3 9 2 3" xfId="33136" xr:uid="{00000000-0005-0000-0000-0000D4430000}"/>
    <cellStyle name="20% - Dekorfärg4 3 9 2 4" xfId="43285" xr:uid="{00000000-0005-0000-0000-0000D5430000}"/>
    <cellStyle name="20% - Dekorfärg4 3 9 2_Tabell 6a K" xfId="21262" xr:uid="{00000000-0005-0000-0000-0000D6430000}"/>
    <cellStyle name="20% - Dekorfärg4 3 9 3" xfId="11253" xr:uid="{00000000-0005-0000-0000-0000D7430000}"/>
    <cellStyle name="20% - Dekorfärg4 3 9 3 2" xfId="43286" xr:uid="{00000000-0005-0000-0000-0000D8430000}"/>
    <cellStyle name="20% - Dekorfärg4 3 9 3 2 2" xfId="43287" xr:uid="{00000000-0005-0000-0000-0000D9430000}"/>
    <cellStyle name="20% - Dekorfärg4 3 9 3 3" xfId="43288" xr:uid="{00000000-0005-0000-0000-0000DA430000}"/>
    <cellStyle name="20% - Dekorfärg4 3 9 4" xfId="28750" xr:uid="{00000000-0005-0000-0000-0000DB430000}"/>
    <cellStyle name="20% - Dekorfärg4 3 9 4 2" xfId="43289" xr:uid="{00000000-0005-0000-0000-0000DC430000}"/>
    <cellStyle name="20% - Dekorfärg4 3 9 5" xfId="43290" xr:uid="{00000000-0005-0000-0000-0000DD430000}"/>
    <cellStyle name="20% - Dekorfärg4 3 9 6" xfId="43291" xr:uid="{00000000-0005-0000-0000-0000DE430000}"/>
    <cellStyle name="20% - Dekorfärg4 3 9_Tabell 6a K" xfId="17972" xr:uid="{00000000-0005-0000-0000-0000DF430000}"/>
    <cellStyle name="20% - Dekorfärg4 3_Tabell 6a K" xfId="25867" xr:uid="{00000000-0005-0000-0000-0000E0430000}"/>
    <cellStyle name="20% - Dekorfärg4 4" xfId="304" xr:uid="{00000000-0005-0000-0000-0000E1430000}"/>
    <cellStyle name="20% - Dekorfärg4 4 10" xfId="43292" xr:uid="{00000000-0005-0000-0000-0000E2430000}"/>
    <cellStyle name="20% - Dekorfärg4 4 11" xfId="43293" xr:uid="{00000000-0005-0000-0000-0000E3430000}"/>
    <cellStyle name="20% - Dekorfärg4 4 12" xfId="43294" xr:uid="{00000000-0005-0000-0000-0000E4430000}"/>
    <cellStyle name="20% - Dekorfärg4 4 2" xfId="516" xr:uid="{00000000-0005-0000-0000-0000E5430000}"/>
    <cellStyle name="20% - Dekorfärg4 4 2 2" xfId="940" xr:uid="{00000000-0005-0000-0000-0000E6430000}"/>
    <cellStyle name="20% - Dekorfärg4 4 2 2 2" xfId="1521" xr:uid="{00000000-0005-0000-0000-0000E7430000}"/>
    <cellStyle name="20% - Dekorfärg4 4 2 2 2 2" xfId="3713" xr:uid="{00000000-0005-0000-0000-0000E8430000}"/>
    <cellStyle name="20% - Dekorfärg4 4 2 2 2 2 2" xfId="8099" xr:uid="{00000000-0005-0000-0000-0000E9430000}"/>
    <cellStyle name="20% - Dekorfärg4 4 2 2 2 2 2 2" xfId="16984" xr:uid="{00000000-0005-0000-0000-0000EA430000}"/>
    <cellStyle name="20% - Dekorfärg4 4 2 2 2 2 2 2 2" xfId="43295" xr:uid="{00000000-0005-0000-0000-0000EB430000}"/>
    <cellStyle name="20% - Dekorfärg4 4 2 2 2 2 2 3" xfId="34481" xr:uid="{00000000-0005-0000-0000-0000EC430000}"/>
    <cellStyle name="20% - Dekorfärg4 4 2 2 2 2 2_Tabell 6a K" xfId="25054" xr:uid="{00000000-0005-0000-0000-0000ED430000}"/>
    <cellStyle name="20% - Dekorfärg4 4 2 2 2 2 3" xfId="12598" xr:uid="{00000000-0005-0000-0000-0000EE430000}"/>
    <cellStyle name="20% - Dekorfärg4 4 2 2 2 2 3 2" xfId="43296" xr:uid="{00000000-0005-0000-0000-0000EF430000}"/>
    <cellStyle name="20% - Dekorfärg4 4 2 2 2 2 4" xfId="30095" xr:uid="{00000000-0005-0000-0000-0000F0430000}"/>
    <cellStyle name="20% - Dekorfärg4 4 2 2 2 2 5" xfId="43297" xr:uid="{00000000-0005-0000-0000-0000F1430000}"/>
    <cellStyle name="20% - Dekorfärg4 4 2 2 2 2_Tabell 6a K" xfId="26229" xr:uid="{00000000-0005-0000-0000-0000F2430000}"/>
    <cellStyle name="20% - Dekorfärg4 4 2 2 2 3" xfId="5906" xr:uid="{00000000-0005-0000-0000-0000F3430000}"/>
    <cellStyle name="20% - Dekorfärg4 4 2 2 2 3 2" xfId="14791" xr:uid="{00000000-0005-0000-0000-0000F4430000}"/>
    <cellStyle name="20% - Dekorfärg4 4 2 2 2 3 2 2" xfId="43298" xr:uid="{00000000-0005-0000-0000-0000F5430000}"/>
    <cellStyle name="20% - Dekorfärg4 4 2 2 2 3 3" xfId="32288" xr:uid="{00000000-0005-0000-0000-0000F6430000}"/>
    <cellStyle name="20% - Dekorfärg4 4 2 2 2 3 4" xfId="43299" xr:uid="{00000000-0005-0000-0000-0000F7430000}"/>
    <cellStyle name="20% - Dekorfärg4 4 2 2 2 3_Tabell 6a K" xfId="20257" xr:uid="{00000000-0005-0000-0000-0000F8430000}"/>
    <cellStyle name="20% - Dekorfärg4 4 2 2 2 4" xfId="10406" xr:uid="{00000000-0005-0000-0000-0000F9430000}"/>
    <cellStyle name="20% - Dekorfärg4 4 2 2 2 4 2" xfId="43300" xr:uid="{00000000-0005-0000-0000-0000FA430000}"/>
    <cellStyle name="20% - Dekorfärg4 4 2 2 2 4 2 2" xfId="43301" xr:uid="{00000000-0005-0000-0000-0000FB430000}"/>
    <cellStyle name="20% - Dekorfärg4 4 2 2 2 4 3" xfId="43302" xr:uid="{00000000-0005-0000-0000-0000FC430000}"/>
    <cellStyle name="20% - Dekorfärg4 4 2 2 2 5" xfId="27903" xr:uid="{00000000-0005-0000-0000-0000FD430000}"/>
    <cellStyle name="20% - Dekorfärg4 4 2 2 2 5 2" xfId="43303" xr:uid="{00000000-0005-0000-0000-0000FE430000}"/>
    <cellStyle name="20% - Dekorfärg4 4 2 2 2 6" xfId="43304" xr:uid="{00000000-0005-0000-0000-0000FF430000}"/>
    <cellStyle name="20% - Dekorfärg4 4 2 2 2 7" xfId="43305" xr:uid="{00000000-0005-0000-0000-000000440000}"/>
    <cellStyle name="20% - Dekorfärg4 4 2 2 2_Tabell 6a K" xfId="18353" xr:uid="{00000000-0005-0000-0000-000001440000}"/>
    <cellStyle name="20% - Dekorfärg4 4 2 2 3" xfId="3132" xr:uid="{00000000-0005-0000-0000-000002440000}"/>
    <cellStyle name="20% - Dekorfärg4 4 2 2 3 2" xfId="7518" xr:uid="{00000000-0005-0000-0000-000003440000}"/>
    <cellStyle name="20% - Dekorfärg4 4 2 2 3 2 2" xfId="16403" xr:uid="{00000000-0005-0000-0000-000004440000}"/>
    <cellStyle name="20% - Dekorfärg4 4 2 2 3 2 2 2" xfId="43306" xr:uid="{00000000-0005-0000-0000-000005440000}"/>
    <cellStyle name="20% - Dekorfärg4 4 2 2 3 2 3" xfId="33900" xr:uid="{00000000-0005-0000-0000-000006440000}"/>
    <cellStyle name="20% - Dekorfärg4 4 2 2 3 2 4" xfId="43307" xr:uid="{00000000-0005-0000-0000-000007440000}"/>
    <cellStyle name="20% - Dekorfärg4 4 2 2 3 2_Tabell 6a K" xfId="21820" xr:uid="{00000000-0005-0000-0000-000008440000}"/>
    <cellStyle name="20% - Dekorfärg4 4 2 2 3 3" xfId="12017" xr:uid="{00000000-0005-0000-0000-000009440000}"/>
    <cellStyle name="20% - Dekorfärg4 4 2 2 3 3 2" xfId="43308" xr:uid="{00000000-0005-0000-0000-00000A440000}"/>
    <cellStyle name="20% - Dekorfärg4 4 2 2 3 3 2 2" xfId="43309" xr:uid="{00000000-0005-0000-0000-00000B440000}"/>
    <cellStyle name="20% - Dekorfärg4 4 2 2 3 3 3" xfId="43310" xr:uid="{00000000-0005-0000-0000-00000C440000}"/>
    <cellStyle name="20% - Dekorfärg4 4 2 2 3 4" xfId="29514" xr:uid="{00000000-0005-0000-0000-00000D440000}"/>
    <cellStyle name="20% - Dekorfärg4 4 2 2 3 4 2" xfId="43311" xr:uid="{00000000-0005-0000-0000-00000E440000}"/>
    <cellStyle name="20% - Dekorfärg4 4 2 2 3 5" xfId="43312" xr:uid="{00000000-0005-0000-0000-00000F440000}"/>
    <cellStyle name="20% - Dekorfärg4 4 2 2 3 6" xfId="43313" xr:uid="{00000000-0005-0000-0000-000010440000}"/>
    <cellStyle name="20% - Dekorfärg4 4 2 2 3_Tabell 6a K" xfId="20177" xr:uid="{00000000-0005-0000-0000-000011440000}"/>
    <cellStyle name="20% - Dekorfärg4 4 2 2 4" xfId="5325" xr:uid="{00000000-0005-0000-0000-000012440000}"/>
    <cellStyle name="20% - Dekorfärg4 4 2 2 4 2" xfId="14210" xr:uid="{00000000-0005-0000-0000-000013440000}"/>
    <cellStyle name="20% - Dekorfärg4 4 2 2 4 2 2" xfId="43314" xr:uid="{00000000-0005-0000-0000-000014440000}"/>
    <cellStyle name="20% - Dekorfärg4 4 2 2 4 3" xfId="31707" xr:uid="{00000000-0005-0000-0000-000015440000}"/>
    <cellStyle name="20% - Dekorfärg4 4 2 2 4 4" xfId="43315" xr:uid="{00000000-0005-0000-0000-000016440000}"/>
    <cellStyle name="20% - Dekorfärg4 4 2 2 4_Tabell 6a K" xfId="18584" xr:uid="{00000000-0005-0000-0000-000017440000}"/>
    <cellStyle name="20% - Dekorfärg4 4 2 2 5" xfId="9825" xr:uid="{00000000-0005-0000-0000-000018440000}"/>
    <cellStyle name="20% - Dekorfärg4 4 2 2 5 2" xfId="43316" xr:uid="{00000000-0005-0000-0000-000019440000}"/>
    <cellStyle name="20% - Dekorfärg4 4 2 2 5 2 2" xfId="43317" xr:uid="{00000000-0005-0000-0000-00001A440000}"/>
    <cellStyle name="20% - Dekorfärg4 4 2 2 5 3" xfId="43318" xr:uid="{00000000-0005-0000-0000-00001B440000}"/>
    <cellStyle name="20% - Dekorfärg4 4 2 2 6" xfId="27322" xr:uid="{00000000-0005-0000-0000-00001C440000}"/>
    <cellStyle name="20% - Dekorfärg4 4 2 2 6 2" xfId="43319" xr:uid="{00000000-0005-0000-0000-00001D440000}"/>
    <cellStyle name="20% - Dekorfärg4 4 2 2 7" xfId="43320" xr:uid="{00000000-0005-0000-0000-00001E440000}"/>
    <cellStyle name="20% - Dekorfärg4 4 2 2 8" xfId="43321" xr:uid="{00000000-0005-0000-0000-00001F440000}"/>
    <cellStyle name="20% - Dekorfärg4 4 2 2_Tabell 6a K" xfId="18917" xr:uid="{00000000-0005-0000-0000-000020440000}"/>
    <cellStyle name="20% - Dekorfärg4 4 2 3" xfId="1520" xr:uid="{00000000-0005-0000-0000-000021440000}"/>
    <cellStyle name="20% - Dekorfärg4 4 2 3 2" xfId="3712" xr:uid="{00000000-0005-0000-0000-000022440000}"/>
    <cellStyle name="20% - Dekorfärg4 4 2 3 2 2" xfId="8098" xr:uid="{00000000-0005-0000-0000-000023440000}"/>
    <cellStyle name="20% - Dekorfärg4 4 2 3 2 2 2" xfId="16983" xr:uid="{00000000-0005-0000-0000-000024440000}"/>
    <cellStyle name="20% - Dekorfärg4 4 2 3 2 2 2 2" xfId="43322" xr:uid="{00000000-0005-0000-0000-000025440000}"/>
    <cellStyle name="20% - Dekorfärg4 4 2 3 2 2 3" xfId="34480" xr:uid="{00000000-0005-0000-0000-000026440000}"/>
    <cellStyle name="20% - Dekorfärg4 4 2 3 2 2_Tabell 6a K" xfId="20811" xr:uid="{00000000-0005-0000-0000-000027440000}"/>
    <cellStyle name="20% - Dekorfärg4 4 2 3 2 3" xfId="12597" xr:uid="{00000000-0005-0000-0000-000028440000}"/>
    <cellStyle name="20% - Dekorfärg4 4 2 3 2 3 2" xfId="43323" xr:uid="{00000000-0005-0000-0000-000029440000}"/>
    <cellStyle name="20% - Dekorfärg4 4 2 3 2 4" xfId="30094" xr:uid="{00000000-0005-0000-0000-00002A440000}"/>
    <cellStyle name="20% - Dekorfärg4 4 2 3 2 5" xfId="43324" xr:uid="{00000000-0005-0000-0000-00002B440000}"/>
    <cellStyle name="20% - Dekorfärg4 4 2 3 2_Tabell 6a K" xfId="21621" xr:uid="{00000000-0005-0000-0000-00002C440000}"/>
    <cellStyle name="20% - Dekorfärg4 4 2 3 3" xfId="5905" xr:uid="{00000000-0005-0000-0000-00002D440000}"/>
    <cellStyle name="20% - Dekorfärg4 4 2 3 3 2" xfId="14790" xr:uid="{00000000-0005-0000-0000-00002E440000}"/>
    <cellStyle name="20% - Dekorfärg4 4 2 3 3 2 2" xfId="43325" xr:uid="{00000000-0005-0000-0000-00002F440000}"/>
    <cellStyle name="20% - Dekorfärg4 4 2 3 3 3" xfId="32287" xr:uid="{00000000-0005-0000-0000-000030440000}"/>
    <cellStyle name="20% - Dekorfärg4 4 2 3 3 4" xfId="43326" xr:uid="{00000000-0005-0000-0000-000031440000}"/>
    <cellStyle name="20% - Dekorfärg4 4 2 3 3_Tabell 6a K" xfId="24300" xr:uid="{00000000-0005-0000-0000-000032440000}"/>
    <cellStyle name="20% - Dekorfärg4 4 2 3 4" xfId="10405" xr:uid="{00000000-0005-0000-0000-000033440000}"/>
    <cellStyle name="20% - Dekorfärg4 4 2 3 4 2" xfId="43327" xr:uid="{00000000-0005-0000-0000-000034440000}"/>
    <cellStyle name="20% - Dekorfärg4 4 2 3 4 2 2" xfId="43328" xr:uid="{00000000-0005-0000-0000-000035440000}"/>
    <cellStyle name="20% - Dekorfärg4 4 2 3 4 3" xfId="43329" xr:uid="{00000000-0005-0000-0000-000036440000}"/>
    <cellStyle name="20% - Dekorfärg4 4 2 3 5" xfId="27902" xr:uid="{00000000-0005-0000-0000-000037440000}"/>
    <cellStyle name="20% - Dekorfärg4 4 2 3 5 2" xfId="43330" xr:uid="{00000000-0005-0000-0000-000038440000}"/>
    <cellStyle name="20% - Dekorfärg4 4 2 3 6" xfId="43331" xr:uid="{00000000-0005-0000-0000-000039440000}"/>
    <cellStyle name="20% - Dekorfärg4 4 2 3 7" xfId="43332" xr:uid="{00000000-0005-0000-0000-00003A440000}"/>
    <cellStyle name="20% - Dekorfärg4 4 2 3_Tabell 6a K" xfId="25428" xr:uid="{00000000-0005-0000-0000-00003B440000}"/>
    <cellStyle name="20% - Dekorfärg4 4 2 4" xfId="2708" xr:uid="{00000000-0005-0000-0000-00003C440000}"/>
    <cellStyle name="20% - Dekorfärg4 4 2 4 2" xfId="7094" xr:uid="{00000000-0005-0000-0000-00003D440000}"/>
    <cellStyle name="20% - Dekorfärg4 4 2 4 2 2" xfId="15979" xr:uid="{00000000-0005-0000-0000-00003E440000}"/>
    <cellStyle name="20% - Dekorfärg4 4 2 4 2 2 2" xfId="43333" xr:uid="{00000000-0005-0000-0000-00003F440000}"/>
    <cellStyle name="20% - Dekorfärg4 4 2 4 2 3" xfId="33476" xr:uid="{00000000-0005-0000-0000-000040440000}"/>
    <cellStyle name="20% - Dekorfärg4 4 2 4 2 4" xfId="43334" xr:uid="{00000000-0005-0000-0000-000041440000}"/>
    <cellStyle name="20% - Dekorfärg4 4 2 4 2_Tabell 6a K" xfId="19598" xr:uid="{00000000-0005-0000-0000-000042440000}"/>
    <cellStyle name="20% - Dekorfärg4 4 2 4 3" xfId="11593" xr:uid="{00000000-0005-0000-0000-000043440000}"/>
    <cellStyle name="20% - Dekorfärg4 4 2 4 3 2" xfId="43335" xr:uid="{00000000-0005-0000-0000-000044440000}"/>
    <cellStyle name="20% - Dekorfärg4 4 2 4 3 2 2" xfId="43336" xr:uid="{00000000-0005-0000-0000-000045440000}"/>
    <cellStyle name="20% - Dekorfärg4 4 2 4 3 3" xfId="43337" xr:uid="{00000000-0005-0000-0000-000046440000}"/>
    <cellStyle name="20% - Dekorfärg4 4 2 4 4" xfId="29090" xr:uid="{00000000-0005-0000-0000-000047440000}"/>
    <cellStyle name="20% - Dekorfärg4 4 2 4 4 2" xfId="43338" xr:uid="{00000000-0005-0000-0000-000048440000}"/>
    <cellStyle name="20% - Dekorfärg4 4 2 4 5" xfId="43339" xr:uid="{00000000-0005-0000-0000-000049440000}"/>
    <cellStyle name="20% - Dekorfärg4 4 2 4 6" xfId="43340" xr:uid="{00000000-0005-0000-0000-00004A440000}"/>
    <cellStyle name="20% - Dekorfärg4 4 2 4_Tabell 6a K" xfId="25572" xr:uid="{00000000-0005-0000-0000-00004B440000}"/>
    <cellStyle name="20% - Dekorfärg4 4 2 5" xfId="4901" xr:uid="{00000000-0005-0000-0000-00004C440000}"/>
    <cellStyle name="20% - Dekorfärg4 4 2 5 2" xfId="13786" xr:uid="{00000000-0005-0000-0000-00004D440000}"/>
    <cellStyle name="20% - Dekorfärg4 4 2 5 2 2" xfId="43341" xr:uid="{00000000-0005-0000-0000-00004E440000}"/>
    <cellStyle name="20% - Dekorfärg4 4 2 5 3" xfId="31283" xr:uid="{00000000-0005-0000-0000-00004F440000}"/>
    <cellStyle name="20% - Dekorfärg4 4 2 5 4" xfId="43342" xr:uid="{00000000-0005-0000-0000-000050440000}"/>
    <cellStyle name="20% - Dekorfärg4 4 2 5_Tabell 6a K" xfId="18163" xr:uid="{00000000-0005-0000-0000-000051440000}"/>
    <cellStyle name="20% - Dekorfärg4 4 2 6" xfId="9401" xr:uid="{00000000-0005-0000-0000-000052440000}"/>
    <cellStyle name="20% - Dekorfärg4 4 2 6 2" xfId="43343" xr:uid="{00000000-0005-0000-0000-000053440000}"/>
    <cellStyle name="20% - Dekorfärg4 4 2 6 2 2" xfId="43344" xr:uid="{00000000-0005-0000-0000-000054440000}"/>
    <cellStyle name="20% - Dekorfärg4 4 2 6 3" xfId="43345" xr:uid="{00000000-0005-0000-0000-000055440000}"/>
    <cellStyle name="20% - Dekorfärg4 4 2 7" xfId="26898" xr:uid="{00000000-0005-0000-0000-000056440000}"/>
    <cellStyle name="20% - Dekorfärg4 4 2 7 2" xfId="43346" xr:uid="{00000000-0005-0000-0000-000057440000}"/>
    <cellStyle name="20% - Dekorfärg4 4 2 8" xfId="43347" xr:uid="{00000000-0005-0000-0000-000058440000}"/>
    <cellStyle name="20% - Dekorfärg4 4 2 9" xfId="43348" xr:uid="{00000000-0005-0000-0000-000059440000}"/>
    <cellStyle name="20% - Dekorfärg4 4 2_Tabell 6a K" xfId="17951" xr:uid="{00000000-0005-0000-0000-00005A440000}"/>
    <cellStyle name="20% - Dekorfärg4 4 3" xfId="728" xr:uid="{00000000-0005-0000-0000-00005B440000}"/>
    <cellStyle name="20% - Dekorfärg4 4 3 2" xfId="1522" xr:uid="{00000000-0005-0000-0000-00005C440000}"/>
    <cellStyle name="20% - Dekorfärg4 4 3 2 2" xfId="3714" xr:uid="{00000000-0005-0000-0000-00005D440000}"/>
    <cellStyle name="20% - Dekorfärg4 4 3 2 2 2" xfId="8100" xr:uid="{00000000-0005-0000-0000-00005E440000}"/>
    <cellStyle name="20% - Dekorfärg4 4 3 2 2 2 2" xfId="16985" xr:uid="{00000000-0005-0000-0000-00005F440000}"/>
    <cellStyle name="20% - Dekorfärg4 4 3 2 2 2 2 2" xfId="43349" xr:uid="{00000000-0005-0000-0000-000060440000}"/>
    <cellStyle name="20% - Dekorfärg4 4 3 2 2 2 3" xfId="34482" xr:uid="{00000000-0005-0000-0000-000061440000}"/>
    <cellStyle name="20% - Dekorfärg4 4 3 2 2 2_Tabell 6a K" xfId="17808" xr:uid="{00000000-0005-0000-0000-000062440000}"/>
    <cellStyle name="20% - Dekorfärg4 4 3 2 2 3" xfId="12599" xr:uid="{00000000-0005-0000-0000-000063440000}"/>
    <cellStyle name="20% - Dekorfärg4 4 3 2 2 3 2" xfId="43350" xr:uid="{00000000-0005-0000-0000-000064440000}"/>
    <cellStyle name="20% - Dekorfärg4 4 3 2 2 4" xfId="30096" xr:uid="{00000000-0005-0000-0000-000065440000}"/>
    <cellStyle name="20% - Dekorfärg4 4 3 2 2 5" xfId="43351" xr:uid="{00000000-0005-0000-0000-000066440000}"/>
    <cellStyle name="20% - Dekorfärg4 4 3 2 2_Tabell 6a K" xfId="24059" xr:uid="{00000000-0005-0000-0000-000067440000}"/>
    <cellStyle name="20% - Dekorfärg4 4 3 2 3" xfId="5907" xr:uid="{00000000-0005-0000-0000-000068440000}"/>
    <cellStyle name="20% - Dekorfärg4 4 3 2 3 2" xfId="14792" xr:uid="{00000000-0005-0000-0000-000069440000}"/>
    <cellStyle name="20% - Dekorfärg4 4 3 2 3 2 2" xfId="43352" xr:uid="{00000000-0005-0000-0000-00006A440000}"/>
    <cellStyle name="20% - Dekorfärg4 4 3 2 3 3" xfId="32289" xr:uid="{00000000-0005-0000-0000-00006B440000}"/>
    <cellStyle name="20% - Dekorfärg4 4 3 2 3 4" xfId="43353" xr:uid="{00000000-0005-0000-0000-00006C440000}"/>
    <cellStyle name="20% - Dekorfärg4 4 3 2 3_Tabell 6a K" xfId="20378" xr:uid="{00000000-0005-0000-0000-00006D440000}"/>
    <cellStyle name="20% - Dekorfärg4 4 3 2 4" xfId="10407" xr:uid="{00000000-0005-0000-0000-00006E440000}"/>
    <cellStyle name="20% - Dekorfärg4 4 3 2 4 2" xfId="43354" xr:uid="{00000000-0005-0000-0000-00006F440000}"/>
    <cellStyle name="20% - Dekorfärg4 4 3 2 4 2 2" xfId="43355" xr:uid="{00000000-0005-0000-0000-000070440000}"/>
    <cellStyle name="20% - Dekorfärg4 4 3 2 4 3" xfId="43356" xr:uid="{00000000-0005-0000-0000-000071440000}"/>
    <cellStyle name="20% - Dekorfärg4 4 3 2 5" xfId="27904" xr:uid="{00000000-0005-0000-0000-000072440000}"/>
    <cellStyle name="20% - Dekorfärg4 4 3 2 5 2" xfId="43357" xr:uid="{00000000-0005-0000-0000-000073440000}"/>
    <cellStyle name="20% - Dekorfärg4 4 3 2 6" xfId="43358" xr:uid="{00000000-0005-0000-0000-000074440000}"/>
    <cellStyle name="20% - Dekorfärg4 4 3 2 7" xfId="43359" xr:uid="{00000000-0005-0000-0000-000075440000}"/>
    <cellStyle name="20% - Dekorfärg4 4 3 2_Tabell 6a K" xfId="19450" xr:uid="{00000000-0005-0000-0000-000076440000}"/>
    <cellStyle name="20% - Dekorfärg4 4 3 3" xfId="2920" xr:uid="{00000000-0005-0000-0000-000077440000}"/>
    <cellStyle name="20% - Dekorfärg4 4 3 3 2" xfId="7306" xr:uid="{00000000-0005-0000-0000-000078440000}"/>
    <cellStyle name="20% - Dekorfärg4 4 3 3 2 2" xfId="16191" xr:uid="{00000000-0005-0000-0000-000079440000}"/>
    <cellStyle name="20% - Dekorfärg4 4 3 3 2 2 2" xfId="43360" xr:uid="{00000000-0005-0000-0000-00007A440000}"/>
    <cellStyle name="20% - Dekorfärg4 4 3 3 2 3" xfId="33688" xr:uid="{00000000-0005-0000-0000-00007B440000}"/>
    <cellStyle name="20% - Dekorfärg4 4 3 3 2 4" xfId="43361" xr:uid="{00000000-0005-0000-0000-00007C440000}"/>
    <cellStyle name="20% - Dekorfärg4 4 3 3 2_Tabell 6a K" xfId="20990" xr:uid="{00000000-0005-0000-0000-00007D440000}"/>
    <cellStyle name="20% - Dekorfärg4 4 3 3 3" xfId="11805" xr:uid="{00000000-0005-0000-0000-00007E440000}"/>
    <cellStyle name="20% - Dekorfärg4 4 3 3 3 2" xfId="43362" xr:uid="{00000000-0005-0000-0000-00007F440000}"/>
    <cellStyle name="20% - Dekorfärg4 4 3 3 3 2 2" xfId="43363" xr:uid="{00000000-0005-0000-0000-000080440000}"/>
    <cellStyle name="20% - Dekorfärg4 4 3 3 3 3" xfId="43364" xr:uid="{00000000-0005-0000-0000-000081440000}"/>
    <cellStyle name="20% - Dekorfärg4 4 3 3 4" xfId="29302" xr:uid="{00000000-0005-0000-0000-000082440000}"/>
    <cellStyle name="20% - Dekorfärg4 4 3 3 4 2" xfId="43365" xr:uid="{00000000-0005-0000-0000-000083440000}"/>
    <cellStyle name="20% - Dekorfärg4 4 3 3 5" xfId="43366" xr:uid="{00000000-0005-0000-0000-000084440000}"/>
    <cellStyle name="20% - Dekorfärg4 4 3 3 6" xfId="43367" xr:uid="{00000000-0005-0000-0000-000085440000}"/>
    <cellStyle name="20% - Dekorfärg4 4 3 3_Tabell 6a K" xfId="24944" xr:uid="{00000000-0005-0000-0000-000086440000}"/>
    <cellStyle name="20% - Dekorfärg4 4 3 4" xfId="5113" xr:uid="{00000000-0005-0000-0000-000087440000}"/>
    <cellStyle name="20% - Dekorfärg4 4 3 4 2" xfId="13998" xr:uid="{00000000-0005-0000-0000-000088440000}"/>
    <cellStyle name="20% - Dekorfärg4 4 3 4 2 2" xfId="43368" xr:uid="{00000000-0005-0000-0000-000089440000}"/>
    <cellStyle name="20% - Dekorfärg4 4 3 4 3" xfId="31495" xr:uid="{00000000-0005-0000-0000-00008A440000}"/>
    <cellStyle name="20% - Dekorfärg4 4 3 4 4" xfId="43369" xr:uid="{00000000-0005-0000-0000-00008B440000}"/>
    <cellStyle name="20% - Dekorfärg4 4 3 4_Tabell 6a K" xfId="24005" xr:uid="{00000000-0005-0000-0000-00008C440000}"/>
    <cellStyle name="20% - Dekorfärg4 4 3 5" xfId="9613" xr:uid="{00000000-0005-0000-0000-00008D440000}"/>
    <cellStyle name="20% - Dekorfärg4 4 3 5 2" xfId="43370" xr:uid="{00000000-0005-0000-0000-00008E440000}"/>
    <cellStyle name="20% - Dekorfärg4 4 3 5 2 2" xfId="43371" xr:uid="{00000000-0005-0000-0000-00008F440000}"/>
    <cellStyle name="20% - Dekorfärg4 4 3 5 3" xfId="43372" xr:uid="{00000000-0005-0000-0000-000090440000}"/>
    <cellStyle name="20% - Dekorfärg4 4 3 6" xfId="27110" xr:uid="{00000000-0005-0000-0000-000091440000}"/>
    <cellStyle name="20% - Dekorfärg4 4 3 6 2" xfId="43373" xr:uid="{00000000-0005-0000-0000-000092440000}"/>
    <cellStyle name="20% - Dekorfärg4 4 3 7" xfId="43374" xr:uid="{00000000-0005-0000-0000-000093440000}"/>
    <cellStyle name="20% - Dekorfärg4 4 3 8" xfId="43375" xr:uid="{00000000-0005-0000-0000-000094440000}"/>
    <cellStyle name="20% - Dekorfärg4 4 3_Tabell 6a K" xfId="21087" xr:uid="{00000000-0005-0000-0000-000095440000}"/>
    <cellStyle name="20% - Dekorfärg4 4 4" xfId="1152" xr:uid="{00000000-0005-0000-0000-000096440000}"/>
    <cellStyle name="20% - Dekorfärg4 4 4 2" xfId="1523" xr:uid="{00000000-0005-0000-0000-000097440000}"/>
    <cellStyle name="20% - Dekorfärg4 4 4 2 2" xfId="3715" xr:uid="{00000000-0005-0000-0000-000098440000}"/>
    <cellStyle name="20% - Dekorfärg4 4 4 2 2 2" xfId="8101" xr:uid="{00000000-0005-0000-0000-000099440000}"/>
    <cellStyle name="20% - Dekorfärg4 4 4 2 2 2 2" xfId="16986" xr:uid="{00000000-0005-0000-0000-00009A440000}"/>
    <cellStyle name="20% - Dekorfärg4 4 4 2 2 2 2 2" xfId="43376" xr:uid="{00000000-0005-0000-0000-00009B440000}"/>
    <cellStyle name="20% - Dekorfärg4 4 4 2 2 2 3" xfId="34483" xr:uid="{00000000-0005-0000-0000-00009C440000}"/>
    <cellStyle name="20% - Dekorfärg4 4 4 2 2 2_Tabell 6a K" xfId="26228" xr:uid="{00000000-0005-0000-0000-00009D440000}"/>
    <cellStyle name="20% - Dekorfärg4 4 4 2 2 3" xfId="12600" xr:uid="{00000000-0005-0000-0000-00009E440000}"/>
    <cellStyle name="20% - Dekorfärg4 4 4 2 2 3 2" xfId="43377" xr:uid="{00000000-0005-0000-0000-00009F440000}"/>
    <cellStyle name="20% - Dekorfärg4 4 4 2 2 4" xfId="30097" xr:uid="{00000000-0005-0000-0000-0000A0440000}"/>
    <cellStyle name="20% - Dekorfärg4 4 4 2 2 5" xfId="43378" xr:uid="{00000000-0005-0000-0000-0000A1440000}"/>
    <cellStyle name="20% - Dekorfärg4 4 4 2 2_Tabell 6a K" xfId="22692" xr:uid="{00000000-0005-0000-0000-0000A2440000}"/>
    <cellStyle name="20% - Dekorfärg4 4 4 2 3" xfId="5908" xr:uid="{00000000-0005-0000-0000-0000A3440000}"/>
    <cellStyle name="20% - Dekorfärg4 4 4 2 3 2" xfId="14793" xr:uid="{00000000-0005-0000-0000-0000A4440000}"/>
    <cellStyle name="20% - Dekorfärg4 4 4 2 3 2 2" xfId="43379" xr:uid="{00000000-0005-0000-0000-0000A5440000}"/>
    <cellStyle name="20% - Dekorfärg4 4 4 2 3 3" xfId="32290" xr:uid="{00000000-0005-0000-0000-0000A6440000}"/>
    <cellStyle name="20% - Dekorfärg4 4 4 2 3 4" xfId="43380" xr:uid="{00000000-0005-0000-0000-0000A7440000}"/>
    <cellStyle name="20% - Dekorfärg4 4 4 2 3_Tabell 6a K" xfId="18360" xr:uid="{00000000-0005-0000-0000-0000A8440000}"/>
    <cellStyle name="20% - Dekorfärg4 4 4 2 4" xfId="10408" xr:uid="{00000000-0005-0000-0000-0000A9440000}"/>
    <cellStyle name="20% - Dekorfärg4 4 4 2 4 2" xfId="43381" xr:uid="{00000000-0005-0000-0000-0000AA440000}"/>
    <cellStyle name="20% - Dekorfärg4 4 4 2 4 2 2" xfId="43382" xr:uid="{00000000-0005-0000-0000-0000AB440000}"/>
    <cellStyle name="20% - Dekorfärg4 4 4 2 4 3" xfId="43383" xr:uid="{00000000-0005-0000-0000-0000AC440000}"/>
    <cellStyle name="20% - Dekorfärg4 4 4 2 5" xfId="27905" xr:uid="{00000000-0005-0000-0000-0000AD440000}"/>
    <cellStyle name="20% - Dekorfärg4 4 4 2 5 2" xfId="43384" xr:uid="{00000000-0005-0000-0000-0000AE440000}"/>
    <cellStyle name="20% - Dekorfärg4 4 4 2 6" xfId="43385" xr:uid="{00000000-0005-0000-0000-0000AF440000}"/>
    <cellStyle name="20% - Dekorfärg4 4 4 2 7" xfId="43386" xr:uid="{00000000-0005-0000-0000-0000B0440000}"/>
    <cellStyle name="20% - Dekorfärg4 4 4 2_Tabell 6a K" xfId="18239" xr:uid="{00000000-0005-0000-0000-0000B1440000}"/>
    <cellStyle name="20% - Dekorfärg4 4 4 3" xfId="3344" xr:uid="{00000000-0005-0000-0000-0000B2440000}"/>
    <cellStyle name="20% - Dekorfärg4 4 4 3 2" xfId="7730" xr:uid="{00000000-0005-0000-0000-0000B3440000}"/>
    <cellStyle name="20% - Dekorfärg4 4 4 3 2 2" xfId="16615" xr:uid="{00000000-0005-0000-0000-0000B4440000}"/>
    <cellStyle name="20% - Dekorfärg4 4 4 3 2 2 2" xfId="43387" xr:uid="{00000000-0005-0000-0000-0000B5440000}"/>
    <cellStyle name="20% - Dekorfärg4 4 4 3 2 3" xfId="34112" xr:uid="{00000000-0005-0000-0000-0000B6440000}"/>
    <cellStyle name="20% - Dekorfärg4 4 4 3 2 4" xfId="43388" xr:uid="{00000000-0005-0000-0000-0000B7440000}"/>
    <cellStyle name="20% - Dekorfärg4 4 4 3 2_Tabell 6a K" xfId="23908" xr:uid="{00000000-0005-0000-0000-0000B8440000}"/>
    <cellStyle name="20% - Dekorfärg4 4 4 3 3" xfId="12229" xr:uid="{00000000-0005-0000-0000-0000B9440000}"/>
    <cellStyle name="20% - Dekorfärg4 4 4 3 3 2" xfId="43389" xr:uid="{00000000-0005-0000-0000-0000BA440000}"/>
    <cellStyle name="20% - Dekorfärg4 4 4 3 3 2 2" xfId="43390" xr:uid="{00000000-0005-0000-0000-0000BB440000}"/>
    <cellStyle name="20% - Dekorfärg4 4 4 3 3 3" xfId="43391" xr:uid="{00000000-0005-0000-0000-0000BC440000}"/>
    <cellStyle name="20% - Dekorfärg4 4 4 3 4" xfId="29726" xr:uid="{00000000-0005-0000-0000-0000BD440000}"/>
    <cellStyle name="20% - Dekorfärg4 4 4 3 4 2" xfId="43392" xr:uid="{00000000-0005-0000-0000-0000BE440000}"/>
    <cellStyle name="20% - Dekorfärg4 4 4 3 5" xfId="43393" xr:uid="{00000000-0005-0000-0000-0000BF440000}"/>
    <cellStyle name="20% - Dekorfärg4 4 4 3 6" xfId="43394" xr:uid="{00000000-0005-0000-0000-0000C0440000}"/>
    <cellStyle name="20% - Dekorfärg4 4 4 3_Tabell 6a K" xfId="17947" xr:uid="{00000000-0005-0000-0000-0000C1440000}"/>
    <cellStyle name="20% - Dekorfärg4 4 4 4" xfId="5537" xr:uid="{00000000-0005-0000-0000-0000C2440000}"/>
    <cellStyle name="20% - Dekorfärg4 4 4 4 2" xfId="14422" xr:uid="{00000000-0005-0000-0000-0000C3440000}"/>
    <cellStyle name="20% - Dekorfärg4 4 4 4 2 2" xfId="43395" xr:uid="{00000000-0005-0000-0000-0000C4440000}"/>
    <cellStyle name="20% - Dekorfärg4 4 4 4 3" xfId="31919" xr:uid="{00000000-0005-0000-0000-0000C5440000}"/>
    <cellStyle name="20% - Dekorfärg4 4 4 4 4" xfId="43396" xr:uid="{00000000-0005-0000-0000-0000C6440000}"/>
    <cellStyle name="20% - Dekorfärg4 4 4 4_Tabell 6a K" xfId="19187" xr:uid="{00000000-0005-0000-0000-0000C7440000}"/>
    <cellStyle name="20% - Dekorfärg4 4 4 5" xfId="10037" xr:uid="{00000000-0005-0000-0000-0000C8440000}"/>
    <cellStyle name="20% - Dekorfärg4 4 4 5 2" xfId="43397" xr:uid="{00000000-0005-0000-0000-0000C9440000}"/>
    <cellStyle name="20% - Dekorfärg4 4 4 5 2 2" xfId="43398" xr:uid="{00000000-0005-0000-0000-0000CA440000}"/>
    <cellStyle name="20% - Dekorfärg4 4 4 5 3" xfId="43399" xr:uid="{00000000-0005-0000-0000-0000CB440000}"/>
    <cellStyle name="20% - Dekorfärg4 4 4 6" xfId="27534" xr:uid="{00000000-0005-0000-0000-0000CC440000}"/>
    <cellStyle name="20% - Dekorfärg4 4 4 6 2" xfId="43400" xr:uid="{00000000-0005-0000-0000-0000CD440000}"/>
    <cellStyle name="20% - Dekorfärg4 4 4 7" xfId="43401" xr:uid="{00000000-0005-0000-0000-0000CE440000}"/>
    <cellStyle name="20% - Dekorfärg4 4 4 8" xfId="43402" xr:uid="{00000000-0005-0000-0000-0000CF440000}"/>
    <cellStyle name="20% - Dekorfärg4 4 4_Tabell 6a K" xfId="20752" xr:uid="{00000000-0005-0000-0000-0000D0440000}"/>
    <cellStyle name="20% - Dekorfärg4 4 5" xfId="1519" xr:uid="{00000000-0005-0000-0000-0000D1440000}"/>
    <cellStyle name="20% - Dekorfärg4 4 5 2" xfId="3711" xr:uid="{00000000-0005-0000-0000-0000D2440000}"/>
    <cellStyle name="20% - Dekorfärg4 4 5 2 2" xfId="8097" xr:uid="{00000000-0005-0000-0000-0000D3440000}"/>
    <cellStyle name="20% - Dekorfärg4 4 5 2 2 2" xfId="16982" xr:uid="{00000000-0005-0000-0000-0000D4440000}"/>
    <cellStyle name="20% - Dekorfärg4 4 5 2 2 2 2" xfId="43403" xr:uid="{00000000-0005-0000-0000-0000D5440000}"/>
    <cellStyle name="20% - Dekorfärg4 4 5 2 2 3" xfId="34479" xr:uid="{00000000-0005-0000-0000-0000D6440000}"/>
    <cellStyle name="20% - Dekorfärg4 4 5 2 2_Tabell 6a K" xfId="25152" xr:uid="{00000000-0005-0000-0000-0000D7440000}"/>
    <cellStyle name="20% - Dekorfärg4 4 5 2 3" xfId="12596" xr:uid="{00000000-0005-0000-0000-0000D8440000}"/>
    <cellStyle name="20% - Dekorfärg4 4 5 2 3 2" xfId="43404" xr:uid="{00000000-0005-0000-0000-0000D9440000}"/>
    <cellStyle name="20% - Dekorfärg4 4 5 2 4" xfId="30093" xr:uid="{00000000-0005-0000-0000-0000DA440000}"/>
    <cellStyle name="20% - Dekorfärg4 4 5 2 5" xfId="43405" xr:uid="{00000000-0005-0000-0000-0000DB440000}"/>
    <cellStyle name="20% - Dekorfärg4 4 5 2_Tabell 6a K" xfId="25962" xr:uid="{00000000-0005-0000-0000-0000DC440000}"/>
    <cellStyle name="20% - Dekorfärg4 4 5 3" xfId="5904" xr:uid="{00000000-0005-0000-0000-0000DD440000}"/>
    <cellStyle name="20% - Dekorfärg4 4 5 3 2" xfId="14789" xr:uid="{00000000-0005-0000-0000-0000DE440000}"/>
    <cellStyle name="20% - Dekorfärg4 4 5 3 2 2" xfId="43406" xr:uid="{00000000-0005-0000-0000-0000DF440000}"/>
    <cellStyle name="20% - Dekorfärg4 4 5 3 3" xfId="32286" xr:uid="{00000000-0005-0000-0000-0000E0440000}"/>
    <cellStyle name="20% - Dekorfärg4 4 5 3 4" xfId="43407" xr:uid="{00000000-0005-0000-0000-0000E1440000}"/>
    <cellStyle name="20% - Dekorfärg4 4 5 3_Tabell 6a K" xfId="23181" xr:uid="{00000000-0005-0000-0000-0000E2440000}"/>
    <cellStyle name="20% - Dekorfärg4 4 5 4" xfId="10404" xr:uid="{00000000-0005-0000-0000-0000E3440000}"/>
    <cellStyle name="20% - Dekorfärg4 4 5 4 2" xfId="43408" xr:uid="{00000000-0005-0000-0000-0000E4440000}"/>
    <cellStyle name="20% - Dekorfärg4 4 5 4 2 2" xfId="43409" xr:uid="{00000000-0005-0000-0000-0000E5440000}"/>
    <cellStyle name="20% - Dekorfärg4 4 5 4 3" xfId="43410" xr:uid="{00000000-0005-0000-0000-0000E6440000}"/>
    <cellStyle name="20% - Dekorfärg4 4 5 5" xfId="27901" xr:uid="{00000000-0005-0000-0000-0000E7440000}"/>
    <cellStyle name="20% - Dekorfärg4 4 5 5 2" xfId="43411" xr:uid="{00000000-0005-0000-0000-0000E8440000}"/>
    <cellStyle name="20% - Dekorfärg4 4 5 6" xfId="43412" xr:uid="{00000000-0005-0000-0000-0000E9440000}"/>
    <cellStyle name="20% - Dekorfärg4 4 5 7" xfId="43413" xr:uid="{00000000-0005-0000-0000-0000EA440000}"/>
    <cellStyle name="20% - Dekorfärg4 4 5_Tabell 6a K" xfId="23257" xr:uid="{00000000-0005-0000-0000-0000EB440000}"/>
    <cellStyle name="20% - Dekorfärg4 4 6" xfId="2496" xr:uid="{00000000-0005-0000-0000-0000EC440000}"/>
    <cellStyle name="20% - Dekorfärg4 4 6 2" xfId="6882" xr:uid="{00000000-0005-0000-0000-0000ED440000}"/>
    <cellStyle name="20% - Dekorfärg4 4 6 2 2" xfId="15767" xr:uid="{00000000-0005-0000-0000-0000EE440000}"/>
    <cellStyle name="20% - Dekorfärg4 4 6 2 2 2" xfId="43414" xr:uid="{00000000-0005-0000-0000-0000EF440000}"/>
    <cellStyle name="20% - Dekorfärg4 4 6 2 3" xfId="33264" xr:uid="{00000000-0005-0000-0000-0000F0440000}"/>
    <cellStyle name="20% - Dekorfärg4 4 6 2 4" xfId="43415" xr:uid="{00000000-0005-0000-0000-0000F1440000}"/>
    <cellStyle name="20% - Dekorfärg4 4 6 2_Tabell 6a K" xfId="25596" xr:uid="{00000000-0005-0000-0000-0000F2440000}"/>
    <cellStyle name="20% - Dekorfärg4 4 6 3" xfId="11381" xr:uid="{00000000-0005-0000-0000-0000F3440000}"/>
    <cellStyle name="20% - Dekorfärg4 4 6 3 2" xfId="43416" xr:uid="{00000000-0005-0000-0000-0000F4440000}"/>
    <cellStyle name="20% - Dekorfärg4 4 6 3 2 2" xfId="43417" xr:uid="{00000000-0005-0000-0000-0000F5440000}"/>
    <cellStyle name="20% - Dekorfärg4 4 6 3 3" xfId="43418" xr:uid="{00000000-0005-0000-0000-0000F6440000}"/>
    <cellStyle name="20% - Dekorfärg4 4 6 4" xfId="28878" xr:uid="{00000000-0005-0000-0000-0000F7440000}"/>
    <cellStyle name="20% - Dekorfärg4 4 6 4 2" xfId="43419" xr:uid="{00000000-0005-0000-0000-0000F8440000}"/>
    <cellStyle name="20% - Dekorfärg4 4 6 5" xfId="43420" xr:uid="{00000000-0005-0000-0000-0000F9440000}"/>
    <cellStyle name="20% - Dekorfärg4 4 6 6" xfId="43421" xr:uid="{00000000-0005-0000-0000-0000FA440000}"/>
    <cellStyle name="20% - Dekorfärg4 4 6_Tabell 6a K" xfId="19350" xr:uid="{00000000-0005-0000-0000-0000FB440000}"/>
    <cellStyle name="20% - Dekorfärg4 4 7" xfId="4689" xr:uid="{00000000-0005-0000-0000-0000FC440000}"/>
    <cellStyle name="20% - Dekorfärg4 4 7 2" xfId="13574" xr:uid="{00000000-0005-0000-0000-0000FD440000}"/>
    <cellStyle name="20% - Dekorfärg4 4 7 2 2" xfId="43422" xr:uid="{00000000-0005-0000-0000-0000FE440000}"/>
    <cellStyle name="20% - Dekorfärg4 4 7 3" xfId="31071" xr:uid="{00000000-0005-0000-0000-0000FF440000}"/>
    <cellStyle name="20% - Dekorfärg4 4 7 4" xfId="43423" xr:uid="{00000000-0005-0000-0000-000000450000}"/>
    <cellStyle name="20% - Dekorfärg4 4 7_Tabell 6a K" xfId="26109" xr:uid="{00000000-0005-0000-0000-000001450000}"/>
    <cellStyle name="20% - Dekorfärg4 4 8" xfId="9189" xr:uid="{00000000-0005-0000-0000-000002450000}"/>
    <cellStyle name="20% - Dekorfärg4 4 8 2" xfId="43424" xr:uid="{00000000-0005-0000-0000-000003450000}"/>
    <cellStyle name="20% - Dekorfärg4 4 8 2 2" xfId="43425" xr:uid="{00000000-0005-0000-0000-000004450000}"/>
    <cellStyle name="20% - Dekorfärg4 4 8 3" xfId="43426" xr:uid="{00000000-0005-0000-0000-000005450000}"/>
    <cellStyle name="20% - Dekorfärg4 4 9" xfId="26686" xr:uid="{00000000-0005-0000-0000-000006450000}"/>
    <cellStyle name="20% - Dekorfärg4 4 9 2" xfId="43427" xr:uid="{00000000-0005-0000-0000-000007450000}"/>
    <cellStyle name="20% - Dekorfärg4 4_Tabell 6a K" xfId="18330" xr:uid="{00000000-0005-0000-0000-000008450000}"/>
    <cellStyle name="20% - Dekorfärg4 5" xfId="248" xr:uid="{00000000-0005-0000-0000-000009450000}"/>
    <cellStyle name="20% - Dekorfärg4 5 10" xfId="43428" xr:uid="{00000000-0005-0000-0000-00000A450000}"/>
    <cellStyle name="20% - Dekorfärg4 5 11" xfId="43429" xr:uid="{00000000-0005-0000-0000-00000B450000}"/>
    <cellStyle name="20% - Dekorfärg4 5 12" xfId="43430" xr:uid="{00000000-0005-0000-0000-00000C450000}"/>
    <cellStyle name="20% - Dekorfärg4 5 2" xfId="460" xr:uid="{00000000-0005-0000-0000-00000D450000}"/>
    <cellStyle name="20% - Dekorfärg4 5 2 2" xfId="884" xr:uid="{00000000-0005-0000-0000-00000E450000}"/>
    <cellStyle name="20% - Dekorfärg4 5 2 2 2" xfId="1526" xr:uid="{00000000-0005-0000-0000-00000F450000}"/>
    <cellStyle name="20% - Dekorfärg4 5 2 2 2 2" xfId="3718" xr:uid="{00000000-0005-0000-0000-000010450000}"/>
    <cellStyle name="20% - Dekorfärg4 5 2 2 2 2 2" xfId="8104" xr:uid="{00000000-0005-0000-0000-000011450000}"/>
    <cellStyle name="20% - Dekorfärg4 5 2 2 2 2 2 2" xfId="16989" xr:uid="{00000000-0005-0000-0000-000012450000}"/>
    <cellStyle name="20% - Dekorfärg4 5 2 2 2 2 2 2 2" xfId="43431" xr:uid="{00000000-0005-0000-0000-000013450000}"/>
    <cellStyle name="20% - Dekorfärg4 5 2 2 2 2 2 3" xfId="34486" xr:uid="{00000000-0005-0000-0000-000014450000}"/>
    <cellStyle name="20% - Dekorfärg4 5 2 2 2 2 2_Tabell 6a K" xfId="19372" xr:uid="{00000000-0005-0000-0000-000015450000}"/>
    <cellStyle name="20% - Dekorfärg4 5 2 2 2 2 3" xfId="12603" xr:uid="{00000000-0005-0000-0000-000016450000}"/>
    <cellStyle name="20% - Dekorfärg4 5 2 2 2 2 3 2" xfId="43432" xr:uid="{00000000-0005-0000-0000-000017450000}"/>
    <cellStyle name="20% - Dekorfärg4 5 2 2 2 2 4" xfId="30100" xr:uid="{00000000-0005-0000-0000-000018450000}"/>
    <cellStyle name="20% - Dekorfärg4 5 2 2 2 2 5" xfId="43433" xr:uid="{00000000-0005-0000-0000-000019450000}"/>
    <cellStyle name="20% - Dekorfärg4 5 2 2 2 2_Tabell 6a K" xfId="18737" xr:uid="{00000000-0005-0000-0000-00001A450000}"/>
    <cellStyle name="20% - Dekorfärg4 5 2 2 2 3" xfId="5911" xr:uid="{00000000-0005-0000-0000-00001B450000}"/>
    <cellStyle name="20% - Dekorfärg4 5 2 2 2 3 2" xfId="14796" xr:uid="{00000000-0005-0000-0000-00001C450000}"/>
    <cellStyle name="20% - Dekorfärg4 5 2 2 2 3 2 2" xfId="43434" xr:uid="{00000000-0005-0000-0000-00001D450000}"/>
    <cellStyle name="20% - Dekorfärg4 5 2 2 2 3 3" xfId="32293" xr:uid="{00000000-0005-0000-0000-00001E450000}"/>
    <cellStyle name="20% - Dekorfärg4 5 2 2 2 3 4" xfId="43435" xr:uid="{00000000-0005-0000-0000-00001F450000}"/>
    <cellStyle name="20% - Dekorfärg4 5 2 2 2 3_Tabell 6a K" xfId="22502" xr:uid="{00000000-0005-0000-0000-000020450000}"/>
    <cellStyle name="20% - Dekorfärg4 5 2 2 2 4" xfId="10411" xr:uid="{00000000-0005-0000-0000-000021450000}"/>
    <cellStyle name="20% - Dekorfärg4 5 2 2 2 4 2" xfId="43436" xr:uid="{00000000-0005-0000-0000-000022450000}"/>
    <cellStyle name="20% - Dekorfärg4 5 2 2 2 4 2 2" xfId="43437" xr:uid="{00000000-0005-0000-0000-000023450000}"/>
    <cellStyle name="20% - Dekorfärg4 5 2 2 2 4 3" xfId="43438" xr:uid="{00000000-0005-0000-0000-000024450000}"/>
    <cellStyle name="20% - Dekorfärg4 5 2 2 2 5" xfId="27908" xr:uid="{00000000-0005-0000-0000-000025450000}"/>
    <cellStyle name="20% - Dekorfärg4 5 2 2 2 5 2" xfId="43439" xr:uid="{00000000-0005-0000-0000-000026450000}"/>
    <cellStyle name="20% - Dekorfärg4 5 2 2 2 6" xfId="43440" xr:uid="{00000000-0005-0000-0000-000027450000}"/>
    <cellStyle name="20% - Dekorfärg4 5 2 2 2 7" xfId="43441" xr:uid="{00000000-0005-0000-0000-000028450000}"/>
    <cellStyle name="20% - Dekorfärg4 5 2 2 2_Tabell 6a K" xfId="22982" xr:uid="{00000000-0005-0000-0000-000029450000}"/>
    <cellStyle name="20% - Dekorfärg4 5 2 2 3" xfId="3076" xr:uid="{00000000-0005-0000-0000-00002A450000}"/>
    <cellStyle name="20% - Dekorfärg4 5 2 2 3 2" xfId="7462" xr:uid="{00000000-0005-0000-0000-00002B450000}"/>
    <cellStyle name="20% - Dekorfärg4 5 2 2 3 2 2" xfId="16347" xr:uid="{00000000-0005-0000-0000-00002C450000}"/>
    <cellStyle name="20% - Dekorfärg4 5 2 2 3 2 2 2" xfId="43442" xr:uid="{00000000-0005-0000-0000-00002D450000}"/>
    <cellStyle name="20% - Dekorfärg4 5 2 2 3 2 3" xfId="33844" xr:uid="{00000000-0005-0000-0000-00002E450000}"/>
    <cellStyle name="20% - Dekorfärg4 5 2 2 3 2 4" xfId="43443" xr:uid="{00000000-0005-0000-0000-00002F450000}"/>
    <cellStyle name="20% - Dekorfärg4 5 2 2 3 2_Tabell 6a K" xfId="23527" xr:uid="{00000000-0005-0000-0000-000030450000}"/>
    <cellStyle name="20% - Dekorfärg4 5 2 2 3 3" xfId="11961" xr:uid="{00000000-0005-0000-0000-000031450000}"/>
    <cellStyle name="20% - Dekorfärg4 5 2 2 3 3 2" xfId="43444" xr:uid="{00000000-0005-0000-0000-000032450000}"/>
    <cellStyle name="20% - Dekorfärg4 5 2 2 3 3 2 2" xfId="43445" xr:uid="{00000000-0005-0000-0000-000033450000}"/>
    <cellStyle name="20% - Dekorfärg4 5 2 2 3 3 3" xfId="43446" xr:uid="{00000000-0005-0000-0000-000034450000}"/>
    <cellStyle name="20% - Dekorfärg4 5 2 2 3 4" xfId="29458" xr:uid="{00000000-0005-0000-0000-000035450000}"/>
    <cellStyle name="20% - Dekorfärg4 5 2 2 3 4 2" xfId="43447" xr:uid="{00000000-0005-0000-0000-000036450000}"/>
    <cellStyle name="20% - Dekorfärg4 5 2 2 3 5" xfId="43448" xr:uid="{00000000-0005-0000-0000-000037450000}"/>
    <cellStyle name="20% - Dekorfärg4 5 2 2 3 6" xfId="43449" xr:uid="{00000000-0005-0000-0000-000038450000}"/>
    <cellStyle name="20% - Dekorfärg4 5 2 2 3_Tabell 6a K" xfId="20600" xr:uid="{00000000-0005-0000-0000-000039450000}"/>
    <cellStyle name="20% - Dekorfärg4 5 2 2 4" xfId="5269" xr:uid="{00000000-0005-0000-0000-00003A450000}"/>
    <cellStyle name="20% - Dekorfärg4 5 2 2 4 2" xfId="14154" xr:uid="{00000000-0005-0000-0000-00003B450000}"/>
    <cellStyle name="20% - Dekorfärg4 5 2 2 4 2 2" xfId="43450" xr:uid="{00000000-0005-0000-0000-00003C450000}"/>
    <cellStyle name="20% - Dekorfärg4 5 2 2 4 3" xfId="31651" xr:uid="{00000000-0005-0000-0000-00003D450000}"/>
    <cellStyle name="20% - Dekorfärg4 5 2 2 4 4" xfId="43451" xr:uid="{00000000-0005-0000-0000-00003E450000}"/>
    <cellStyle name="20% - Dekorfärg4 5 2 2 4_Tabell 6a K" xfId="22369" xr:uid="{00000000-0005-0000-0000-00003F450000}"/>
    <cellStyle name="20% - Dekorfärg4 5 2 2 5" xfId="9769" xr:uid="{00000000-0005-0000-0000-000040450000}"/>
    <cellStyle name="20% - Dekorfärg4 5 2 2 5 2" xfId="43452" xr:uid="{00000000-0005-0000-0000-000041450000}"/>
    <cellStyle name="20% - Dekorfärg4 5 2 2 5 2 2" xfId="43453" xr:uid="{00000000-0005-0000-0000-000042450000}"/>
    <cellStyle name="20% - Dekorfärg4 5 2 2 5 3" xfId="43454" xr:uid="{00000000-0005-0000-0000-000043450000}"/>
    <cellStyle name="20% - Dekorfärg4 5 2 2 6" xfId="27266" xr:uid="{00000000-0005-0000-0000-000044450000}"/>
    <cellStyle name="20% - Dekorfärg4 5 2 2 6 2" xfId="43455" xr:uid="{00000000-0005-0000-0000-000045450000}"/>
    <cellStyle name="20% - Dekorfärg4 5 2 2 7" xfId="43456" xr:uid="{00000000-0005-0000-0000-000046450000}"/>
    <cellStyle name="20% - Dekorfärg4 5 2 2 8" xfId="43457" xr:uid="{00000000-0005-0000-0000-000047450000}"/>
    <cellStyle name="20% - Dekorfärg4 5 2 2_Tabell 6a K" xfId="23792" xr:uid="{00000000-0005-0000-0000-000048450000}"/>
    <cellStyle name="20% - Dekorfärg4 5 2 3" xfId="1525" xr:uid="{00000000-0005-0000-0000-000049450000}"/>
    <cellStyle name="20% - Dekorfärg4 5 2 3 2" xfId="3717" xr:uid="{00000000-0005-0000-0000-00004A450000}"/>
    <cellStyle name="20% - Dekorfärg4 5 2 3 2 2" xfId="8103" xr:uid="{00000000-0005-0000-0000-00004B450000}"/>
    <cellStyle name="20% - Dekorfärg4 5 2 3 2 2 2" xfId="16988" xr:uid="{00000000-0005-0000-0000-00004C450000}"/>
    <cellStyle name="20% - Dekorfärg4 5 2 3 2 2 2 2" xfId="43458" xr:uid="{00000000-0005-0000-0000-00004D450000}"/>
    <cellStyle name="20% - Dekorfärg4 5 2 3 2 2 3" xfId="34485" xr:uid="{00000000-0005-0000-0000-00004E450000}"/>
    <cellStyle name="20% - Dekorfärg4 5 2 3 2 2_Tabell 6a K" xfId="25262" xr:uid="{00000000-0005-0000-0000-00004F450000}"/>
    <cellStyle name="20% - Dekorfärg4 5 2 3 2 3" xfId="12602" xr:uid="{00000000-0005-0000-0000-000050450000}"/>
    <cellStyle name="20% - Dekorfärg4 5 2 3 2 3 2" xfId="43459" xr:uid="{00000000-0005-0000-0000-000051450000}"/>
    <cellStyle name="20% - Dekorfärg4 5 2 3 2 4" xfId="30099" xr:uid="{00000000-0005-0000-0000-000052450000}"/>
    <cellStyle name="20% - Dekorfärg4 5 2 3 2 5" xfId="43460" xr:uid="{00000000-0005-0000-0000-000053450000}"/>
    <cellStyle name="20% - Dekorfärg4 5 2 3 2_Tabell 6a K" xfId="21885" xr:uid="{00000000-0005-0000-0000-000054450000}"/>
    <cellStyle name="20% - Dekorfärg4 5 2 3 3" xfId="5910" xr:uid="{00000000-0005-0000-0000-000055450000}"/>
    <cellStyle name="20% - Dekorfärg4 5 2 3 3 2" xfId="14795" xr:uid="{00000000-0005-0000-0000-000056450000}"/>
    <cellStyle name="20% - Dekorfärg4 5 2 3 3 2 2" xfId="43461" xr:uid="{00000000-0005-0000-0000-000057450000}"/>
    <cellStyle name="20% - Dekorfärg4 5 2 3 3 3" xfId="32292" xr:uid="{00000000-0005-0000-0000-000058450000}"/>
    <cellStyle name="20% - Dekorfärg4 5 2 3 3 4" xfId="43462" xr:uid="{00000000-0005-0000-0000-000059450000}"/>
    <cellStyle name="20% - Dekorfärg4 5 2 3 3_Tabell 6a K" xfId="20356" xr:uid="{00000000-0005-0000-0000-00005A450000}"/>
    <cellStyle name="20% - Dekorfärg4 5 2 3 4" xfId="10410" xr:uid="{00000000-0005-0000-0000-00005B450000}"/>
    <cellStyle name="20% - Dekorfärg4 5 2 3 4 2" xfId="43463" xr:uid="{00000000-0005-0000-0000-00005C450000}"/>
    <cellStyle name="20% - Dekorfärg4 5 2 3 4 2 2" xfId="43464" xr:uid="{00000000-0005-0000-0000-00005D450000}"/>
    <cellStyle name="20% - Dekorfärg4 5 2 3 4 3" xfId="43465" xr:uid="{00000000-0005-0000-0000-00005E450000}"/>
    <cellStyle name="20% - Dekorfärg4 5 2 3 5" xfId="27907" xr:uid="{00000000-0005-0000-0000-00005F450000}"/>
    <cellStyle name="20% - Dekorfärg4 5 2 3 5 2" xfId="43466" xr:uid="{00000000-0005-0000-0000-000060450000}"/>
    <cellStyle name="20% - Dekorfärg4 5 2 3 6" xfId="43467" xr:uid="{00000000-0005-0000-0000-000061450000}"/>
    <cellStyle name="20% - Dekorfärg4 5 2 3 7" xfId="43468" xr:uid="{00000000-0005-0000-0000-000062450000}"/>
    <cellStyle name="20% - Dekorfärg4 5 2 3_Tabell 6a K" xfId="24863" xr:uid="{00000000-0005-0000-0000-000063450000}"/>
    <cellStyle name="20% - Dekorfärg4 5 2 4" xfId="2652" xr:uid="{00000000-0005-0000-0000-000064450000}"/>
    <cellStyle name="20% - Dekorfärg4 5 2 4 2" xfId="7038" xr:uid="{00000000-0005-0000-0000-000065450000}"/>
    <cellStyle name="20% - Dekorfärg4 5 2 4 2 2" xfId="15923" xr:uid="{00000000-0005-0000-0000-000066450000}"/>
    <cellStyle name="20% - Dekorfärg4 5 2 4 2 2 2" xfId="43469" xr:uid="{00000000-0005-0000-0000-000067450000}"/>
    <cellStyle name="20% - Dekorfärg4 5 2 4 2 3" xfId="33420" xr:uid="{00000000-0005-0000-0000-000068450000}"/>
    <cellStyle name="20% - Dekorfärg4 5 2 4 2 4" xfId="43470" xr:uid="{00000000-0005-0000-0000-000069450000}"/>
    <cellStyle name="20% - Dekorfärg4 5 2 4 2_Tabell 6a K" xfId="25696" xr:uid="{00000000-0005-0000-0000-00006A450000}"/>
    <cellStyle name="20% - Dekorfärg4 5 2 4 3" xfId="11537" xr:uid="{00000000-0005-0000-0000-00006B450000}"/>
    <cellStyle name="20% - Dekorfärg4 5 2 4 3 2" xfId="43471" xr:uid="{00000000-0005-0000-0000-00006C450000}"/>
    <cellStyle name="20% - Dekorfärg4 5 2 4 3 2 2" xfId="43472" xr:uid="{00000000-0005-0000-0000-00006D450000}"/>
    <cellStyle name="20% - Dekorfärg4 5 2 4 3 3" xfId="43473" xr:uid="{00000000-0005-0000-0000-00006E450000}"/>
    <cellStyle name="20% - Dekorfärg4 5 2 4 4" xfId="29034" xr:uid="{00000000-0005-0000-0000-00006F450000}"/>
    <cellStyle name="20% - Dekorfärg4 5 2 4 4 2" xfId="43474" xr:uid="{00000000-0005-0000-0000-000070450000}"/>
    <cellStyle name="20% - Dekorfärg4 5 2 4 5" xfId="43475" xr:uid="{00000000-0005-0000-0000-000071450000}"/>
    <cellStyle name="20% - Dekorfärg4 5 2 4 6" xfId="43476" xr:uid="{00000000-0005-0000-0000-000072450000}"/>
    <cellStyle name="20% - Dekorfärg4 5 2 4_Tabell 6a K" xfId="26103" xr:uid="{00000000-0005-0000-0000-000073450000}"/>
    <cellStyle name="20% - Dekorfärg4 5 2 5" xfId="4845" xr:uid="{00000000-0005-0000-0000-000074450000}"/>
    <cellStyle name="20% - Dekorfärg4 5 2 5 2" xfId="13730" xr:uid="{00000000-0005-0000-0000-000075450000}"/>
    <cellStyle name="20% - Dekorfärg4 5 2 5 2 2" xfId="43477" xr:uid="{00000000-0005-0000-0000-000076450000}"/>
    <cellStyle name="20% - Dekorfärg4 5 2 5 3" xfId="31227" xr:uid="{00000000-0005-0000-0000-000077450000}"/>
    <cellStyle name="20% - Dekorfärg4 5 2 5 4" xfId="43478" xr:uid="{00000000-0005-0000-0000-000078450000}"/>
    <cellStyle name="20% - Dekorfärg4 5 2 5_Tabell 6a K" xfId="24540" xr:uid="{00000000-0005-0000-0000-000079450000}"/>
    <cellStyle name="20% - Dekorfärg4 5 2 6" xfId="9345" xr:uid="{00000000-0005-0000-0000-00007A450000}"/>
    <cellStyle name="20% - Dekorfärg4 5 2 6 2" xfId="43479" xr:uid="{00000000-0005-0000-0000-00007B450000}"/>
    <cellStyle name="20% - Dekorfärg4 5 2 6 2 2" xfId="43480" xr:uid="{00000000-0005-0000-0000-00007C450000}"/>
    <cellStyle name="20% - Dekorfärg4 5 2 6 3" xfId="43481" xr:uid="{00000000-0005-0000-0000-00007D450000}"/>
    <cellStyle name="20% - Dekorfärg4 5 2 7" xfId="26842" xr:uid="{00000000-0005-0000-0000-00007E450000}"/>
    <cellStyle name="20% - Dekorfärg4 5 2 7 2" xfId="43482" xr:uid="{00000000-0005-0000-0000-00007F450000}"/>
    <cellStyle name="20% - Dekorfärg4 5 2 8" xfId="43483" xr:uid="{00000000-0005-0000-0000-000080450000}"/>
    <cellStyle name="20% - Dekorfärg4 5 2 9" xfId="43484" xr:uid="{00000000-0005-0000-0000-000081450000}"/>
    <cellStyle name="20% - Dekorfärg4 5 2_Tabell 6a K" xfId="20199" xr:uid="{00000000-0005-0000-0000-000082450000}"/>
    <cellStyle name="20% - Dekorfärg4 5 3" xfId="672" xr:uid="{00000000-0005-0000-0000-000083450000}"/>
    <cellStyle name="20% - Dekorfärg4 5 3 2" xfId="1527" xr:uid="{00000000-0005-0000-0000-000084450000}"/>
    <cellStyle name="20% - Dekorfärg4 5 3 2 2" xfId="3719" xr:uid="{00000000-0005-0000-0000-000085450000}"/>
    <cellStyle name="20% - Dekorfärg4 5 3 2 2 2" xfId="8105" xr:uid="{00000000-0005-0000-0000-000086450000}"/>
    <cellStyle name="20% - Dekorfärg4 5 3 2 2 2 2" xfId="16990" xr:uid="{00000000-0005-0000-0000-000087450000}"/>
    <cellStyle name="20% - Dekorfärg4 5 3 2 2 2 2 2" xfId="43485" xr:uid="{00000000-0005-0000-0000-000088450000}"/>
    <cellStyle name="20% - Dekorfärg4 5 3 2 2 2 3" xfId="34487" xr:uid="{00000000-0005-0000-0000-000089450000}"/>
    <cellStyle name="20% - Dekorfärg4 5 3 2 2 2_Tabell 6a K" xfId="19985" xr:uid="{00000000-0005-0000-0000-00008A450000}"/>
    <cellStyle name="20% - Dekorfärg4 5 3 2 2 3" xfId="12604" xr:uid="{00000000-0005-0000-0000-00008B450000}"/>
    <cellStyle name="20% - Dekorfärg4 5 3 2 2 3 2" xfId="43486" xr:uid="{00000000-0005-0000-0000-00008C450000}"/>
    <cellStyle name="20% - Dekorfärg4 5 3 2 2 4" xfId="30101" xr:uid="{00000000-0005-0000-0000-00008D450000}"/>
    <cellStyle name="20% - Dekorfärg4 5 3 2 2 5" xfId="43487" xr:uid="{00000000-0005-0000-0000-00008E450000}"/>
    <cellStyle name="20% - Dekorfärg4 5 3 2 2_Tabell 6a K" xfId="20618" xr:uid="{00000000-0005-0000-0000-00008F450000}"/>
    <cellStyle name="20% - Dekorfärg4 5 3 2 3" xfId="5912" xr:uid="{00000000-0005-0000-0000-000090450000}"/>
    <cellStyle name="20% - Dekorfärg4 5 3 2 3 2" xfId="14797" xr:uid="{00000000-0005-0000-0000-000091450000}"/>
    <cellStyle name="20% - Dekorfärg4 5 3 2 3 2 2" xfId="43488" xr:uid="{00000000-0005-0000-0000-000092450000}"/>
    <cellStyle name="20% - Dekorfärg4 5 3 2 3 3" xfId="32294" xr:uid="{00000000-0005-0000-0000-000093450000}"/>
    <cellStyle name="20% - Dekorfärg4 5 3 2 3 4" xfId="43489" xr:uid="{00000000-0005-0000-0000-000094450000}"/>
    <cellStyle name="20% - Dekorfärg4 5 3 2 3_Tabell 6a K" xfId="24272" xr:uid="{00000000-0005-0000-0000-000095450000}"/>
    <cellStyle name="20% - Dekorfärg4 5 3 2 4" xfId="10412" xr:uid="{00000000-0005-0000-0000-000096450000}"/>
    <cellStyle name="20% - Dekorfärg4 5 3 2 4 2" xfId="43490" xr:uid="{00000000-0005-0000-0000-000097450000}"/>
    <cellStyle name="20% - Dekorfärg4 5 3 2 4 2 2" xfId="43491" xr:uid="{00000000-0005-0000-0000-000098450000}"/>
    <cellStyle name="20% - Dekorfärg4 5 3 2 4 3" xfId="43492" xr:uid="{00000000-0005-0000-0000-000099450000}"/>
    <cellStyle name="20% - Dekorfärg4 5 3 2 5" xfId="27909" xr:uid="{00000000-0005-0000-0000-00009A450000}"/>
    <cellStyle name="20% - Dekorfärg4 5 3 2 5 2" xfId="43493" xr:uid="{00000000-0005-0000-0000-00009B450000}"/>
    <cellStyle name="20% - Dekorfärg4 5 3 2 6" xfId="43494" xr:uid="{00000000-0005-0000-0000-00009C450000}"/>
    <cellStyle name="20% - Dekorfärg4 5 3 2 7" xfId="43495" xr:uid="{00000000-0005-0000-0000-00009D450000}"/>
    <cellStyle name="20% - Dekorfärg4 5 3 2_Tabell 6a K" xfId="19715" xr:uid="{00000000-0005-0000-0000-00009E450000}"/>
    <cellStyle name="20% - Dekorfärg4 5 3 3" xfId="2864" xr:uid="{00000000-0005-0000-0000-00009F450000}"/>
    <cellStyle name="20% - Dekorfärg4 5 3 3 2" xfId="7250" xr:uid="{00000000-0005-0000-0000-0000A0450000}"/>
    <cellStyle name="20% - Dekorfärg4 5 3 3 2 2" xfId="16135" xr:uid="{00000000-0005-0000-0000-0000A1450000}"/>
    <cellStyle name="20% - Dekorfärg4 5 3 3 2 2 2" xfId="43496" xr:uid="{00000000-0005-0000-0000-0000A2450000}"/>
    <cellStyle name="20% - Dekorfärg4 5 3 3 2 3" xfId="33632" xr:uid="{00000000-0005-0000-0000-0000A3450000}"/>
    <cellStyle name="20% - Dekorfärg4 5 3 3 2 4" xfId="43497" xr:uid="{00000000-0005-0000-0000-0000A4450000}"/>
    <cellStyle name="20% - Dekorfärg4 5 3 3 2_Tabell 6a K" xfId="20232" xr:uid="{00000000-0005-0000-0000-0000A5450000}"/>
    <cellStyle name="20% - Dekorfärg4 5 3 3 3" xfId="11749" xr:uid="{00000000-0005-0000-0000-0000A6450000}"/>
    <cellStyle name="20% - Dekorfärg4 5 3 3 3 2" xfId="43498" xr:uid="{00000000-0005-0000-0000-0000A7450000}"/>
    <cellStyle name="20% - Dekorfärg4 5 3 3 3 2 2" xfId="43499" xr:uid="{00000000-0005-0000-0000-0000A8450000}"/>
    <cellStyle name="20% - Dekorfärg4 5 3 3 3 3" xfId="43500" xr:uid="{00000000-0005-0000-0000-0000A9450000}"/>
    <cellStyle name="20% - Dekorfärg4 5 3 3 4" xfId="29246" xr:uid="{00000000-0005-0000-0000-0000AA450000}"/>
    <cellStyle name="20% - Dekorfärg4 5 3 3 4 2" xfId="43501" xr:uid="{00000000-0005-0000-0000-0000AB450000}"/>
    <cellStyle name="20% - Dekorfärg4 5 3 3 5" xfId="43502" xr:uid="{00000000-0005-0000-0000-0000AC450000}"/>
    <cellStyle name="20% - Dekorfärg4 5 3 3 6" xfId="43503" xr:uid="{00000000-0005-0000-0000-0000AD450000}"/>
    <cellStyle name="20% - Dekorfärg4 5 3 3_Tabell 6a K" xfId="25182" xr:uid="{00000000-0005-0000-0000-0000AE450000}"/>
    <cellStyle name="20% - Dekorfärg4 5 3 4" xfId="5057" xr:uid="{00000000-0005-0000-0000-0000AF450000}"/>
    <cellStyle name="20% - Dekorfärg4 5 3 4 2" xfId="13942" xr:uid="{00000000-0005-0000-0000-0000B0450000}"/>
    <cellStyle name="20% - Dekorfärg4 5 3 4 2 2" xfId="43504" xr:uid="{00000000-0005-0000-0000-0000B1450000}"/>
    <cellStyle name="20% - Dekorfärg4 5 3 4 3" xfId="31439" xr:uid="{00000000-0005-0000-0000-0000B2450000}"/>
    <cellStyle name="20% - Dekorfärg4 5 3 4 4" xfId="43505" xr:uid="{00000000-0005-0000-0000-0000B3450000}"/>
    <cellStyle name="20% - Dekorfärg4 5 3 4_Tabell 6a K" xfId="23998" xr:uid="{00000000-0005-0000-0000-0000B4450000}"/>
    <cellStyle name="20% - Dekorfärg4 5 3 5" xfId="9557" xr:uid="{00000000-0005-0000-0000-0000B5450000}"/>
    <cellStyle name="20% - Dekorfärg4 5 3 5 2" xfId="43506" xr:uid="{00000000-0005-0000-0000-0000B6450000}"/>
    <cellStyle name="20% - Dekorfärg4 5 3 5 2 2" xfId="43507" xr:uid="{00000000-0005-0000-0000-0000B7450000}"/>
    <cellStyle name="20% - Dekorfärg4 5 3 5 3" xfId="43508" xr:uid="{00000000-0005-0000-0000-0000B8450000}"/>
    <cellStyle name="20% - Dekorfärg4 5 3 6" xfId="27054" xr:uid="{00000000-0005-0000-0000-0000B9450000}"/>
    <cellStyle name="20% - Dekorfärg4 5 3 6 2" xfId="43509" xr:uid="{00000000-0005-0000-0000-0000BA450000}"/>
    <cellStyle name="20% - Dekorfärg4 5 3 7" xfId="43510" xr:uid="{00000000-0005-0000-0000-0000BB450000}"/>
    <cellStyle name="20% - Dekorfärg4 5 3 8" xfId="43511" xr:uid="{00000000-0005-0000-0000-0000BC450000}"/>
    <cellStyle name="20% - Dekorfärg4 5 3_Tabell 6a K" xfId="20523" xr:uid="{00000000-0005-0000-0000-0000BD450000}"/>
    <cellStyle name="20% - Dekorfärg4 5 4" xfId="1096" xr:uid="{00000000-0005-0000-0000-0000BE450000}"/>
    <cellStyle name="20% - Dekorfärg4 5 4 2" xfId="1528" xr:uid="{00000000-0005-0000-0000-0000BF450000}"/>
    <cellStyle name="20% - Dekorfärg4 5 4 2 2" xfId="3720" xr:uid="{00000000-0005-0000-0000-0000C0450000}"/>
    <cellStyle name="20% - Dekorfärg4 5 4 2 2 2" xfId="8106" xr:uid="{00000000-0005-0000-0000-0000C1450000}"/>
    <cellStyle name="20% - Dekorfärg4 5 4 2 2 2 2" xfId="16991" xr:uid="{00000000-0005-0000-0000-0000C2450000}"/>
    <cellStyle name="20% - Dekorfärg4 5 4 2 2 2 2 2" xfId="43512" xr:uid="{00000000-0005-0000-0000-0000C3450000}"/>
    <cellStyle name="20% - Dekorfärg4 5 4 2 2 2 3" xfId="34488" xr:uid="{00000000-0005-0000-0000-0000C4450000}"/>
    <cellStyle name="20% - Dekorfärg4 5 4 2 2 2_Tabell 6a K" xfId="18432" xr:uid="{00000000-0005-0000-0000-0000C5450000}"/>
    <cellStyle name="20% - Dekorfärg4 5 4 2 2 3" xfId="12605" xr:uid="{00000000-0005-0000-0000-0000C6450000}"/>
    <cellStyle name="20% - Dekorfärg4 5 4 2 2 3 2" xfId="43513" xr:uid="{00000000-0005-0000-0000-0000C7450000}"/>
    <cellStyle name="20% - Dekorfärg4 5 4 2 2 4" xfId="30102" xr:uid="{00000000-0005-0000-0000-0000C8450000}"/>
    <cellStyle name="20% - Dekorfärg4 5 4 2 2 5" xfId="43514" xr:uid="{00000000-0005-0000-0000-0000C9450000}"/>
    <cellStyle name="20% - Dekorfärg4 5 4 2 2_Tabell 6a K" xfId="23793" xr:uid="{00000000-0005-0000-0000-0000CA450000}"/>
    <cellStyle name="20% - Dekorfärg4 5 4 2 3" xfId="5913" xr:uid="{00000000-0005-0000-0000-0000CB450000}"/>
    <cellStyle name="20% - Dekorfärg4 5 4 2 3 2" xfId="14798" xr:uid="{00000000-0005-0000-0000-0000CC450000}"/>
    <cellStyle name="20% - Dekorfärg4 5 4 2 3 2 2" xfId="43515" xr:uid="{00000000-0005-0000-0000-0000CD450000}"/>
    <cellStyle name="20% - Dekorfärg4 5 4 2 3 3" xfId="32295" xr:uid="{00000000-0005-0000-0000-0000CE450000}"/>
    <cellStyle name="20% - Dekorfärg4 5 4 2 3 4" xfId="43516" xr:uid="{00000000-0005-0000-0000-0000CF450000}"/>
    <cellStyle name="20% - Dekorfärg4 5 4 2 3_Tabell 6a K" xfId="17871" xr:uid="{00000000-0005-0000-0000-0000D0450000}"/>
    <cellStyle name="20% - Dekorfärg4 5 4 2 4" xfId="10413" xr:uid="{00000000-0005-0000-0000-0000D1450000}"/>
    <cellStyle name="20% - Dekorfärg4 5 4 2 4 2" xfId="43517" xr:uid="{00000000-0005-0000-0000-0000D2450000}"/>
    <cellStyle name="20% - Dekorfärg4 5 4 2 4 2 2" xfId="43518" xr:uid="{00000000-0005-0000-0000-0000D3450000}"/>
    <cellStyle name="20% - Dekorfärg4 5 4 2 4 3" xfId="43519" xr:uid="{00000000-0005-0000-0000-0000D4450000}"/>
    <cellStyle name="20% - Dekorfärg4 5 4 2 5" xfId="27910" xr:uid="{00000000-0005-0000-0000-0000D5450000}"/>
    <cellStyle name="20% - Dekorfärg4 5 4 2 5 2" xfId="43520" xr:uid="{00000000-0005-0000-0000-0000D6450000}"/>
    <cellStyle name="20% - Dekorfärg4 5 4 2 6" xfId="43521" xr:uid="{00000000-0005-0000-0000-0000D7450000}"/>
    <cellStyle name="20% - Dekorfärg4 5 4 2 7" xfId="43522" xr:uid="{00000000-0005-0000-0000-0000D8450000}"/>
    <cellStyle name="20% - Dekorfärg4 5 4 2_Tabell 6a K" xfId="20408" xr:uid="{00000000-0005-0000-0000-0000D9450000}"/>
    <cellStyle name="20% - Dekorfärg4 5 4 3" xfId="3288" xr:uid="{00000000-0005-0000-0000-0000DA450000}"/>
    <cellStyle name="20% - Dekorfärg4 5 4 3 2" xfId="7674" xr:uid="{00000000-0005-0000-0000-0000DB450000}"/>
    <cellStyle name="20% - Dekorfärg4 5 4 3 2 2" xfId="16559" xr:uid="{00000000-0005-0000-0000-0000DC450000}"/>
    <cellStyle name="20% - Dekorfärg4 5 4 3 2 2 2" xfId="43523" xr:uid="{00000000-0005-0000-0000-0000DD450000}"/>
    <cellStyle name="20% - Dekorfärg4 5 4 3 2 3" xfId="34056" xr:uid="{00000000-0005-0000-0000-0000DE450000}"/>
    <cellStyle name="20% - Dekorfärg4 5 4 3 2 4" xfId="43524" xr:uid="{00000000-0005-0000-0000-0000DF450000}"/>
    <cellStyle name="20% - Dekorfärg4 5 4 3 2_Tabell 6a K" xfId="19551" xr:uid="{00000000-0005-0000-0000-0000E0450000}"/>
    <cellStyle name="20% - Dekorfärg4 5 4 3 3" xfId="12173" xr:uid="{00000000-0005-0000-0000-0000E1450000}"/>
    <cellStyle name="20% - Dekorfärg4 5 4 3 3 2" xfId="43525" xr:uid="{00000000-0005-0000-0000-0000E2450000}"/>
    <cellStyle name="20% - Dekorfärg4 5 4 3 3 2 2" xfId="43526" xr:uid="{00000000-0005-0000-0000-0000E3450000}"/>
    <cellStyle name="20% - Dekorfärg4 5 4 3 3 3" xfId="43527" xr:uid="{00000000-0005-0000-0000-0000E4450000}"/>
    <cellStyle name="20% - Dekorfärg4 5 4 3 4" xfId="29670" xr:uid="{00000000-0005-0000-0000-0000E5450000}"/>
    <cellStyle name="20% - Dekorfärg4 5 4 3 4 2" xfId="43528" xr:uid="{00000000-0005-0000-0000-0000E6450000}"/>
    <cellStyle name="20% - Dekorfärg4 5 4 3 5" xfId="43529" xr:uid="{00000000-0005-0000-0000-0000E7450000}"/>
    <cellStyle name="20% - Dekorfärg4 5 4 3 6" xfId="43530" xr:uid="{00000000-0005-0000-0000-0000E8450000}"/>
    <cellStyle name="20% - Dekorfärg4 5 4 3_Tabell 6a K" xfId="21191" xr:uid="{00000000-0005-0000-0000-0000E9450000}"/>
    <cellStyle name="20% - Dekorfärg4 5 4 4" xfId="5481" xr:uid="{00000000-0005-0000-0000-0000EA450000}"/>
    <cellStyle name="20% - Dekorfärg4 5 4 4 2" xfId="14366" xr:uid="{00000000-0005-0000-0000-0000EB450000}"/>
    <cellStyle name="20% - Dekorfärg4 5 4 4 2 2" xfId="43531" xr:uid="{00000000-0005-0000-0000-0000EC450000}"/>
    <cellStyle name="20% - Dekorfärg4 5 4 4 3" xfId="31863" xr:uid="{00000000-0005-0000-0000-0000ED450000}"/>
    <cellStyle name="20% - Dekorfärg4 5 4 4 4" xfId="43532" xr:uid="{00000000-0005-0000-0000-0000EE450000}"/>
    <cellStyle name="20% - Dekorfärg4 5 4 4_Tabell 6a K" xfId="25093" xr:uid="{00000000-0005-0000-0000-0000EF450000}"/>
    <cellStyle name="20% - Dekorfärg4 5 4 5" xfId="9981" xr:uid="{00000000-0005-0000-0000-0000F0450000}"/>
    <cellStyle name="20% - Dekorfärg4 5 4 5 2" xfId="43533" xr:uid="{00000000-0005-0000-0000-0000F1450000}"/>
    <cellStyle name="20% - Dekorfärg4 5 4 5 2 2" xfId="43534" xr:uid="{00000000-0005-0000-0000-0000F2450000}"/>
    <cellStyle name="20% - Dekorfärg4 5 4 5 3" xfId="43535" xr:uid="{00000000-0005-0000-0000-0000F3450000}"/>
    <cellStyle name="20% - Dekorfärg4 5 4 6" xfId="27478" xr:uid="{00000000-0005-0000-0000-0000F4450000}"/>
    <cellStyle name="20% - Dekorfärg4 5 4 6 2" xfId="43536" xr:uid="{00000000-0005-0000-0000-0000F5450000}"/>
    <cellStyle name="20% - Dekorfärg4 5 4 7" xfId="43537" xr:uid="{00000000-0005-0000-0000-0000F6450000}"/>
    <cellStyle name="20% - Dekorfärg4 5 4 8" xfId="43538" xr:uid="{00000000-0005-0000-0000-0000F7450000}"/>
    <cellStyle name="20% - Dekorfärg4 5 4_Tabell 6a K" xfId="25695" xr:uid="{00000000-0005-0000-0000-0000F8450000}"/>
    <cellStyle name="20% - Dekorfärg4 5 5" xfId="1524" xr:uid="{00000000-0005-0000-0000-0000F9450000}"/>
    <cellStyle name="20% - Dekorfärg4 5 5 2" xfId="3716" xr:uid="{00000000-0005-0000-0000-0000FA450000}"/>
    <cellStyle name="20% - Dekorfärg4 5 5 2 2" xfId="8102" xr:uid="{00000000-0005-0000-0000-0000FB450000}"/>
    <cellStyle name="20% - Dekorfärg4 5 5 2 2 2" xfId="16987" xr:uid="{00000000-0005-0000-0000-0000FC450000}"/>
    <cellStyle name="20% - Dekorfärg4 5 5 2 2 2 2" xfId="43539" xr:uid="{00000000-0005-0000-0000-0000FD450000}"/>
    <cellStyle name="20% - Dekorfärg4 5 5 2 2 3" xfId="34484" xr:uid="{00000000-0005-0000-0000-0000FE450000}"/>
    <cellStyle name="20% - Dekorfärg4 5 5 2 2_Tabell 6a K" xfId="24058" xr:uid="{00000000-0005-0000-0000-0000FF450000}"/>
    <cellStyle name="20% - Dekorfärg4 5 5 2 3" xfId="12601" xr:uid="{00000000-0005-0000-0000-000000460000}"/>
    <cellStyle name="20% - Dekorfärg4 5 5 2 3 2" xfId="43540" xr:uid="{00000000-0005-0000-0000-000001460000}"/>
    <cellStyle name="20% - Dekorfärg4 5 5 2 4" xfId="30098" xr:uid="{00000000-0005-0000-0000-000002460000}"/>
    <cellStyle name="20% - Dekorfärg4 5 5 2 5" xfId="43541" xr:uid="{00000000-0005-0000-0000-000003460000}"/>
    <cellStyle name="20% - Dekorfärg4 5 5 2_Tabell 6a K" xfId="18771" xr:uid="{00000000-0005-0000-0000-000004460000}"/>
    <cellStyle name="20% - Dekorfärg4 5 5 3" xfId="5909" xr:uid="{00000000-0005-0000-0000-000005460000}"/>
    <cellStyle name="20% - Dekorfärg4 5 5 3 2" xfId="14794" xr:uid="{00000000-0005-0000-0000-000006460000}"/>
    <cellStyle name="20% - Dekorfärg4 5 5 3 2 2" xfId="43542" xr:uid="{00000000-0005-0000-0000-000007460000}"/>
    <cellStyle name="20% - Dekorfärg4 5 5 3 3" xfId="32291" xr:uid="{00000000-0005-0000-0000-000008460000}"/>
    <cellStyle name="20% - Dekorfärg4 5 5 3 4" xfId="43543" xr:uid="{00000000-0005-0000-0000-000009460000}"/>
    <cellStyle name="20% - Dekorfärg4 5 5 3_Tabell 6a K" xfId="26330" xr:uid="{00000000-0005-0000-0000-00000A460000}"/>
    <cellStyle name="20% - Dekorfärg4 5 5 4" xfId="10409" xr:uid="{00000000-0005-0000-0000-00000B460000}"/>
    <cellStyle name="20% - Dekorfärg4 5 5 4 2" xfId="43544" xr:uid="{00000000-0005-0000-0000-00000C460000}"/>
    <cellStyle name="20% - Dekorfärg4 5 5 4 2 2" xfId="43545" xr:uid="{00000000-0005-0000-0000-00000D460000}"/>
    <cellStyle name="20% - Dekorfärg4 5 5 4 3" xfId="43546" xr:uid="{00000000-0005-0000-0000-00000E460000}"/>
    <cellStyle name="20% - Dekorfärg4 5 5 5" xfId="27906" xr:uid="{00000000-0005-0000-0000-00000F460000}"/>
    <cellStyle name="20% - Dekorfärg4 5 5 5 2" xfId="43547" xr:uid="{00000000-0005-0000-0000-000010460000}"/>
    <cellStyle name="20% - Dekorfärg4 5 5 6" xfId="43548" xr:uid="{00000000-0005-0000-0000-000011460000}"/>
    <cellStyle name="20% - Dekorfärg4 5 5 7" xfId="43549" xr:uid="{00000000-0005-0000-0000-000012460000}"/>
    <cellStyle name="20% - Dekorfärg4 5 5_Tabell 6a K" xfId="18919" xr:uid="{00000000-0005-0000-0000-000013460000}"/>
    <cellStyle name="20% - Dekorfärg4 5 6" xfId="2440" xr:uid="{00000000-0005-0000-0000-000014460000}"/>
    <cellStyle name="20% - Dekorfärg4 5 6 2" xfId="6826" xr:uid="{00000000-0005-0000-0000-000015460000}"/>
    <cellStyle name="20% - Dekorfärg4 5 6 2 2" xfId="15711" xr:uid="{00000000-0005-0000-0000-000016460000}"/>
    <cellStyle name="20% - Dekorfärg4 5 6 2 2 2" xfId="43550" xr:uid="{00000000-0005-0000-0000-000017460000}"/>
    <cellStyle name="20% - Dekorfärg4 5 6 2 3" xfId="33208" xr:uid="{00000000-0005-0000-0000-000018460000}"/>
    <cellStyle name="20% - Dekorfärg4 5 6 2 4" xfId="43551" xr:uid="{00000000-0005-0000-0000-000019460000}"/>
    <cellStyle name="20% - Dekorfärg4 5 6 2_Tabell 6a K" xfId="23414" xr:uid="{00000000-0005-0000-0000-00001A460000}"/>
    <cellStyle name="20% - Dekorfärg4 5 6 3" xfId="11325" xr:uid="{00000000-0005-0000-0000-00001B460000}"/>
    <cellStyle name="20% - Dekorfärg4 5 6 3 2" xfId="43552" xr:uid="{00000000-0005-0000-0000-00001C460000}"/>
    <cellStyle name="20% - Dekorfärg4 5 6 3 2 2" xfId="43553" xr:uid="{00000000-0005-0000-0000-00001D460000}"/>
    <cellStyle name="20% - Dekorfärg4 5 6 3 3" xfId="43554" xr:uid="{00000000-0005-0000-0000-00001E460000}"/>
    <cellStyle name="20% - Dekorfärg4 5 6 4" xfId="28822" xr:uid="{00000000-0005-0000-0000-00001F460000}"/>
    <cellStyle name="20% - Dekorfärg4 5 6 4 2" xfId="43555" xr:uid="{00000000-0005-0000-0000-000020460000}"/>
    <cellStyle name="20% - Dekorfärg4 5 6 5" xfId="43556" xr:uid="{00000000-0005-0000-0000-000021460000}"/>
    <cellStyle name="20% - Dekorfärg4 5 6 6" xfId="43557" xr:uid="{00000000-0005-0000-0000-000022460000}"/>
    <cellStyle name="20% - Dekorfärg4 5 6_Tabell 6a K" xfId="18631" xr:uid="{00000000-0005-0000-0000-000023460000}"/>
    <cellStyle name="20% - Dekorfärg4 5 7" xfId="4633" xr:uid="{00000000-0005-0000-0000-000024460000}"/>
    <cellStyle name="20% - Dekorfärg4 5 7 2" xfId="13518" xr:uid="{00000000-0005-0000-0000-000025460000}"/>
    <cellStyle name="20% - Dekorfärg4 5 7 2 2" xfId="43558" xr:uid="{00000000-0005-0000-0000-000026460000}"/>
    <cellStyle name="20% - Dekorfärg4 5 7 3" xfId="31015" xr:uid="{00000000-0005-0000-0000-000027460000}"/>
    <cellStyle name="20% - Dekorfärg4 5 7 4" xfId="43559" xr:uid="{00000000-0005-0000-0000-000028460000}"/>
    <cellStyle name="20% - Dekorfärg4 5 7_Tabell 6a K" xfId="21776" xr:uid="{00000000-0005-0000-0000-000029460000}"/>
    <cellStyle name="20% - Dekorfärg4 5 8" xfId="9133" xr:uid="{00000000-0005-0000-0000-00002A460000}"/>
    <cellStyle name="20% - Dekorfärg4 5 8 2" xfId="43560" xr:uid="{00000000-0005-0000-0000-00002B460000}"/>
    <cellStyle name="20% - Dekorfärg4 5 8 2 2" xfId="43561" xr:uid="{00000000-0005-0000-0000-00002C460000}"/>
    <cellStyle name="20% - Dekorfärg4 5 8 3" xfId="43562" xr:uid="{00000000-0005-0000-0000-00002D460000}"/>
    <cellStyle name="20% - Dekorfärg4 5 9" xfId="26630" xr:uid="{00000000-0005-0000-0000-00002E460000}"/>
    <cellStyle name="20% - Dekorfärg4 5 9 2" xfId="43563" xr:uid="{00000000-0005-0000-0000-00002F460000}"/>
    <cellStyle name="20% - Dekorfärg4 5_Tabell 6a K" xfId="21357" xr:uid="{00000000-0005-0000-0000-000030460000}"/>
    <cellStyle name="20% - Dekorfärg4 6" xfId="360" xr:uid="{00000000-0005-0000-0000-000031460000}"/>
    <cellStyle name="20% - Dekorfärg4 6 10" xfId="43564" xr:uid="{00000000-0005-0000-0000-000032460000}"/>
    <cellStyle name="20% - Dekorfärg4 6 2" xfId="784" xr:uid="{00000000-0005-0000-0000-000033460000}"/>
    <cellStyle name="20% - Dekorfärg4 6 2 2" xfId="1530" xr:uid="{00000000-0005-0000-0000-000034460000}"/>
    <cellStyle name="20% - Dekorfärg4 6 2 2 2" xfId="3722" xr:uid="{00000000-0005-0000-0000-000035460000}"/>
    <cellStyle name="20% - Dekorfärg4 6 2 2 2 2" xfId="8108" xr:uid="{00000000-0005-0000-0000-000036460000}"/>
    <cellStyle name="20% - Dekorfärg4 6 2 2 2 2 2" xfId="16993" xr:uid="{00000000-0005-0000-0000-000037460000}"/>
    <cellStyle name="20% - Dekorfärg4 6 2 2 2 2 2 2" xfId="43565" xr:uid="{00000000-0005-0000-0000-000038460000}"/>
    <cellStyle name="20% - Dekorfärg4 6 2 2 2 2 3" xfId="34490" xr:uid="{00000000-0005-0000-0000-000039460000}"/>
    <cellStyle name="20% - Dekorfärg4 6 2 2 2 2_Tabell 6a K" xfId="19865" xr:uid="{00000000-0005-0000-0000-00003A460000}"/>
    <cellStyle name="20% - Dekorfärg4 6 2 2 2 3" xfId="12607" xr:uid="{00000000-0005-0000-0000-00003B460000}"/>
    <cellStyle name="20% - Dekorfärg4 6 2 2 2 3 2" xfId="43566" xr:uid="{00000000-0005-0000-0000-00003C460000}"/>
    <cellStyle name="20% - Dekorfärg4 6 2 2 2 4" xfId="30104" xr:uid="{00000000-0005-0000-0000-00003D460000}"/>
    <cellStyle name="20% - Dekorfärg4 6 2 2 2 5" xfId="43567" xr:uid="{00000000-0005-0000-0000-00003E460000}"/>
    <cellStyle name="20% - Dekorfärg4 6 2 2 2_Tabell 6a K" xfId="20391" xr:uid="{00000000-0005-0000-0000-00003F460000}"/>
    <cellStyle name="20% - Dekorfärg4 6 2 2 3" xfId="5915" xr:uid="{00000000-0005-0000-0000-000040460000}"/>
    <cellStyle name="20% - Dekorfärg4 6 2 2 3 2" xfId="14800" xr:uid="{00000000-0005-0000-0000-000041460000}"/>
    <cellStyle name="20% - Dekorfärg4 6 2 2 3 2 2" xfId="43568" xr:uid="{00000000-0005-0000-0000-000042460000}"/>
    <cellStyle name="20% - Dekorfärg4 6 2 2 3 3" xfId="32297" xr:uid="{00000000-0005-0000-0000-000043460000}"/>
    <cellStyle name="20% - Dekorfärg4 6 2 2 3 4" xfId="43569" xr:uid="{00000000-0005-0000-0000-000044460000}"/>
    <cellStyle name="20% - Dekorfärg4 6 2 2 3_Tabell 6a K" xfId="22427" xr:uid="{00000000-0005-0000-0000-000045460000}"/>
    <cellStyle name="20% - Dekorfärg4 6 2 2 4" xfId="10415" xr:uid="{00000000-0005-0000-0000-000046460000}"/>
    <cellStyle name="20% - Dekorfärg4 6 2 2 4 2" xfId="43570" xr:uid="{00000000-0005-0000-0000-000047460000}"/>
    <cellStyle name="20% - Dekorfärg4 6 2 2 4 2 2" xfId="43571" xr:uid="{00000000-0005-0000-0000-000048460000}"/>
    <cellStyle name="20% - Dekorfärg4 6 2 2 4 3" xfId="43572" xr:uid="{00000000-0005-0000-0000-000049460000}"/>
    <cellStyle name="20% - Dekorfärg4 6 2 2 5" xfId="27912" xr:uid="{00000000-0005-0000-0000-00004A460000}"/>
    <cellStyle name="20% - Dekorfärg4 6 2 2 5 2" xfId="43573" xr:uid="{00000000-0005-0000-0000-00004B460000}"/>
    <cellStyle name="20% - Dekorfärg4 6 2 2 6" xfId="43574" xr:uid="{00000000-0005-0000-0000-00004C460000}"/>
    <cellStyle name="20% - Dekorfärg4 6 2 2 7" xfId="43575" xr:uid="{00000000-0005-0000-0000-00004D460000}"/>
    <cellStyle name="20% - Dekorfärg4 6 2 2_Tabell 6a K" xfId="19451" xr:uid="{00000000-0005-0000-0000-00004E460000}"/>
    <cellStyle name="20% - Dekorfärg4 6 2 3" xfId="2976" xr:uid="{00000000-0005-0000-0000-00004F460000}"/>
    <cellStyle name="20% - Dekorfärg4 6 2 3 2" xfId="7362" xr:uid="{00000000-0005-0000-0000-000050460000}"/>
    <cellStyle name="20% - Dekorfärg4 6 2 3 2 2" xfId="16247" xr:uid="{00000000-0005-0000-0000-000051460000}"/>
    <cellStyle name="20% - Dekorfärg4 6 2 3 2 2 2" xfId="43576" xr:uid="{00000000-0005-0000-0000-000052460000}"/>
    <cellStyle name="20% - Dekorfärg4 6 2 3 2 3" xfId="33744" xr:uid="{00000000-0005-0000-0000-000053460000}"/>
    <cellStyle name="20% - Dekorfärg4 6 2 3 2 4" xfId="43577" xr:uid="{00000000-0005-0000-0000-000054460000}"/>
    <cellStyle name="20% - Dekorfärg4 6 2 3 2_Tabell 6a K" xfId="19629" xr:uid="{00000000-0005-0000-0000-000055460000}"/>
    <cellStyle name="20% - Dekorfärg4 6 2 3 3" xfId="11861" xr:uid="{00000000-0005-0000-0000-000056460000}"/>
    <cellStyle name="20% - Dekorfärg4 6 2 3 3 2" xfId="43578" xr:uid="{00000000-0005-0000-0000-000057460000}"/>
    <cellStyle name="20% - Dekorfärg4 6 2 3 3 2 2" xfId="43579" xr:uid="{00000000-0005-0000-0000-000058460000}"/>
    <cellStyle name="20% - Dekorfärg4 6 2 3 3 3" xfId="43580" xr:uid="{00000000-0005-0000-0000-000059460000}"/>
    <cellStyle name="20% - Dekorfärg4 6 2 3 4" xfId="29358" xr:uid="{00000000-0005-0000-0000-00005A460000}"/>
    <cellStyle name="20% - Dekorfärg4 6 2 3 4 2" xfId="43581" xr:uid="{00000000-0005-0000-0000-00005B460000}"/>
    <cellStyle name="20% - Dekorfärg4 6 2 3 5" xfId="43582" xr:uid="{00000000-0005-0000-0000-00005C460000}"/>
    <cellStyle name="20% - Dekorfärg4 6 2 3 6" xfId="43583" xr:uid="{00000000-0005-0000-0000-00005D460000}"/>
    <cellStyle name="20% - Dekorfärg4 6 2 3_Tabell 6a K" xfId="21270" xr:uid="{00000000-0005-0000-0000-00005E460000}"/>
    <cellStyle name="20% - Dekorfärg4 6 2 4" xfId="5169" xr:uid="{00000000-0005-0000-0000-00005F460000}"/>
    <cellStyle name="20% - Dekorfärg4 6 2 4 2" xfId="14054" xr:uid="{00000000-0005-0000-0000-000060460000}"/>
    <cellStyle name="20% - Dekorfärg4 6 2 4 2 2" xfId="43584" xr:uid="{00000000-0005-0000-0000-000061460000}"/>
    <cellStyle name="20% - Dekorfärg4 6 2 4 3" xfId="31551" xr:uid="{00000000-0005-0000-0000-000062460000}"/>
    <cellStyle name="20% - Dekorfärg4 6 2 4 4" xfId="43585" xr:uid="{00000000-0005-0000-0000-000063460000}"/>
    <cellStyle name="20% - Dekorfärg4 6 2 4_Tabell 6a K" xfId="21356" xr:uid="{00000000-0005-0000-0000-000064460000}"/>
    <cellStyle name="20% - Dekorfärg4 6 2 5" xfId="9669" xr:uid="{00000000-0005-0000-0000-000065460000}"/>
    <cellStyle name="20% - Dekorfärg4 6 2 5 2" xfId="43586" xr:uid="{00000000-0005-0000-0000-000066460000}"/>
    <cellStyle name="20% - Dekorfärg4 6 2 5 2 2" xfId="43587" xr:uid="{00000000-0005-0000-0000-000067460000}"/>
    <cellStyle name="20% - Dekorfärg4 6 2 5 3" xfId="43588" xr:uid="{00000000-0005-0000-0000-000068460000}"/>
    <cellStyle name="20% - Dekorfärg4 6 2 6" xfId="27166" xr:uid="{00000000-0005-0000-0000-000069460000}"/>
    <cellStyle name="20% - Dekorfärg4 6 2 6 2" xfId="43589" xr:uid="{00000000-0005-0000-0000-00006A460000}"/>
    <cellStyle name="20% - Dekorfärg4 6 2 7" xfId="43590" xr:uid="{00000000-0005-0000-0000-00006B460000}"/>
    <cellStyle name="20% - Dekorfärg4 6 2 8" xfId="43591" xr:uid="{00000000-0005-0000-0000-00006C460000}"/>
    <cellStyle name="20% - Dekorfärg4 6 2_Tabell 6a K" xfId="21089" xr:uid="{00000000-0005-0000-0000-00006D460000}"/>
    <cellStyle name="20% - Dekorfärg4 6 3" xfId="1529" xr:uid="{00000000-0005-0000-0000-00006E460000}"/>
    <cellStyle name="20% - Dekorfärg4 6 3 2" xfId="3721" xr:uid="{00000000-0005-0000-0000-00006F460000}"/>
    <cellStyle name="20% - Dekorfärg4 6 3 2 2" xfId="8107" xr:uid="{00000000-0005-0000-0000-000070460000}"/>
    <cellStyle name="20% - Dekorfärg4 6 3 2 2 2" xfId="16992" xr:uid="{00000000-0005-0000-0000-000071460000}"/>
    <cellStyle name="20% - Dekorfärg4 6 3 2 2 2 2" xfId="43592" xr:uid="{00000000-0005-0000-0000-000072460000}"/>
    <cellStyle name="20% - Dekorfärg4 6 3 2 2 3" xfId="34489" xr:uid="{00000000-0005-0000-0000-000073460000}"/>
    <cellStyle name="20% - Dekorfärg4 6 3 2 2_Tabell 6a K" xfId="22563" xr:uid="{00000000-0005-0000-0000-000074460000}"/>
    <cellStyle name="20% - Dekorfärg4 6 3 2 3" xfId="12606" xr:uid="{00000000-0005-0000-0000-000075460000}"/>
    <cellStyle name="20% - Dekorfärg4 6 3 2 3 2" xfId="43593" xr:uid="{00000000-0005-0000-0000-000076460000}"/>
    <cellStyle name="20% - Dekorfärg4 6 3 2 4" xfId="30103" xr:uid="{00000000-0005-0000-0000-000077460000}"/>
    <cellStyle name="20% - Dekorfärg4 6 3 2 5" xfId="43594" xr:uid="{00000000-0005-0000-0000-000078460000}"/>
    <cellStyle name="20% - Dekorfärg4 6 3 2_Tabell 6a K" xfId="25963" xr:uid="{00000000-0005-0000-0000-000079460000}"/>
    <cellStyle name="20% - Dekorfärg4 6 3 3" xfId="5914" xr:uid="{00000000-0005-0000-0000-00007A460000}"/>
    <cellStyle name="20% - Dekorfärg4 6 3 3 2" xfId="14799" xr:uid="{00000000-0005-0000-0000-00007B460000}"/>
    <cellStyle name="20% - Dekorfärg4 6 3 3 2 2" xfId="43595" xr:uid="{00000000-0005-0000-0000-00007C460000}"/>
    <cellStyle name="20% - Dekorfärg4 6 3 3 3" xfId="32296" xr:uid="{00000000-0005-0000-0000-00007D460000}"/>
    <cellStyle name="20% - Dekorfärg4 6 3 3 4" xfId="43596" xr:uid="{00000000-0005-0000-0000-00007E460000}"/>
    <cellStyle name="20% - Dekorfärg4 6 3 3_Tabell 6a K" xfId="24561" xr:uid="{00000000-0005-0000-0000-00007F460000}"/>
    <cellStyle name="20% - Dekorfärg4 6 3 4" xfId="10414" xr:uid="{00000000-0005-0000-0000-000080460000}"/>
    <cellStyle name="20% - Dekorfärg4 6 3 4 2" xfId="43597" xr:uid="{00000000-0005-0000-0000-000081460000}"/>
    <cellStyle name="20% - Dekorfärg4 6 3 4 2 2" xfId="43598" xr:uid="{00000000-0005-0000-0000-000082460000}"/>
    <cellStyle name="20% - Dekorfärg4 6 3 4 3" xfId="43599" xr:uid="{00000000-0005-0000-0000-000083460000}"/>
    <cellStyle name="20% - Dekorfärg4 6 3 5" xfId="27911" xr:uid="{00000000-0005-0000-0000-000084460000}"/>
    <cellStyle name="20% - Dekorfärg4 6 3 5 2" xfId="43600" xr:uid="{00000000-0005-0000-0000-000085460000}"/>
    <cellStyle name="20% - Dekorfärg4 6 3 6" xfId="43601" xr:uid="{00000000-0005-0000-0000-000086460000}"/>
    <cellStyle name="20% - Dekorfärg4 6 3 7" xfId="43602" xr:uid="{00000000-0005-0000-0000-000087460000}"/>
    <cellStyle name="20% - Dekorfärg4 6 3_Tabell 6a K" xfId="23259" xr:uid="{00000000-0005-0000-0000-000088460000}"/>
    <cellStyle name="20% - Dekorfärg4 6 4" xfId="2552" xr:uid="{00000000-0005-0000-0000-000089460000}"/>
    <cellStyle name="20% - Dekorfärg4 6 4 2" xfId="6938" xr:uid="{00000000-0005-0000-0000-00008A460000}"/>
    <cellStyle name="20% - Dekorfärg4 6 4 2 2" xfId="15823" xr:uid="{00000000-0005-0000-0000-00008B460000}"/>
    <cellStyle name="20% - Dekorfärg4 6 4 2 2 2" xfId="43603" xr:uid="{00000000-0005-0000-0000-00008C460000}"/>
    <cellStyle name="20% - Dekorfärg4 6 4 2 3" xfId="33320" xr:uid="{00000000-0005-0000-0000-00008D460000}"/>
    <cellStyle name="20% - Dekorfärg4 6 4 2 4" xfId="43604" xr:uid="{00000000-0005-0000-0000-00008E460000}"/>
    <cellStyle name="20% - Dekorfärg4 6 4 2_Tabell 6a K" xfId="26092" xr:uid="{00000000-0005-0000-0000-00008F460000}"/>
    <cellStyle name="20% - Dekorfärg4 6 4 3" xfId="11437" xr:uid="{00000000-0005-0000-0000-000090460000}"/>
    <cellStyle name="20% - Dekorfärg4 6 4 3 2" xfId="43605" xr:uid="{00000000-0005-0000-0000-000091460000}"/>
    <cellStyle name="20% - Dekorfärg4 6 4 3 2 2" xfId="43606" xr:uid="{00000000-0005-0000-0000-000092460000}"/>
    <cellStyle name="20% - Dekorfärg4 6 4 3 3" xfId="43607" xr:uid="{00000000-0005-0000-0000-000093460000}"/>
    <cellStyle name="20% - Dekorfärg4 6 4 4" xfId="28934" xr:uid="{00000000-0005-0000-0000-000094460000}"/>
    <cellStyle name="20% - Dekorfärg4 6 4 4 2" xfId="43608" xr:uid="{00000000-0005-0000-0000-000095460000}"/>
    <cellStyle name="20% - Dekorfärg4 6 4 5" xfId="43609" xr:uid="{00000000-0005-0000-0000-000096460000}"/>
    <cellStyle name="20% - Dekorfärg4 6 4 6" xfId="43610" xr:uid="{00000000-0005-0000-0000-000097460000}"/>
    <cellStyle name="20% - Dekorfärg4 6 4_Tabell 6a K" xfId="20034" xr:uid="{00000000-0005-0000-0000-000098460000}"/>
    <cellStyle name="20% - Dekorfärg4 6 5" xfId="4745" xr:uid="{00000000-0005-0000-0000-000099460000}"/>
    <cellStyle name="20% - Dekorfärg4 6 5 2" xfId="13630" xr:uid="{00000000-0005-0000-0000-00009A460000}"/>
    <cellStyle name="20% - Dekorfärg4 6 5 2 2" xfId="43611" xr:uid="{00000000-0005-0000-0000-00009B460000}"/>
    <cellStyle name="20% - Dekorfärg4 6 5 3" xfId="31127" xr:uid="{00000000-0005-0000-0000-00009C460000}"/>
    <cellStyle name="20% - Dekorfärg4 6 5 4" xfId="43612" xr:uid="{00000000-0005-0000-0000-00009D460000}"/>
    <cellStyle name="20% - Dekorfärg4 6 5_Tabell 6a K" xfId="19186" xr:uid="{00000000-0005-0000-0000-00009E460000}"/>
    <cellStyle name="20% - Dekorfärg4 6 6" xfId="9245" xr:uid="{00000000-0005-0000-0000-00009F460000}"/>
    <cellStyle name="20% - Dekorfärg4 6 6 2" xfId="43613" xr:uid="{00000000-0005-0000-0000-0000A0460000}"/>
    <cellStyle name="20% - Dekorfärg4 6 6 2 2" xfId="43614" xr:uid="{00000000-0005-0000-0000-0000A1460000}"/>
    <cellStyle name="20% - Dekorfärg4 6 6 3" xfId="43615" xr:uid="{00000000-0005-0000-0000-0000A2460000}"/>
    <cellStyle name="20% - Dekorfärg4 6 7" xfId="26742" xr:uid="{00000000-0005-0000-0000-0000A3460000}"/>
    <cellStyle name="20% - Dekorfärg4 6 7 2" xfId="43616" xr:uid="{00000000-0005-0000-0000-0000A4460000}"/>
    <cellStyle name="20% - Dekorfärg4 6 8" xfId="43617" xr:uid="{00000000-0005-0000-0000-0000A5460000}"/>
    <cellStyle name="20% - Dekorfärg4 6 9" xfId="43618" xr:uid="{00000000-0005-0000-0000-0000A6460000}"/>
    <cellStyle name="20% - Dekorfärg4 6_Tabell 6a K" xfId="22923" xr:uid="{00000000-0005-0000-0000-0000A7460000}"/>
    <cellStyle name="20% - Dekorfärg4 7" xfId="572" xr:uid="{00000000-0005-0000-0000-0000A8460000}"/>
    <cellStyle name="20% - Dekorfärg4 7 2" xfId="1531" xr:uid="{00000000-0005-0000-0000-0000A9460000}"/>
    <cellStyle name="20% - Dekorfärg4 7 2 2" xfId="3723" xr:uid="{00000000-0005-0000-0000-0000AA460000}"/>
    <cellStyle name="20% - Dekorfärg4 7 2 2 2" xfId="8109" xr:uid="{00000000-0005-0000-0000-0000AB460000}"/>
    <cellStyle name="20% - Dekorfärg4 7 2 2 2 2" xfId="16994" xr:uid="{00000000-0005-0000-0000-0000AC460000}"/>
    <cellStyle name="20% - Dekorfärg4 7 2 2 2 2 2" xfId="43619" xr:uid="{00000000-0005-0000-0000-0000AD460000}"/>
    <cellStyle name="20% - Dekorfärg4 7 2 2 2 3" xfId="34491" xr:uid="{00000000-0005-0000-0000-0000AE460000}"/>
    <cellStyle name="20% - Dekorfärg4 7 2 2 2_Tabell 6a K" xfId="25267" xr:uid="{00000000-0005-0000-0000-0000AF460000}"/>
    <cellStyle name="20% - Dekorfärg4 7 2 2 3" xfId="12608" xr:uid="{00000000-0005-0000-0000-0000B0460000}"/>
    <cellStyle name="20% - Dekorfärg4 7 2 2 3 2" xfId="43620" xr:uid="{00000000-0005-0000-0000-0000B1460000}"/>
    <cellStyle name="20% - Dekorfärg4 7 2 2 4" xfId="30105" xr:uid="{00000000-0005-0000-0000-0000B2460000}"/>
    <cellStyle name="20% - Dekorfärg4 7 2 2 5" xfId="43621" xr:uid="{00000000-0005-0000-0000-0000B3460000}"/>
    <cellStyle name="20% - Dekorfärg4 7 2 2_Tabell 6a K" xfId="24733" xr:uid="{00000000-0005-0000-0000-0000B4460000}"/>
    <cellStyle name="20% - Dekorfärg4 7 2 3" xfId="5916" xr:uid="{00000000-0005-0000-0000-0000B5460000}"/>
    <cellStyle name="20% - Dekorfärg4 7 2 3 2" xfId="14801" xr:uid="{00000000-0005-0000-0000-0000B6460000}"/>
    <cellStyle name="20% - Dekorfärg4 7 2 3 2 2" xfId="43622" xr:uid="{00000000-0005-0000-0000-0000B7460000}"/>
    <cellStyle name="20% - Dekorfärg4 7 2 3 3" xfId="32298" xr:uid="{00000000-0005-0000-0000-0000B8460000}"/>
    <cellStyle name="20% - Dekorfärg4 7 2 3 4" xfId="43623" xr:uid="{00000000-0005-0000-0000-0000B9460000}"/>
    <cellStyle name="20% - Dekorfärg4 7 2 3_Tabell 6a K" xfId="24899" xr:uid="{00000000-0005-0000-0000-0000BA460000}"/>
    <cellStyle name="20% - Dekorfärg4 7 2 4" xfId="10416" xr:uid="{00000000-0005-0000-0000-0000BB460000}"/>
    <cellStyle name="20% - Dekorfärg4 7 2 4 2" xfId="43624" xr:uid="{00000000-0005-0000-0000-0000BC460000}"/>
    <cellStyle name="20% - Dekorfärg4 7 2 4 2 2" xfId="43625" xr:uid="{00000000-0005-0000-0000-0000BD460000}"/>
    <cellStyle name="20% - Dekorfärg4 7 2 4 3" xfId="43626" xr:uid="{00000000-0005-0000-0000-0000BE460000}"/>
    <cellStyle name="20% - Dekorfärg4 7 2 5" xfId="27913" xr:uid="{00000000-0005-0000-0000-0000BF460000}"/>
    <cellStyle name="20% - Dekorfärg4 7 2 5 2" xfId="43627" xr:uid="{00000000-0005-0000-0000-0000C0460000}"/>
    <cellStyle name="20% - Dekorfärg4 7 2 6" xfId="43628" xr:uid="{00000000-0005-0000-0000-0000C1460000}"/>
    <cellStyle name="20% - Dekorfärg4 7 2 7" xfId="43629" xr:uid="{00000000-0005-0000-0000-0000C2460000}"/>
    <cellStyle name="20% - Dekorfärg4 7 2_Tabell 6a K" xfId="21622" xr:uid="{00000000-0005-0000-0000-0000C3460000}"/>
    <cellStyle name="20% - Dekorfärg4 7 3" xfId="2764" xr:uid="{00000000-0005-0000-0000-0000C4460000}"/>
    <cellStyle name="20% - Dekorfärg4 7 3 2" xfId="7150" xr:uid="{00000000-0005-0000-0000-0000C5460000}"/>
    <cellStyle name="20% - Dekorfärg4 7 3 2 2" xfId="16035" xr:uid="{00000000-0005-0000-0000-0000C6460000}"/>
    <cellStyle name="20% - Dekorfärg4 7 3 2 2 2" xfId="43630" xr:uid="{00000000-0005-0000-0000-0000C7460000}"/>
    <cellStyle name="20% - Dekorfärg4 7 3 2 3" xfId="33532" xr:uid="{00000000-0005-0000-0000-0000C8460000}"/>
    <cellStyle name="20% - Dekorfärg4 7 3 2 4" xfId="43631" xr:uid="{00000000-0005-0000-0000-0000C9460000}"/>
    <cellStyle name="20% - Dekorfärg4 7 3 2_Tabell 6a K" xfId="25043" xr:uid="{00000000-0005-0000-0000-0000CA460000}"/>
    <cellStyle name="20% - Dekorfärg4 7 3 3" xfId="11649" xr:uid="{00000000-0005-0000-0000-0000CB460000}"/>
    <cellStyle name="20% - Dekorfärg4 7 3 3 2" xfId="43632" xr:uid="{00000000-0005-0000-0000-0000CC460000}"/>
    <cellStyle name="20% - Dekorfärg4 7 3 3 2 2" xfId="43633" xr:uid="{00000000-0005-0000-0000-0000CD460000}"/>
    <cellStyle name="20% - Dekorfärg4 7 3 3 3" xfId="43634" xr:uid="{00000000-0005-0000-0000-0000CE460000}"/>
    <cellStyle name="20% - Dekorfärg4 7 3 4" xfId="29146" xr:uid="{00000000-0005-0000-0000-0000CF460000}"/>
    <cellStyle name="20% - Dekorfärg4 7 3 4 2" xfId="43635" xr:uid="{00000000-0005-0000-0000-0000D0460000}"/>
    <cellStyle name="20% - Dekorfärg4 7 3 5" xfId="43636" xr:uid="{00000000-0005-0000-0000-0000D1460000}"/>
    <cellStyle name="20% - Dekorfärg4 7 3 6" xfId="43637" xr:uid="{00000000-0005-0000-0000-0000D2460000}"/>
    <cellStyle name="20% - Dekorfärg4 7 3_Tabell 6a K" xfId="20911" xr:uid="{00000000-0005-0000-0000-0000D3460000}"/>
    <cellStyle name="20% - Dekorfärg4 7 4" xfId="4957" xr:uid="{00000000-0005-0000-0000-0000D4460000}"/>
    <cellStyle name="20% - Dekorfärg4 7 4 2" xfId="13842" xr:uid="{00000000-0005-0000-0000-0000D5460000}"/>
    <cellStyle name="20% - Dekorfärg4 7 4 2 2" xfId="43638" xr:uid="{00000000-0005-0000-0000-0000D6460000}"/>
    <cellStyle name="20% - Dekorfärg4 7 4 3" xfId="31339" xr:uid="{00000000-0005-0000-0000-0000D7460000}"/>
    <cellStyle name="20% - Dekorfärg4 7 4 4" xfId="43639" xr:uid="{00000000-0005-0000-0000-0000D8460000}"/>
    <cellStyle name="20% - Dekorfärg4 7 4_Tabell 6a K" xfId="25274" xr:uid="{00000000-0005-0000-0000-0000D9460000}"/>
    <cellStyle name="20% - Dekorfärg4 7 5" xfId="9457" xr:uid="{00000000-0005-0000-0000-0000DA460000}"/>
    <cellStyle name="20% - Dekorfärg4 7 5 2" xfId="43640" xr:uid="{00000000-0005-0000-0000-0000DB460000}"/>
    <cellStyle name="20% - Dekorfärg4 7 5 2 2" xfId="43641" xr:uid="{00000000-0005-0000-0000-0000DC460000}"/>
    <cellStyle name="20% - Dekorfärg4 7 5 3" xfId="43642" xr:uid="{00000000-0005-0000-0000-0000DD460000}"/>
    <cellStyle name="20% - Dekorfärg4 7 6" xfId="26954" xr:uid="{00000000-0005-0000-0000-0000DE460000}"/>
    <cellStyle name="20% - Dekorfärg4 7 6 2" xfId="43643" xr:uid="{00000000-0005-0000-0000-0000DF460000}"/>
    <cellStyle name="20% - Dekorfärg4 7 7" xfId="43644" xr:uid="{00000000-0005-0000-0000-0000E0460000}"/>
    <cellStyle name="20% - Dekorfärg4 7 8" xfId="43645" xr:uid="{00000000-0005-0000-0000-0000E1460000}"/>
    <cellStyle name="20% - Dekorfärg4 7_Tabell 6a K" xfId="25430" xr:uid="{00000000-0005-0000-0000-0000E2460000}"/>
    <cellStyle name="20% - Dekorfärg4 8" xfId="996" xr:uid="{00000000-0005-0000-0000-0000E3460000}"/>
    <cellStyle name="20% - Dekorfärg4 8 2" xfId="1532" xr:uid="{00000000-0005-0000-0000-0000E4460000}"/>
    <cellStyle name="20% - Dekorfärg4 8 2 2" xfId="3724" xr:uid="{00000000-0005-0000-0000-0000E5460000}"/>
    <cellStyle name="20% - Dekorfärg4 8 2 2 2" xfId="8110" xr:uid="{00000000-0005-0000-0000-0000E6460000}"/>
    <cellStyle name="20% - Dekorfärg4 8 2 2 2 2" xfId="16995" xr:uid="{00000000-0005-0000-0000-0000E7460000}"/>
    <cellStyle name="20% - Dekorfärg4 8 2 2 2 2 2" xfId="43646" xr:uid="{00000000-0005-0000-0000-0000E8460000}"/>
    <cellStyle name="20% - Dekorfärg4 8 2 2 2 3" xfId="34492" xr:uid="{00000000-0005-0000-0000-0000E9460000}"/>
    <cellStyle name="20% - Dekorfärg4 8 2 2 2_Tabell 6a K" xfId="21618" xr:uid="{00000000-0005-0000-0000-0000EA460000}"/>
    <cellStyle name="20% - Dekorfärg4 8 2 2 3" xfId="12609" xr:uid="{00000000-0005-0000-0000-0000EB460000}"/>
    <cellStyle name="20% - Dekorfärg4 8 2 2 3 2" xfId="43647" xr:uid="{00000000-0005-0000-0000-0000EC460000}"/>
    <cellStyle name="20% - Dekorfärg4 8 2 2 4" xfId="30106" xr:uid="{00000000-0005-0000-0000-0000ED460000}"/>
    <cellStyle name="20% - Dekorfärg4 8 2 2 5" xfId="43648" xr:uid="{00000000-0005-0000-0000-0000EE460000}"/>
    <cellStyle name="20% - Dekorfärg4 8 2 2_Tabell 6a K" xfId="21090" xr:uid="{00000000-0005-0000-0000-0000EF460000}"/>
    <cellStyle name="20% - Dekorfärg4 8 2 3" xfId="5917" xr:uid="{00000000-0005-0000-0000-0000F0460000}"/>
    <cellStyle name="20% - Dekorfärg4 8 2 3 2" xfId="14802" xr:uid="{00000000-0005-0000-0000-0000F1460000}"/>
    <cellStyle name="20% - Dekorfärg4 8 2 3 2 2" xfId="43649" xr:uid="{00000000-0005-0000-0000-0000F2460000}"/>
    <cellStyle name="20% - Dekorfärg4 8 2 3 3" xfId="32299" xr:uid="{00000000-0005-0000-0000-0000F3460000}"/>
    <cellStyle name="20% - Dekorfärg4 8 2 3 4" xfId="43650" xr:uid="{00000000-0005-0000-0000-0000F4460000}"/>
    <cellStyle name="20% - Dekorfärg4 8 2 3_Tabell 6a K" xfId="20602" xr:uid="{00000000-0005-0000-0000-0000F5460000}"/>
    <cellStyle name="20% - Dekorfärg4 8 2 4" xfId="10417" xr:uid="{00000000-0005-0000-0000-0000F6460000}"/>
    <cellStyle name="20% - Dekorfärg4 8 2 4 2" xfId="43651" xr:uid="{00000000-0005-0000-0000-0000F7460000}"/>
    <cellStyle name="20% - Dekorfärg4 8 2 4 2 2" xfId="43652" xr:uid="{00000000-0005-0000-0000-0000F8460000}"/>
    <cellStyle name="20% - Dekorfärg4 8 2 4 3" xfId="43653" xr:uid="{00000000-0005-0000-0000-0000F9460000}"/>
    <cellStyle name="20% - Dekorfärg4 8 2 5" xfId="27914" xr:uid="{00000000-0005-0000-0000-0000FA460000}"/>
    <cellStyle name="20% - Dekorfärg4 8 2 5 2" xfId="43654" xr:uid="{00000000-0005-0000-0000-0000FB460000}"/>
    <cellStyle name="20% - Dekorfärg4 8 2 6" xfId="43655" xr:uid="{00000000-0005-0000-0000-0000FC460000}"/>
    <cellStyle name="20% - Dekorfärg4 8 2 7" xfId="43656" xr:uid="{00000000-0005-0000-0000-0000FD460000}"/>
    <cellStyle name="20% - Dekorfärg4 8 2_Tabell 6a K" xfId="18374" xr:uid="{00000000-0005-0000-0000-0000FE460000}"/>
    <cellStyle name="20% - Dekorfärg4 8 3" xfId="3188" xr:uid="{00000000-0005-0000-0000-0000FF460000}"/>
    <cellStyle name="20% - Dekorfärg4 8 3 2" xfId="7574" xr:uid="{00000000-0005-0000-0000-000000470000}"/>
    <cellStyle name="20% - Dekorfärg4 8 3 2 2" xfId="16459" xr:uid="{00000000-0005-0000-0000-000001470000}"/>
    <cellStyle name="20% - Dekorfärg4 8 3 2 2 2" xfId="43657" xr:uid="{00000000-0005-0000-0000-000002470000}"/>
    <cellStyle name="20% - Dekorfärg4 8 3 2 3" xfId="33956" xr:uid="{00000000-0005-0000-0000-000003470000}"/>
    <cellStyle name="20% - Dekorfärg4 8 3 2 4" xfId="43658" xr:uid="{00000000-0005-0000-0000-000004470000}"/>
    <cellStyle name="20% - Dekorfärg4 8 3 2_Tabell 6a K" xfId="25539" xr:uid="{00000000-0005-0000-0000-000005470000}"/>
    <cellStyle name="20% - Dekorfärg4 8 3 3" xfId="12073" xr:uid="{00000000-0005-0000-0000-000006470000}"/>
    <cellStyle name="20% - Dekorfärg4 8 3 3 2" xfId="43659" xr:uid="{00000000-0005-0000-0000-000007470000}"/>
    <cellStyle name="20% - Dekorfärg4 8 3 3 2 2" xfId="43660" xr:uid="{00000000-0005-0000-0000-000008470000}"/>
    <cellStyle name="20% - Dekorfärg4 8 3 3 3" xfId="43661" xr:uid="{00000000-0005-0000-0000-000009470000}"/>
    <cellStyle name="20% - Dekorfärg4 8 3 4" xfId="29570" xr:uid="{00000000-0005-0000-0000-00000A470000}"/>
    <cellStyle name="20% - Dekorfärg4 8 3 4 2" xfId="43662" xr:uid="{00000000-0005-0000-0000-00000B470000}"/>
    <cellStyle name="20% - Dekorfärg4 8 3 5" xfId="43663" xr:uid="{00000000-0005-0000-0000-00000C470000}"/>
    <cellStyle name="20% - Dekorfärg4 8 3 6" xfId="43664" xr:uid="{00000000-0005-0000-0000-00000D470000}"/>
    <cellStyle name="20% - Dekorfärg4 8 3_Tabell 6a K" xfId="18249" xr:uid="{00000000-0005-0000-0000-00000E470000}"/>
    <cellStyle name="20% - Dekorfärg4 8 4" xfId="5381" xr:uid="{00000000-0005-0000-0000-00000F470000}"/>
    <cellStyle name="20% - Dekorfärg4 8 4 2" xfId="14266" xr:uid="{00000000-0005-0000-0000-000010470000}"/>
    <cellStyle name="20% - Dekorfärg4 8 4 2 2" xfId="43665" xr:uid="{00000000-0005-0000-0000-000011470000}"/>
    <cellStyle name="20% - Dekorfärg4 8 4 3" xfId="31763" xr:uid="{00000000-0005-0000-0000-000012470000}"/>
    <cellStyle name="20% - Dekorfärg4 8 4 4" xfId="43666" xr:uid="{00000000-0005-0000-0000-000013470000}"/>
    <cellStyle name="20% - Dekorfärg4 8 4_Tabell 6a K" xfId="20751" xr:uid="{00000000-0005-0000-0000-000014470000}"/>
    <cellStyle name="20% - Dekorfärg4 8 5" xfId="9881" xr:uid="{00000000-0005-0000-0000-000015470000}"/>
    <cellStyle name="20% - Dekorfärg4 8 5 2" xfId="43667" xr:uid="{00000000-0005-0000-0000-000016470000}"/>
    <cellStyle name="20% - Dekorfärg4 8 5 2 2" xfId="43668" xr:uid="{00000000-0005-0000-0000-000017470000}"/>
    <cellStyle name="20% - Dekorfärg4 8 5 3" xfId="43669" xr:uid="{00000000-0005-0000-0000-000018470000}"/>
    <cellStyle name="20% - Dekorfärg4 8 6" xfId="27378" xr:uid="{00000000-0005-0000-0000-000019470000}"/>
    <cellStyle name="20% - Dekorfärg4 8 6 2" xfId="43670" xr:uid="{00000000-0005-0000-0000-00001A470000}"/>
    <cellStyle name="20% - Dekorfärg4 8 7" xfId="43671" xr:uid="{00000000-0005-0000-0000-00001B470000}"/>
    <cellStyle name="20% - Dekorfärg4 8 8" xfId="43672" xr:uid="{00000000-0005-0000-0000-00001C470000}"/>
    <cellStyle name="20% - Dekorfärg4 8_Tabell 6a K" xfId="20152" xr:uid="{00000000-0005-0000-0000-00001D470000}"/>
    <cellStyle name="20% - Dekorfärg4 9" xfId="1210" xr:uid="{00000000-0005-0000-0000-00001E470000}"/>
    <cellStyle name="20% - Dekorfärg4 9 2" xfId="1533" xr:uid="{00000000-0005-0000-0000-00001F470000}"/>
    <cellStyle name="20% - Dekorfärg4 9 2 2" xfId="3725" xr:uid="{00000000-0005-0000-0000-000020470000}"/>
    <cellStyle name="20% - Dekorfärg4 9 2 2 2" xfId="8111" xr:uid="{00000000-0005-0000-0000-000021470000}"/>
    <cellStyle name="20% - Dekorfärg4 9 2 2 2 2" xfId="16996" xr:uid="{00000000-0005-0000-0000-000022470000}"/>
    <cellStyle name="20% - Dekorfärg4 9 2 2 2 2 2" xfId="43673" xr:uid="{00000000-0005-0000-0000-000023470000}"/>
    <cellStyle name="20% - Dekorfärg4 9 2 2 2 3" xfId="34493" xr:uid="{00000000-0005-0000-0000-000024470000}"/>
    <cellStyle name="20% - Dekorfärg4 9 2 2 2_Tabell 6a K" xfId="19717" xr:uid="{00000000-0005-0000-0000-000025470000}"/>
    <cellStyle name="20% - Dekorfärg4 9 2 2 3" xfId="12610" xr:uid="{00000000-0005-0000-0000-000026470000}"/>
    <cellStyle name="20% - Dekorfärg4 9 2 2 3 2" xfId="43674" xr:uid="{00000000-0005-0000-0000-000027470000}"/>
    <cellStyle name="20% - Dekorfärg4 9 2 2 4" xfId="30107" xr:uid="{00000000-0005-0000-0000-000028470000}"/>
    <cellStyle name="20% - Dekorfärg4 9 2 2 5" xfId="43675" xr:uid="{00000000-0005-0000-0000-000029470000}"/>
    <cellStyle name="20% - Dekorfärg4 9 2 2_Tabell 6a K" xfId="20943" xr:uid="{00000000-0005-0000-0000-00002A470000}"/>
    <cellStyle name="20% - Dekorfärg4 9 2 3" xfId="5918" xr:uid="{00000000-0005-0000-0000-00002B470000}"/>
    <cellStyle name="20% - Dekorfärg4 9 2 3 2" xfId="14803" xr:uid="{00000000-0005-0000-0000-00002C470000}"/>
    <cellStyle name="20% - Dekorfärg4 9 2 3 2 2" xfId="43676" xr:uid="{00000000-0005-0000-0000-00002D470000}"/>
    <cellStyle name="20% - Dekorfärg4 9 2 3 3" xfId="32300" xr:uid="{00000000-0005-0000-0000-00002E470000}"/>
    <cellStyle name="20% - Dekorfärg4 9 2 3 4" xfId="43677" xr:uid="{00000000-0005-0000-0000-00002F470000}"/>
    <cellStyle name="20% - Dekorfärg4 9 2 3_Tabell 6a K" xfId="19823" xr:uid="{00000000-0005-0000-0000-000030470000}"/>
    <cellStyle name="20% - Dekorfärg4 9 2 4" xfId="10418" xr:uid="{00000000-0005-0000-0000-000031470000}"/>
    <cellStyle name="20% - Dekorfärg4 9 2 4 2" xfId="43678" xr:uid="{00000000-0005-0000-0000-000032470000}"/>
    <cellStyle name="20% - Dekorfärg4 9 2 4 2 2" xfId="43679" xr:uid="{00000000-0005-0000-0000-000033470000}"/>
    <cellStyle name="20% - Dekorfärg4 9 2 4 3" xfId="43680" xr:uid="{00000000-0005-0000-0000-000034470000}"/>
    <cellStyle name="20% - Dekorfärg4 9 2 5" xfId="27915" xr:uid="{00000000-0005-0000-0000-000035470000}"/>
    <cellStyle name="20% - Dekorfärg4 9 2 5 2" xfId="43681" xr:uid="{00000000-0005-0000-0000-000036470000}"/>
    <cellStyle name="20% - Dekorfärg4 9 2 6" xfId="43682" xr:uid="{00000000-0005-0000-0000-000037470000}"/>
    <cellStyle name="20% - Dekorfärg4 9 2 7" xfId="43683" xr:uid="{00000000-0005-0000-0000-000038470000}"/>
    <cellStyle name="20% - Dekorfärg4 9 2_Tabell 6a K" xfId="24750" xr:uid="{00000000-0005-0000-0000-000039470000}"/>
    <cellStyle name="20% - Dekorfärg4 9 3" xfId="3402" xr:uid="{00000000-0005-0000-0000-00003A470000}"/>
    <cellStyle name="20% - Dekorfärg4 9 3 2" xfId="7788" xr:uid="{00000000-0005-0000-0000-00003B470000}"/>
    <cellStyle name="20% - Dekorfärg4 9 3 2 2" xfId="16673" xr:uid="{00000000-0005-0000-0000-00003C470000}"/>
    <cellStyle name="20% - Dekorfärg4 9 3 2 2 2" xfId="43684" xr:uid="{00000000-0005-0000-0000-00003D470000}"/>
    <cellStyle name="20% - Dekorfärg4 9 3 2 3" xfId="34170" xr:uid="{00000000-0005-0000-0000-00003E470000}"/>
    <cellStyle name="20% - Dekorfärg4 9 3 2 4" xfId="43685" xr:uid="{00000000-0005-0000-0000-00003F470000}"/>
    <cellStyle name="20% - Dekorfärg4 9 3 2_Tabell 6a K" xfId="23422" xr:uid="{00000000-0005-0000-0000-000040470000}"/>
    <cellStyle name="20% - Dekorfärg4 9 3 3" xfId="12287" xr:uid="{00000000-0005-0000-0000-000041470000}"/>
    <cellStyle name="20% - Dekorfärg4 9 3 3 2" xfId="43686" xr:uid="{00000000-0005-0000-0000-000042470000}"/>
    <cellStyle name="20% - Dekorfärg4 9 3 3 2 2" xfId="43687" xr:uid="{00000000-0005-0000-0000-000043470000}"/>
    <cellStyle name="20% - Dekorfärg4 9 3 3 3" xfId="43688" xr:uid="{00000000-0005-0000-0000-000044470000}"/>
    <cellStyle name="20% - Dekorfärg4 9 3 4" xfId="29784" xr:uid="{00000000-0005-0000-0000-000045470000}"/>
    <cellStyle name="20% - Dekorfärg4 9 3 4 2" xfId="43689" xr:uid="{00000000-0005-0000-0000-000046470000}"/>
    <cellStyle name="20% - Dekorfärg4 9 3 5" xfId="43690" xr:uid="{00000000-0005-0000-0000-000047470000}"/>
    <cellStyle name="20% - Dekorfärg4 9 3 6" xfId="43691" xr:uid="{00000000-0005-0000-0000-000048470000}"/>
    <cellStyle name="20% - Dekorfärg4 9 3_Tabell 6a K" xfId="19346" xr:uid="{00000000-0005-0000-0000-000049470000}"/>
    <cellStyle name="20% - Dekorfärg4 9 4" xfId="5595" xr:uid="{00000000-0005-0000-0000-00004A470000}"/>
    <cellStyle name="20% - Dekorfärg4 9 4 2" xfId="14480" xr:uid="{00000000-0005-0000-0000-00004B470000}"/>
    <cellStyle name="20% - Dekorfärg4 9 4 2 2" xfId="43692" xr:uid="{00000000-0005-0000-0000-00004C470000}"/>
    <cellStyle name="20% - Dekorfärg4 9 4 3" xfId="31977" xr:uid="{00000000-0005-0000-0000-00004D470000}"/>
    <cellStyle name="20% - Dekorfärg4 9 4 4" xfId="43693" xr:uid="{00000000-0005-0000-0000-00004E470000}"/>
    <cellStyle name="20% - Dekorfärg4 9 4_Tabell 6a K" xfId="26120" xr:uid="{00000000-0005-0000-0000-00004F470000}"/>
    <cellStyle name="20% - Dekorfärg4 9 5" xfId="10095" xr:uid="{00000000-0005-0000-0000-000050470000}"/>
    <cellStyle name="20% - Dekorfärg4 9 5 2" xfId="43694" xr:uid="{00000000-0005-0000-0000-000051470000}"/>
    <cellStyle name="20% - Dekorfärg4 9 5 2 2" xfId="43695" xr:uid="{00000000-0005-0000-0000-000052470000}"/>
    <cellStyle name="20% - Dekorfärg4 9 5 3" xfId="43696" xr:uid="{00000000-0005-0000-0000-000053470000}"/>
    <cellStyle name="20% - Dekorfärg4 9 6" xfId="27592" xr:uid="{00000000-0005-0000-0000-000054470000}"/>
    <cellStyle name="20% - Dekorfärg4 9 6 2" xfId="43697" xr:uid="{00000000-0005-0000-0000-000055470000}"/>
    <cellStyle name="20% - Dekorfärg4 9 7" xfId="43698" xr:uid="{00000000-0005-0000-0000-000056470000}"/>
    <cellStyle name="20% - Dekorfärg4 9 8" xfId="43699" xr:uid="{00000000-0005-0000-0000-000057470000}"/>
    <cellStyle name="20% - Dekorfärg4 9_Tabell 6a K" xfId="23526" xr:uid="{00000000-0005-0000-0000-000058470000}"/>
    <cellStyle name="20% - Dekorfärg5 10" xfId="1226" xr:uid="{00000000-0005-0000-0000-000059470000}"/>
    <cellStyle name="20% - Dekorfärg5 10 2" xfId="1534" xr:uid="{00000000-0005-0000-0000-00005A470000}"/>
    <cellStyle name="20% - Dekorfärg5 10 2 2" xfId="3726" xr:uid="{00000000-0005-0000-0000-00005B470000}"/>
    <cellStyle name="20% - Dekorfärg5 10 2 2 2" xfId="8112" xr:uid="{00000000-0005-0000-0000-00005C470000}"/>
    <cellStyle name="20% - Dekorfärg5 10 2 2 2 2" xfId="16997" xr:uid="{00000000-0005-0000-0000-00005D470000}"/>
    <cellStyle name="20% - Dekorfärg5 10 2 2 2 2 2" xfId="43700" xr:uid="{00000000-0005-0000-0000-00005E470000}"/>
    <cellStyle name="20% - Dekorfärg5 10 2 2 2 3" xfId="34494" xr:uid="{00000000-0005-0000-0000-00005F470000}"/>
    <cellStyle name="20% - Dekorfärg5 10 2 2 2_Tabell 6a K" xfId="19873" xr:uid="{00000000-0005-0000-0000-000060470000}"/>
    <cellStyle name="20% - Dekorfärg5 10 2 2 3" xfId="12611" xr:uid="{00000000-0005-0000-0000-000061470000}"/>
    <cellStyle name="20% - Dekorfärg5 10 2 2 3 2" xfId="43701" xr:uid="{00000000-0005-0000-0000-000062470000}"/>
    <cellStyle name="20% - Dekorfärg5 10 2 2 4" xfId="30108" xr:uid="{00000000-0005-0000-0000-000063470000}"/>
    <cellStyle name="20% - Dekorfärg5 10 2 2 5" xfId="43702" xr:uid="{00000000-0005-0000-0000-000064470000}"/>
    <cellStyle name="20% - Dekorfärg5 10 2 2_Tabell 6a K" xfId="21887" xr:uid="{00000000-0005-0000-0000-000065470000}"/>
    <cellStyle name="20% - Dekorfärg5 10 2 3" xfId="5919" xr:uid="{00000000-0005-0000-0000-000066470000}"/>
    <cellStyle name="20% - Dekorfärg5 10 2 3 2" xfId="14804" xr:uid="{00000000-0005-0000-0000-000067470000}"/>
    <cellStyle name="20% - Dekorfärg5 10 2 3 2 2" xfId="43703" xr:uid="{00000000-0005-0000-0000-000068470000}"/>
    <cellStyle name="20% - Dekorfärg5 10 2 3 3" xfId="32301" xr:uid="{00000000-0005-0000-0000-000069470000}"/>
    <cellStyle name="20% - Dekorfärg5 10 2 3_Tabell 6a K" xfId="19331" xr:uid="{00000000-0005-0000-0000-00006A470000}"/>
    <cellStyle name="20% - Dekorfärg5 10 2 4" xfId="10419" xr:uid="{00000000-0005-0000-0000-00006B470000}"/>
    <cellStyle name="20% - Dekorfärg5 10 2 4 2" xfId="43704" xr:uid="{00000000-0005-0000-0000-00006C470000}"/>
    <cellStyle name="20% - Dekorfärg5 10 2 5" xfId="27916" xr:uid="{00000000-0005-0000-0000-00006D470000}"/>
    <cellStyle name="20% - Dekorfärg5 10 2 6" xfId="43705" xr:uid="{00000000-0005-0000-0000-00006E470000}"/>
    <cellStyle name="20% - Dekorfärg5 10 2_Tabell 6a K" xfId="25283" xr:uid="{00000000-0005-0000-0000-00006F470000}"/>
    <cellStyle name="20% - Dekorfärg5 10 3" xfId="3418" xr:uid="{00000000-0005-0000-0000-000070470000}"/>
    <cellStyle name="20% - Dekorfärg5 10 3 2" xfId="7804" xr:uid="{00000000-0005-0000-0000-000071470000}"/>
    <cellStyle name="20% - Dekorfärg5 10 3 2 2" xfId="16689" xr:uid="{00000000-0005-0000-0000-000072470000}"/>
    <cellStyle name="20% - Dekorfärg5 10 3 2 2 2" xfId="43706" xr:uid="{00000000-0005-0000-0000-000073470000}"/>
    <cellStyle name="20% - Dekorfärg5 10 3 2 3" xfId="34186" xr:uid="{00000000-0005-0000-0000-000074470000}"/>
    <cellStyle name="20% - Dekorfärg5 10 3 2_Tabell 6a K" xfId="24884" xr:uid="{00000000-0005-0000-0000-000075470000}"/>
    <cellStyle name="20% - Dekorfärg5 10 3 3" xfId="12303" xr:uid="{00000000-0005-0000-0000-000076470000}"/>
    <cellStyle name="20% - Dekorfärg5 10 3 3 2" xfId="43707" xr:uid="{00000000-0005-0000-0000-000077470000}"/>
    <cellStyle name="20% - Dekorfärg5 10 3 4" xfId="29800" xr:uid="{00000000-0005-0000-0000-000078470000}"/>
    <cellStyle name="20% - Dekorfärg5 10 3 5" xfId="43708" xr:uid="{00000000-0005-0000-0000-000079470000}"/>
    <cellStyle name="20% - Dekorfärg5 10 3_Tabell 6a K" xfId="21276" xr:uid="{00000000-0005-0000-0000-00007A470000}"/>
    <cellStyle name="20% - Dekorfärg5 10 4" xfId="5611" xr:uid="{00000000-0005-0000-0000-00007B470000}"/>
    <cellStyle name="20% - Dekorfärg5 10 4 2" xfId="14496" xr:uid="{00000000-0005-0000-0000-00007C470000}"/>
    <cellStyle name="20% - Dekorfärg5 10 4 2 2" xfId="43709" xr:uid="{00000000-0005-0000-0000-00007D470000}"/>
    <cellStyle name="20% - Dekorfärg5 10 4 3" xfId="31993" xr:uid="{00000000-0005-0000-0000-00007E470000}"/>
    <cellStyle name="20% - Dekorfärg5 10 4_Tabell 6a K" xfId="22504" xr:uid="{00000000-0005-0000-0000-00007F470000}"/>
    <cellStyle name="20% - Dekorfärg5 10 5" xfId="10111" xr:uid="{00000000-0005-0000-0000-000080470000}"/>
    <cellStyle name="20% - Dekorfärg5 10 5 2" xfId="43710" xr:uid="{00000000-0005-0000-0000-000081470000}"/>
    <cellStyle name="20% - Dekorfärg5 10 6" xfId="27608" xr:uid="{00000000-0005-0000-0000-000082470000}"/>
    <cellStyle name="20% - Dekorfärg5 10 7" xfId="43711" xr:uid="{00000000-0005-0000-0000-000083470000}"/>
    <cellStyle name="20% - Dekorfärg5 10_Tabell 6a K" xfId="22580" xr:uid="{00000000-0005-0000-0000-000084470000}"/>
    <cellStyle name="20% - Dekorfärg5 11" xfId="2316" xr:uid="{00000000-0005-0000-0000-000085470000}"/>
    <cellStyle name="20% - Dekorfärg5 11 2" xfId="4509" xr:uid="{00000000-0005-0000-0000-000086470000}"/>
    <cellStyle name="20% - Dekorfärg5 11 2 2" xfId="8895" xr:uid="{00000000-0005-0000-0000-000087470000}"/>
    <cellStyle name="20% - Dekorfärg5 11 2 2 2" xfId="17780" xr:uid="{00000000-0005-0000-0000-000088470000}"/>
    <cellStyle name="20% - Dekorfärg5 11 2 2 2 2" xfId="43712" xr:uid="{00000000-0005-0000-0000-000089470000}"/>
    <cellStyle name="20% - Dekorfärg5 11 2 2 3" xfId="35277" xr:uid="{00000000-0005-0000-0000-00008A470000}"/>
    <cellStyle name="20% - Dekorfärg5 11 2 2_Tabell 6a K" xfId="24060" xr:uid="{00000000-0005-0000-0000-00008B470000}"/>
    <cellStyle name="20% - Dekorfärg5 11 2 3" xfId="13394" xr:uid="{00000000-0005-0000-0000-00008C470000}"/>
    <cellStyle name="20% - Dekorfärg5 11 2 3 2" xfId="43713" xr:uid="{00000000-0005-0000-0000-00008D470000}"/>
    <cellStyle name="20% - Dekorfärg5 11 2 4" xfId="30891" xr:uid="{00000000-0005-0000-0000-00008E470000}"/>
    <cellStyle name="20% - Dekorfärg5 11 2 5" xfId="43714" xr:uid="{00000000-0005-0000-0000-00008F470000}"/>
    <cellStyle name="20% - Dekorfärg5 11 2_Tabell 6a K" xfId="19447" xr:uid="{00000000-0005-0000-0000-000090470000}"/>
    <cellStyle name="20% - Dekorfärg5 11 3" xfId="6702" xr:uid="{00000000-0005-0000-0000-000091470000}"/>
    <cellStyle name="20% - Dekorfärg5 11 3 2" xfId="15587" xr:uid="{00000000-0005-0000-0000-000092470000}"/>
    <cellStyle name="20% - Dekorfärg5 11 3 2 2" xfId="43715" xr:uid="{00000000-0005-0000-0000-000093470000}"/>
    <cellStyle name="20% - Dekorfärg5 11 3 3" xfId="33084" xr:uid="{00000000-0005-0000-0000-000094470000}"/>
    <cellStyle name="20% - Dekorfärg5 11 3_Tabell 6a K" xfId="23148" xr:uid="{00000000-0005-0000-0000-000095470000}"/>
    <cellStyle name="20% - Dekorfärg5 11 4" xfId="11201" xr:uid="{00000000-0005-0000-0000-000096470000}"/>
    <cellStyle name="20% - Dekorfärg5 11 4 2" xfId="43716" xr:uid="{00000000-0005-0000-0000-000097470000}"/>
    <cellStyle name="20% - Dekorfärg5 11 5" xfId="28698" xr:uid="{00000000-0005-0000-0000-000098470000}"/>
    <cellStyle name="20% - Dekorfärg5 11 6" xfId="43717" xr:uid="{00000000-0005-0000-0000-000099470000}"/>
    <cellStyle name="20% - Dekorfärg5 11_Tabell 6a K" xfId="18920" xr:uid="{00000000-0005-0000-0000-00009A470000}"/>
    <cellStyle name="20% - Dekorfärg5 12" xfId="2317" xr:uid="{00000000-0005-0000-0000-00009B470000}"/>
    <cellStyle name="20% - Dekorfärg5 12 2" xfId="4510" xr:uid="{00000000-0005-0000-0000-00009C470000}"/>
    <cellStyle name="20% - Dekorfärg5 12 2 2" xfId="8896" xr:uid="{00000000-0005-0000-0000-00009D470000}"/>
    <cellStyle name="20% - Dekorfärg5 12 2 2 2" xfId="17781" xr:uid="{00000000-0005-0000-0000-00009E470000}"/>
    <cellStyle name="20% - Dekorfärg5 12 2 2 2 2" xfId="43718" xr:uid="{00000000-0005-0000-0000-00009F470000}"/>
    <cellStyle name="20% - Dekorfärg5 12 2 2 3" xfId="35278" xr:uid="{00000000-0005-0000-0000-0000A0470000}"/>
    <cellStyle name="20% - Dekorfärg5 12 2 2_Tabell 6a K" xfId="24675" xr:uid="{00000000-0005-0000-0000-0000A1470000}"/>
    <cellStyle name="20% - Dekorfärg5 12 2 3" xfId="13395" xr:uid="{00000000-0005-0000-0000-0000A2470000}"/>
    <cellStyle name="20% - Dekorfärg5 12 2 3 2" xfId="43719" xr:uid="{00000000-0005-0000-0000-0000A3470000}"/>
    <cellStyle name="20% - Dekorfärg5 12 2 4" xfId="30892" xr:uid="{00000000-0005-0000-0000-0000A4470000}"/>
    <cellStyle name="20% - Dekorfärg5 12 2 5" xfId="43720" xr:uid="{00000000-0005-0000-0000-0000A5470000}"/>
    <cellStyle name="20% - Dekorfärg5 12 2_Tabell 6a K" xfId="23928" xr:uid="{00000000-0005-0000-0000-0000A6470000}"/>
    <cellStyle name="20% - Dekorfärg5 12 3" xfId="6703" xr:uid="{00000000-0005-0000-0000-0000A7470000}"/>
    <cellStyle name="20% - Dekorfärg5 12 3 2" xfId="15588" xr:uid="{00000000-0005-0000-0000-0000A8470000}"/>
    <cellStyle name="20% - Dekorfärg5 12 3 2 2" xfId="43721" xr:uid="{00000000-0005-0000-0000-0000A9470000}"/>
    <cellStyle name="20% - Dekorfärg5 12 3 3" xfId="33085" xr:uid="{00000000-0005-0000-0000-0000AA470000}"/>
    <cellStyle name="20% - Dekorfärg5 12 3_Tabell 6a K" xfId="18656" xr:uid="{00000000-0005-0000-0000-0000AB470000}"/>
    <cellStyle name="20% - Dekorfärg5 12 4" xfId="11202" xr:uid="{00000000-0005-0000-0000-0000AC470000}"/>
    <cellStyle name="20% - Dekorfärg5 12 4 2" xfId="43722" xr:uid="{00000000-0005-0000-0000-0000AD470000}"/>
    <cellStyle name="20% - Dekorfärg5 12 5" xfId="28699" xr:uid="{00000000-0005-0000-0000-0000AE470000}"/>
    <cellStyle name="20% - Dekorfärg5 12 6" xfId="43723" xr:uid="{00000000-0005-0000-0000-0000AF470000}"/>
    <cellStyle name="20% - Dekorfärg5 12_Tabell 6a K" xfId="24643" xr:uid="{00000000-0005-0000-0000-0000B0470000}"/>
    <cellStyle name="20% - Dekorfärg5 13" xfId="2342" xr:uid="{00000000-0005-0000-0000-0000B1470000}"/>
    <cellStyle name="20% - Dekorfärg5 13 2" xfId="6728" xr:uid="{00000000-0005-0000-0000-0000B2470000}"/>
    <cellStyle name="20% - Dekorfärg5 13 2 2" xfId="15613" xr:uid="{00000000-0005-0000-0000-0000B3470000}"/>
    <cellStyle name="20% - Dekorfärg5 13 2 2 2" xfId="43724" xr:uid="{00000000-0005-0000-0000-0000B4470000}"/>
    <cellStyle name="20% - Dekorfärg5 13 2 3" xfId="33110" xr:uid="{00000000-0005-0000-0000-0000B5470000}"/>
    <cellStyle name="20% - Dekorfärg5 13 2_Tabell 6a K" xfId="26230" xr:uid="{00000000-0005-0000-0000-0000B6470000}"/>
    <cellStyle name="20% - Dekorfärg5 13 3" xfId="11227" xr:uid="{00000000-0005-0000-0000-0000B7470000}"/>
    <cellStyle name="20% - Dekorfärg5 13 3 2" xfId="43725" xr:uid="{00000000-0005-0000-0000-0000B8470000}"/>
    <cellStyle name="20% - Dekorfärg5 13 4" xfId="28724" xr:uid="{00000000-0005-0000-0000-0000B9470000}"/>
    <cellStyle name="20% - Dekorfärg5 13 5" xfId="43726" xr:uid="{00000000-0005-0000-0000-0000BA470000}"/>
    <cellStyle name="20% - Dekorfärg5 13_Tabell 6a K" xfId="23113" xr:uid="{00000000-0005-0000-0000-0000BB470000}"/>
    <cellStyle name="20% - Dekorfärg5 14" xfId="4535" xr:uid="{00000000-0005-0000-0000-0000BC470000}"/>
    <cellStyle name="20% - Dekorfärg5 14 2" xfId="13420" xr:uid="{00000000-0005-0000-0000-0000BD470000}"/>
    <cellStyle name="20% - Dekorfärg5 14 3" xfId="30917" xr:uid="{00000000-0005-0000-0000-0000BE470000}"/>
    <cellStyle name="20% - Dekorfärg5 14_Tabell 6a K" xfId="20695" xr:uid="{00000000-0005-0000-0000-0000BF470000}"/>
    <cellStyle name="20% - Dekorfärg5 15" xfId="134" xr:uid="{00000000-0005-0000-0000-0000C0470000}"/>
    <cellStyle name="20% - Dekorfärg5 16" xfId="8998" xr:uid="{00000000-0005-0000-0000-0000C1470000}"/>
    <cellStyle name="20% - Dekorfärg5 17" xfId="26528" xr:uid="{00000000-0005-0000-0000-0000C2470000}"/>
    <cellStyle name="20% - Dekorfärg5 2" xfId="166" xr:uid="{00000000-0005-0000-0000-0000C3470000}"/>
    <cellStyle name="20% - Dekorfärg5 2 10" xfId="2358" xr:uid="{00000000-0005-0000-0000-0000C4470000}"/>
    <cellStyle name="20% - Dekorfärg5 2 10 2" xfId="6744" xr:uid="{00000000-0005-0000-0000-0000C5470000}"/>
    <cellStyle name="20% - Dekorfärg5 2 10 2 2" xfId="15629" xr:uid="{00000000-0005-0000-0000-0000C6470000}"/>
    <cellStyle name="20% - Dekorfärg5 2 10 2 2 2" xfId="43727" xr:uid="{00000000-0005-0000-0000-0000C7470000}"/>
    <cellStyle name="20% - Dekorfärg5 2 10 2 3" xfId="33126" xr:uid="{00000000-0005-0000-0000-0000C8470000}"/>
    <cellStyle name="20% - Dekorfärg5 2 10 2_Tabell 6a K" xfId="24798" xr:uid="{00000000-0005-0000-0000-0000C9470000}"/>
    <cellStyle name="20% - Dekorfärg5 2 10 3" xfId="11243" xr:uid="{00000000-0005-0000-0000-0000CA470000}"/>
    <cellStyle name="20% - Dekorfärg5 2 10 3 2" xfId="43728" xr:uid="{00000000-0005-0000-0000-0000CB470000}"/>
    <cellStyle name="20% - Dekorfärg5 2 10 4" xfId="28740" xr:uid="{00000000-0005-0000-0000-0000CC470000}"/>
    <cellStyle name="20% - Dekorfärg5 2 10 5" xfId="43729" xr:uid="{00000000-0005-0000-0000-0000CD470000}"/>
    <cellStyle name="20% - Dekorfärg5 2 10_Tabell 6a K" xfId="25056" xr:uid="{00000000-0005-0000-0000-0000CE470000}"/>
    <cellStyle name="20% - Dekorfärg5 2 11" xfId="4551" xr:uid="{00000000-0005-0000-0000-0000CF470000}"/>
    <cellStyle name="20% - Dekorfärg5 2 11 2" xfId="13436" xr:uid="{00000000-0005-0000-0000-0000D0470000}"/>
    <cellStyle name="20% - Dekorfärg5 2 11 2 2" xfId="43730" xr:uid="{00000000-0005-0000-0000-0000D1470000}"/>
    <cellStyle name="20% - Dekorfärg5 2 11 3" xfId="30933" xr:uid="{00000000-0005-0000-0000-0000D2470000}"/>
    <cellStyle name="20% - Dekorfärg5 2 11_Tabell 6a K" xfId="20837" xr:uid="{00000000-0005-0000-0000-0000D3470000}"/>
    <cellStyle name="20% - Dekorfärg5 2 12" xfId="9051" xr:uid="{00000000-0005-0000-0000-0000D4470000}"/>
    <cellStyle name="20% - Dekorfärg5 2 12 2" xfId="43731" xr:uid="{00000000-0005-0000-0000-0000D5470000}"/>
    <cellStyle name="20% - Dekorfärg5 2 13" xfId="26548" xr:uid="{00000000-0005-0000-0000-0000D6470000}"/>
    <cellStyle name="20% - Dekorfärg5 2 14" xfId="43732" xr:uid="{00000000-0005-0000-0000-0000D7470000}"/>
    <cellStyle name="20% - Dekorfärg5 2 15" xfId="43733" xr:uid="{00000000-0005-0000-0000-0000D8470000}"/>
    <cellStyle name="20% - Dekorfärg5 2 2" xfId="194" xr:uid="{00000000-0005-0000-0000-0000D9470000}"/>
    <cellStyle name="20% - Dekorfärg5 2 2 10" xfId="4579" xr:uid="{00000000-0005-0000-0000-0000DA470000}"/>
    <cellStyle name="20% - Dekorfärg5 2 2 10 2" xfId="13464" xr:uid="{00000000-0005-0000-0000-0000DB470000}"/>
    <cellStyle name="20% - Dekorfärg5 2 2 10 2 2" xfId="43734" xr:uid="{00000000-0005-0000-0000-0000DC470000}"/>
    <cellStyle name="20% - Dekorfärg5 2 2 10 3" xfId="30961" xr:uid="{00000000-0005-0000-0000-0000DD470000}"/>
    <cellStyle name="20% - Dekorfärg5 2 2 10_Tabell 6a K" xfId="25069" xr:uid="{00000000-0005-0000-0000-0000DE470000}"/>
    <cellStyle name="20% - Dekorfärg5 2 2 11" xfId="9079" xr:uid="{00000000-0005-0000-0000-0000DF470000}"/>
    <cellStyle name="20% - Dekorfärg5 2 2 11 2" xfId="43735" xr:uid="{00000000-0005-0000-0000-0000E0470000}"/>
    <cellStyle name="20% - Dekorfärg5 2 2 12" xfId="26576" xr:uid="{00000000-0005-0000-0000-0000E1470000}"/>
    <cellStyle name="20% - Dekorfärg5 2 2 13" xfId="43736" xr:uid="{00000000-0005-0000-0000-0000E2470000}"/>
    <cellStyle name="20% - Dekorfärg5 2 2 14" xfId="43737" xr:uid="{00000000-0005-0000-0000-0000E3470000}"/>
    <cellStyle name="20% - Dekorfärg5 2 2 2" xfId="294" xr:uid="{00000000-0005-0000-0000-0000E4470000}"/>
    <cellStyle name="20% - Dekorfärg5 2 2 2 10" xfId="43738" xr:uid="{00000000-0005-0000-0000-0000E5470000}"/>
    <cellStyle name="20% - Dekorfärg5 2 2 2 11" xfId="43739" xr:uid="{00000000-0005-0000-0000-0000E6470000}"/>
    <cellStyle name="20% - Dekorfärg5 2 2 2 2" xfId="506" xr:uid="{00000000-0005-0000-0000-0000E7470000}"/>
    <cellStyle name="20% - Dekorfärg5 2 2 2 2 2" xfId="930" xr:uid="{00000000-0005-0000-0000-0000E8470000}"/>
    <cellStyle name="20% - Dekorfärg5 2 2 2 2 2 2" xfId="1539" xr:uid="{00000000-0005-0000-0000-0000E9470000}"/>
    <cellStyle name="20% - Dekorfärg5 2 2 2 2 2 2 2" xfId="3731" xr:uid="{00000000-0005-0000-0000-0000EA470000}"/>
    <cellStyle name="20% - Dekorfärg5 2 2 2 2 2 2 2 2" xfId="8117" xr:uid="{00000000-0005-0000-0000-0000EB470000}"/>
    <cellStyle name="20% - Dekorfärg5 2 2 2 2 2 2 2 2 2" xfId="17002" xr:uid="{00000000-0005-0000-0000-0000EC470000}"/>
    <cellStyle name="20% - Dekorfärg5 2 2 2 2 2 2 2 2 2 2" xfId="43740" xr:uid="{00000000-0005-0000-0000-0000ED470000}"/>
    <cellStyle name="20% - Dekorfärg5 2 2 2 2 2 2 2 2 3" xfId="34499" xr:uid="{00000000-0005-0000-0000-0000EE470000}"/>
    <cellStyle name="20% - Dekorfärg5 2 2 2 2 2 2 2 2_Tabell 6a K" xfId="19188" xr:uid="{00000000-0005-0000-0000-0000EF470000}"/>
    <cellStyle name="20% - Dekorfärg5 2 2 2 2 2 2 2 3" xfId="12616" xr:uid="{00000000-0005-0000-0000-0000F0470000}"/>
    <cellStyle name="20% - Dekorfärg5 2 2 2 2 2 2 2 3 2" xfId="43741" xr:uid="{00000000-0005-0000-0000-0000F1470000}"/>
    <cellStyle name="20% - Dekorfärg5 2 2 2 2 2 2 2 4" xfId="30113" xr:uid="{00000000-0005-0000-0000-0000F2470000}"/>
    <cellStyle name="20% - Dekorfärg5 2 2 2 2 2 2 2 5" xfId="43742" xr:uid="{00000000-0005-0000-0000-0000F3470000}"/>
    <cellStyle name="20% - Dekorfärg5 2 2 2 2 2 2 2_Tabell 6a K" xfId="22348" xr:uid="{00000000-0005-0000-0000-0000F4470000}"/>
    <cellStyle name="20% - Dekorfärg5 2 2 2 2 2 2 3" xfId="5924" xr:uid="{00000000-0005-0000-0000-0000F5470000}"/>
    <cellStyle name="20% - Dekorfärg5 2 2 2 2 2 2 3 2" xfId="14809" xr:uid="{00000000-0005-0000-0000-0000F6470000}"/>
    <cellStyle name="20% - Dekorfärg5 2 2 2 2 2 2 3 2 2" xfId="43743" xr:uid="{00000000-0005-0000-0000-0000F7470000}"/>
    <cellStyle name="20% - Dekorfärg5 2 2 2 2 2 2 3 3" xfId="32306" xr:uid="{00000000-0005-0000-0000-0000F8470000}"/>
    <cellStyle name="20% - Dekorfärg5 2 2 2 2 2 2 3_Tabell 6a K" xfId="25431" xr:uid="{00000000-0005-0000-0000-0000F9470000}"/>
    <cellStyle name="20% - Dekorfärg5 2 2 2 2 2 2 4" xfId="10424" xr:uid="{00000000-0005-0000-0000-0000FA470000}"/>
    <cellStyle name="20% - Dekorfärg5 2 2 2 2 2 2 4 2" xfId="43744" xr:uid="{00000000-0005-0000-0000-0000FB470000}"/>
    <cellStyle name="20% - Dekorfärg5 2 2 2 2 2 2 5" xfId="27921" xr:uid="{00000000-0005-0000-0000-0000FC470000}"/>
    <cellStyle name="20% - Dekorfärg5 2 2 2 2 2 2 6" xfId="43745" xr:uid="{00000000-0005-0000-0000-0000FD470000}"/>
    <cellStyle name="20% - Dekorfärg5 2 2 2 2 2 2_Tabell 6a K" xfId="19033" xr:uid="{00000000-0005-0000-0000-0000FE470000}"/>
    <cellStyle name="20% - Dekorfärg5 2 2 2 2 2 3" xfId="3122" xr:uid="{00000000-0005-0000-0000-0000FF470000}"/>
    <cellStyle name="20% - Dekorfärg5 2 2 2 2 2 3 2" xfId="7508" xr:uid="{00000000-0005-0000-0000-000000480000}"/>
    <cellStyle name="20% - Dekorfärg5 2 2 2 2 2 3 2 2" xfId="16393" xr:uid="{00000000-0005-0000-0000-000001480000}"/>
    <cellStyle name="20% - Dekorfärg5 2 2 2 2 2 3 2 2 2" xfId="43746" xr:uid="{00000000-0005-0000-0000-000002480000}"/>
    <cellStyle name="20% - Dekorfärg5 2 2 2 2 2 3 2 3" xfId="33890" xr:uid="{00000000-0005-0000-0000-000003480000}"/>
    <cellStyle name="20% - Dekorfärg5 2 2 2 2 2 3 2_Tabell 6a K" xfId="24942" xr:uid="{00000000-0005-0000-0000-000004480000}"/>
    <cellStyle name="20% - Dekorfärg5 2 2 2 2 2 3 3" xfId="12007" xr:uid="{00000000-0005-0000-0000-000005480000}"/>
    <cellStyle name="20% - Dekorfärg5 2 2 2 2 2 3 3 2" xfId="43747" xr:uid="{00000000-0005-0000-0000-000006480000}"/>
    <cellStyle name="20% - Dekorfärg5 2 2 2 2 2 3 4" xfId="29504" xr:uid="{00000000-0005-0000-0000-000007480000}"/>
    <cellStyle name="20% - Dekorfärg5 2 2 2 2 2 3 5" xfId="43748" xr:uid="{00000000-0005-0000-0000-000008480000}"/>
    <cellStyle name="20% - Dekorfärg5 2 2 2 2 2 3_Tabell 6a K" xfId="25959" xr:uid="{00000000-0005-0000-0000-000009480000}"/>
    <cellStyle name="20% - Dekorfärg5 2 2 2 2 2 4" xfId="5315" xr:uid="{00000000-0005-0000-0000-00000A480000}"/>
    <cellStyle name="20% - Dekorfärg5 2 2 2 2 2 4 2" xfId="14200" xr:uid="{00000000-0005-0000-0000-00000B480000}"/>
    <cellStyle name="20% - Dekorfärg5 2 2 2 2 2 4 2 2" xfId="43749" xr:uid="{00000000-0005-0000-0000-00000C480000}"/>
    <cellStyle name="20% - Dekorfärg5 2 2 2 2 2 4 3" xfId="31697" xr:uid="{00000000-0005-0000-0000-00000D480000}"/>
    <cellStyle name="20% - Dekorfärg5 2 2 2 2 2 4_Tabell 6a K" xfId="18735" xr:uid="{00000000-0005-0000-0000-00000E480000}"/>
    <cellStyle name="20% - Dekorfärg5 2 2 2 2 2 5" xfId="9815" xr:uid="{00000000-0005-0000-0000-00000F480000}"/>
    <cellStyle name="20% - Dekorfärg5 2 2 2 2 2 5 2" xfId="43750" xr:uid="{00000000-0005-0000-0000-000010480000}"/>
    <cellStyle name="20% - Dekorfärg5 2 2 2 2 2 6" xfId="27312" xr:uid="{00000000-0005-0000-0000-000011480000}"/>
    <cellStyle name="20% - Dekorfärg5 2 2 2 2 2 7" xfId="43751" xr:uid="{00000000-0005-0000-0000-000012480000}"/>
    <cellStyle name="20% - Dekorfärg5 2 2 2 2 2_Tabell 6a K" xfId="19304" xr:uid="{00000000-0005-0000-0000-000013480000}"/>
    <cellStyle name="20% - Dekorfärg5 2 2 2 2 3" xfId="1538" xr:uid="{00000000-0005-0000-0000-000014480000}"/>
    <cellStyle name="20% - Dekorfärg5 2 2 2 2 3 2" xfId="3730" xr:uid="{00000000-0005-0000-0000-000015480000}"/>
    <cellStyle name="20% - Dekorfärg5 2 2 2 2 3 2 2" xfId="8116" xr:uid="{00000000-0005-0000-0000-000016480000}"/>
    <cellStyle name="20% - Dekorfärg5 2 2 2 2 3 2 2 2" xfId="17001" xr:uid="{00000000-0005-0000-0000-000017480000}"/>
    <cellStyle name="20% - Dekorfärg5 2 2 2 2 3 2 2 2 2" xfId="43752" xr:uid="{00000000-0005-0000-0000-000018480000}"/>
    <cellStyle name="20% - Dekorfärg5 2 2 2 2 3 2 2 3" xfId="34498" xr:uid="{00000000-0005-0000-0000-000019480000}"/>
    <cellStyle name="20% - Dekorfärg5 2 2 2 2 3 2 2_Tabell 6a K" xfId="23962" xr:uid="{00000000-0005-0000-0000-00001A480000}"/>
    <cellStyle name="20% - Dekorfärg5 2 2 2 2 3 2 3" xfId="12615" xr:uid="{00000000-0005-0000-0000-00001B480000}"/>
    <cellStyle name="20% - Dekorfärg5 2 2 2 2 3 2 3 2" xfId="43753" xr:uid="{00000000-0005-0000-0000-00001C480000}"/>
    <cellStyle name="20% - Dekorfärg5 2 2 2 2 3 2 4" xfId="30112" xr:uid="{00000000-0005-0000-0000-00001D480000}"/>
    <cellStyle name="20% - Dekorfärg5 2 2 2 2 3 2 5" xfId="43754" xr:uid="{00000000-0005-0000-0000-00001E480000}"/>
    <cellStyle name="20% - Dekorfärg5 2 2 2 2 3 2_Tabell 6a K" xfId="20424" xr:uid="{00000000-0005-0000-0000-00001F480000}"/>
    <cellStyle name="20% - Dekorfärg5 2 2 2 2 3 3" xfId="5923" xr:uid="{00000000-0005-0000-0000-000020480000}"/>
    <cellStyle name="20% - Dekorfärg5 2 2 2 2 3 3 2" xfId="14808" xr:uid="{00000000-0005-0000-0000-000021480000}"/>
    <cellStyle name="20% - Dekorfärg5 2 2 2 2 3 3 2 2" xfId="43755" xr:uid="{00000000-0005-0000-0000-000022480000}"/>
    <cellStyle name="20% - Dekorfärg5 2 2 2 2 3 3 3" xfId="32305" xr:uid="{00000000-0005-0000-0000-000023480000}"/>
    <cellStyle name="20% - Dekorfärg5 2 2 2 2 3 3_Tabell 6a K" xfId="21358" xr:uid="{00000000-0005-0000-0000-000024480000}"/>
    <cellStyle name="20% - Dekorfärg5 2 2 2 2 3 4" xfId="10423" xr:uid="{00000000-0005-0000-0000-000025480000}"/>
    <cellStyle name="20% - Dekorfärg5 2 2 2 2 3 4 2" xfId="43756" xr:uid="{00000000-0005-0000-0000-000026480000}"/>
    <cellStyle name="20% - Dekorfärg5 2 2 2 2 3 5" xfId="27920" xr:uid="{00000000-0005-0000-0000-000027480000}"/>
    <cellStyle name="20% - Dekorfärg5 2 2 2 2 3 6" xfId="43757" xr:uid="{00000000-0005-0000-0000-000028480000}"/>
    <cellStyle name="20% - Dekorfärg5 2 2 2 2 3_Tabell 6a K" xfId="25865" xr:uid="{00000000-0005-0000-0000-000029480000}"/>
    <cellStyle name="20% - Dekorfärg5 2 2 2 2 4" xfId="2698" xr:uid="{00000000-0005-0000-0000-00002A480000}"/>
    <cellStyle name="20% - Dekorfärg5 2 2 2 2 4 2" xfId="7084" xr:uid="{00000000-0005-0000-0000-00002B480000}"/>
    <cellStyle name="20% - Dekorfärg5 2 2 2 2 4 2 2" xfId="15969" xr:uid="{00000000-0005-0000-0000-00002C480000}"/>
    <cellStyle name="20% - Dekorfärg5 2 2 2 2 4 2 2 2" xfId="43758" xr:uid="{00000000-0005-0000-0000-00002D480000}"/>
    <cellStyle name="20% - Dekorfärg5 2 2 2 2 4 2 3" xfId="33466" xr:uid="{00000000-0005-0000-0000-00002E480000}"/>
    <cellStyle name="20% - Dekorfärg5 2 2 2 2 4 2_Tabell 6a K" xfId="23789" xr:uid="{00000000-0005-0000-0000-00002F480000}"/>
    <cellStyle name="20% - Dekorfärg5 2 2 2 2 4 3" xfId="11583" xr:uid="{00000000-0005-0000-0000-000030480000}"/>
    <cellStyle name="20% - Dekorfärg5 2 2 2 2 4 3 2" xfId="43759" xr:uid="{00000000-0005-0000-0000-000031480000}"/>
    <cellStyle name="20% - Dekorfärg5 2 2 2 2 4 4" xfId="29080" xr:uid="{00000000-0005-0000-0000-000032480000}"/>
    <cellStyle name="20% - Dekorfärg5 2 2 2 2 4 5" xfId="43760" xr:uid="{00000000-0005-0000-0000-000033480000}"/>
    <cellStyle name="20% - Dekorfärg5 2 2 2 2 4_Tabell 6a K" xfId="23260" xr:uid="{00000000-0005-0000-0000-000034480000}"/>
    <cellStyle name="20% - Dekorfärg5 2 2 2 2 5" xfId="4891" xr:uid="{00000000-0005-0000-0000-000035480000}"/>
    <cellStyle name="20% - Dekorfärg5 2 2 2 2 5 2" xfId="13776" xr:uid="{00000000-0005-0000-0000-000036480000}"/>
    <cellStyle name="20% - Dekorfärg5 2 2 2 2 5 2 2" xfId="43761" xr:uid="{00000000-0005-0000-0000-000037480000}"/>
    <cellStyle name="20% - Dekorfärg5 2 2 2 2 5 3" xfId="31273" xr:uid="{00000000-0005-0000-0000-000038480000}"/>
    <cellStyle name="20% - Dekorfärg5 2 2 2 2 5_Tabell 6a K" xfId="22771" xr:uid="{00000000-0005-0000-0000-000039480000}"/>
    <cellStyle name="20% - Dekorfärg5 2 2 2 2 6" xfId="9391" xr:uid="{00000000-0005-0000-0000-00003A480000}"/>
    <cellStyle name="20% - Dekorfärg5 2 2 2 2 6 2" xfId="43762" xr:uid="{00000000-0005-0000-0000-00003B480000}"/>
    <cellStyle name="20% - Dekorfärg5 2 2 2 2 7" xfId="26888" xr:uid="{00000000-0005-0000-0000-00003C480000}"/>
    <cellStyle name="20% - Dekorfärg5 2 2 2 2 8" xfId="43763" xr:uid="{00000000-0005-0000-0000-00003D480000}"/>
    <cellStyle name="20% - Dekorfärg5 2 2 2 2_Tabell 6a K" xfId="18523" xr:uid="{00000000-0005-0000-0000-00003E480000}"/>
    <cellStyle name="20% - Dekorfärg5 2 2 2 3" xfId="718" xr:uid="{00000000-0005-0000-0000-00003F480000}"/>
    <cellStyle name="20% - Dekorfärg5 2 2 2 3 2" xfId="1540" xr:uid="{00000000-0005-0000-0000-000040480000}"/>
    <cellStyle name="20% - Dekorfärg5 2 2 2 3 2 2" xfId="3732" xr:uid="{00000000-0005-0000-0000-000041480000}"/>
    <cellStyle name="20% - Dekorfärg5 2 2 2 3 2 2 2" xfId="8118" xr:uid="{00000000-0005-0000-0000-000042480000}"/>
    <cellStyle name="20% - Dekorfärg5 2 2 2 3 2 2 2 2" xfId="17003" xr:uid="{00000000-0005-0000-0000-000043480000}"/>
    <cellStyle name="20% - Dekorfärg5 2 2 2 3 2 2 2 2 2" xfId="43764" xr:uid="{00000000-0005-0000-0000-000044480000}"/>
    <cellStyle name="20% - Dekorfärg5 2 2 2 3 2 2 2 3" xfId="34500" xr:uid="{00000000-0005-0000-0000-000045480000}"/>
    <cellStyle name="20% - Dekorfärg5 2 2 2 3 2 2 2_Tabell 6a K" xfId="24610" xr:uid="{00000000-0005-0000-0000-000046480000}"/>
    <cellStyle name="20% - Dekorfärg5 2 2 2 3 2 2 3" xfId="12617" xr:uid="{00000000-0005-0000-0000-000047480000}"/>
    <cellStyle name="20% - Dekorfärg5 2 2 2 3 2 2 3 2" xfId="43765" xr:uid="{00000000-0005-0000-0000-000048480000}"/>
    <cellStyle name="20% - Dekorfärg5 2 2 2 3 2 2 4" xfId="30114" xr:uid="{00000000-0005-0000-0000-000049480000}"/>
    <cellStyle name="20% - Dekorfärg5 2 2 2 3 2 2 5" xfId="43766" xr:uid="{00000000-0005-0000-0000-00004A480000}"/>
    <cellStyle name="20% - Dekorfärg5 2 2 2 3 2 2_Tabell 6a K" xfId="22977" xr:uid="{00000000-0005-0000-0000-00004B480000}"/>
    <cellStyle name="20% - Dekorfärg5 2 2 2 3 2 3" xfId="5925" xr:uid="{00000000-0005-0000-0000-00004C480000}"/>
    <cellStyle name="20% - Dekorfärg5 2 2 2 3 2 3 2" xfId="14810" xr:uid="{00000000-0005-0000-0000-00004D480000}"/>
    <cellStyle name="20% - Dekorfärg5 2 2 2 3 2 3 2 2" xfId="43767" xr:uid="{00000000-0005-0000-0000-00004E480000}"/>
    <cellStyle name="20% - Dekorfärg5 2 2 2 3 2 3 3" xfId="32307" xr:uid="{00000000-0005-0000-0000-00004F480000}"/>
    <cellStyle name="20% - Dekorfärg5 2 2 2 3 2 3_Tabell 6a K" xfId="23528" xr:uid="{00000000-0005-0000-0000-000050480000}"/>
    <cellStyle name="20% - Dekorfärg5 2 2 2 3 2 4" xfId="10425" xr:uid="{00000000-0005-0000-0000-000051480000}"/>
    <cellStyle name="20% - Dekorfärg5 2 2 2 3 2 4 2" xfId="43768" xr:uid="{00000000-0005-0000-0000-000052480000}"/>
    <cellStyle name="20% - Dekorfärg5 2 2 2 3 2 5" xfId="27922" xr:uid="{00000000-0005-0000-0000-000053480000}"/>
    <cellStyle name="20% - Dekorfärg5 2 2 2 3 2 6" xfId="43769" xr:uid="{00000000-0005-0000-0000-000054480000}"/>
    <cellStyle name="20% - Dekorfärg5 2 2 2 3 2_Tabell 6a K" xfId="19381" xr:uid="{00000000-0005-0000-0000-000055480000}"/>
    <cellStyle name="20% - Dekorfärg5 2 2 2 3 3" xfId="2910" xr:uid="{00000000-0005-0000-0000-000056480000}"/>
    <cellStyle name="20% - Dekorfärg5 2 2 2 3 3 2" xfId="7296" xr:uid="{00000000-0005-0000-0000-000057480000}"/>
    <cellStyle name="20% - Dekorfärg5 2 2 2 3 3 2 2" xfId="16181" xr:uid="{00000000-0005-0000-0000-000058480000}"/>
    <cellStyle name="20% - Dekorfärg5 2 2 2 3 3 2 2 2" xfId="43770" xr:uid="{00000000-0005-0000-0000-000059480000}"/>
    <cellStyle name="20% - Dekorfärg5 2 2 2 3 3 2 3" xfId="33678" xr:uid="{00000000-0005-0000-0000-00005A480000}"/>
    <cellStyle name="20% - Dekorfärg5 2 2 2 3 3 2_Tabell 6a K" xfId="24445" xr:uid="{00000000-0005-0000-0000-00005B480000}"/>
    <cellStyle name="20% - Dekorfärg5 2 2 2 3 3 3" xfId="11795" xr:uid="{00000000-0005-0000-0000-00005C480000}"/>
    <cellStyle name="20% - Dekorfärg5 2 2 2 3 3 3 2" xfId="43771" xr:uid="{00000000-0005-0000-0000-00005D480000}"/>
    <cellStyle name="20% - Dekorfärg5 2 2 2 3 3 4" xfId="29292" xr:uid="{00000000-0005-0000-0000-00005E480000}"/>
    <cellStyle name="20% - Dekorfärg5 2 2 2 3 3 5" xfId="43772" xr:uid="{00000000-0005-0000-0000-00005F480000}"/>
    <cellStyle name="20% - Dekorfärg5 2 2 2 3 3_Tabell 6a K" xfId="25169" xr:uid="{00000000-0005-0000-0000-000060480000}"/>
    <cellStyle name="20% - Dekorfärg5 2 2 2 3 4" xfId="5103" xr:uid="{00000000-0005-0000-0000-000061480000}"/>
    <cellStyle name="20% - Dekorfärg5 2 2 2 3 4 2" xfId="13988" xr:uid="{00000000-0005-0000-0000-000062480000}"/>
    <cellStyle name="20% - Dekorfärg5 2 2 2 3 4 2 2" xfId="43773" xr:uid="{00000000-0005-0000-0000-000063480000}"/>
    <cellStyle name="20% - Dekorfärg5 2 2 2 3 4 3" xfId="31485" xr:uid="{00000000-0005-0000-0000-000064480000}"/>
    <cellStyle name="20% - Dekorfärg5 2 2 2 3 4_Tabell 6a K" xfId="19718" xr:uid="{00000000-0005-0000-0000-000065480000}"/>
    <cellStyle name="20% - Dekorfärg5 2 2 2 3 5" xfId="9603" xr:uid="{00000000-0005-0000-0000-000066480000}"/>
    <cellStyle name="20% - Dekorfärg5 2 2 2 3 5 2" xfId="43774" xr:uid="{00000000-0005-0000-0000-000067480000}"/>
    <cellStyle name="20% - Dekorfärg5 2 2 2 3 6" xfId="27100" xr:uid="{00000000-0005-0000-0000-000068480000}"/>
    <cellStyle name="20% - Dekorfärg5 2 2 2 3 7" xfId="43775" xr:uid="{00000000-0005-0000-0000-000069480000}"/>
    <cellStyle name="20% - Dekorfärg5 2 2 2 3_Tabell 6a K" xfId="22051" xr:uid="{00000000-0005-0000-0000-00006A480000}"/>
    <cellStyle name="20% - Dekorfärg5 2 2 2 4" xfId="1142" xr:uid="{00000000-0005-0000-0000-00006B480000}"/>
    <cellStyle name="20% - Dekorfärg5 2 2 2 4 2" xfId="1541" xr:uid="{00000000-0005-0000-0000-00006C480000}"/>
    <cellStyle name="20% - Dekorfärg5 2 2 2 4 2 2" xfId="3733" xr:uid="{00000000-0005-0000-0000-00006D480000}"/>
    <cellStyle name="20% - Dekorfärg5 2 2 2 4 2 2 2" xfId="8119" xr:uid="{00000000-0005-0000-0000-00006E480000}"/>
    <cellStyle name="20% - Dekorfärg5 2 2 2 4 2 2 2 2" xfId="17004" xr:uid="{00000000-0005-0000-0000-00006F480000}"/>
    <cellStyle name="20% - Dekorfärg5 2 2 2 4 2 2 2 2 2" xfId="43776" xr:uid="{00000000-0005-0000-0000-000070480000}"/>
    <cellStyle name="20% - Dekorfärg5 2 2 2 4 2 2 2 3" xfId="34501" xr:uid="{00000000-0005-0000-0000-000071480000}"/>
    <cellStyle name="20% - Dekorfärg5 2 2 2 4 2 2 2_Tabell 6a K" xfId="25697" xr:uid="{00000000-0005-0000-0000-000072480000}"/>
    <cellStyle name="20% - Dekorfärg5 2 2 2 4 2 2 3" xfId="12618" xr:uid="{00000000-0005-0000-0000-000073480000}"/>
    <cellStyle name="20% - Dekorfärg5 2 2 2 4 2 2 3 2" xfId="43777" xr:uid="{00000000-0005-0000-0000-000074480000}"/>
    <cellStyle name="20% - Dekorfärg5 2 2 2 4 2 2 4" xfId="30115" xr:uid="{00000000-0005-0000-0000-000075480000}"/>
    <cellStyle name="20% - Dekorfärg5 2 2 2 4 2 2 5" xfId="43778" xr:uid="{00000000-0005-0000-0000-000076480000}"/>
    <cellStyle name="20% - Dekorfärg5 2 2 2 4 2 2_Tabell 6a K" xfId="20205" xr:uid="{00000000-0005-0000-0000-000077480000}"/>
    <cellStyle name="20% - Dekorfärg5 2 2 2 4 2 3" xfId="5926" xr:uid="{00000000-0005-0000-0000-000078480000}"/>
    <cellStyle name="20% - Dekorfärg5 2 2 2 4 2 3 2" xfId="14811" xr:uid="{00000000-0005-0000-0000-000079480000}"/>
    <cellStyle name="20% - Dekorfärg5 2 2 2 4 2 3 2 2" xfId="43779" xr:uid="{00000000-0005-0000-0000-00007A480000}"/>
    <cellStyle name="20% - Dekorfärg5 2 2 2 4 2 3 3" xfId="32308" xr:uid="{00000000-0005-0000-0000-00007B480000}"/>
    <cellStyle name="20% - Dekorfärg5 2 2 2 4 2 3_Tabell 6a K" xfId="20828" xr:uid="{00000000-0005-0000-0000-00007C480000}"/>
    <cellStyle name="20% - Dekorfärg5 2 2 2 4 2 4" xfId="10426" xr:uid="{00000000-0005-0000-0000-00007D480000}"/>
    <cellStyle name="20% - Dekorfärg5 2 2 2 4 2 4 2" xfId="43780" xr:uid="{00000000-0005-0000-0000-00007E480000}"/>
    <cellStyle name="20% - Dekorfärg5 2 2 2 4 2 5" xfId="27923" xr:uid="{00000000-0005-0000-0000-00007F480000}"/>
    <cellStyle name="20% - Dekorfärg5 2 2 2 4 2 6" xfId="43781" xr:uid="{00000000-0005-0000-0000-000080480000}"/>
    <cellStyle name="20% - Dekorfärg5 2 2 2 4 2_Tabell 6a K" xfId="20664" xr:uid="{00000000-0005-0000-0000-000081480000}"/>
    <cellStyle name="20% - Dekorfärg5 2 2 2 4 3" xfId="3334" xr:uid="{00000000-0005-0000-0000-000082480000}"/>
    <cellStyle name="20% - Dekorfärg5 2 2 2 4 3 2" xfId="7720" xr:uid="{00000000-0005-0000-0000-000083480000}"/>
    <cellStyle name="20% - Dekorfärg5 2 2 2 4 3 2 2" xfId="16605" xr:uid="{00000000-0005-0000-0000-000084480000}"/>
    <cellStyle name="20% - Dekorfärg5 2 2 2 4 3 2 2 2" xfId="43782" xr:uid="{00000000-0005-0000-0000-000085480000}"/>
    <cellStyle name="20% - Dekorfärg5 2 2 2 4 3 2 3" xfId="34102" xr:uid="{00000000-0005-0000-0000-000086480000}"/>
    <cellStyle name="20% - Dekorfärg5 2 2 2 4 3 2_Tabell 6a K" xfId="18851" xr:uid="{00000000-0005-0000-0000-000087480000}"/>
    <cellStyle name="20% - Dekorfärg5 2 2 2 4 3 3" xfId="12219" xr:uid="{00000000-0005-0000-0000-000088480000}"/>
    <cellStyle name="20% - Dekorfärg5 2 2 2 4 3 3 2" xfId="43783" xr:uid="{00000000-0005-0000-0000-000089480000}"/>
    <cellStyle name="20% - Dekorfärg5 2 2 2 4 3 4" xfId="29716" xr:uid="{00000000-0005-0000-0000-00008A480000}"/>
    <cellStyle name="20% - Dekorfärg5 2 2 2 4 3 5" xfId="43784" xr:uid="{00000000-0005-0000-0000-00008B480000}"/>
    <cellStyle name="20% - Dekorfärg5 2 2 2 4 3_Tabell 6a K" xfId="20102" xr:uid="{00000000-0005-0000-0000-00008C480000}"/>
    <cellStyle name="20% - Dekorfärg5 2 2 2 4 4" xfId="5527" xr:uid="{00000000-0005-0000-0000-00008D480000}"/>
    <cellStyle name="20% - Dekorfärg5 2 2 2 4 4 2" xfId="14412" xr:uid="{00000000-0005-0000-0000-00008E480000}"/>
    <cellStyle name="20% - Dekorfärg5 2 2 2 4 4 2 2" xfId="43785" xr:uid="{00000000-0005-0000-0000-00008F480000}"/>
    <cellStyle name="20% - Dekorfärg5 2 2 2 4 4 3" xfId="31909" xr:uid="{00000000-0005-0000-0000-000090480000}"/>
    <cellStyle name="20% - Dekorfärg5 2 2 2 4 4_Tabell 6a K" xfId="26372" xr:uid="{00000000-0005-0000-0000-000091480000}"/>
    <cellStyle name="20% - Dekorfärg5 2 2 2 4 5" xfId="10027" xr:uid="{00000000-0005-0000-0000-000092480000}"/>
    <cellStyle name="20% - Dekorfärg5 2 2 2 4 5 2" xfId="43786" xr:uid="{00000000-0005-0000-0000-000093480000}"/>
    <cellStyle name="20% - Dekorfärg5 2 2 2 4 6" xfId="27524" xr:uid="{00000000-0005-0000-0000-000094480000}"/>
    <cellStyle name="20% - Dekorfärg5 2 2 2 4 7" xfId="43787" xr:uid="{00000000-0005-0000-0000-000095480000}"/>
    <cellStyle name="20% - Dekorfärg5 2 2 2 4_Tabell 6a K" xfId="18650" xr:uid="{00000000-0005-0000-0000-000096480000}"/>
    <cellStyle name="20% - Dekorfärg5 2 2 2 5" xfId="1537" xr:uid="{00000000-0005-0000-0000-000097480000}"/>
    <cellStyle name="20% - Dekorfärg5 2 2 2 5 2" xfId="3729" xr:uid="{00000000-0005-0000-0000-000098480000}"/>
    <cellStyle name="20% - Dekorfärg5 2 2 2 5 2 2" xfId="8115" xr:uid="{00000000-0005-0000-0000-000099480000}"/>
    <cellStyle name="20% - Dekorfärg5 2 2 2 5 2 2 2" xfId="17000" xr:uid="{00000000-0005-0000-0000-00009A480000}"/>
    <cellStyle name="20% - Dekorfärg5 2 2 2 5 2 2 2 2" xfId="43788" xr:uid="{00000000-0005-0000-0000-00009B480000}"/>
    <cellStyle name="20% - Dekorfärg5 2 2 2 5 2 2 3" xfId="34497" xr:uid="{00000000-0005-0000-0000-00009C480000}"/>
    <cellStyle name="20% - Dekorfärg5 2 2 2 5 2 2_Tabell 6a K" xfId="23478" xr:uid="{00000000-0005-0000-0000-00009D480000}"/>
    <cellStyle name="20% - Dekorfärg5 2 2 2 5 2 3" xfId="12614" xr:uid="{00000000-0005-0000-0000-00009E480000}"/>
    <cellStyle name="20% - Dekorfärg5 2 2 2 5 2 3 2" xfId="43789" xr:uid="{00000000-0005-0000-0000-00009F480000}"/>
    <cellStyle name="20% - Dekorfärg5 2 2 2 5 2 4" xfId="30111" xr:uid="{00000000-0005-0000-0000-0000A0480000}"/>
    <cellStyle name="20% - Dekorfärg5 2 2 2 5 2 5" xfId="43790" xr:uid="{00000000-0005-0000-0000-0000A1480000}"/>
    <cellStyle name="20% - Dekorfärg5 2 2 2 5 2_Tabell 6a K" xfId="20604" xr:uid="{00000000-0005-0000-0000-0000A2480000}"/>
    <cellStyle name="20% - Dekorfärg5 2 2 2 5 3" xfId="5922" xr:uid="{00000000-0005-0000-0000-0000A3480000}"/>
    <cellStyle name="20% - Dekorfärg5 2 2 2 5 3 2" xfId="14807" xr:uid="{00000000-0005-0000-0000-0000A4480000}"/>
    <cellStyle name="20% - Dekorfärg5 2 2 2 5 3 2 2" xfId="43791" xr:uid="{00000000-0005-0000-0000-0000A5480000}"/>
    <cellStyle name="20% - Dekorfärg5 2 2 2 5 3 3" xfId="32304" xr:uid="{00000000-0005-0000-0000-0000A6480000}"/>
    <cellStyle name="20% - Dekorfärg5 2 2 2 5 3_Tabell 6a K" xfId="26176" xr:uid="{00000000-0005-0000-0000-0000A7480000}"/>
    <cellStyle name="20% - Dekorfärg5 2 2 2 5 4" xfId="10422" xr:uid="{00000000-0005-0000-0000-0000A8480000}"/>
    <cellStyle name="20% - Dekorfärg5 2 2 2 5 4 2" xfId="43792" xr:uid="{00000000-0005-0000-0000-0000A9480000}"/>
    <cellStyle name="20% - Dekorfärg5 2 2 2 5 5" xfId="27919" xr:uid="{00000000-0005-0000-0000-0000AA480000}"/>
    <cellStyle name="20% - Dekorfärg5 2 2 2 5 6" xfId="43793" xr:uid="{00000000-0005-0000-0000-0000AB480000}"/>
    <cellStyle name="20% - Dekorfärg5 2 2 2 5_Tabell 6a K" xfId="19908" xr:uid="{00000000-0005-0000-0000-0000AC480000}"/>
    <cellStyle name="20% - Dekorfärg5 2 2 2 6" xfId="2486" xr:uid="{00000000-0005-0000-0000-0000AD480000}"/>
    <cellStyle name="20% - Dekorfärg5 2 2 2 6 2" xfId="6872" xr:uid="{00000000-0005-0000-0000-0000AE480000}"/>
    <cellStyle name="20% - Dekorfärg5 2 2 2 6 2 2" xfId="15757" xr:uid="{00000000-0005-0000-0000-0000AF480000}"/>
    <cellStyle name="20% - Dekorfärg5 2 2 2 6 2 2 2" xfId="43794" xr:uid="{00000000-0005-0000-0000-0000B0480000}"/>
    <cellStyle name="20% - Dekorfärg5 2 2 2 6 2 3" xfId="33254" xr:uid="{00000000-0005-0000-0000-0000B1480000}"/>
    <cellStyle name="20% - Dekorfärg5 2 2 2 6 2_Tabell 6a K" xfId="23222" xr:uid="{00000000-0005-0000-0000-0000B2480000}"/>
    <cellStyle name="20% - Dekorfärg5 2 2 2 6 3" xfId="11371" xr:uid="{00000000-0005-0000-0000-0000B3480000}"/>
    <cellStyle name="20% - Dekorfärg5 2 2 2 6 3 2" xfId="43795" xr:uid="{00000000-0005-0000-0000-0000B4480000}"/>
    <cellStyle name="20% - Dekorfärg5 2 2 2 6 4" xfId="28868" xr:uid="{00000000-0005-0000-0000-0000B5480000}"/>
    <cellStyle name="20% - Dekorfärg5 2 2 2 6 5" xfId="43796" xr:uid="{00000000-0005-0000-0000-0000B6480000}"/>
    <cellStyle name="20% - Dekorfärg5 2 2 2 6_Tabell 6a K" xfId="19189" xr:uid="{00000000-0005-0000-0000-0000B7480000}"/>
    <cellStyle name="20% - Dekorfärg5 2 2 2 7" xfId="4679" xr:uid="{00000000-0005-0000-0000-0000B8480000}"/>
    <cellStyle name="20% - Dekorfärg5 2 2 2 7 2" xfId="13564" xr:uid="{00000000-0005-0000-0000-0000B9480000}"/>
    <cellStyle name="20% - Dekorfärg5 2 2 2 7 2 2" xfId="43797" xr:uid="{00000000-0005-0000-0000-0000BA480000}"/>
    <cellStyle name="20% - Dekorfärg5 2 2 2 7 3" xfId="31061" xr:uid="{00000000-0005-0000-0000-0000BB480000}"/>
    <cellStyle name="20% - Dekorfärg5 2 2 2 7_Tabell 6a K" xfId="19454" xr:uid="{00000000-0005-0000-0000-0000BC480000}"/>
    <cellStyle name="20% - Dekorfärg5 2 2 2 8" xfId="9179" xr:uid="{00000000-0005-0000-0000-0000BD480000}"/>
    <cellStyle name="20% - Dekorfärg5 2 2 2 8 2" xfId="43798" xr:uid="{00000000-0005-0000-0000-0000BE480000}"/>
    <cellStyle name="20% - Dekorfärg5 2 2 2 9" xfId="26676" xr:uid="{00000000-0005-0000-0000-0000BF480000}"/>
    <cellStyle name="20% - Dekorfärg5 2 2 2_Tabell 6a K" xfId="20367" xr:uid="{00000000-0005-0000-0000-0000C0480000}"/>
    <cellStyle name="20% - Dekorfärg5 2 2 3" xfId="350" xr:uid="{00000000-0005-0000-0000-0000C1480000}"/>
    <cellStyle name="20% - Dekorfärg5 2 2 3 10" xfId="43799" xr:uid="{00000000-0005-0000-0000-0000C2480000}"/>
    <cellStyle name="20% - Dekorfärg5 2 2 3 11" xfId="43800" xr:uid="{00000000-0005-0000-0000-0000C3480000}"/>
    <cellStyle name="20% - Dekorfärg5 2 2 3 2" xfId="562" xr:uid="{00000000-0005-0000-0000-0000C4480000}"/>
    <cellStyle name="20% - Dekorfärg5 2 2 3 2 2" xfId="986" xr:uid="{00000000-0005-0000-0000-0000C5480000}"/>
    <cellStyle name="20% - Dekorfärg5 2 2 3 2 2 2" xfId="1544" xr:uid="{00000000-0005-0000-0000-0000C6480000}"/>
    <cellStyle name="20% - Dekorfärg5 2 2 3 2 2 2 2" xfId="3736" xr:uid="{00000000-0005-0000-0000-0000C7480000}"/>
    <cellStyle name="20% - Dekorfärg5 2 2 3 2 2 2 2 2" xfId="8122" xr:uid="{00000000-0005-0000-0000-0000C8480000}"/>
    <cellStyle name="20% - Dekorfärg5 2 2 3 2 2 2 2 2 2" xfId="17007" xr:uid="{00000000-0005-0000-0000-0000C9480000}"/>
    <cellStyle name="20% - Dekorfärg5 2 2 3 2 2 2 2 2 2 2" xfId="43801" xr:uid="{00000000-0005-0000-0000-0000CA480000}"/>
    <cellStyle name="20% - Dekorfärg5 2 2 3 2 2 2 2 2 3" xfId="34504" xr:uid="{00000000-0005-0000-0000-0000CB480000}"/>
    <cellStyle name="20% - Dekorfärg5 2 2 3 2 2 2 2 2_Tabell 6a K" xfId="22999" xr:uid="{00000000-0005-0000-0000-0000CC480000}"/>
    <cellStyle name="20% - Dekorfärg5 2 2 3 2 2 2 2 3" xfId="12621" xr:uid="{00000000-0005-0000-0000-0000CD480000}"/>
    <cellStyle name="20% - Dekorfärg5 2 2 3 2 2 2 2 3 2" xfId="43802" xr:uid="{00000000-0005-0000-0000-0000CE480000}"/>
    <cellStyle name="20% - Dekorfärg5 2 2 3 2 2 2 2 4" xfId="30118" xr:uid="{00000000-0005-0000-0000-0000CF480000}"/>
    <cellStyle name="20% - Dekorfärg5 2 2 3 2 2 2 2 5" xfId="43803" xr:uid="{00000000-0005-0000-0000-0000D0480000}"/>
    <cellStyle name="20% - Dekorfärg5 2 2 3 2 2 2 2_Tabell 6a K" xfId="20544" xr:uid="{00000000-0005-0000-0000-0000D1480000}"/>
    <cellStyle name="20% - Dekorfärg5 2 2 3 2 2 2 3" xfId="5929" xr:uid="{00000000-0005-0000-0000-0000D2480000}"/>
    <cellStyle name="20% - Dekorfärg5 2 2 3 2 2 2 3 2" xfId="14814" xr:uid="{00000000-0005-0000-0000-0000D3480000}"/>
    <cellStyle name="20% - Dekorfärg5 2 2 3 2 2 2 3 2 2" xfId="43804" xr:uid="{00000000-0005-0000-0000-0000D4480000}"/>
    <cellStyle name="20% - Dekorfärg5 2 2 3 2 2 2 3 3" xfId="32311" xr:uid="{00000000-0005-0000-0000-0000D5480000}"/>
    <cellStyle name="20% - Dekorfärg5 2 2 3 2 2 2 3_Tabell 6a K" xfId="22272" xr:uid="{00000000-0005-0000-0000-0000D6480000}"/>
    <cellStyle name="20% - Dekorfärg5 2 2 3 2 2 2 4" xfId="10429" xr:uid="{00000000-0005-0000-0000-0000D7480000}"/>
    <cellStyle name="20% - Dekorfärg5 2 2 3 2 2 2 4 2" xfId="43805" xr:uid="{00000000-0005-0000-0000-0000D8480000}"/>
    <cellStyle name="20% - Dekorfärg5 2 2 3 2 2 2 5" xfId="27926" xr:uid="{00000000-0005-0000-0000-0000D9480000}"/>
    <cellStyle name="20% - Dekorfärg5 2 2 3 2 2 2 6" xfId="43806" xr:uid="{00000000-0005-0000-0000-0000DA480000}"/>
    <cellStyle name="20% - Dekorfärg5 2 2 3 2 2 2_Tabell 6a K" xfId="26078" xr:uid="{00000000-0005-0000-0000-0000DB480000}"/>
    <cellStyle name="20% - Dekorfärg5 2 2 3 2 2 3" xfId="3178" xr:uid="{00000000-0005-0000-0000-0000DC480000}"/>
    <cellStyle name="20% - Dekorfärg5 2 2 3 2 2 3 2" xfId="7564" xr:uid="{00000000-0005-0000-0000-0000DD480000}"/>
    <cellStyle name="20% - Dekorfärg5 2 2 3 2 2 3 2 2" xfId="16449" xr:uid="{00000000-0005-0000-0000-0000DE480000}"/>
    <cellStyle name="20% - Dekorfärg5 2 2 3 2 2 3 2 2 2" xfId="43807" xr:uid="{00000000-0005-0000-0000-0000DF480000}"/>
    <cellStyle name="20% - Dekorfärg5 2 2 3 2 2 3 2 3" xfId="33946" xr:uid="{00000000-0005-0000-0000-0000E0480000}"/>
    <cellStyle name="20% - Dekorfärg5 2 2 3 2 2 3 2_Tabell 6a K" xfId="25350" xr:uid="{00000000-0005-0000-0000-0000E1480000}"/>
    <cellStyle name="20% - Dekorfärg5 2 2 3 2 2 3 3" xfId="12063" xr:uid="{00000000-0005-0000-0000-0000E2480000}"/>
    <cellStyle name="20% - Dekorfärg5 2 2 3 2 2 3 3 2" xfId="43808" xr:uid="{00000000-0005-0000-0000-0000E3480000}"/>
    <cellStyle name="20% - Dekorfärg5 2 2 3 2 2 3 4" xfId="29560" xr:uid="{00000000-0005-0000-0000-0000E4480000}"/>
    <cellStyle name="20% - Dekorfärg5 2 2 3 2 2 3 5" xfId="43809" xr:uid="{00000000-0005-0000-0000-0000E5480000}"/>
    <cellStyle name="20% - Dekorfärg5 2 2 3 2 2 3_Tabell 6a K" xfId="21888" xr:uid="{00000000-0005-0000-0000-0000E6480000}"/>
    <cellStyle name="20% - Dekorfärg5 2 2 3 2 2 4" xfId="5371" xr:uid="{00000000-0005-0000-0000-0000E7480000}"/>
    <cellStyle name="20% - Dekorfärg5 2 2 3 2 2 4 2" xfId="14256" xr:uid="{00000000-0005-0000-0000-0000E8480000}"/>
    <cellStyle name="20% - Dekorfärg5 2 2 3 2 2 4 2 2" xfId="43810" xr:uid="{00000000-0005-0000-0000-0000E9480000}"/>
    <cellStyle name="20% - Dekorfärg5 2 2 3 2 2 4 3" xfId="31753" xr:uid="{00000000-0005-0000-0000-0000EA480000}"/>
    <cellStyle name="20% - Dekorfärg5 2 2 3 2 2 4_Tabell 6a K" xfId="18268" xr:uid="{00000000-0005-0000-0000-0000EB480000}"/>
    <cellStyle name="20% - Dekorfärg5 2 2 3 2 2 5" xfId="9871" xr:uid="{00000000-0005-0000-0000-0000EC480000}"/>
    <cellStyle name="20% - Dekorfärg5 2 2 3 2 2 5 2" xfId="43811" xr:uid="{00000000-0005-0000-0000-0000ED480000}"/>
    <cellStyle name="20% - Dekorfärg5 2 2 3 2 2 6" xfId="27368" xr:uid="{00000000-0005-0000-0000-0000EE480000}"/>
    <cellStyle name="20% - Dekorfärg5 2 2 3 2 2 7" xfId="43812" xr:uid="{00000000-0005-0000-0000-0000EF480000}"/>
    <cellStyle name="20% - Dekorfärg5 2 2 3 2 2_Tabell 6a K" xfId="22189" xr:uid="{00000000-0005-0000-0000-0000F0480000}"/>
    <cellStyle name="20% - Dekorfärg5 2 2 3 2 3" xfId="1543" xr:uid="{00000000-0005-0000-0000-0000F1480000}"/>
    <cellStyle name="20% - Dekorfärg5 2 2 3 2 3 2" xfId="3735" xr:uid="{00000000-0005-0000-0000-0000F2480000}"/>
    <cellStyle name="20% - Dekorfärg5 2 2 3 2 3 2 2" xfId="8121" xr:uid="{00000000-0005-0000-0000-0000F3480000}"/>
    <cellStyle name="20% - Dekorfärg5 2 2 3 2 3 2 2 2" xfId="17006" xr:uid="{00000000-0005-0000-0000-0000F4480000}"/>
    <cellStyle name="20% - Dekorfärg5 2 2 3 2 3 2 2 2 2" xfId="43813" xr:uid="{00000000-0005-0000-0000-0000F5480000}"/>
    <cellStyle name="20% - Dekorfärg5 2 2 3 2 3 2 2 3" xfId="34503" xr:uid="{00000000-0005-0000-0000-0000F6480000}"/>
    <cellStyle name="20% - Dekorfärg5 2 2 3 2 3 2 2_Tabell 6a K" xfId="24883" xr:uid="{00000000-0005-0000-0000-0000F7480000}"/>
    <cellStyle name="20% - Dekorfärg5 2 2 3 2 3 2 3" xfId="12620" xr:uid="{00000000-0005-0000-0000-0000F8480000}"/>
    <cellStyle name="20% - Dekorfärg5 2 2 3 2 3 2 3 2" xfId="43814" xr:uid="{00000000-0005-0000-0000-0000F9480000}"/>
    <cellStyle name="20% - Dekorfärg5 2 2 3 2 3 2 4" xfId="30117" xr:uid="{00000000-0005-0000-0000-0000FA480000}"/>
    <cellStyle name="20% - Dekorfärg5 2 2 3 2 3 2 5" xfId="43815" xr:uid="{00000000-0005-0000-0000-0000FB480000}"/>
    <cellStyle name="20% - Dekorfärg5 2 2 3 2 3 2_Tabell 6a K" xfId="21767" xr:uid="{00000000-0005-0000-0000-0000FC480000}"/>
    <cellStyle name="20% - Dekorfärg5 2 2 3 2 3 3" xfId="5928" xr:uid="{00000000-0005-0000-0000-0000FD480000}"/>
    <cellStyle name="20% - Dekorfärg5 2 2 3 2 3 3 2" xfId="14813" xr:uid="{00000000-0005-0000-0000-0000FE480000}"/>
    <cellStyle name="20% - Dekorfärg5 2 2 3 2 3 3 2 2" xfId="43816" xr:uid="{00000000-0005-0000-0000-0000FF480000}"/>
    <cellStyle name="20% - Dekorfärg5 2 2 3 2 3 3 3" xfId="32310" xr:uid="{00000000-0005-0000-0000-000000490000}"/>
    <cellStyle name="20% - Dekorfärg5 2 2 3 2 3 3_Tabell 6a K" xfId="18881" xr:uid="{00000000-0005-0000-0000-000001490000}"/>
    <cellStyle name="20% - Dekorfärg5 2 2 3 2 3 4" xfId="10428" xr:uid="{00000000-0005-0000-0000-000002490000}"/>
    <cellStyle name="20% - Dekorfärg5 2 2 3 2 3 4 2" xfId="43817" xr:uid="{00000000-0005-0000-0000-000003490000}"/>
    <cellStyle name="20% - Dekorfärg5 2 2 3 2 3 5" xfId="27925" xr:uid="{00000000-0005-0000-0000-000004490000}"/>
    <cellStyle name="20% - Dekorfärg5 2 2 3 2 3 6" xfId="43818" xr:uid="{00000000-0005-0000-0000-000005490000}"/>
    <cellStyle name="20% - Dekorfärg5 2 2 3 2 3_Tabell 6a K" xfId="21256" xr:uid="{00000000-0005-0000-0000-000006490000}"/>
    <cellStyle name="20% - Dekorfärg5 2 2 3 2 4" xfId="2754" xr:uid="{00000000-0005-0000-0000-000007490000}"/>
    <cellStyle name="20% - Dekorfärg5 2 2 3 2 4 2" xfId="7140" xr:uid="{00000000-0005-0000-0000-000008490000}"/>
    <cellStyle name="20% - Dekorfärg5 2 2 3 2 4 2 2" xfId="16025" xr:uid="{00000000-0005-0000-0000-000009490000}"/>
    <cellStyle name="20% - Dekorfärg5 2 2 3 2 4 2 2 2" xfId="43819" xr:uid="{00000000-0005-0000-0000-00000A490000}"/>
    <cellStyle name="20% - Dekorfärg5 2 2 3 2 4 2 3" xfId="33522" xr:uid="{00000000-0005-0000-0000-00000B490000}"/>
    <cellStyle name="20% - Dekorfärg5 2 2 3 2 4 2_Tabell 6a K" xfId="26231" xr:uid="{00000000-0005-0000-0000-00000C490000}"/>
    <cellStyle name="20% - Dekorfärg5 2 2 3 2 4 3" xfId="11639" xr:uid="{00000000-0005-0000-0000-00000D490000}"/>
    <cellStyle name="20% - Dekorfärg5 2 2 3 2 4 3 2" xfId="43820" xr:uid="{00000000-0005-0000-0000-00000E490000}"/>
    <cellStyle name="20% - Dekorfärg5 2 2 3 2 4 4" xfId="29136" xr:uid="{00000000-0005-0000-0000-00000F490000}"/>
    <cellStyle name="20% - Dekorfärg5 2 2 3 2 4 5" xfId="43821" xr:uid="{00000000-0005-0000-0000-000010490000}"/>
    <cellStyle name="20% - Dekorfärg5 2 2 3 2 4_Tabell 6a K" xfId="17986" xr:uid="{00000000-0005-0000-0000-000011490000}"/>
    <cellStyle name="20% - Dekorfärg5 2 2 3 2 5" xfId="4947" xr:uid="{00000000-0005-0000-0000-000012490000}"/>
    <cellStyle name="20% - Dekorfärg5 2 2 3 2 5 2" xfId="13832" xr:uid="{00000000-0005-0000-0000-000013490000}"/>
    <cellStyle name="20% - Dekorfärg5 2 2 3 2 5 2 2" xfId="43822" xr:uid="{00000000-0005-0000-0000-000014490000}"/>
    <cellStyle name="20% - Dekorfärg5 2 2 3 2 5 3" xfId="31329" xr:uid="{00000000-0005-0000-0000-000015490000}"/>
    <cellStyle name="20% - Dekorfärg5 2 2 3 2 5_Tabell 6a K" xfId="22658" xr:uid="{00000000-0005-0000-0000-000016490000}"/>
    <cellStyle name="20% - Dekorfärg5 2 2 3 2 6" xfId="9447" xr:uid="{00000000-0005-0000-0000-000017490000}"/>
    <cellStyle name="20% - Dekorfärg5 2 2 3 2 6 2" xfId="43823" xr:uid="{00000000-0005-0000-0000-000018490000}"/>
    <cellStyle name="20% - Dekorfärg5 2 2 3 2 7" xfId="26944" xr:uid="{00000000-0005-0000-0000-000019490000}"/>
    <cellStyle name="20% - Dekorfärg5 2 2 3 2 8" xfId="43824" xr:uid="{00000000-0005-0000-0000-00001A490000}"/>
    <cellStyle name="20% - Dekorfärg5 2 2 3 2_Tabell 6a K" xfId="22490" xr:uid="{00000000-0005-0000-0000-00001B490000}"/>
    <cellStyle name="20% - Dekorfärg5 2 2 3 3" xfId="774" xr:uid="{00000000-0005-0000-0000-00001C490000}"/>
    <cellStyle name="20% - Dekorfärg5 2 2 3 3 2" xfId="1545" xr:uid="{00000000-0005-0000-0000-00001D490000}"/>
    <cellStyle name="20% - Dekorfärg5 2 2 3 3 2 2" xfId="3737" xr:uid="{00000000-0005-0000-0000-00001E490000}"/>
    <cellStyle name="20% - Dekorfärg5 2 2 3 3 2 2 2" xfId="8123" xr:uid="{00000000-0005-0000-0000-00001F490000}"/>
    <cellStyle name="20% - Dekorfärg5 2 2 3 3 2 2 2 2" xfId="17008" xr:uid="{00000000-0005-0000-0000-000020490000}"/>
    <cellStyle name="20% - Dekorfärg5 2 2 3 3 2 2 2 2 2" xfId="43825" xr:uid="{00000000-0005-0000-0000-000021490000}"/>
    <cellStyle name="20% - Dekorfärg5 2 2 3 3 2 2 2 3" xfId="34505" xr:uid="{00000000-0005-0000-0000-000022490000}"/>
    <cellStyle name="20% - Dekorfärg5 2 2 3 3 2 2 2_Tabell 6a K" xfId="18792" xr:uid="{00000000-0005-0000-0000-000023490000}"/>
    <cellStyle name="20% - Dekorfärg5 2 2 3 3 2 2 3" xfId="12622" xr:uid="{00000000-0005-0000-0000-000024490000}"/>
    <cellStyle name="20% - Dekorfärg5 2 2 3 3 2 2 3 2" xfId="43826" xr:uid="{00000000-0005-0000-0000-000025490000}"/>
    <cellStyle name="20% - Dekorfärg5 2 2 3 3 2 2 4" xfId="30119" xr:uid="{00000000-0005-0000-0000-000026490000}"/>
    <cellStyle name="20% - Dekorfärg5 2 2 3 3 2 2 5" xfId="43827" xr:uid="{00000000-0005-0000-0000-000027490000}"/>
    <cellStyle name="20% - Dekorfärg5 2 2 3 3 2 2_Tabell 6a K" xfId="23984" xr:uid="{00000000-0005-0000-0000-000028490000}"/>
    <cellStyle name="20% - Dekorfärg5 2 2 3 3 2 3" xfId="5930" xr:uid="{00000000-0005-0000-0000-000029490000}"/>
    <cellStyle name="20% - Dekorfärg5 2 2 3 3 2 3 2" xfId="14815" xr:uid="{00000000-0005-0000-0000-00002A490000}"/>
    <cellStyle name="20% - Dekorfärg5 2 2 3 3 2 3 2 2" xfId="43828" xr:uid="{00000000-0005-0000-0000-00002B490000}"/>
    <cellStyle name="20% - Dekorfärg5 2 2 3 3 2 3 3" xfId="32312" xr:uid="{00000000-0005-0000-0000-00002C490000}"/>
    <cellStyle name="20% - Dekorfärg5 2 2 3 3 2 3_Tabell 6a K" xfId="25392" xr:uid="{00000000-0005-0000-0000-00002D490000}"/>
    <cellStyle name="20% - Dekorfärg5 2 2 3 3 2 4" xfId="10430" xr:uid="{00000000-0005-0000-0000-00002E490000}"/>
    <cellStyle name="20% - Dekorfärg5 2 2 3 3 2 4 2" xfId="43829" xr:uid="{00000000-0005-0000-0000-00002F490000}"/>
    <cellStyle name="20% - Dekorfärg5 2 2 3 3 2 5" xfId="27927" xr:uid="{00000000-0005-0000-0000-000030490000}"/>
    <cellStyle name="20% - Dekorfärg5 2 2 3 3 2 6" xfId="43830" xr:uid="{00000000-0005-0000-0000-000031490000}"/>
    <cellStyle name="20% - Dekorfärg5 2 2 3 3 2_Tabell 6a K" xfId="24673" xr:uid="{00000000-0005-0000-0000-000032490000}"/>
    <cellStyle name="20% - Dekorfärg5 2 2 3 3 3" xfId="2966" xr:uid="{00000000-0005-0000-0000-000033490000}"/>
    <cellStyle name="20% - Dekorfärg5 2 2 3 3 3 2" xfId="7352" xr:uid="{00000000-0005-0000-0000-000034490000}"/>
    <cellStyle name="20% - Dekorfärg5 2 2 3 3 3 2 2" xfId="16237" xr:uid="{00000000-0005-0000-0000-000035490000}"/>
    <cellStyle name="20% - Dekorfärg5 2 2 3 3 3 2 2 2" xfId="43831" xr:uid="{00000000-0005-0000-0000-000036490000}"/>
    <cellStyle name="20% - Dekorfärg5 2 2 3 3 3 2 3" xfId="33734" xr:uid="{00000000-0005-0000-0000-000037490000}"/>
    <cellStyle name="20% - Dekorfärg5 2 2 3 3 3 2_Tabell 6a K" xfId="21022" xr:uid="{00000000-0005-0000-0000-000038490000}"/>
    <cellStyle name="20% - Dekorfärg5 2 2 3 3 3 3" xfId="11851" xr:uid="{00000000-0005-0000-0000-000039490000}"/>
    <cellStyle name="20% - Dekorfärg5 2 2 3 3 3 3 2" xfId="43832" xr:uid="{00000000-0005-0000-0000-00003A490000}"/>
    <cellStyle name="20% - Dekorfärg5 2 2 3 3 3 4" xfId="29348" xr:uid="{00000000-0005-0000-0000-00003B490000}"/>
    <cellStyle name="20% - Dekorfärg5 2 2 3 3 3 5" xfId="43833" xr:uid="{00000000-0005-0000-0000-00003C490000}"/>
    <cellStyle name="20% - Dekorfärg5 2 2 3 3 3_Tabell 6a K" xfId="18617" xr:uid="{00000000-0005-0000-0000-00003D490000}"/>
    <cellStyle name="20% - Dekorfärg5 2 2 3 3 4" xfId="5159" xr:uid="{00000000-0005-0000-0000-00003E490000}"/>
    <cellStyle name="20% - Dekorfärg5 2 2 3 3 4 2" xfId="14044" xr:uid="{00000000-0005-0000-0000-00003F490000}"/>
    <cellStyle name="20% - Dekorfärg5 2 2 3 3 4 2 2" xfId="43834" xr:uid="{00000000-0005-0000-0000-000040490000}"/>
    <cellStyle name="20% - Dekorfärg5 2 2 3 3 4 3" xfId="31541" xr:uid="{00000000-0005-0000-0000-000041490000}"/>
    <cellStyle name="20% - Dekorfärg5 2 2 3 3 4_Tabell 6a K" xfId="20922" xr:uid="{00000000-0005-0000-0000-000042490000}"/>
    <cellStyle name="20% - Dekorfärg5 2 2 3 3 5" xfId="9659" xr:uid="{00000000-0005-0000-0000-000043490000}"/>
    <cellStyle name="20% - Dekorfärg5 2 2 3 3 5 2" xfId="43835" xr:uid="{00000000-0005-0000-0000-000044490000}"/>
    <cellStyle name="20% - Dekorfärg5 2 2 3 3 6" xfId="27156" xr:uid="{00000000-0005-0000-0000-000045490000}"/>
    <cellStyle name="20% - Dekorfärg5 2 2 3 3 7" xfId="43836" xr:uid="{00000000-0005-0000-0000-000046490000}"/>
    <cellStyle name="20% - Dekorfärg5 2 2 3 3_Tabell 6a K" xfId="23111" xr:uid="{00000000-0005-0000-0000-000047490000}"/>
    <cellStyle name="20% - Dekorfärg5 2 2 3 4" xfId="1198" xr:uid="{00000000-0005-0000-0000-000048490000}"/>
    <cellStyle name="20% - Dekorfärg5 2 2 3 4 2" xfId="1546" xr:uid="{00000000-0005-0000-0000-000049490000}"/>
    <cellStyle name="20% - Dekorfärg5 2 2 3 4 2 2" xfId="3738" xr:uid="{00000000-0005-0000-0000-00004A490000}"/>
    <cellStyle name="20% - Dekorfärg5 2 2 3 4 2 2 2" xfId="8124" xr:uid="{00000000-0005-0000-0000-00004B490000}"/>
    <cellStyle name="20% - Dekorfärg5 2 2 3 4 2 2 2 2" xfId="17009" xr:uid="{00000000-0005-0000-0000-00004C490000}"/>
    <cellStyle name="20% - Dekorfärg5 2 2 3 4 2 2 2 2 2" xfId="43837" xr:uid="{00000000-0005-0000-0000-00004D490000}"/>
    <cellStyle name="20% - Dekorfärg5 2 2 3 4 2 2 2 3" xfId="34506" xr:uid="{00000000-0005-0000-0000-00004E490000}"/>
    <cellStyle name="20% - Dekorfärg5 2 2 3 4 2 2 2_Tabell 6a K" xfId="21052" xr:uid="{00000000-0005-0000-0000-00004F490000}"/>
    <cellStyle name="20% - Dekorfärg5 2 2 3 4 2 2 3" xfId="12623" xr:uid="{00000000-0005-0000-0000-000050490000}"/>
    <cellStyle name="20% - Dekorfärg5 2 2 3 4 2 2 3 2" xfId="43838" xr:uid="{00000000-0005-0000-0000-000051490000}"/>
    <cellStyle name="20% - Dekorfärg5 2 2 3 4 2 2 4" xfId="30120" xr:uid="{00000000-0005-0000-0000-000052490000}"/>
    <cellStyle name="20% - Dekorfärg5 2 2 3 4 2 2 5" xfId="43839" xr:uid="{00000000-0005-0000-0000-000053490000}"/>
    <cellStyle name="20% - Dekorfärg5 2 2 3 4 2 2_Tabell 6a K" xfId="22712" xr:uid="{00000000-0005-0000-0000-000054490000}"/>
    <cellStyle name="20% - Dekorfärg5 2 2 3 4 2 3" xfId="5931" xr:uid="{00000000-0005-0000-0000-000055490000}"/>
    <cellStyle name="20% - Dekorfärg5 2 2 3 4 2 3 2" xfId="14816" xr:uid="{00000000-0005-0000-0000-000056490000}"/>
    <cellStyle name="20% - Dekorfärg5 2 2 3 4 2 3 2 2" xfId="43840" xr:uid="{00000000-0005-0000-0000-000057490000}"/>
    <cellStyle name="20% - Dekorfärg5 2 2 3 4 2 3 3" xfId="32313" xr:uid="{00000000-0005-0000-0000-000058490000}"/>
    <cellStyle name="20% - Dekorfärg5 2 2 3 4 2 3_Tabell 6a K" xfId="18198" xr:uid="{00000000-0005-0000-0000-000059490000}"/>
    <cellStyle name="20% - Dekorfärg5 2 2 3 4 2 4" xfId="10431" xr:uid="{00000000-0005-0000-0000-00005A490000}"/>
    <cellStyle name="20% - Dekorfärg5 2 2 3 4 2 4 2" xfId="43841" xr:uid="{00000000-0005-0000-0000-00005B490000}"/>
    <cellStyle name="20% - Dekorfärg5 2 2 3 4 2 5" xfId="27928" xr:uid="{00000000-0005-0000-0000-00005C490000}"/>
    <cellStyle name="20% - Dekorfärg5 2 2 3 4 2 6" xfId="43842" xr:uid="{00000000-0005-0000-0000-00005D490000}"/>
    <cellStyle name="20% - Dekorfärg5 2 2 3 4 2_Tabell 6a K" xfId="21761" xr:uid="{00000000-0005-0000-0000-00005E490000}"/>
    <cellStyle name="20% - Dekorfärg5 2 2 3 4 3" xfId="3390" xr:uid="{00000000-0005-0000-0000-00005F490000}"/>
    <cellStyle name="20% - Dekorfärg5 2 2 3 4 3 2" xfId="7776" xr:uid="{00000000-0005-0000-0000-000060490000}"/>
    <cellStyle name="20% - Dekorfärg5 2 2 3 4 3 2 2" xfId="16661" xr:uid="{00000000-0005-0000-0000-000061490000}"/>
    <cellStyle name="20% - Dekorfärg5 2 2 3 4 3 2 2 2" xfId="43843" xr:uid="{00000000-0005-0000-0000-000062490000}"/>
    <cellStyle name="20% - Dekorfärg5 2 2 3 4 3 2 3" xfId="34158" xr:uid="{00000000-0005-0000-0000-000063490000}"/>
    <cellStyle name="20% - Dekorfärg5 2 2 3 4 3 2_Tabell 6a K" xfId="24199" xr:uid="{00000000-0005-0000-0000-000064490000}"/>
    <cellStyle name="20% - Dekorfärg5 2 2 3 4 3 3" xfId="12275" xr:uid="{00000000-0005-0000-0000-000065490000}"/>
    <cellStyle name="20% - Dekorfärg5 2 2 3 4 3 3 2" xfId="43844" xr:uid="{00000000-0005-0000-0000-000066490000}"/>
    <cellStyle name="20% - Dekorfärg5 2 2 3 4 3 4" xfId="29772" xr:uid="{00000000-0005-0000-0000-000067490000}"/>
    <cellStyle name="20% - Dekorfärg5 2 2 3 4 3 5" xfId="43845" xr:uid="{00000000-0005-0000-0000-000068490000}"/>
    <cellStyle name="20% - Dekorfärg5 2 2 3 4 3_Tabell 6a K" xfId="24061" xr:uid="{00000000-0005-0000-0000-000069490000}"/>
    <cellStyle name="20% - Dekorfärg5 2 2 3 4 4" xfId="5583" xr:uid="{00000000-0005-0000-0000-00006A490000}"/>
    <cellStyle name="20% - Dekorfärg5 2 2 3 4 4 2" xfId="14468" xr:uid="{00000000-0005-0000-0000-00006B490000}"/>
    <cellStyle name="20% - Dekorfärg5 2 2 3 4 4 2 2" xfId="43846" xr:uid="{00000000-0005-0000-0000-00006C490000}"/>
    <cellStyle name="20% - Dekorfärg5 2 2 3 4 4 3" xfId="31965" xr:uid="{00000000-0005-0000-0000-00006D490000}"/>
    <cellStyle name="20% - Dekorfärg5 2 2 3 4 4_Tabell 6a K" xfId="9027" xr:uid="{00000000-0005-0000-0000-00006E490000}"/>
    <cellStyle name="20% - Dekorfärg5 2 2 3 4 5" xfId="10083" xr:uid="{00000000-0005-0000-0000-00006F490000}"/>
    <cellStyle name="20% - Dekorfärg5 2 2 3 4 5 2" xfId="43847" xr:uid="{00000000-0005-0000-0000-000070490000}"/>
    <cellStyle name="20% - Dekorfärg5 2 2 3 4 6" xfId="27580" xr:uid="{00000000-0005-0000-0000-000071490000}"/>
    <cellStyle name="20% - Dekorfärg5 2 2 3 4 7" xfId="43848" xr:uid="{00000000-0005-0000-0000-000072490000}"/>
    <cellStyle name="20% - Dekorfärg5 2 2 3 4_Tabell 6a K" xfId="23399" xr:uid="{00000000-0005-0000-0000-000073490000}"/>
    <cellStyle name="20% - Dekorfärg5 2 2 3 5" xfId="1542" xr:uid="{00000000-0005-0000-0000-000074490000}"/>
    <cellStyle name="20% - Dekorfärg5 2 2 3 5 2" xfId="3734" xr:uid="{00000000-0005-0000-0000-000075490000}"/>
    <cellStyle name="20% - Dekorfärg5 2 2 3 5 2 2" xfId="8120" xr:uid="{00000000-0005-0000-0000-000076490000}"/>
    <cellStyle name="20% - Dekorfärg5 2 2 3 5 2 2 2" xfId="17005" xr:uid="{00000000-0005-0000-0000-000077490000}"/>
    <cellStyle name="20% - Dekorfärg5 2 2 3 5 2 2 2 2" xfId="43849" xr:uid="{00000000-0005-0000-0000-000078490000}"/>
    <cellStyle name="20% - Dekorfärg5 2 2 3 5 2 2 3" xfId="34502" xr:uid="{00000000-0005-0000-0000-000079490000}"/>
    <cellStyle name="20% - Dekorfärg5 2 2 3 5 2 2_Tabell 6a K" xfId="18706" xr:uid="{00000000-0005-0000-0000-00007A490000}"/>
    <cellStyle name="20% - Dekorfärg5 2 2 3 5 2 3" xfId="12619" xr:uid="{00000000-0005-0000-0000-00007B490000}"/>
    <cellStyle name="20% - Dekorfärg5 2 2 3 5 2 3 2" xfId="43850" xr:uid="{00000000-0005-0000-0000-00007C490000}"/>
    <cellStyle name="20% - Dekorfärg5 2 2 3 5 2 4" xfId="30116" xr:uid="{00000000-0005-0000-0000-00007D490000}"/>
    <cellStyle name="20% - Dekorfärg5 2 2 3 5 2 5" xfId="43851" xr:uid="{00000000-0005-0000-0000-00007E490000}"/>
    <cellStyle name="20% - Dekorfärg5 2 2 3 5 2_Tabell 6a K" xfId="19388" xr:uid="{00000000-0005-0000-0000-00007F490000}"/>
    <cellStyle name="20% - Dekorfärg5 2 2 3 5 3" xfId="5927" xr:uid="{00000000-0005-0000-0000-000080490000}"/>
    <cellStyle name="20% - Dekorfärg5 2 2 3 5 3 2" xfId="14812" xr:uid="{00000000-0005-0000-0000-000081490000}"/>
    <cellStyle name="20% - Dekorfärg5 2 2 3 5 3 2 2" xfId="43852" xr:uid="{00000000-0005-0000-0000-000082490000}"/>
    <cellStyle name="20% - Dekorfärg5 2 2 3 5 3 3" xfId="32309" xr:uid="{00000000-0005-0000-0000-000083490000}"/>
    <cellStyle name="20% - Dekorfärg5 2 2 3 5 3_Tabell 6a K" xfId="23036" xr:uid="{00000000-0005-0000-0000-000084490000}"/>
    <cellStyle name="20% - Dekorfärg5 2 2 3 5 4" xfId="10427" xr:uid="{00000000-0005-0000-0000-000085490000}"/>
    <cellStyle name="20% - Dekorfärg5 2 2 3 5 4 2" xfId="43853" xr:uid="{00000000-0005-0000-0000-000086490000}"/>
    <cellStyle name="20% - Dekorfärg5 2 2 3 5 5" xfId="27924" xr:uid="{00000000-0005-0000-0000-000087490000}"/>
    <cellStyle name="20% - Dekorfärg5 2 2 3 5 6" xfId="43854" xr:uid="{00000000-0005-0000-0000-000088490000}"/>
    <cellStyle name="20% - Dekorfärg5 2 2 3 5_Tabell 6a K" xfId="26440" xr:uid="{00000000-0005-0000-0000-000089490000}"/>
    <cellStyle name="20% - Dekorfärg5 2 2 3 6" xfId="2542" xr:uid="{00000000-0005-0000-0000-00008A490000}"/>
    <cellStyle name="20% - Dekorfärg5 2 2 3 6 2" xfId="6928" xr:uid="{00000000-0005-0000-0000-00008B490000}"/>
    <cellStyle name="20% - Dekorfärg5 2 2 3 6 2 2" xfId="15813" xr:uid="{00000000-0005-0000-0000-00008C490000}"/>
    <cellStyle name="20% - Dekorfärg5 2 2 3 6 2 2 2" xfId="43855" xr:uid="{00000000-0005-0000-0000-00008D490000}"/>
    <cellStyle name="20% - Dekorfärg5 2 2 3 6 2 3" xfId="33310" xr:uid="{00000000-0005-0000-0000-00008E490000}"/>
    <cellStyle name="20% - Dekorfärg5 2 2 3 6 2_Tabell 6a K" xfId="18561" xr:uid="{00000000-0005-0000-0000-00008F490000}"/>
    <cellStyle name="20% - Dekorfärg5 2 2 3 6 3" xfId="11427" xr:uid="{00000000-0005-0000-0000-000090490000}"/>
    <cellStyle name="20% - Dekorfärg5 2 2 3 6 3 2" xfId="43856" xr:uid="{00000000-0005-0000-0000-000091490000}"/>
    <cellStyle name="20% - Dekorfärg5 2 2 3 6 4" xfId="28924" xr:uid="{00000000-0005-0000-0000-000092490000}"/>
    <cellStyle name="20% - Dekorfärg5 2 2 3 6 5" xfId="43857" xr:uid="{00000000-0005-0000-0000-000093490000}"/>
    <cellStyle name="20% - Dekorfärg5 2 2 3 6_Tabell 6a K" xfId="25304" xr:uid="{00000000-0005-0000-0000-000094490000}"/>
    <cellStyle name="20% - Dekorfärg5 2 2 3 7" xfId="4735" xr:uid="{00000000-0005-0000-0000-000095490000}"/>
    <cellStyle name="20% - Dekorfärg5 2 2 3 7 2" xfId="13620" xr:uid="{00000000-0005-0000-0000-000096490000}"/>
    <cellStyle name="20% - Dekorfärg5 2 2 3 7 2 2" xfId="43858" xr:uid="{00000000-0005-0000-0000-000097490000}"/>
    <cellStyle name="20% - Dekorfärg5 2 2 3 7 3" xfId="31117" xr:uid="{00000000-0005-0000-0000-000098490000}"/>
    <cellStyle name="20% - Dekorfärg5 2 2 3 7_Tabell 6a K" xfId="25128" xr:uid="{00000000-0005-0000-0000-000099490000}"/>
    <cellStyle name="20% - Dekorfärg5 2 2 3 8" xfId="9235" xr:uid="{00000000-0005-0000-0000-00009A490000}"/>
    <cellStyle name="20% - Dekorfärg5 2 2 3 8 2" xfId="43859" xr:uid="{00000000-0005-0000-0000-00009B490000}"/>
    <cellStyle name="20% - Dekorfärg5 2 2 3 9" xfId="26732" xr:uid="{00000000-0005-0000-0000-00009C490000}"/>
    <cellStyle name="20% - Dekorfärg5 2 2 3_Tabell 6a K" xfId="25362" xr:uid="{00000000-0005-0000-0000-00009D490000}"/>
    <cellStyle name="20% - Dekorfärg5 2 2 4" xfId="211" xr:uid="{00000000-0005-0000-0000-00009E490000}"/>
    <cellStyle name="20% - Dekorfärg5 2 2 4 10" xfId="43860" xr:uid="{00000000-0005-0000-0000-00009F490000}"/>
    <cellStyle name="20% - Dekorfärg5 2 2 4 11" xfId="43861" xr:uid="{00000000-0005-0000-0000-0000A0490000}"/>
    <cellStyle name="20% - Dekorfärg5 2 2 4 2" xfId="423" xr:uid="{00000000-0005-0000-0000-0000A1490000}"/>
    <cellStyle name="20% - Dekorfärg5 2 2 4 2 2" xfId="847" xr:uid="{00000000-0005-0000-0000-0000A2490000}"/>
    <cellStyle name="20% - Dekorfärg5 2 2 4 2 2 2" xfId="1549" xr:uid="{00000000-0005-0000-0000-0000A3490000}"/>
    <cellStyle name="20% - Dekorfärg5 2 2 4 2 2 2 2" xfId="3741" xr:uid="{00000000-0005-0000-0000-0000A4490000}"/>
    <cellStyle name="20% - Dekorfärg5 2 2 4 2 2 2 2 2" xfId="8127" xr:uid="{00000000-0005-0000-0000-0000A5490000}"/>
    <cellStyle name="20% - Dekorfärg5 2 2 4 2 2 2 2 2 2" xfId="17012" xr:uid="{00000000-0005-0000-0000-0000A6490000}"/>
    <cellStyle name="20% - Dekorfärg5 2 2 4 2 2 2 2 2 2 2" xfId="43862" xr:uid="{00000000-0005-0000-0000-0000A7490000}"/>
    <cellStyle name="20% - Dekorfärg5 2 2 4 2 2 2 2 2 3" xfId="34509" xr:uid="{00000000-0005-0000-0000-0000A8490000}"/>
    <cellStyle name="20% - Dekorfärg5 2 2 4 2 2 2 2 2_Tabell 6a K" xfId="17830" xr:uid="{00000000-0005-0000-0000-0000A9490000}"/>
    <cellStyle name="20% - Dekorfärg5 2 2 4 2 2 2 2 3" xfId="12626" xr:uid="{00000000-0005-0000-0000-0000AA490000}"/>
    <cellStyle name="20% - Dekorfärg5 2 2 4 2 2 2 2 3 2" xfId="43863" xr:uid="{00000000-0005-0000-0000-0000AB490000}"/>
    <cellStyle name="20% - Dekorfärg5 2 2 4 2 2 2 2 4" xfId="30123" xr:uid="{00000000-0005-0000-0000-0000AC490000}"/>
    <cellStyle name="20% - Dekorfärg5 2 2 4 2 2 2 2 5" xfId="43864" xr:uid="{00000000-0005-0000-0000-0000AD490000}"/>
    <cellStyle name="20% - Dekorfärg5 2 2 4 2 2 2 2_Tabell 6a K" xfId="21359" xr:uid="{00000000-0005-0000-0000-0000AE490000}"/>
    <cellStyle name="20% - Dekorfärg5 2 2 4 2 2 2 3" xfId="5934" xr:uid="{00000000-0005-0000-0000-0000AF490000}"/>
    <cellStyle name="20% - Dekorfärg5 2 2 4 2 2 2 3 2" xfId="14819" xr:uid="{00000000-0005-0000-0000-0000B0490000}"/>
    <cellStyle name="20% - Dekorfärg5 2 2 4 2 2 2 3 2 2" xfId="43865" xr:uid="{00000000-0005-0000-0000-0000B1490000}"/>
    <cellStyle name="20% - Dekorfärg5 2 2 4 2 2 2 3 3" xfId="32316" xr:uid="{00000000-0005-0000-0000-0000B2490000}"/>
    <cellStyle name="20% - Dekorfärg5 2 2 4 2 2 2 3_Tabell 6a K" xfId="21625" xr:uid="{00000000-0005-0000-0000-0000B3490000}"/>
    <cellStyle name="20% - Dekorfärg5 2 2 4 2 2 2 4" xfId="10434" xr:uid="{00000000-0005-0000-0000-0000B4490000}"/>
    <cellStyle name="20% - Dekorfärg5 2 2 4 2 2 2 4 2" xfId="43866" xr:uid="{00000000-0005-0000-0000-0000B5490000}"/>
    <cellStyle name="20% - Dekorfärg5 2 2 4 2 2 2 5" xfId="27931" xr:uid="{00000000-0005-0000-0000-0000B6490000}"/>
    <cellStyle name="20% - Dekorfärg5 2 2 4 2 2 2 6" xfId="43867" xr:uid="{00000000-0005-0000-0000-0000B7490000}"/>
    <cellStyle name="20% - Dekorfärg5 2 2 4 2 2 2_Tabell 6a K" xfId="23892" xr:uid="{00000000-0005-0000-0000-0000B8490000}"/>
    <cellStyle name="20% - Dekorfärg5 2 2 4 2 2 3" xfId="3039" xr:uid="{00000000-0005-0000-0000-0000B9490000}"/>
    <cellStyle name="20% - Dekorfärg5 2 2 4 2 2 3 2" xfId="7425" xr:uid="{00000000-0005-0000-0000-0000BA490000}"/>
    <cellStyle name="20% - Dekorfärg5 2 2 4 2 2 3 2 2" xfId="16310" xr:uid="{00000000-0005-0000-0000-0000BB490000}"/>
    <cellStyle name="20% - Dekorfärg5 2 2 4 2 2 3 2 2 2" xfId="43868" xr:uid="{00000000-0005-0000-0000-0000BC490000}"/>
    <cellStyle name="20% - Dekorfärg5 2 2 4 2 2 3 2 3" xfId="33807" xr:uid="{00000000-0005-0000-0000-0000BD490000}"/>
    <cellStyle name="20% - Dekorfärg5 2 2 4 2 2 3 2_Tabell 6a K" xfId="25244" xr:uid="{00000000-0005-0000-0000-0000BE490000}"/>
    <cellStyle name="20% - Dekorfärg5 2 2 4 2 2 3 3" xfId="11924" xr:uid="{00000000-0005-0000-0000-0000BF490000}"/>
    <cellStyle name="20% - Dekorfärg5 2 2 4 2 2 3 3 2" xfId="43869" xr:uid="{00000000-0005-0000-0000-0000C0490000}"/>
    <cellStyle name="20% - Dekorfärg5 2 2 4 2 2 3 4" xfId="29421" xr:uid="{00000000-0005-0000-0000-0000C1490000}"/>
    <cellStyle name="20% - Dekorfärg5 2 2 4 2 2 3 5" xfId="43870" xr:uid="{00000000-0005-0000-0000-0000C2490000}"/>
    <cellStyle name="20% - Dekorfärg5 2 2 4 2 2 3_Tabell 6a K" xfId="23193" xr:uid="{00000000-0005-0000-0000-0000C3490000}"/>
    <cellStyle name="20% - Dekorfärg5 2 2 4 2 2 4" xfId="5232" xr:uid="{00000000-0005-0000-0000-0000C4490000}"/>
    <cellStyle name="20% - Dekorfärg5 2 2 4 2 2 4 2" xfId="14117" xr:uid="{00000000-0005-0000-0000-0000C5490000}"/>
    <cellStyle name="20% - Dekorfärg5 2 2 4 2 2 4 2 2" xfId="43871" xr:uid="{00000000-0005-0000-0000-0000C6490000}"/>
    <cellStyle name="20% - Dekorfärg5 2 2 4 2 2 4 3" xfId="31614" xr:uid="{00000000-0005-0000-0000-0000C7490000}"/>
    <cellStyle name="20% - Dekorfärg5 2 2 4 2 2 4_Tabell 6a K" xfId="20326" xr:uid="{00000000-0005-0000-0000-0000C8490000}"/>
    <cellStyle name="20% - Dekorfärg5 2 2 4 2 2 5" xfId="9732" xr:uid="{00000000-0005-0000-0000-0000C9490000}"/>
    <cellStyle name="20% - Dekorfärg5 2 2 4 2 2 5 2" xfId="43872" xr:uid="{00000000-0005-0000-0000-0000CA490000}"/>
    <cellStyle name="20% - Dekorfärg5 2 2 4 2 2 6" xfId="27229" xr:uid="{00000000-0005-0000-0000-0000CB490000}"/>
    <cellStyle name="20% - Dekorfärg5 2 2 4 2 2 7" xfId="43873" xr:uid="{00000000-0005-0000-0000-0000CC490000}"/>
    <cellStyle name="20% - Dekorfärg5 2 2 4 2 2_Tabell 6a K" xfId="24889" xr:uid="{00000000-0005-0000-0000-0000CD490000}"/>
    <cellStyle name="20% - Dekorfärg5 2 2 4 2 3" xfId="1548" xr:uid="{00000000-0005-0000-0000-0000CE490000}"/>
    <cellStyle name="20% - Dekorfärg5 2 2 4 2 3 2" xfId="3740" xr:uid="{00000000-0005-0000-0000-0000CF490000}"/>
    <cellStyle name="20% - Dekorfärg5 2 2 4 2 3 2 2" xfId="8126" xr:uid="{00000000-0005-0000-0000-0000D0490000}"/>
    <cellStyle name="20% - Dekorfärg5 2 2 4 2 3 2 2 2" xfId="17011" xr:uid="{00000000-0005-0000-0000-0000D1490000}"/>
    <cellStyle name="20% - Dekorfärg5 2 2 4 2 3 2 2 2 2" xfId="43874" xr:uid="{00000000-0005-0000-0000-0000D2490000}"/>
    <cellStyle name="20% - Dekorfärg5 2 2 4 2 3 2 2 3" xfId="34508" xr:uid="{00000000-0005-0000-0000-0000D3490000}"/>
    <cellStyle name="20% - Dekorfärg5 2 2 4 2 3 2 2_Tabell 6a K" xfId="25698" xr:uid="{00000000-0005-0000-0000-0000D4490000}"/>
    <cellStyle name="20% - Dekorfärg5 2 2 4 2 3 2 3" xfId="12625" xr:uid="{00000000-0005-0000-0000-0000D5490000}"/>
    <cellStyle name="20% - Dekorfärg5 2 2 4 2 3 2 3 2" xfId="43875" xr:uid="{00000000-0005-0000-0000-0000D6490000}"/>
    <cellStyle name="20% - Dekorfärg5 2 2 4 2 3 2 4" xfId="30122" xr:uid="{00000000-0005-0000-0000-0000D7490000}"/>
    <cellStyle name="20% - Dekorfärg5 2 2 4 2 3 2 5" xfId="43876" xr:uid="{00000000-0005-0000-0000-0000D8490000}"/>
    <cellStyle name="20% - Dekorfärg5 2 2 4 2 3 2_Tabell 6a K" xfId="25287" xr:uid="{00000000-0005-0000-0000-0000D9490000}"/>
    <cellStyle name="20% - Dekorfärg5 2 2 4 2 3 3" xfId="5933" xr:uid="{00000000-0005-0000-0000-0000DA490000}"/>
    <cellStyle name="20% - Dekorfärg5 2 2 4 2 3 3 2" xfId="14818" xr:uid="{00000000-0005-0000-0000-0000DB490000}"/>
    <cellStyle name="20% - Dekorfärg5 2 2 4 2 3 3 2 2" xfId="43877" xr:uid="{00000000-0005-0000-0000-0000DC490000}"/>
    <cellStyle name="20% - Dekorfärg5 2 2 4 2 3 3 3" xfId="32315" xr:uid="{00000000-0005-0000-0000-0000DD490000}"/>
    <cellStyle name="20% - Dekorfärg5 2 2 4 2 3 3_Tabell 6a K" xfId="22170" xr:uid="{00000000-0005-0000-0000-0000DE490000}"/>
    <cellStyle name="20% - Dekorfärg5 2 2 4 2 3 4" xfId="10433" xr:uid="{00000000-0005-0000-0000-0000DF490000}"/>
    <cellStyle name="20% - Dekorfärg5 2 2 4 2 3 4 2" xfId="43878" xr:uid="{00000000-0005-0000-0000-0000E0490000}"/>
    <cellStyle name="20% - Dekorfärg5 2 2 4 2 3 5" xfId="27930" xr:uid="{00000000-0005-0000-0000-0000E1490000}"/>
    <cellStyle name="20% - Dekorfärg5 2 2 4 2 3 6" xfId="43879" xr:uid="{00000000-0005-0000-0000-0000E2490000}"/>
    <cellStyle name="20% - Dekorfärg5 2 2 4 2 3_Tabell 6a K" xfId="22584" xr:uid="{00000000-0005-0000-0000-0000E3490000}"/>
    <cellStyle name="20% - Dekorfärg5 2 2 4 2 4" xfId="2615" xr:uid="{00000000-0005-0000-0000-0000E4490000}"/>
    <cellStyle name="20% - Dekorfärg5 2 2 4 2 4 2" xfId="7001" xr:uid="{00000000-0005-0000-0000-0000E5490000}"/>
    <cellStyle name="20% - Dekorfärg5 2 2 4 2 4 2 2" xfId="15886" xr:uid="{00000000-0005-0000-0000-0000E6490000}"/>
    <cellStyle name="20% - Dekorfärg5 2 2 4 2 4 2 2 2" xfId="43880" xr:uid="{00000000-0005-0000-0000-0000E7490000}"/>
    <cellStyle name="20% - Dekorfärg5 2 2 4 2 4 2 3" xfId="33383" xr:uid="{00000000-0005-0000-0000-0000E8490000}"/>
    <cellStyle name="20% - Dekorfärg5 2 2 4 2 4 2_Tabell 6a K" xfId="19714" xr:uid="{00000000-0005-0000-0000-0000E9490000}"/>
    <cellStyle name="20% - Dekorfärg5 2 2 4 2 4 3" xfId="11500" xr:uid="{00000000-0005-0000-0000-0000EA490000}"/>
    <cellStyle name="20% - Dekorfärg5 2 2 4 2 4 3 2" xfId="43881" xr:uid="{00000000-0005-0000-0000-0000EB490000}"/>
    <cellStyle name="20% - Dekorfärg5 2 2 4 2 4 4" xfId="28997" xr:uid="{00000000-0005-0000-0000-0000EC490000}"/>
    <cellStyle name="20% - Dekorfärg5 2 2 4 2 4 5" xfId="43882" xr:uid="{00000000-0005-0000-0000-0000ED490000}"/>
    <cellStyle name="20% - Dekorfärg5 2 2 4 2 4_Tabell 6a K" xfId="25966" xr:uid="{00000000-0005-0000-0000-0000EE490000}"/>
    <cellStyle name="20% - Dekorfärg5 2 2 4 2 5" xfId="4808" xr:uid="{00000000-0005-0000-0000-0000EF490000}"/>
    <cellStyle name="20% - Dekorfärg5 2 2 4 2 5 2" xfId="13693" xr:uid="{00000000-0005-0000-0000-0000F0490000}"/>
    <cellStyle name="20% - Dekorfärg5 2 2 4 2 5 2 2" xfId="43883" xr:uid="{00000000-0005-0000-0000-0000F1490000}"/>
    <cellStyle name="20% - Dekorfärg5 2 2 4 2 5 3" xfId="31190" xr:uid="{00000000-0005-0000-0000-0000F2490000}"/>
    <cellStyle name="20% - Dekorfärg5 2 2 4 2 5_Tabell 6a K" xfId="8942" xr:uid="{00000000-0005-0000-0000-0000F3490000}"/>
    <cellStyle name="20% - Dekorfärg5 2 2 4 2 6" xfId="9308" xr:uid="{00000000-0005-0000-0000-0000F4490000}"/>
    <cellStyle name="20% - Dekorfärg5 2 2 4 2 6 2" xfId="43884" xr:uid="{00000000-0005-0000-0000-0000F5490000}"/>
    <cellStyle name="20% - Dekorfärg5 2 2 4 2 7" xfId="26805" xr:uid="{00000000-0005-0000-0000-0000F6490000}"/>
    <cellStyle name="20% - Dekorfärg5 2 2 4 2 8" xfId="43885" xr:uid="{00000000-0005-0000-0000-0000F7490000}"/>
    <cellStyle name="20% - Dekorfärg5 2 2 4 2_Tabell 6a K" xfId="25794" xr:uid="{00000000-0005-0000-0000-0000F8490000}"/>
    <cellStyle name="20% - Dekorfärg5 2 2 4 3" xfId="635" xr:uid="{00000000-0005-0000-0000-0000F9490000}"/>
    <cellStyle name="20% - Dekorfärg5 2 2 4 3 2" xfId="1550" xr:uid="{00000000-0005-0000-0000-0000FA490000}"/>
    <cellStyle name="20% - Dekorfärg5 2 2 4 3 2 2" xfId="3742" xr:uid="{00000000-0005-0000-0000-0000FB490000}"/>
    <cellStyle name="20% - Dekorfärg5 2 2 4 3 2 2 2" xfId="8128" xr:uid="{00000000-0005-0000-0000-0000FC490000}"/>
    <cellStyle name="20% - Dekorfärg5 2 2 4 3 2 2 2 2" xfId="17013" xr:uid="{00000000-0005-0000-0000-0000FD490000}"/>
    <cellStyle name="20% - Dekorfärg5 2 2 4 3 2 2 2 2 2" xfId="43886" xr:uid="{00000000-0005-0000-0000-0000FE490000}"/>
    <cellStyle name="20% - Dekorfärg5 2 2 4 3 2 2 2 3" xfId="34510" xr:uid="{00000000-0005-0000-0000-0000FF490000}"/>
    <cellStyle name="20% - Dekorfärg5 2 2 4 3 2 2 2_Tabell 6a K" xfId="20964" xr:uid="{00000000-0005-0000-0000-0000004A0000}"/>
    <cellStyle name="20% - Dekorfärg5 2 2 4 3 2 2 3" xfId="12627" xr:uid="{00000000-0005-0000-0000-0000014A0000}"/>
    <cellStyle name="20% - Dekorfärg5 2 2 4 3 2 2 3 2" xfId="43887" xr:uid="{00000000-0005-0000-0000-0000024A0000}"/>
    <cellStyle name="20% - Dekorfärg5 2 2 4 3 2 2 4" xfId="30124" xr:uid="{00000000-0005-0000-0000-0000034A0000}"/>
    <cellStyle name="20% - Dekorfärg5 2 2 4 3 2 2 5" xfId="43888" xr:uid="{00000000-0005-0000-0000-0000044A0000}"/>
    <cellStyle name="20% - Dekorfärg5 2 2 4 3 2 2_Tabell 6a K" xfId="23969" xr:uid="{00000000-0005-0000-0000-0000054A0000}"/>
    <cellStyle name="20% - Dekorfärg5 2 2 4 3 2 3" xfId="5935" xr:uid="{00000000-0005-0000-0000-0000064A0000}"/>
    <cellStyle name="20% - Dekorfärg5 2 2 4 3 2 3 2" xfId="14820" xr:uid="{00000000-0005-0000-0000-0000074A0000}"/>
    <cellStyle name="20% - Dekorfärg5 2 2 4 3 2 3 2 2" xfId="43889" xr:uid="{00000000-0005-0000-0000-0000084A0000}"/>
    <cellStyle name="20% - Dekorfärg5 2 2 4 3 2 3 3" xfId="32317" xr:uid="{00000000-0005-0000-0000-0000094A0000}"/>
    <cellStyle name="20% - Dekorfärg5 2 2 4 3 2 3_Tabell 6a K" xfId="18139" xr:uid="{00000000-0005-0000-0000-00000A4A0000}"/>
    <cellStyle name="20% - Dekorfärg5 2 2 4 3 2 4" xfId="10435" xr:uid="{00000000-0005-0000-0000-00000B4A0000}"/>
    <cellStyle name="20% - Dekorfärg5 2 2 4 3 2 4 2" xfId="43890" xr:uid="{00000000-0005-0000-0000-00000C4A0000}"/>
    <cellStyle name="20% - Dekorfärg5 2 2 4 3 2 5" xfId="27932" xr:uid="{00000000-0005-0000-0000-00000D4A0000}"/>
    <cellStyle name="20% - Dekorfärg5 2 2 4 3 2 6" xfId="43891" xr:uid="{00000000-0005-0000-0000-00000E4A0000}"/>
    <cellStyle name="20% - Dekorfärg5 2 2 4 3 2_Tabell 6a K" xfId="22301" xr:uid="{00000000-0005-0000-0000-00000F4A0000}"/>
    <cellStyle name="20% - Dekorfärg5 2 2 4 3 3" xfId="2827" xr:uid="{00000000-0005-0000-0000-0000104A0000}"/>
    <cellStyle name="20% - Dekorfärg5 2 2 4 3 3 2" xfId="7213" xr:uid="{00000000-0005-0000-0000-0000114A0000}"/>
    <cellStyle name="20% - Dekorfärg5 2 2 4 3 3 2 2" xfId="16098" xr:uid="{00000000-0005-0000-0000-0000124A0000}"/>
    <cellStyle name="20% - Dekorfärg5 2 2 4 3 3 2 2 2" xfId="43892" xr:uid="{00000000-0005-0000-0000-0000134A0000}"/>
    <cellStyle name="20% - Dekorfärg5 2 2 4 3 3 2 3" xfId="33595" xr:uid="{00000000-0005-0000-0000-0000144A0000}"/>
    <cellStyle name="20% - Dekorfärg5 2 2 4 3 3 2_Tabell 6a K" xfId="26227" xr:uid="{00000000-0005-0000-0000-0000154A0000}"/>
    <cellStyle name="20% - Dekorfärg5 2 2 4 3 3 3" xfId="11712" xr:uid="{00000000-0005-0000-0000-0000164A0000}"/>
    <cellStyle name="20% - Dekorfärg5 2 2 4 3 3 3 2" xfId="43893" xr:uid="{00000000-0005-0000-0000-0000174A0000}"/>
    <cellStyle name="20% - Dekorfärg5 2 2 4 3 3 4" xfId="29209" xr:uid="{00000000-0005-0000-0000-0000184A0000}"/>
    <cellStyle name="20% - Dekorfärg5 2 2 4 3 3 5" xfId="43894" xr:uid="{00000000-0005-0000-0000-0000194A0000}"/>
    <cellStyle name="20% - Dekorfärg5 2 2 4 3 3_Tabell 6a K" xfId="20787" xr:uid="{00000000-0005-0000-0000-00001A4A0000}"/>
    <cellStyle name="20% - Dekorfärg5 2 2 4 3 4" xfId="5020" xr:uid="{00000000-0005-0000-0000-00001B4A0000}"/>
    <cellStyle name="20% - Dekorfärg5 2 2 4 3 4 2" xfId="13905" xr:uid="{00000000-0005-0000-0000-00001C4A0000}"/>
    <cellStyle name="20% - Dekorfärg5 2 2 4 3 4 2 2" xfId="43895" xr:uid="{00000000-0005-0000-0000-00001D4A0000}"/>
    <cellStyle name="20% - Dekorfärg5 2 2 4 3 4 3" xfId="31402" xr:uid="{00000000-0005-0000-0000-00001E4A0000}"/>
    <cellStyle name="20% - Dekorfärg5 2 2 4 3 4_Tabell 6a K" xfId="19311" xr:uid="{00000000-0005-0000-0000-00001F4A0000}"/>
    <cellStyle name="20% - Dekorfärg5 2 2 4 3 5" xfId="9520" xr:uid="{00000000-0005-0000-0000-0000204A0000}"/>
    <cellStyle name="20% - Dekorfärg5 2 2 4 3 5 2" xfId="43896" xr:uid="{00000000-0005-0000-0000-0000214A0000}"/>
    <cellStyle name="20% - Dekorfärg5 2 2 4 3 6" xfId="27017" xr:uid="{00000000-0005-0000-0000-0000224A0000}"/>
    <cellStyle name="20% - Dekorfärg5 2 2 4 3 7" xfId="43897" xr:uid="{00000000-0005-0000-0000-0000234A0000}"/>
    <cellStyle name="20% - Dekorfärg5 2 2 4 3_Tabell 6a K" xfId="25872" xr:uid="{00000000-0005-0000-0000-0000244A0000}"/>
    <cellStyle name="20% - Dekorfärg5 2 2 4 4" xfId="1059" xr:uid="{00000000-0005-0000-0000-0000254A0000}"/>
    <cellStyle name="20% - Dekorfärg5 2 2 4 4 2" xfId="1551" xr:uid="{00000000-0005-0000-0000-0000264A0000}"/>
    <cellStyle name="20% - Dekorfärg5 2 2 4 4 2 2" xfId="3743" xr:uid="{00000000-0005-0000-0000-0000274A0000}"/>
    <cellStyle name="20% - Dekorfärg5 2 2 4 4 2 2 2" xfId="8129" xr:uid="{00000000-0005-0000-0000-0000284A0000}"/>
    <cellStyle name="20% - Dekorfärg5 2 2 4 4 2 2 2 2" xfId="17014" xr:uid="{00000000-0005-0000-0000-0000294A0000}"/>
    <cellStyle name="20% - Dekorfärg5 2 2 4 4 2 2 2 2 2" xfId="43898" xr:uid="{00000000-0005-0000-0000-00002A4A0000}"/>
    <cellStyle name="20% - Dekorfärg5 2 2 4 4 2 2 2 3" xfId="34511" xr:uid="{00000000-0005-0000-0000-00002B4A0000}"/>
    <cellStyle name="20% - Dekorfärg5 2 2 4 4 2 2 2_Tabell 6a K" xfId="17927" xr:uid="{00000000-0005-0000-0000-00002C4A0000}"/>
    <cellStyle name="20% - Dekorfärg5 2 2 4 4 2 2 3" xfId="12628" xr:uid="{00000000-0005-0000-0000-00002D4A0000}"/>
    <cellStyle name="20% - Dekorfärg5 2 2 4 4 2 2 3 2" xfId="43899" xr:uid="{00000000-0005-0000-0000-00002E4A0000}"/>
    <cellStyle name="20% - Dekorfärg5 2 2 4 4 2 2 4" xfId="30125" xr:uid="{00000000-0005-0000-0000-00002F4A0000}"/>
    <cellStyle name="20% - Dekorfärg5 2 2 4 4 2 2 5" xfId="43900" xr:uid="{00000000-0005-0000-0000-0000304A0000}"/>
    <cellStyle name="20% - Dekorfärg5 2 2 4 4 2 2_Tabell 6a K" xfId="23529" xr:uid="{00000000-0005-0000-0000-0000314A0000}"/>
    <cellStyle name="20% - Dekorfärg5 2 2 4 4 2 3" xfId="5936" xr:uid="{00000000-0005-0000-0000-0000324A0000}"/>
    <cellStyle name="20% - Dekorfärg5 2 2 4 4 2 3 2" xfId="14821" xr:uid="{00000000-0005-0000-0000-0000334A0000}"/>
    <cellStyle name="20% - Dekorfärg5 2 2 4 4 2 3 2 2" xfId="43901" xr:uid="{00000000-0005-0000-0000-0000344A0000}"/>
    <cellStyle name="20% - Dekorfärg5 2 2 4 4 2 3 3" xfId="32318" xr:uid="{00000000-0005-0000-0000-0000354A0000}"/>
    <cellStyle name="20% - Dekorfärg5 2 2 4 4 2 3_Tabell 6a K" xfId="23796" xr:uid="{00000000-0005-0000-0000-0000364A0000}"/>
    <cellStyle name="20% - Dekorfärg5 2 2 4 4 2 4" xfId="10436" xr:uid="{00000000-0005-0000-0000-0000374A0000}"/>
    <cellStyle name="20% - Dekorfärg5 2 2 4 4 2 4 2" xfId="43902" xr:uid="{00000000-0005-0000-0000-0000384A0000}"/>
    <cellStyle name="20% - Dekorfärg5 2 2 4 4 2 5" xfId="27933" xr:uid="{00000000-0005-0000-0000-0000394A0000}"/>
    <cellStyle name="20% - Dekorfärg5 2 2 4 4 2 6" xfId="43903" xr:uid="{00000000-0005-0000-0000-00003A4A0000}"/>
    <cellStyle name="20% - Dekorfärg5 2 2 4 4 2_Tabell 6a K" xfId="22404" xr:uid="{00000000-0005-0000-0000-00003B4A0000}"/>
    <cellStyle name="20% - Dekorfärg5 2 2 4 4 3" xfId="3251" xr:uid="{00000000-0005-0000-0000-00003C4A0000}"/>
    <cellStyle name="20% - Dekorfärg5 2 2 4 4 3 2" xfId="7637" xr:uid="{00000000-0005-0000-0000-00003D4A0000}"/>
    <cellStyle name="20% - Dekorfärg5 2 2 4 4 3 2 2" xfId="16522" xr:uid="{00000000-0005-0000-0000-00003E4A0000}"/>
    <cellStyle name="20% - Dekorfärg5 2 2 4 4 3 2 2 2" xfId="43904" xr:uid="{00000000-0005-0000-0000-00003F4A0000}"/>
    <cellStyle name="20% - Dekorfärg5 2 2 4 4 3 2 3" xfId="34019" xr:uid="{00000000-0005-0000-0000-0000404A0000}"/>
    <cellStyle name="20% - Dekorfärg5 2 2 4 4 3 2_Tabell 6a K" xfId="19843" xr:uid="{00000000-0005-0000-0000-0000414A0000}"/>
    <cellStyle name="20% - Dekorfärg5 2 2 4 4 3 3" xfId="12136" xr:uid="{00000000-0005-0000-0000-0000424A0000}"/>
    <cellStyle name="20% - Dekorfärg5 2 2 4 4 3 3 2" xfId="43905" xr:uid="{00000000-0005-0000-0000-0000434A0000}"/>
    <cellStyle name="20% - Dekorfärg5 2 2 4 4 3 4" xfId="29633" xr:uid="{00000000-0005-0000-0000-0000444A0000}"/>
    <cellStyle name="20% - Dekorfärg5 2 2 4 4 3 5" xfId="43906" xr:uid="{00000000-0005-0000-0000-0000454A0000}"/>
    <cellStyle name="20% - Dekorfärg5 2 2 4 4 3_Tabell 6a K" xfId="21884" xr:uid="{00000000-0005-0000-0000-0000464A0000}"/>
    <cellStyle name="20% - Dekorfärg5 2 2 4 4 4" xfId="5444" xr:uid="{00000000-0005-0000-0000-0000474A0000}"/>
    <cellStyle name="20% - Dekorfärg5 2 2 4 4 4 2" xfId="14329" xr:uid="{00000000-0005-0000-0000-0000484A0000}"/>
    <cellStyle name="20% - Dekorfärg5 2 2 4 4 4 2 2" xfId="43907" xr:uid="{00000000-0005-0000-0000-0000494A0000}"/>
    <cellStyle name="20% - Dekorfärg5 2 2 4 4 4 3" xfId="31826" xr:uid="{00000000-0005-0000-0000-00004A4A0000}"/>
    <cellStyle name="20% - Dekorfärg5 2 2 4 4 4_Tabell 6a K" xfId="24225" xr:uid="{00000000-0005-0000-0000-00004B4A0000}"/>
    <cellStyle name="20% - Dekorfärg5 2 2 4 4 5" xfId="9944" xr:uid="{00000000-0005-0000-0000-00004C4A0000}"/>
    <cellStyle name="20% - Dekorfärg5 2 2 4 4 5 2" xfId="43908" xr:uid="{00000000-0005-0000-0000-00004D4A0000}"/>
    <cellStyle name="20% - Dekorfärg5 2 2 4 4 6" xfId="27441" xr:uid="{00000000-0005-0000-0000-00004E4A0000}"/>
    <cellStyle name="20% - Dekorfärg5 2 2 4 4 7" xfId="43909" xr:uid="{00000000-0005-0000-0000-00004F4A0000}"/>
    <cellStyle name="20% - Dekorfärg5 2 2 4 4_Tabell 6a K" xfId="22835" xr:uid="{00000000-0005-0000-0000-0000504A0000}"/>
    <cellStyle name="20% - Dekorfärg5 2 2 4 5" xfId="1547" xr:uid="{00000000-0005-0000-0000-0000514A0000}"/>
    <cellStyle name="20% - Dekorfärg5 2 2 4 5 2" xfId="3739" xr:uid="{00000000-0005-0000-0000-0000524A0000}"/>
    <cellStyle name="20% - Dekorfärg5 2 2 4 5 2 2" xfId="8125" xr:uid="{00000000-0005-0000-0000-0000534A0000}"/>
    <cellStyle name="20% - Dekorfärg5 2 2 4 5 2 2 2" xfId="17010" xr:uid="{00000000-0005-0000-0000-0000544A0000}"/>
    <cellStyle name="20% - Dekorfärg5 2 2 4 5 2 2 2 2" xfId="43910" xr:uid="{00000000-0005-0000-0000-0000554A0000}"/>
    <cellStyle name="20% - Dekorfärg5 2 2 4 5 2 2 3" xfId="34507" xr:uid="{00000000-0005-0000-0000-0000564A0000}"/>
    <cellStyle name="20% - Dekorfärg5 2 2 4 5 2 2_Tabell 6a K" xfId="19130" xr:uid="{00000000-0005-0000-0000-0000574A0000}"/>
    <cellStyle name="20% - Dekorfärg5 2 2 4 5 2 3" xfId="12624" xr:uid="{00000000-0005-0000-0000-0000584A0000}"/>
    <cellStyle name="20% - Dekorfärg5 2 2 4 5 2 3 2" xfId="43911" xr:uid="{00000000-0005-0000-0000-0000594A0000}"/>
    <cellStyle name="20% - Dekorfärg5 2 2 4 5 2 4" xfId="30121" xr:uid="{00000000-0005-0000-0000-00005A4A0000}"/>
    <cellStyle name="20% - Dekorfärg5 2 2 4 5 2 5" xfId="43912" xr:uid="{00000000-0005-0000-0000-00005B4A0000}"/>
    <cellStyle name="20% - Dekorfärg5 2 2 4 5 2_Tabell 6a K" xfId="25905" xr:uid="{00000000-0005-0000-0000-00005C4A0000}"/>
    <cellStyle name="20% - Dekorfärg5 2 2 4 5 3" xfId="5932" xr:uid="{00000000-0005-0000-0000-00005D4A0000}"/>
    <cellStyle name="20% - Dekorfärg5 2 2 4 5 3 2" xfId="14817" xr:uid="{00000000-0005-0000-0000-00005E4A0000}"/>
    <cellStyle name="20% - Dekorfärg5 2 2 4 5 3 2 2" xfId="43913" xr:uid="{00000000-0005-0000-0000-00005F4A0000}"/>
    <cellStyle name="20% - Dekorfärg5 2 2 4 5 3 3" xfId="32314" xr:uid="{00000000-0005-0000-0000-0000604A0000}"/>
    <cellStyle name="20% - Dekorfärg5 2 2 4 5 3_Tabell 6a K" xfId="22952" xr:uid="{00000000-0005-0000-0000-0000614A0000}"/>
    <cellStyle name="20% - Dekorfärg5 2 2 4 5 4" xfId="10432" xr:uid="{00000000-0005-0000-0000-0000624A0000}"/>
    <cellStyle name="20% - Dekorfärg5 2 2 4 5 4 2" xfId="43914" xr:uid="{00000000-0005-0000-0000-0000634A0000}"/>
    <cellStyle name="20% - Dekorfärg5 2 2 4 5 5" xfId="27929" xr:uid="{00000000-0005-0000-0000-0000644A0000}"/>
    <cellStyle name="20% - Dekorfärg5 2 2 4 5 6" xfId="43915" xr:uid="{00000000-0005-0000-0000-0000654A0000}"/>
    <cellStyle name="20% - Dekorfärg5 2 2 4 5_Tabell 6a K" xfId="18532" xr:uid="{00000000-0005-0000-0000-0000664A0000}"/>
    <cellStyle name="20% - Dekorfärg5 2 2 4 6" xfId="2403" xr:uid="{00000000-0005-0000-0000-0000674A0000}"/>
    <cellStyle name="20% - Dekorfärg5 2 2 4 6 2" xfId="6789" xr:uid="{00000000-0005-0000-0000-0000684A0000}"/>
    <cellStyle name="20% - Dekorfärg5 2 2 4 6 2 2" xfId="15674" xr:uid="{00000000-0005-0000-0000-0000694A0000}"/>
    <cellStyle name="20% - Dekorfärg5 2 2 4 6 2 2 2" xfId="43916" xr:uid="{00000000-0005-0000-0000-00006A4A0000}"/>
    <cellStyle name="20% - Dekorfärg5 2 2 4 6 2 3" xfId="33171" xr:uid="{00000000-0005-0000-0000-00006B4A0000}"/>
    <cellStyle name="20% - Dekorfärg5 2 2 4 6 2_Tabell 6a K" xfId="20729" xr:uid="{00000000-0005-0000-0000-00006C4A0000}"/>
    <cellStyle name="20% - Dekorfärg5 2 2 4 6 3" xfId="11288" xr:uid="{00000000-0005-0000-0000-00006D4A0000}"/>
    <cellStyle name="20% - Dekorfärg5 2 2 4 6 3 2" xfId="43917" xr:uid="{00000000-0005-0000-0000-00006E4A0000}"/>
    <cellStyle name="20% - Dekorfärg5 2 2 4 6 4" xfId="28785" xr:uid="{00000000-0005-0000-0000-00006F4A0000}"/>
    <cellStyle name="20% - Dekorfärg5 2 2 4 6 5" xfId="43918" xr:uid="{00000000-0005-0000-0000-0000704A0000}"/>
    <cellStyle name="20% - Dekorfärg5 2 2 4 6_Tabell 6a K" xfId="23525" xr:uid="{00000000-0005-0000-0000-0000714A0000}"/>
    <cellStyle name="20% - Dekorfärg5 2 2 4 7" xfId="4596" xr:uid="{00000000-0005-0000-0000-0000724A0000}"/>
    <cellStyle name="20% - Dekorfärg5 2 2 4 7 2" xfId="13481" xr:uid="{00000000-0005-0000-0000-0000734A0000}"/>
    <cellStyle name="20% - Dekorfärg5 2 2 4 7 2 2" xfId="43919" xr:uid="{00000000-0005-0000-0000-0000744A0000}"/>
    <cellStyle name="20% - Dekorfärg5 2 2 4 7 3" xfId="30978" xr:uid="{00000000-0005-0000-0000-0000754A0000}"/>
    <cellStyle name="20% - Dekorfärg5 2 2 4 7_Tabell 6a K" xfId="23795" xr:uid="{00000000-0005-0000-0000-0000764A0000}"/>
    <cellStyle name="20% - Dekorfärg5 2 2 4 8" xfId="9096" xr:uid="{00000000-0005-0000-0000-0000774A0000}"/>
    <cellStyle name="20% - Dekorfärg5 2 2 4 8 2" xfId="43920" xr:uid="{00000000-0005-0000-0000-0000784A0000}"/>
    <cellStyle name="20% - Dekorfärg5 2 2 4 9" xfId="26593" xr:uid="{00000000-0005-0000-0000-0000794A0000}"/>
    <cellStyle name="20% - Dekorfärg5 2 2 4_Tabell 6a K" xfId="24057" xr:uid="{00000000-0005-0000-0000-00007A4A0000}"/>
    <cellStyle name="20% - Dekorfärg5 2 2 5" xfId="406" xr:uid="{00000000-0005-0000-0000-00007B4A0000}"/>
    <cellStyle name="20% - Dekorfärg5 2 2 5 2" xfId="830" xr:uid="{00000000-0005-0000-0000-00007C4A0000}"/>
    <cellStyle name="20% - Dekorfärg5 2 2 5 2 2" xfId="1553" xr:uid="{00000000-0005-0000-0000-00007D4A0000}"/>
    <cellStyle name="20% - Dekorfärg5 2 2 5 2 2 2" xfId="3745" xr:uid="{00000000-0005-0000-0000-00007E4A0000}"/>
    <cellStyle name="20% - Dekorfärg5 2 2 5 2 2 2 2" xfId="8131" xr:uid="{00000000-0005-0000-0000-00007F4A0000}"/>
    <cellStyle name="20% - Dekorfärg5 2 2 5 2 2 2 2 2" xfId="17016" xr:uid="{00000000-0005-0000-0000-0000804A0000}"/>
    <cellStyle name="20% - Dekorfärg5 2 2 5 2 2 2 2 2 2" xfId="43921" xr:uid="{00000000-0005-0000-0000-0000814A0000}"/>
    <cellStyle name="20% - Dekorfärg5 2 2 5 2 2 2 2 3" xfId="34513" xr:uid="{00000000-0005-0000-0000-0000824A0000}"/>
    <cellStyle name="20% - Dekorfärg5 2 2 5 2 2 2 2_Tabell 6a K" xfId="23134" xr:uid="{00000000-0005-0000-0000-0000834A0000}"/>
    <cellStyle name="20% - Dekorfärg5 2 2 5 2 2 2 3" xfId="12630" xr:uid="{00000000-0005-0000-0000-0000844A0000}"/>
    <cellStyle name="20% - Dekorfärg5 2 2 5 2 2 2 3 2" xfId="43922" xr:uid="{00000000-0005-0000-0000-0000854A0000}"/>
    <cellStyle name="20% - Dekorfärg5 2 2 5 2 2 2 4" xfId="30127" xr:uid="{00000000-0005-0000-0000-0000864A0000}"/>
    <cellStyle name="20% - Dekorfärg5 2 2 5 2 2 2 5" xfId="43923" xr:uid="{00000000-0005-0000-0000-0000874A0000}"/>
    <cellStyle name="20% - Dekorfärg5 2 2 5 2 2 2_Tabell 6a K" xfId="23898" xr:uid="{00000000-0005-0000-0000-0000884A0000}"/>
    <cellStyle name="20% - Dekorfärg5 2 2 5 2 2 3" xfId="5938" xr:uid="{00000000-0005-0000-0000-0000894A0000}"/>
    <cellStyle name="20% - Dekorfärg5 2 2 5 2 2 3 2" xfId="14823" xr:uid="{00000000-0005-0000-0000-00008A4A0000}"/>
    <cellStyle name="20% - Dekorfärg5 2 2 5 2 2 3 2 2" xfId="43924" xr:uid="{00000000-0005-0000-0000-00008B4A0000}"/>
    <cellStyle name="20% - Dekorfärg5 2 2 5 2 2 3 3" xfId="32320" xr:uid="{00000000-0005-0000-0000-00008C4A0000}"/>
    <cellStyle name="20% - Dekorfärg5 2 2 5 2 2 3_Tabell 6a K" xfId="18924" xr:uid="{00000000-0005-0000-0000-00008D4A0000}"/>
    <cellStyle name="20% - Dekorfärg5 2 2 5 2 2 4" xfId="10438" xr:uid="{00000000-0005-0000-0000-00008E4A0000}"/>
    <cellStyle name="20% - Dekorfärg5 2 2 5 2 2 4 2" xfId="43925" xr:uid="{00000000-0005-0000-0000-00008F4A0000}"/>
    <cellStyle name="20% - Dekorfärg5 2 2 5 2 2 5" xfId="27935" xr:uid="{00000000-0005-0000-0000-0000904A0000}"/>
    <cellStyle name="20% - Dekorfärg5 2 2 5 2 2 6" xfId="43926" xr:uid="{00000000-0005-0000-0000-0000914A0000}"/>
    <cellStyle name="20% - Dekorfärg5 2 2 5 2 2_Tabell 6a K" xfId="22243" xr:uid="{00000000-0005-0000-0000-0000924A0000}"/>
    <cellStyle name="20% - Dekorfärg5 2 2 5 2 3" xfId="3022" xr:uid="{00000000-0005-0000-0000-0000934A0000}"/>
    <cellStyle name="20% - Dekorfärg5 2 2 5 2 3 2" xfId="7408" xr:uid="{00000000-0005-0000-0000-0000944A0000}"/>
    <cellStyle name="20% - Dekorfärg5 2 2 5 2 3 2 2" xfId="16293" xr:uid="{00000000-0005-0000-0000-0000954A0000}"/>
    <cellStyle name="20% - Dekorfärg5 2 2 5 2 3 2 2 2" xfId="43927" xr:uid="{00000000-0005-0000-0000-0000964A0000}"/>
    <cellStyle name="20% - Dekorfärg5 2 2 5 2 3 2 3" xfId="33790" xr:uid="{00000000-0005-0000-0000-0000974A0000}"/>
    <cellStyle name="20% - Dekorfärg5 2 2 5 2 3 2_Tabell 6a K" xfId="20182" xr:uid="{00000000-0005-0000-0000-0000984A0000}"/>
    <cellStyle name="20% - Dekorfärg5 2 2 5 2 3 3" xfId="11907" xr:uid="{00000000-0005-0000-0000-0000994A0000}"/>
    <cellStyle name="20% - Dekorfärg5 2 2 5 2 3 3 2" xfId="43928" xr:uid="{00000000-0005-0000-0000-00009A4A0000}"/>
    <cellStyle name="20% - Dekorfärg5 2 2 5 2 3 4" xfId="29404" xr:uid="{00000000-0005-0000-0000-00009B4A0000}"/>
    <cellStyle name="20% - Dekorfärg5 2 2 5 2 3 5" xfId="43929" xr:uid="{00000000-0005-0000-0000-00009C4A0000}"/>
    <cellStyle name="20% - Dekorfärg5 2 2 5 2 3_Tabell 6a K" xfId="22958" xr:uid="{00000000-0005-0000-0000-00009D4A0000}"/>
    <cellStyle name="20% - Dekorfärg5 2 2 5 2 4" xfId="5215" xr:uid="{00000000-0005-0000-0000-00009E4A0000}"/>
    <cellStyle name="20% - Dekorfärg5 2 2 5 2 4 2" xfId="14100" xr:uid="{00000000-0005-0000-0000-00009F4A0000}"/>
    <cellStyle name="20% - Dekorfärg5 2 2 5 2 4 2 2" xfId="43930" xr:uid="{00000000-0005-0000-0000-0000A04A0000}"/>
    <cellStyle name="20% - Dekorfärg5 2 2 5 2 4 3" xfId="31597" xr:uid="{00000000-0005-0000-0000-0000A14A0000}"/>
    <cellStyle name="20% - Dekorfärg5 2 2 5 2 4_Tabell 6a K" xfId="26336" xr:uid="{00000000-0005-0000-0000-0000A24A0000}"/>
    <cellStyle name="20% - Dekorfärg5 2 2 5 2 5" xfId="9715" xr:uid="{00000000-0005-0000-0000-0000A34A0000}"/>
    <cellStyle name="20% - Dekorfärg5 2 2 5 2 5 2" xfId="43931" xr:uid="{00000000-0005-0000-0000-0000A44A0000}"/>
    <cellStyle name="20% - Dekorfärg5 2 2 5 2 6" xfId="27212" xr:uid="{00000000-0005-0000-0000-0000A54A0000}"/>
    <cellStyle name="20% - Dekorfärg5 2 2 5 2 7" xfId="43932" xr:uid="{00000000-0005-0000-0000-0000A64A0000}"/>
    <cellStyle name="20% - Dekorfärg5 2 2 5 2_Tabell 6a K" xfId="25802" xr:uid="{00000000-0005-0000-0000-0000A74A0000}"/>
    <cellStyle name="20% - Dekorfärg5 2 2 5 3" xfId="1552" xr:uid="{00000000-0005-0000-0000-0000A84A0000}"/>
    <cellStyle name="20% - Dekorfärg5 2 2 5 3 2" xfId="3744" xr:uid="{00000000-0005-0000-0000-0000A94A0000}"/>
    <cellStyle name="20% - Dekorfärg5 2 2 5 3 2 2" xfId="8130" xr:uid="{00000000-0005-0000-0000-0000AA4A0000}"/>
    <cellStyle name="20% - Dekorfärg5 2 2 5 3 2 2 2" xfId="17015" xr:uid="{00000000-0005-0000-0000-0000AB4A0000}"/>
    <cellStyle name="20% - Dekorfärg5 2 2 5 3 2 2 2 2" xfId="43933" xr:uid="{00000000-0005-0000-0000-0000AC4A0000}"/>
    <cellStyle name="20% - Dekorfärg5 2 2 5 3 2 2 3" xfId="34512" xr:uid="{00000000-0005-0000-0000-0000AD4A0000}"/>
    <cellStyle name="20% - Dekorfärg5 2 2 5 3 2 2_Tabell 6a K" xfId="20686" xr:uid="{00000000-0005-0000-0000-0000AE4A0000}"/>
    <cellStyle name="20% - Dekorfärg5 2 2 5 3 2 3" xfId="12629" xr:uid="{00000000-0005-0000-0000-0000AF4A0000}"/>
    <cellStyle name="20% - Dekorfärg5 2 2 5 3 2 3 2" xfId="43934" xr:uid="{00000000-0005-0000-0000-0000B04A0000}"/>
    <cellStyle name="20% - Dekorfärg5 2 2 5 3 2 4" xfId="30126" xr:uid="{00000000-0005-0000-0000-0000B14A0000}"/>
    <cellStyle name="20% - Dekorfärg5 2 2 5 3 2 5" xfId="43935" xr:uid="{00000000-0005-0000-0000-0000B24A0000}"/>
    <cellStyle name="20% - Dekorfärg5 2 2 5 3 2_Tabell 6a K" xfId="18199" xr:uid="{00000000-0005-0000-0000-0000B34A0000}"/>
    <cellStyle name="20% - Dekorfärg5 2 2 5 3 3" xfId="5937" xr:uid="{00000000-0005-0000-0000-0000B44A0000}"/>
    <cellStyle name="20% - Dekorfärg5 2 2 5 3 3 2" xfId="14822" xr:uid="{00000000-0005-0000-0000-0000B54A0000}"/>
    <cellStyle name="20% - Dekorfärg5 2 2 5 3 3 2 2" xfId="43936" xr:uid="{00000000-0005-0000-0000-0000B64A0000}"/>
    <cellStyle name="20% - Dekorfärg5 2 2 5 3 3 3" xfId="32319" xr:uid="{00000000-0005-0000-0000-0000B74A0000}"/>
    <cellStyle name="20% - Dekorfärg5 2 2 5 3 3_Tabell 6a K" xfId="19185" xr:uid="{00000000-0005-0000-0000-0000B84A0000}"/>
    <cellStyle name="20% - Dekorfärg5 2 2 5 3 4" xfId="10437" xr:uid="{00000000-0005-0000-0000-0000B94A0000}"/>
    <cellStyle name="20% - Dekorfärg5 2 2 5 3 4 2" xfId="43937" xr:uid="{00000000-0005-0000-0000-0000BA4A0000}"/>
    <cellStyle name="20% - Dekorfärg5 2 2 5 3 5" xfId="27934" xr:uid="{00000000-0005-0000-0000-0000BB4A0000}"/>
    <cellStyle name="20% - Dekorfärg5 2 2 5 3 6" xfId="43938" xr:uid="{00000000-0005-0000-0000-0000BC4A0000}"/>
    <cellStyle name="20% - Dekorfärg5 2 2 5 3_Tabell 6a K" xfId="21012" xr:uid="{00000000-0005-0000-0000-0000BD4A0000}"/>
    <cellStyle name="20% - Dekorfärg5 2 2 5 4" xfId="2598" xr:uid="{00000000-0005-0000-0000-0000BE4A0000}"/>
    <cellStyle name="20% - Dekorfärg5 2 2 5 4 2" xfId="6984" xr:uid="{00000000-0005-0000-0000-0000BF4A0000}"/>
    <cellStyle name="20% - Dekorfärg5 2 2 5 4 2 2" xfId="15869" xr:uid="{00000000-0005-0000-0000-0000C04A0000}"/>
    <cellStyle name="20% - Dekorfärg5 2 2 5 4 2 2 2" xfId="43939" xr:uid="{00000000-0005-0000-0000-0000C14A0000}"/>
    <cellStyle name="20% - Dekorfärg5 2 2 5 4 2 3" xfId="33366" xr:uid="{00000000-0005-0000-0000-0000C24A0000}"/>
    <cellStyle name="20% - Dekorfärg5 2 2 5 4 2_Tabell 6a K" xfId="19453" xr:uid="{00000000-0005-0000-0000-0000C34A0000}"/>
    <cellStyle name="20% - Dekorfärg5 2 2 5 4 3" xfId="11483" xr:uid="{00000000-0005-0000-0000-0000C44A0000}"/>
    <cellStyle name="20% - Dekorfärg5 2 2 5 4 3 2" xfId="43940" xr:uid="{00000000-0005-0000-0000-0000C54A0000}"/>
    <cellStyle name="20% - Dekorfärg5 2 2 5 4 4" xfId="28980" xr:uid="{00000000-0005-0000-0000-0000C64A0000}"/>
    <cellStyle name="20% - Dekorfärg5 2 2 5 4 5" xfId="43941" xr:uid="{00000000-0005-0000-0000-0000C74A0000}"/>
    <cellStyle name="20% - Dekorfärg5 2 2 5 4_Tabell 6a K" xfId="21094" xr:uid="{00000000-0005-0000-0000-0000C84A0000}"/>
    <cellStyle name="20% - Dekorfärg5 2 2 5 5" xfId="4791" xr:uid="{00000000-0005-0000-0000-0000C94A0000}"/>
    <cellStyle name="20% - Dekorfärg5 2 2 5 5 2" xfId="13676" xr:uid="{00000000-0005-0000-0000-0000CA4A0000}"/>
    <cellStyle name="20% - Dekorfärg5 2 2 5 5 2 2" xfId="43942" xr:uid="{00000000-0005-0000-0000-0000CB4A0000}"/>
    <cellStyle name="20% - Dekorfärg5 2 2 5 5 3" xfId="31173" xr:uid="{00000000-0005-0000-0000-0000CC4A0000}"/>
    <cellStyle name="20% - Dekorfärg5 2 2 5 5_Tabell 6a K" xfId="24523" xr:uid="{00000000-0005-0000-0000-0000CD4A0000}"/>
    <cellStyle name="20% - Dekorfärg5 2 2 5 6" xfId="9291" xr:uid="{00000000-0005-0000-0000-0000CE4A0000}"/>
    <cellStyle name="20% - Dekorfärg5 2 2 5 6 2" xfId="43943" xr:uid="{00000000-0005-0000-0000-0000CF4A0000}"/>
    <cellStyle name="20% - Dekorfärg5 2 2 5 7" xfId="26788" xr:uid="{00000000-0005-0000-0000-0000D04A0000}"/>
    <cellStyle name="20% - Dekorfärg5 2 2 5 8" xfId="43944" xr:uid="{00000000-0005-0000-0000-0000D14A0000}"/>
    <cellStyle name="20% - Dekorfärg5 2 2 5_Tabell 6a K" xfId="18101" xr:uid="{00000000-0005-0000-0000-0000D24A0000}"/>
    <cellStyle name="20% - Dekorfärg5 2 2 6" xfId="618" xr:uid="{00000000-0005-0000-0000-0000D34A0000}"/>
    <cellStyle name="20% - Dekorfärg5 2 2 6 2" xfId="1554" xr:uid="{00000000-0005-0000-0000-0000D44A0000}"/>
    <cellStyle name="20% - Dekorfärg5 2 2 6 2 2" xfId="3746" xr:uid="{00000000-0005-0000-0000-0000D54A0000}"/>
    <cellStyle name="20% - Dekorfärg5 2 2 6 2 2 2" xfId="8132" xr:uid="{00000000-0005-0000-0000-0000D64A0000}"/>
    <cellStyle name="20% - Dekorfärg5 2 2 6 2 2 2 2" xfId="17017" xr:uid="{00000000-0005-0000-0000-0000D74A0000}"/>
    <cellStyle name="20% - Dekorfärg5 2 2 6 2 2 2 2 2" xfId="43945" xr:uid="{00000000-0005-0000-0000-0000D84A0000}"/>
    <cellStyle name="20% - Dekorfärg5 2 2 6 2 2 2 3" xfId="34514" xr:uid="{00000000-0005-0000-0000-0000D94A0000}"/>
    <cellStyle name="20% - Dekorfärg5 2 2 6 2 2 2_Tabell 6a K" xfId="19996" xr:uid="{00000000-0005-0000-0000-0000DA4A0000}"/>
    <cellStyle name="20% - Dekorfärg5 2 2 6 2 2 3" xfId="12631" xr:uid="{00000000-0005-0000-0000-0000DB4A0000}"/>
    <cellStyle name="20% - Dekorfärg5 2 2 6 2 2 3 2" xfId="43946" xr:uid="{00000000-0005-0000-0000-0000DC4A0000}"/>
    <cellStyle name="20% - Dekorfärg5 2 2 6 2 2 4" xfId="30128" xr:uid="{00000000-0005-0000-0000-0000DD4A0000}"/>
    <cellStyle name="20% - Dekorfärg5 2 2 6 2 2 5" xfId="43947" xr:uid="{00000000-0005-0000-0000-0000DE4A0000}"/>
    <cellStyle name="20% - Dekorfärg5 2 2 6 2 2_Tabell 6a K" xfId="22357" xr:uid="{00000000-0005-0000-0000-0000DF4A0000}"/>
    <cellStyle name="20% - Dekorfärg5 2 2 6 2 3" xfId="5939" xr:uid="{00000000-0005-0000-0000-0000E04A0000}"/>
    <cellStyle name="20% - Dekorfärg5 2 2 6 2 3 2" xfId="14824" xr:uid="{00000000-0005-0000-0000-0000E14A0000}"/>
    <cellStyle name="20% - Dekorfärg5 2 2 6 2 3 2 2" xfId="43948" xr:uid="{00000000-0005-0000-0000-0000E24A0000}"/>
    <cellStyle name="20% - Dekorfärg5 2 2 6 2 3 3" xfId="32321" xr:uid="{00000000-0005-0000-0000-0000E34A0000}"/>
    <cellStyle name="20% - Dekorfärg5 2 2 6 2 3_Tabell 6a K" xfId="25694" xr:uid="{00000000-0005-0000-0000-0000E44A0000}"/>
    <cellStyle name="20% - Dekorfärg5 2 2 6 2 4" xfId="10439" xr:uid="{00000000-0005-0000-0000-0000E54A0000}"/>
    <cellStyle name="20% - Dekorfärg5 2 2 6 2 4 2" xfId="43949" xr:uid="{00000000-0005-0000-0000-0000E64A0000}"/>
    <cellStyle name="20% - Dekorfärg5 2 2 6 2 5" xfId="27936" xr:uid="{00000000-0005-0000-0000-0000E74A0000}"/>
    <cellStyle name="20% - Dekorfärg5 2 2 6 2 6" xfId="43950" xr:uid="{00000000-0005-0000-0000-0000E84A0000}"/>
    <cellStyle name="20% - Dekorfärg5 2 2 6 2_Tabell 6a K" xfId="25879" xr:uid="{00000000-0005-0000-0000-0000E94A0000}"/>
    <cellStyle name="20% - Dekorfärg5 2 2 6 3" xfId="2810" xr:uid="{00000000-0005-0000-0000-0000EA4A0000}"/>
    <cellStyle name="20% - Dekorfärg5 2 2 6 3 2" xfId="7196" xr:uid="{00000000-0005-0000-0000-0000EB4A0000}"/>
    <cellStyle name="20% - Dekorfärg5 2 2 6 3 2 2" xfId="16081" xr:uid="{00000000-0005-0000-0000-0000EC4A0000}"/>
    <cellStyle name="20% - Dekorfärg5 2 2 6 3 2 2 2" xfId="43951" xr:uid="{00000000-0005-0000-0000-0000ED4A0000}"/>
    <cellStyle name="20% - Dekorfärg5 2 2 6 3 2 3" xfId="33578" xr:uid="{00000000-0005-0000-0000-0000EE4A0000}"/>
    <cellStyle name="20% - Dekorfärg5 2 2 6 3 2_Tabell 6a K" xfId="25965" xr:uid="{00000000-0005-0000-0000-0000EF4A0000}"/>
    <cellStyle name="20% - Dekorfärg5 2 2 6 3 3" xfId="11695" xr:uid="{00000000-0005-0000-0000-0000F04A0000}"/>
    <cellStyle name="20% - Dekorfärg5 2 2 6 3 3 2" xfId="43952" xr:uid="{00000000-0005-0000-0000-0000F14A0000}"/>
    <cellStyle name="20% - Dekorfärg5 2 2 6 3 4" xfId="29192" xr:uid="{00000000-0005-0000-0000-0000F24A0000}"/>
    <cellStyle name="20% - Dekorfärg5 2 2 6 3 5" xfId="43953" xr:uid="{00000000-0005-0000-0000-0000F34A0000}"/>
    <cellStyle name="20% - Dekorfärg5 2 2 6 3_Tabell 6a K" xfId="23264" xr:uid="{00000000-0005-0000-0000-0000F44A0000}"/>
    <cellStyle name="20% - Dekorfärg5 2 2 6 4" xfId="5003" xr:uid="{00000000-0005-0000-0000-0000F54A0000}"/>
    <cellStyle name="20% - Dekorfärg5 2 2 6 4 2" xfId="13888" xr:uid="{00000000-0005-0000-0000-0000F64A0000}"/>
    <cellStyle name="20% - Dekorfärg5 2 2 6 4 2 2" xfId="43954" xr:uid="{00000000-0005-0000-0000-0000F74A0000}"/>
    <cellStyle name="20% - Dekorfärg5 2 2 6 4 3" xfId="31385" xr:uid="{00000000-0005-0000-0000-0000F84A0000}"/>
    <cellStyle name="20% - Dekorfärg5 2 2 6 4_Tabell 6a K" xfId="17890" xr:uid="{00000000-0005-0000-0000-0000F94A0000}"/>
    <cellStyle name="20% - Dekorfärg5 2 2 6 5" xfId="9503" xr:uid="{00000000-0005-0000-0000-0000FA4A0000}"/>
    <cellStyle name="20% - Dekorfärg5 2 2 6 5 2" xfId="43955" xr:uid="{00000000-0005-0000-0000-0000FB4A0000}"/>
    <cellStyle name="20% - Dekorfärg5 2 2 6 6" xfId="27000" xr:uid="{00000000-0005-0000-0000-0000FC4A0000}"/>
    <cellStyle name="20% - Dekorfärg5 2 2 6 7" xfId="43956" xr:uid="{00000000-0005-0000-0000-0000FD4A0000}"/>
    <cellStyle name="20% - Dekorfärg5 2 2 6_Tabell 6a K" xfId="24454" xr:uid="{00000000-0005-0000-0000-0000FE4A0000}"/>
    <cellStyle name="20% - Dekorfärg5 2 2 7" xfId="1042" xr:uid="{00000000-0005-0000-0000-0000FF4A0000}"/>
    <cellStyle name="20% - Dekorfärg5 2 2 7 2" xfId="1555" xr:uid="{00000000-0005-0000-0000-0000004B0000}"/>
    <cellStyle name="20% - Dekorfärg5 2 2 7 2 2" xfId="3747" xr:uid="{00000000-0005-0000-0000-0000014B0000}"/>
    <cellStyle name="20% - Dekorfärg5 2 2 7 2 2 2" xfId="8133" xr:uid="{00000000-0005-0000-0000-0000024B0000}"/>
    <cellStyle name="20% - Dekorfärg5 2 2 7 2 2 2 2" xfId="17018" xr:uid="{00000000-0005-0000-0000-0000034B0000}"/>
    <cellStyle name="20% - Dekorfärg5 2 2 7 2 2 2 2 2" xfId="43957" xr:uid="{00000000-0005-0000-0000-0000044B0000}"/>
    <cellStyle name="20% - Dekorfärg5 2 2 7 2 2 2 3" xfId="34515" xr:uid="{00000000-0005-0000-0000-0000054B0000}"/>
    <cellStyle name="20% - Dekorfärg5 2 2 7 2 2 2_Tabell 6a K" xfId="21355" xr:uid="{00000000-0005-0000-0000-0000064B0000}"/>
    <cellStyle name="20% - Dekorfärg5 2 2 7 2 2 3" xfId="12632" xr:uid="{00000000-0005-0000-0000-0000074B0000}"/>
    <cellStyle name="20% - Dekorfärg5 2 2 7 2 2 3 2" xfId="43958" xr:uid="{00000000-0005-0000-0000-0000084B0000}"/>
    <cellStyle name="20% - Dekorfärg5 2 2 7 2 2 4" xfId="30129" xr:uid="{00000000-0005-0000-0000-0000094B0000}"/>
    <cellStyle name="20% - Dekorfärg5 2 2 7 2 2 5" xfId="43959" xr:uid="{00000000-0005-0000-0000-00000A4B0000}"/>
    <cellStyle name="20% - Dekorfärg5 2 2 7 2 2_Tabell 6a K" xfId="19576" xr:uid="{00000000-0005-0000-0000-00000B4B0000}"/>
    <cellStyle name="20% - Dekorfärg5 2 2 7 2 3" xfId="5940" xr:uid="{00000000-0005-0000-0000-00000C4B0000}"/>
    <cellStyle name="20% - Dekorfärg5 2 2 7 2 3 2" xfId="14825" xr:uid="{00000000-0005-0000-0000-00000D4B0000}"/>
    <cellStyle name="20% - Dekorfärg5 2 2 7 2 3 2 2" xfId="43960" xr:uid="{00000000-0005-0000-0000-00000E4B0000}"/>
    <cellStyle name="20% - Dekorfärg5 2 2 7 2 3 3" xfId="32322" xr:uid="{00000000-0005-0000-0000-00000F4B0000}"/>
    <cellStyle name="20% - Dekorfärg5 2 2 7 2 3_Tabell 6a K" xfId="25435" xr:uid="{00000000-0005-0000-0000-0000104B0000}"/>
    <cellStyle name="20% - Dekorfärg5 2 2 7 2 4" xfId="10440" xr:uid="{00000000-0005-0000-0000-0000114B0000}"/>
    <cellStyle name="20% - Dekorfärg5 2 2 7 2 4 2" xfId="43961" xr:uid="{00000000-0005-0000-0000-0000124B0000}"/>
    <cellStyle name="20% - Dekorfärg5 2 2 7 2 5" xfId="27937" xr:uid="{00000000-0005-0000-0000-0000134B0000}"/>
    <cellStyle name="20% - Dekorfärg5 2 2 7 2 6" xfId="43962" xr:uid="{00000000-0005-0000-0000-0000144B0000}"/>
    <cellStyle name="20% - Dekorfärg5 2 2 7 2_Tabell 6a K" xfId="19051" xr:uid="{00000000-0005-0000-0000-0000154B0000}"/>
    <cellStyle name="20% - Dekorfärg5 2 2 7 3" xfId="3234" xr:uid="{00000000-0005-0000-0000-0000164B0000}"/>
    <cellStyle name="20% - Dekorfärg5 2 2 7 3 2" xfId="7620" xr:uid="{00000000-0005-0000-0000-0000174B0000}"/>
    <cellStyle name="20% - Dekorfärg5 2 2 7 3 2 2" xfId="16505" xr:uid="{00000000-0005-0000-0000-0000184B0000}"/>
    <cellStyle name="20% - Dekorfärg5 2 2 7 3 2 2 2" xfId="43963" xr:uid="{00000000-0005-0000-0000-0000194B0000}"/>
    <cellStyle name="20% - Dekorfärg5 2 2 7 3 2 3" xfId="34002" xr:uid="{00000000-0005-0000-0000-00001A4B0000}"/>
    <cellStyle name="20% - Dekorfärg5 2 2 7 3 2_Tabell 6a K" xfId="22352" xr:uid="{00000000-0005-0000-0000-00001B4B0000}"/>
    <cellStyle name="20% - Dekorfärg5 2 2 7 3 3" xfId="12119" xr:uid="{00000000-0005-0000-0000-00001C4B0000}"/>
    <cellStyle name="20% - Dekorfärg5 2 2 7 3 3 2" xfId="43964" xr:uid="{00000000-0005-0000-0000-00001D4B0000}"/>
    <cellStyle name="20% - Dekorfärg5 2 2 7 3 4" xfId="29616" xr:uid="{00000000-0005-0000-0000-00001E4B0000}"/>
    <cellStyle name="20% - Dekorfärg5 2 2 7 3 5" xfId="43965" xr:uid="{00000000-0005-0000-0000-00001F4B0000}"/>
    <cellStyle name="20% - Dekorfärg5 2 2 7 3_Tabell 6a K" xfId="21624" xr:uid="{00000000-0005-0000-0000-0000204B0000}"/>
    <cellStyle name="20% - Dekorfärg5 2 2 7 4" xfId="5427" xr:uid="{00000000-0005-0000-0000-0000214B0000}"/>
    <cellStyle name="20% - Dekorfärg5 2 2 7 4 2" xfId="14312" xr:uid="{00000000-0005-0000-0000-0000224B0000}"/>
    <cellStyle name="20% - Dekorfärg5 2 2 7 4 2 2" xfId="43966" xr:uid="{00000000-0005-0000-0000-0000234B0000}"/>
    <cellStyle name="20% - Dekorfärg5 2 2 7 4 3" xfId="31809" xr:uid="{00000000-0005-0000-0000-0000244B0000}"/>
    <cellStyle name="20% - Dekorfärg5 2 2 7 4_Tabell 6a K" xfId="22019" xr:uid="{00000000-0005-0000-0000-0000254B0000}"/>
    <cellStyle name="20% - Dekorfärg5 2 2 7 5" xfId="9927" xr:uid="{00000000-0005-0000-0000-0000264B0000}"/>
    <cellStyle name="20% - Dekorfärg5 2 2 7 5 2" xfId="43967" xr:uid="{00000000-0005-0000-0000-0000274B0000}"/>
    <cellStyle name="20% - Dekorfärg5 2 2 7 6" xfId="27424" xr:uid="{00000000-0005-0000-0000-0000284B0000}"/>
    <cellStyle name="20% - Dekorfärg5 2 2 7 7" xfId="43968" xr:uid="{00000000-0005-0000-0000-0000294B0000}"/>
    <cellStyle name="20% - Dekorfärg5 2 2 7_Tabell 6a K" xfId="21490" xr:uid="{00000000-0005-0000-0000-00002A4B0000}"/>
    <cellStyle name="20% - Dekorfärg5 2 2 8" xfId="1536" xr:uid="{00000000-0005-0000-0000-00002B4B0000}"/>
    <cellStyle name="20% - Dekorfärg5 2 2 8 2" xfId="3728" xr:uid="{00000000-0005-0000-0000-00002C4B0000}"/>
    <cellStyle name="20% - Dekorfärg5 2 2 8 2 2" xfId="8114" xr:uid="{00000000-0005-0000-0000-00002D4B0000}"/>
    <cellStyle name="20% - Dekorfärg5 2 2 8 2 2 2" xfId="16999" xr:uid="{00000000-0005-0000-0000-00002E4B0000}"/>
    <cellStyle name="20% - Dekorfärg5 2 2 8 2 2 2 2" xfId="43969" xr:uid="{00000000-0005-0000-0000-00002F4B0000}"/>
    <cellStyle name="20% - Dekorfärg5 2 2 8 2 2 3" xfId="34496" xr:uid="{00000000-0005-0000-0000-0000304B0000}"/>
    <cellStyle name="20% - Dekorfärg5 2 2 8 2 2_Tabell 6a K" xfId="9005" xr:uid="{00000000-0005-0000-0000-0000314B0000}"/>
    <cellStyle name="20% - Dekorfärg5 2 2 8 2 3" xfId="12613" xr:uid="{00000000-0005-0000-0000-0000324B0000}"/>
    <cellStyle name="20% - Dekorfärg5 2 2 8 2 3 2" xfId="43970" xr:uid="{00000000-0005-0000-0000-0000334B0000}"/>
    <cellStyle name="20% - Dekorfärg5 2 2 8 2 4" xfId="30110" xr:uid="{00000000-0005-0000-0000-0000344B0000}"/>
    <cellStyle name="20% - Dekorfärg5 2 2 8 2 5" xfId="43971" xr:uid="{00000000-0005-0000-0000-0000354B0000}"/>
    <cellStyle name="20% - Dekorfärg5 2 2 8 2_Tabell 6a K" xfId="22090" xr:uid="{00000000-0005-0000-0000-0000364B0000}"/>
    <cellStyle name="20% - Dekorfärg5 2 2 8 3" xfId="5921" xr:uid="{00000000-0005-0000-0000-0000374B0000}"/>
    <cellStyle name="20% - Dekorfärg5 2 2 8 3 2" xfId="14806" xr:uid="{00000000-0005-0000-0000-0000384B0000}"/>
    <cellStyle name="20% - Dekorfärg5 2 2 8 3 2 2" xfId="43972" xr:uid="{00000000-0005-0000-0000-0000394B0000}"/>
    <cellStyle name="20% - Dekorfärg5 2 2 8 3 3" xfId="32303" xr:uid="{00000000-0005-0000-0000-00003A4B0000}"/>
    <cellStyle name="20% - Dekorfärg5 2 2 8 3_Tabell 6a K" xfId="22311" xr:uid="{00000000-0005-0000-0000-00003B4B0000}"/>
    <cellStyle name="20% - Dekorfärg5 2 2 8 4" xfId="10421" xr:uid="{00000000-0005-0000-0000-00003C4B0000}"/>
    <cellStyle name="20% - Dekorfärg5 2 2 8 4 2" xfId="43973" xr:uid="{00000000-0005-0000-0000-00003D4B0000}"/>
    <cellStyle name="20% - Dekorfärg5 2 2 8 5" xfId="27918" xr:uid="{00000000-0005-0000-0000-00003E4B0000}"/>
    <cellStyle name="20% - Dekorfärg5 2 2 8 6" xfId="43974" xr:uid="{00000000-0005-0000-0000-00003F4B0000}"/>
    <cellStyle name="20% - Dekorfärg5 2 2 8_Tabell 6a K" xfId="19894" xr:uid="{00000000-0005-0000-0000-0000404B0000}"/>
    <cellStyle name="20% - Dekorfärg5 2 2 9" xfId="2386" xr:uid="{00000000-0005-0000-0000-0000414B0000}"/>
    <cellStyle name="20% - Dekorfärg5 2 2 9 2" xfId="6772" xr:uid="{00000000-0005-0000-0000-0000424B0000}"/>
    <cellStyle name="20% - Dekorfärg5 2 2 9 2 2" xfId="15657" xr:uid="{00000000-0005-0000-0000-0000434B0000}"/>
    <cellStyle name="20% - Dekorfärg5 2 2 9 2 2 2" xfId="43975" xr:uid="{00000000-0005-0000-0000-0000444B0000}"/>
    <cellStyle name="20% - Dekorfärg5 2 2 9 2 3" xfId="33154" xr:uid="{00000000-0005-0000-0000-0000454B0000}"/>
    <cellStyle name="20% - Dekorfärg5 2 2 9 2_Tabell 6a K" xfId="25653" xr:uid="{00000000-0005-0000-0000-0000464B0000}"/>
    <cellStyle name="20% - Dekorfärg5 2 2 9 3" xfId="11271" xr:uid="{00000000-0005-0000-0000-0000474B0000}"/>
    <cellStyle name="20% - Dekorfärg5 2 2 9 3 2" xfId="43976" xr:uid="{00000000-0005-0000-0000-0000484B0000}"/>
    <cellStyle name="20% - Dekorfärg5 2 2 9 4" xfId="28768" xr:uid="{00000000-0005-0000-0000-0000494B0000}"/>
    <cellStyle name="20% - Dekorfärg5 2 2 9 5" xfId="43977" xr:uid="{00000000-0005-0000-0000-00004A4B0000}"/>
    <cellStyle name="20% - Dekorfärg5 2 2 9_Tabell 6a K" xfId="18579" xr:uid="{00000000-0005-0000-0000-00004B4B0000}"/>
    <cellStyle name="20% - Dekorfärg5 2 2_Tabell 6a K" xfId="20123" xr:uid="{00000000-0005-0000-0000-00004C4B0000}"/>
    <cellStyle name="20% - Dekorfärg5 2 3" xfId="266" xr:uid="{00000000-0005-0000-0000-00004D4B0000}"/>
    <cellStyle name="20% - Dekorfärg5 2 3 10" xfId="43978" xr:uid="{00000000-0005-0000-0000-00004E4B0000}"/>
    <cellStyle name="20% - Dekorfärg5 2 3 11" xfId="43979" xr:uid="{00000000-0005-0000-0000-00004F4B0000}"/>
    <cellStyle name="20% - Dekorfärg5 2 3 2" xfId="478" xr:uid="{00000000-0005-0000-0000-0000504B0000}"/>
    <cellStyle name="20% - Dekorfärg5 2 3 2 2" xfId="902" xr:uid="{00000000-0005-0000-0000-0000514B0000}"/>
    <cellStyle name="20% - Dekorfärg5 2 3 2 2 2" xfId="1558" xr:uid="{00000000-0005-0000-0000-0000524B0000}"/>
    <cellStyle name="20% - Dekorfärg5 2 3 2 2 2 2" xfId="3750" xr:uid="{00000000-0005-0000-0000-0000534B0000}"/>
    <cellStyle name="20% - Dekorfärg5 2 3 2 2 2 2 2" xfId="8136" xr:uid="{00000000-0005-0000-0000-0000544B0000}"/>
    <cellStyle name="20% - Dekorfärg5 2 3 2 2 2 2 2 2" xfId="17021" xr:uid="{00000000-0005-0000-0000-0000554B0000}"/>
    <cellStyle name="20% - Dekorfärg5 2 3 2 2 2 2 2 2 2" xfId="43980" xr:uid="{00000000-0005-0000-0000-0000564B0000}"/>
    <cellStyle name="20% - Dekorfärg5 2 3 2 2 2 2 2 3" xfId="34518" xr:uid="{00000000-0005-0000-0000-0000574B0000}"/>
    <cellStyle name="20% - Dekorfärg5 2 3 2 2 2 2 2_Tabell 6a K" xfId="19150" xr:uid="{00000000-0005-0000-0000-0000584B0000}"/>
    <cellStyle name="20% - Dekorfärg5 2 3 2 2 2 2 3" xfId="12635" xr:uid="{00000000-0005-0000-0000-0000594B0000}"/>
    <cellStyle name="20% - Dekorfärg5 2 3 2 2 2 2 3 2" xfId="43981" xr:uid="{00000000-0005-0000-0000-00005A4B0000}"/>
    <cellStyle name="20% - Dekorfärg5 2 3 2 2 2 2 4" xfId="30132" xr:uid="{00000000-0005-0000-0000-00005B4B0000}"/>
    <cellStyle name="20% - Dekorfärg5 2 3 2 2 2 2 5" xfId="43982" xr:uid="{00000000-0005-0000-0000-00005C4B0000}"/>
    <cellStyle name="20% - Dekorfärg5 2 3 2 2 2 2_Tabell 6a K" xfId="26186" xr:uid="{00000000-0005-0000-0000-00005D4B0000}"/>
    <cellStyle name="20% - Dekorfärg5 2 3 2 2 2 3" xfId="5943" xr:uid="{00000000-0005-0000-0000-00005E4B0000}"/>
    <cellStyle name="20% - Dekorfärg5 2 3 2 2 2 3 2" xfId="14828" xr:uid="{00000000-0005-0000-0000-00005F4B0000}"/>
    <cellStyle name="20% - Dekorfärg5 2 3 2 2 2 3 2 2" xfId="43983" xr:uid="{00000000-0005-0000-0000-0000604B0000}"/>
    <cellStyle name="20% - Dekorfärg5 2 3 2 2 2 3 3" xfId="32325" xr:uid="{00000000-0005-0000-0000-0000614B0000}"/>
    <cellStyle name="20% - Dekorfärg5 2 3 2 2 2 3_Tabell 6a K" xfId="24288" xr:uid="{00000000-0005-0000-0000-0000624B0000}"/>
    <cellStyle name="20% - Dekorfärg5 2 3 2 2 2 4" xfId="10443" xr:uid="{00000000-0005-0000-0000-0000634B0000}"/>
    <cellStyle name="20% - Dekorfärg5 2 3 2 2 2 4 2" xfId="43984" xr:uid="{00000000-0005-0000-0000-0000644B0000}"/>
    <cellStyle name="20% - Dekorfärg5 2 3 2 2 2 5" xfId="27940" xr:uid="{00000000-0005-0000-0000-0000654B0000}"/>
    <cellStyle name="20% - Dekorfärg5 2 3 2 2 2 6" xfId="43985" xr:uid="{00000000-0005-0000-0000-0000664B0000}"/>
    <cellStyle name="20% - Dekorfärg5 2 3 2 2 2_Tabell 6a K" xfId="25656" xr:uid="{00000000-0005-0000-0000-0000674B0000}"/>
    <cellStyle name="20% - Dekorfärg5 2 3 2 2 3" xfId="3094" xr:uid="{00000000-0005-0000-0000-0000684B0000}"/>
    <cellStyle name="20% - Dekorfärg5 2 3 2 2 3 2" xfId="7480" xr:uid="{00000000-0005-0000-0000-0000694B0000}"/>
    <cellStyle name="20% - Dekorfärg5 2 3 2 2 3 2 2" xfId="16365" xr:uid="{00000000-0005-0000-0000-00006A4B0000}"/>
    <cellStyle name="20% - Dekorfärg5 2 3 2 2 3 2 2 2" xfId="43986" xr:uid="{00000000-0005-0000-0000-00006B4B0000}"/>
    <cellStyle name="20% - Dekorfärg5 2 3 2 2 3 2 3" xfId="33862" xr:uid="{00000000-0005-0000-0000-00006C4B0000}"/>
    <cellStyle name="20% - Dekorfärg5 2 3 2 2 3 2_Tabell 6a K" xfId="22964" xr:uid="{00000000-0005-0000-0000-00006D4B0000}"/>
    <cellStyle name="20% - Dekorfärg5 2 3 2 2 3 3" xfId="11979" xr:uid="{00000000-0005-0000-0000-00006E4B0000}"/>
    <cellStyle name="20% - Dekorfärg5 2 3 2 2 3 3 2" xfId="43987" xr:uid="{00000000-0005-0000-0000-00006F4B0000}"/>
    <cellStyle name="20% - Dekorfärg5 2 3 2 2 3 4" xfId="29476" xr:uid="{00000000-0005-0000-0000-0000704B0000}"/>
    <cellStyle name="20% - Dekorfärg5 2 3 2 2 3 5" xfId="43988" xr:uid="{00000000-0005-0000-0000-0000714B0000}"/>
    <cellStyle name="20% - Dekorfärg5 2 3 2 2 3_Tabell 6a K" xfId="23129" xr:uid="{00000000-0005-0000-0000-0000724B0000}"/>
    <cellStyle name="20% - Dekorfärg5 2 3 2 2 4" xfId="5287" xr:uid="{00000000-0005-0000-0000-0000734B0000}"/>
    <cellStyle name="20% - Dekorfärg5 2 3 2 2 4 2" xfId="14172" xr:uid="{00000000-0005-0000-0000-0000744B0000}"/>
    <cellStyle name="20% - Dekorfärg5 2 3 2 2 4 2 2" xfId="43989" xr:uid="{00000000-0005-0000-0000-0000754B0000}"/>
    <cellStyle name="20% - Dekorfärg5 2 3 2 2 4 3" xfId="31669" xr:uid="{00000000-0005-0000-0000-0000764B0000}"/>
    <cellStyle name="20% - Dekorfärg5 2 3 2 2 4_Tabell 6a K" xfId="21320" xr:uid="{00000000-0005-0000-0000-0000774B0000}"/>
    <cellStyle name="20% - Dekorfärg5 2 3 2 2 5" xfId="9787" xr:uid="{00000000-0005-0000-0000-0000784B0000}"/>
    <cellStyle name="20% - Dekorfärg5 2 3 2 2 5 2" xfId="43990" xr:uid="{00000000-0005-0000-0000-0000794B0000}"/>
    <cellStyle name="20% - Dekorfärg5 2 3 2 2 6" xfId="27284" xr:uid="{00000000-0005-0000-0000-00007A4B0000}"/>
    <cellStyle name="20% - Dekorfärg5 2 3 2 2 7" xfId="43991" xr:uid="{00000000-0005-0000-0000-00007B4B0000}"/>
    <cellStyle name="20% - Dekorfärg5 2 3 2 2_Tabell 6a K" xfId="19411" xr:uid="{00000000-0005-0000-0000-00007C4B0000}"/>
    <cellStyle name="20% - Dekorfärg5 2 3 2 3" xfId="1557" xr:uid="{00000000-0005-0000-0000-00007D4B0000}"/>
    <cellStyle name="20% - Dekorfärg5 2 3 2 3 2" xfId="3749" xr:uid="{00000000-0005-0000-0000-00007E4B0000}"/>
    <cellStyle name="20% - Dekorfärg5 2 3 2 3 2 2" xfId="8135" xr:uid="{00000000-0005-0000-0000-00007F4B0000}"/>
    <cellStyle name="20% - Dekorfärg5 2 3 2 3 2 2 2" xfId="17020" xr:uid="{00000000-0005-0000-0000-0000804B0000}"/>
    <cellStyle name="20% - Dekorfärg5 2 3 2 3 2 2 2 2" xfId="43992" xr:uid="{00000000-0005-0000-0000-0000814B0000}"/>
    <cellStyle name="20% - Dekorfärg5 2 3 2 3 2 2 3" xfId="34517" xr:uid="{00000000-0005-0000-0000-0000824B0000}"/>
    <cellStyle name="20% - Dekorfärg5 2 3 2 3 2 2_Tabell 6a K" xfId="19678" xr:uid="{00000000-0005-0000-0000-0000834B0000}"/>
    <cellStyle name="20% - Dekorfärg5 2 3 2 3 2 3" xfId="12634" xr:uid="{00000000-0005-0000-0000-0000844B0000}"/>
    <cellStyle name="20% - Dekorfärg5 2 3 2 3 2 3 2" xfId="43993" xr:uid="{00000000-0005-0000-0000-0000854B0000}"/>
    <cellStyle name="20% - Dekorfärg5 2 3 2 3 2 4" xfId="30131" xr:uid="{00000000-0005-0000-0000-0000864B0000}"/>
    <cellStyle name="20% - Dekorfärg5 2 3 2 3 2 5" xfId="43994" xr:uid="{00000000-0005-0000-0000-0000874B0000}"/>
    <cellStyle name="20% - Dekorfärg5 2 3 2 3 2_Tabell 6a K" xfId="19408" xr:uid="{00000000-0005-0000-0000-0000884B0000}"/>
    <cellStyle name="20% - Dekorfärg5 2 3 2 3 3" xfId="5942" xr:uid="{00000000-0005-0000-0000-0000894B0000}"/>
    <cellStyle name="20% - Dekorfärg5 2 3 2 3 3 2" xfId="14827" xr:uid="{00000000-0005-0000-0000-00008A4B0000}"/>
    <cellStyle name="20% - Dekorfärg5 2 3 2 3 3 2 2" xfId="43995" xr:uid="{00000000-0005-0000-0000-00008B4B0000}"/>
    <cellStyle name="20% - Dekorfärg5 2 3 2 3 3 3" xfId="32324" xr:uid="{00000000-0005-0000-0000-00008C4B0000}"/>
    <cellStyle name="20% - Dekorfärg5 2 3 2 3 3_Tabell 6a K" xfId="22687" xr:uid="{00000000-0005-0000-0000-00008D4B0000}"/>
    <cellStyle name="20% - Dekorfärg5 2 3 2 3 4" xfId="10442" xr:uid="{00000000-0005-0000-0000-00008E4B0000}"/>
    <cellStyle name="20% - Dekorfärg5 2 3 2 3 4 2" xfId="43996" xr:uid="{00000000-0005-0000-0000-00008F4B0000}"/>
    <cellStyle name="20% - Dekorfärg5 2 3 2 3 5" xfId="27939" xr:uid="{00000000-0005-0000-0000-0000904B0000}"/>
    <cellStyle name="20% - Dekorfärg5 2 3 2 3 6" xfId="43997" xr:uid="{00000000-0005-0000-0000-0000914B0000}"/>
    <cellStyle name="20% - Dekorfärg5 2 3 2 3_Tabell 6a K" xfId="19947" xr:uid="{00000000-0005-0000-0000-0000924B0000}"/>
    <cellStyle name="20% - Dekorfärg5 2 3 2 4" xfId="2670" xr:uid="{00000000-0005-0000-0000-0000934B0000}"/>
    <cellStyle name="20% - Dekorfärg5 2 3 2 4 2" xfId="7056" xr:uid="{00000000-0005-0000-0000-0000944B0000}"/>
    <cellStyle name="20% - Dekorfärg5 2 3 2 4 2 2" xfId="15941" xr:uid="{00000000-0005-0000-0000-0000954B0000}"/>
    <cellStyle name="20% - Dekorfärg5 2 3 2 4 2 2 2" xfId="43998" xr:uid="{00000000-0005-0000-0000-0000964B0000}"/>
    <cellStyle name="20% - Dekorfärg5 2 3 2 4 2 3" xfId="33438" xr:uid="{00000000-0005-0000-0000-0000974B0000}"/>
    <cellStyle name="20% - Dekorfärg5 2 3 2 4 2_Tabell 6a K" xfId="18116" xr:uid="{00000000-0005-0000-0000-0000984B0000}"/>
    <cellStyle name="20% - Dekorfärg5 2 3 2 4 3" xfId="11555" xr:uid="{00000000-0005-0000-0000-0000994B0000}"/>
    <cellStyle name="20% - Dekorfärg5 2 3 2 4 3 2" xfId="43999" xr:uid="{00000000-0005-0000-0000-00009A4B0000}"/>
    <cellStyle name="20% - Dekorfärg5 2 3 2 4 4" xfId="29052" xr:uid="{00000000-0005-0000-0000-00009B4B0000}"/>
    <cellStyle name="20% - Dekorfärg5 2 3 2 4 5" xfId="44000" xr:uid="{00000000-0005-0000-0000-00009C4B0000}"/>
    <cellStyle name="20% - Dekorfärg5 2 3 2 4_Tabell 6a K" xfId="21167" xr:uid="{00000000-0005-0000-0000-00009D4B0000}"/>
    <cellStyle name="20% - Dekorfärg5 2 3 2 5" xfId="4863" xr:uid="{00000000-0005-0000-0000-00009E4B0000}"/>
    <cellStyle name="20% - Dekorfärg5 2 3 2 5 2" xfId="13748" xr:uid="{00000000-0005-0000-0000-00009F4B0000}"/>
    <cellStyle name="20% - Dekorfärg5 2 3 2 5 2 2" xfId="44001" xr:uid="{00000000-0005-0000-0000-0000A04B0000}"/>
    <cellStyle name="20% - Dekorfärg5 2 3 2 5 3" xfId="31245" xr:uid="{00000000-0005-0000-0000-0000A14B0000}"/>
    <cellStyle name="20% - Dekorfärg5 2 3 2 5_Tabell 6a K" xfId="22293" xr:uid="{00000000-0005-0000-0000-0000A24B0000}"/>
    <cellStyle name="20% - Dekorfärg5 2 3 2 6" xfId="9363" xr:uid="{00000000-0005-0000-0000-0000A34B0000}"/>
    <cellStyle name="20% - Dekorfärg5 2 3 2 6 2" xfId="44002" xr:uid="{00000000-0005-0000-0000-0000A44B0000}"/>
    <cellStyle name="20% - Dekorfärg5 2 3 2 7" xfId="26860" xr:uid="{00000000-0005-0000-0000-0000A54B0000}"/>
    <cellStyle name="20% - Dekorfärg5 2 3 2 8" xfId="44003" xr:uid="{00000000-0005-0000-0000-0000A64B0000}"/>
    <cellStyle name="20% - Dekorfärg5 2 3 2_Tabell 6a K" xfId="22106" xr:uid="{00000000-0005-0000-0000-0000A74B0000}"/>
    <cellStyle name="20% - Dekorfärg5 2 3 3" xfId="690" xr:uid="{00000000-0005-0000-0000-0000A84B0000}"/>
    <cellStyle name="20% - Dekorfärg5 2 3 3 2" xfId="1559" xr:uid="{00000000-0005-0000-0000-0000A94B0000}"/>
    <cellStyle name="20% - Dekorfärg5 2 3 3 2 2" xfId="3751" xr:uid="{00000000-0005-0000-0000-0000AA4B0000}"/>
    <cellStyle name="20% - Dekorfärg5 2 3 3 2 2 2" xfId="8137" xr:uid="{00000000-0005-0000-0000-0000AB4B0000}"/>
    <cellStyle name="20% - Dekorfärg5 2 3 3 2 2 2 2" xfId="17022" xr:uid="{00000000-0005-0000-0000-0000AC4B0000}"/>
    <cellStyle name="20% - Dekorfärg5 2 3 3 2 2 2 2 2" xfId="44004" xr:uid="{00000000-0005-0000-0000-0000AD4B0000}"/>
    <cellStyle name="20% - Dekorfärg5 2 3 3 2 2 2 3" xfId="34519" xr:uid="{00000000-0005-0000-0000-0000AE4B0000}"/>
    <cellStyle name="20% - Dekorfärg5 2 3 3 2 2 2_Tabell 6a K" xfId="19814" xr:uid="{00000000-0005-0000-0000-0000AF4B0000}"/>
    <cellStyle name="20% - Dekorfärg5 2 3 3 2 2 3" xfId="12636" xr:uid="{00000000-0005-0000-0000-0000B04B0000}"/>
    <cellStyle name="20% - Dekorfärg5 2 3 3 2 2 3 2" xfId="44005" xr:uid="{00000000-0005-0000-0000-0000B14B0000}"/>
    <cellStyle name="20% - Dekorfärg5 2 3 3 2 2 4" xfId="30133" xr:uid="{00000000-0005-0000-0000-0000B24B0000}"/>
    <cellStyle name="20% - Dekorfärg5 2 3 3 2 2 5" xfId="44006" xr:uid="{00000000-0005-0000-0000-0000B34B0000}"/>
    <cellStyle name="20% - Dekorfärg5 2 3 3 2 2_Tabell 6a K" xfId="21891" xr:uid="{00000000-0005-0000-0000-0000B44B0000}"/>
    <cellStyle name="20% - Dekorfärg5 2 3 3 2 3" xfId="5944" xr:uid="{00000000-0005-0000-0000-0000B54B0000}"/>
    <cellStyle name="20% - Dekorfärg5 2 3 3 2 3 2" xfId="14829" xr:uid="{00000000-0005-0000-0000-0000B64B0000}"/>
    <cellStyle name="20% - Dekorfärg5 2 3 3 2 3 2 2" xfId="44007" xr:uid="{00000000-0005-0000-0000-0000B74B0000}"/>
    <cellStyle name="20% - Dekorfärg5 2 3 3 2 3 3" xfId="32326" xr:uid="{00000000-0005-0000-0000-0000B84B0000}"/>
    <cellStyle name="20% - Dekorfärg5 2 3 3 2 3_Tabell 6a K" xfId="9008" xr:uid="{00000000-0005-0000-0000-0000B94B0000}"/>
    <cellStyle name="20% - Dekorfärg5 2 3 3 2 4" xfId="10444" xr:uid="{00000000-0005-0000-0000-0000BA4B0000}"/>
    <cellStyle name="20% - Dekorfärg5 2 3 3 2 4 2" xfId="44008" xr:uid="{00000000-0005-0000-0000-0000BB4B0000}"/>
    <cellStyle name="20% - Dekorfärg5 2 3 3 2 5" xfId="27941" xr:uid="{00000000-0005-0000-0000-0000BC4B0000}"/>
    <cellStyle name="20% - Dekorfärg5 2 3 3 2 6" xfId="44009" xr:uid="{00000000-0005-0000-0000-0000BD4B0000}"/>
    <cellStyle name="20% - Dekorfärg5 2 3 3 2_Tabell 6a K" xfId="22539" xr:uid="{00000000-0005-0000-0000-0000BE4B0000}"/>
    <cellStyle name="20% - Dekorfärg5 2 3 3 3" xfId="2882" xr:uid="{00000000-0005-0000-0000-0000BF4B0000}"/>
    <cellStyle name="20% - Dekorfärg5 2 3 3 3 2" xfId="7268" xr:uid="{00000000-0005-0000-0000-0000C04B0000}"/>
    <cellStyle name="20% - Dekorfärg5 2 3 3 3 2 2" xfId="16153" xr:uid="{00000000-0005-0000-0000-0000C14B0000}"/>
    <cellStyle name="20% - Dekorfärg5 2 3 3 3 2 2 2" xfId="44010" xr:uid="{00000000-0005-0000-0000-0000C24B0000}"/>
    <cellStyle name="20% - Dekorfärg5 2 3 3 3 2 3" xfId="33650" xr:uid="{00000000-0005-0000-0000-0000C34B0000}"/>
    <cellStyle name="20% - Dekorfärg5 2 3 3 3 2_Tabell 6a K" xfId="21187" xr:uid="{00000000-0005-0000-0000-0000C44B0000}"/>
    <cellStyle name="20% - Dekorfärg5 2 3 3 3 3" xfId="11767" xr:uid="{00000000-0005-0000-0000-0000C54B0000}"/>
    <cellStyle name="20% - Dekorfärg5 2 3 3 3 3 2" xfId="44011" xr:uid="{00000000-0005-0000-0000-0000C64B0000}"/>
    <cellStyle name="20% - Dekorfärg5 2 3 3 3 4" xfId="29264" xr:uid="{00000000-0005-0000-0000-0000C74B0000}"/>
    <cellStyle name="20% - Dekorfärg5 2 3 3 3 5" xfId="44012" xr:uid="{00000000-0005-0000-0000-0000C84B0000}"/>
    <cellStyle name="20% - Dekorfärg5 2 3 3 3_Tabell 6a K" xfId="17981" xr:uid="{00000000-0005-0000-0000-0000C94B0000}"/>
    <cellStyle name="20% - Dekorfärg5 2 3 3 4" xfId="5075" xr:uid="{00000000-0005-0000-0000-0000CA4B0000}"/>
    <cellStyle name="20% - Dekorfärg5 2 3 3 4 2" xfId="13960" xr:uid="{00000000-0005-0000-0000-0000CB4B0000}"/>
    <cellStyle name="20% - Dekorfärg5 2 3 3 4 2 2" xfId="44013" xr:uid="{00000000-0005-0000-0000-0000CC4B0000}"/>
    <cellStyle name="20% - Dekorfärg5 2 3 3 4 3" xfId="31457" xr:uid="{00000000-0005-0000-0000-0000CD4B0000}"/>
    <cellStyle name="20% - Dekorfärg5 2 3 3 4_Tabell 6a K" xfId="18328" xr:uid="{00000000-0005-0000-0000-0000CE4B0000}"/>
    <cellStyle name="20% - Dekorfärg5 2 3 3 5" xfId="9575" xr:uid="{00000000-0005-0000-0000-0000CF4B0000}"/>
    <cellStyle name="20% - Dekorfärg5 2 3 3 5 2" xfId="44014" xr:uid="{00000000-0005-0000-0000-0000D04B0000}"/>
    <cellStyle name="20% - Dekorfärg5 2 3 3 6" xfId="27072" xr:uid="{00000000-0005-0000-0000-0000D14B0000}"/>
    <cellStyle name="20% - Dekorfärg5 2 3 3 7" xfId="44015" xr:uid="{00000000-0005-0000-0000-0000D24B0000}"/>
    <cellStyle name="20% - Dekorfärg5 2 3 3_Tabell 6a K" xfId="18923" xr:uid="{00000000-0005-0000-0000-0000D34B0000}"/>
    <cellStyle name="20% - Dekorfärg5 2 3 4" xfId="1114" xr:uid="{00000000-0005-0000-0000-0000D44B0000}"/>
    <cellStyle name="20% - Dekorfärg5 2 3 4 2" xfId="1560" xr:uid="{00000000-0005-0000-0000-0000D54B0000}"/>
    <cellStyle name="20% - Dekorfärg5 2 3 4 2 2" xfId="3752" xr:uid="{00000000-0005-0000-0000-0000D64B0000}"/>
    <cellStyle name="20% - Dekorfärg5 2 3 4 2 2 2" xfId="8138" xr:uid="{00000000-0005-0000-0000-0000D74B0000}"/>
    <cellStyle name="20% - Dekorfärg5 2 3 4 2 2 2 2" xfId="17023" xr:uid="{00000000-0005-0000-0000-0000D84B0000}"/>
    <cellStyle name="20% - Dekorfärg5 2 3 4 2 2 2 2 2" xfId="44016" xr:uid="{00000000-0005-0000-0000-0000D94B0000}"/>
    <cellStyle name="20% - Dekorfärg5 2 3 4 2 2 2 3" xfId="34520" xr:uid="{00000000-0005-0000-0000-0000DA4B0000}"/>
    <cellStyle name="20% - Dekorfärg5 2 3 4 2 2 2_Tabell 6a K" xfId="26234" xr:uid="{00000000-0005-0000-0000-0000DB4B0000}"/>
    <cellStyle name="20% - Dekorfärg5 2 3 4 2 2 3" xfId="12637" xr:uid="{00000000-0005-0000-0000-0000DC4B0000}"/>
    <cellStyle name="20% - Dekorfärg5 2 3 4 2 2 3 2" xfId="44017" xr:uid="{00000000-0005-0000-0000-0000DD4B0000}"/>
    <cellStyle name="20% - Dekorfärg5 2 3 4 2 2 4" xfId="30134" xr:uid="{00000000-0005-0000-0000-0000DE4B0000}"/>
    <cellStyle name="20% - Dekorfärg5 2 3 4 2 2 5" xfId="44018" xr:uid="{00000000-0005-0000-0000-0000DF4B0000}"/>
    <cellStyle name="20% - Dekorfärg5 2 3 4 2 2_Tabell 6a K" xfId="18408" xr:uid="{00000000-0005-0000-0000-0000E04B0000}"/>
    <cellStyle name="20% - Dekorfärg5 2 3 4 2 3" xfId="5945" xr:uid="{00000000-0005-0000-0000-0000E14B0000}"/>
    <cellStyle name="20% - Dekorfärg5 2 3 4 2 3 2" xfId="14830" xr:uid="{00000000-0005-0000-0000-0000E24B0000}"/>
    <cellStyle name="20% - Dekorfärg5 2 3 4 2 3 2 2" xfId="44019" xr:uid="{00000000-0005-0000-0000-0000E34B0000}"/>
    <cellStyle name="20% - Dekorfärg5 2 3 4 2 3 3" xfId="32327" xr:uid="{00000000-0005-0000-0000-0000E44B0000}"/>
    <cellStyle name="20% - Dekorfärg5 2 3 4 2 3_Tabell 6a K" xfId="21984" xr:uid="{00000000-0005-0000-0000-0000E54B0000}"/>
    <cellStyle name="20% - Dekorfärg5 2 3 4 2 4" xfId="10445" xr:uid="{00000000-0005-0000-0000-0000E64B0000}"/>
    <cellStyle name="20% - Dekorfärg5 2 3 4 2 4 2" xfId="44020" xr:uid="{00000000-0005-0000-0000-0000E74B0000}"/>
    <cellStyle name="20% - Dekorfärg5 2 3 4 2 5" xfId="27942" xr:uid="{00000000-0005-0000-0000-0000E84B0000}"/>
    <cellStyle name="20% - Dekorfärg5 2 3 4 2 6" xfId="44021" xr:uid="{00000000-0005-0000-0000-0000E94B0000}"/>
    <cellStyle name="20% - Dekorfärg5 2 3 4 2_Tabell 6a K" xfId="21093" xr:uid="{00000000-0005-0000-0000-0000EA4B0000}"/>
    <cellStyle name="20% - Dekorfärg5 2 3 4 3" xfId="3306" xr:uid="{00000000-0005-0000-0000-0000EB4B0000}"/>
    <cellStyle name="20% - Dekorfärg5 2 3 4 3 2" xfId="7692" xr:uid="{00000000-0005-0000-0000-0000EC4B0000}"/>
    <cellStyle name="20% - Dekorfärg5 2 3 4 3 2 2" xfId="16577" xr:uid="{00000000-0005-0000-0000-0000ED4B0000}"/>
    <cellStyle name="20% - Dekorfärg5 2 3 4 3 2 2 2" xfId="44022" xr:uid="{00000000-0005-0000-0000-0000EE4B0000}"/>
    <cellStyle name="20% - Dekorfärg5 2 3 4 3 2 3" xfId="34074" xr:uid="{00000000-0005-0000-0000-0000EF4B0000}"/>
    <cellStyle name="20% - Dekorfärg5 2 3 4 3 2_Tabell 6a K" xfId="22345" xr:uid="{00000000-0005-0000-0000-0000F04B0000}"/>
    <cellStyle name="20% - Dekorfärg5 2 3 4 3 3" xfId="12191" xr:uid="{00000000-0005-0000-0000-0000F14B0000}"/>
    <cellStyle name="20% - Dekorfärg5 2 3 4 3 3 2" xfId="44023" xr:uid="{00000000-0005-0000-0000-0000F24B0000}"/>
    <cellStyle name="20% - Dekorfärg5 2 3 4 3 4" xfId="29688" xr:uid="{00000000-0005-0000-0000-0000F34B0000}"/>
    <cellStyle name="20% - Dekorfärg5 2 3 4 3 5" xfId="44024" xr:uid="{00000000-0005-0000-0000-0000F44B0000}"/>
    <cellStyle name="20% - Dekorfärg5 2 3 4 3_Tabell 6a K" xfId="22426" xr:uid="{00000000-0005-0000-0000-0000F54B0000}"/>
    <cellStyle name="20% - Dekorfärg5 2 3 4 4" xfId="5499" xr:uid="{00000000-0005-0000-0000-0000F64B0000}"/>
    <cellStyle name="20% - Dekorfärg5 2 3 4 4 2" xfId="14384" xr:uid="{00000000-0005-0000-0000-0000F74B0000}"/>
    <cellStyle name="20% - Dekorfärg5 2 3 4 4 2 2" xfId="44025" xr:uid="{00000000-0005-0000-0000-0000F84B0000}"/>
    <cellStyle name="20% - Dekorfärg5 2 3 4 4 3" xfId="31881" xr:uid="{00000000-0005-0000-0000-0000F94B0000}"/>
    <cellStyle name="20% - Dekorfärg5 2 3 4 4_Tabell 6a K" xfId="23917" xr:uid="{00000000-0005-0000-0000-0000FA4B0000}"/>
    <cellStyle name="20% - Dekorfärg5 2 3 4 5" xfId="9999" xr:uid="{00000000-0005-0000-0000-0000FB4B0000}"/>
    <cellStyle name="20% - Dekorfärg5 2 3 4 5 2" xfId="44026" xr:uid="{00000000-0005-0000-0000-0000FC4B0000}"/>
    <cellStyle name="20% - Dekorfärg5 2 3 4 6" xfId="27496" xr:uid="{00000000-0005-0000-0000-0000FD4B0000}"/>
    <cellStyle name="20% - Dekorfärg5 2 3 4 7" xfId="44027" xr:uid="{00000000-0005-0000-0000-0000FE4B0000}"/>
    <cellStyle name="20% - Dekorfärg5 2 3 4_Tabell 6a K" xfId="18007" xr:uid="{00000000-0005-0000-0000-0000FF4B0000}"/>
    <cellStyle name="20% - Dekorfärg5 2 3 5" xfId="1556" xr:uid="{00000000-0005-0000-0000-0000004C0000}"/>
    <cellStyle name="20% - Dekorfärg5 2 3 5 2" xfId="3748" xr:uid="{00000000-0005-0000-0000-0000014C0000}"/>
    <cellStyle name="20% - Dekorfärg5 2 3 5 2 2" xfId="8134" xr:uid="{00000000-0005-0000-0000-0000024C0000}"/>
    <cellStyle name="20% - Dekorfärg5 2 3 5 2 2 2" xfId="17019" xr:uid="{00000000-0005-0000-0000-0000034C0000}"/>
    <cellStyle name="20% - Dekorfärg5 2 3 5 2 2 2 2" xfId="44028" xr:uid="{00000000-0005-0000-0000-0000044C0000}"/>
    <cellStyle name="20% - Dekorfärg5 2 3 5 2 2 3" xfId="34516" xr:uid="{00000000-0005-0000-0000-0000054C0000}"/>
    <cellStyle name="20% - Dekorfärg5 2 3 5 2 2_Tabell 6a K" xfId="19455" xr:uid="{00000000-0005-0000-0000-0000064C0000}"/>
    <cellStyle name="20% - Dekorfärg5 2 3 5 2 3" xfId="12633" xr:uid="{00000000-0005-0000-0000-0000074C0000}"/>
    <cellStyle name="20% - Dekorfärg5 2 3 5 2 3 2" xfId="44029" xr:uid="{00000000-0005-0000-0000-0000084C0000}"/>
    <cellStyle name="20% - Dekorfärg5 2 3 5 2 4" xfId="30130" xr:uid="{00000000-0005-0000-0000-0000094C0000}"/>
    <cellStyle name="20% - Dekorfärg5 2 3 5 2 5" xfId="44030" xr:uid="{00000000-0005-0000-0000-00000A4C0000}"/>
    <cellStyle name="20% - Dekorfärg5 2 3 5 2_Tabell 6a K" xfId="25434" xr:uid="{00000000-0005-0000-0000-00000B4C0000}"/>
    <cellStyle name="20% - Dekorfärg5 2 3 5 3" xfId="5941" xr:uid="{00000000-0005-0000-0000-00000C4C0000}"/>
    <cellStyle name="20% - Dekorfärg5 2 3 5 3 2" xfId="14826" xr:uid="{00000000-0005-0000-0000-00000D4C0000}"/>
    <cellStyle name="20% - Dekorfärg5 2 3 5 3 2 2" xfId="44031" xr:uid="{00000000-0005-0000-0000-00000E4C0000}"/>
    <cellStyle name="20% - Dekorfärg5 2 3 5 3 3" xfId="32323" xr:uid="{00000000-0005-0000-0000-00000F4C0000}"/>
    <cellStyle name="20% - Dekorfärg5 2 3 5 3_Tabell 6a K" xfId="24064" xr:uid="{00000000-0005-0000-0000-0000104C0000}"/>
    <cellStyle name="20% - Dekorfärg5 2 3 5 4" xfId="10441" xr:uid="{00000000-0005-0000-0000-0000114C0000}"/>
    <cellStyle name="20% - Dekorfärg5 2 3 5 4 2" xfId="44032" xr:uid="{00000000-0005-0000-0000-0000124C0000}"/>
    <cellStyle name="20% - Dekorfärg5 2 3 5 5" xfId="27938" xr:uid="{00000000-0005-0000-0000-0000134C0000}"/>
    <cellStyle name="20% - Dekorfärg5 2 3 5 6" xfId="44033" xr:uid="{00000000-0005-0000-0000-0000144C0000}"/>
    <cellStyle name="20% - Dekorfärg5 2 3 5_Tabell 6a K" xfId="18219" xr:uid="{00000000-0005-0000-0000-0000154C0000}"/>
    <cellStyle name="20% - Dekorfärg5 2 3 6" xfId="2458" xr:uid="{00000000-0005-0000-0000-0000164C0000}"/>
    <cellStyle name="20% - Dekorfärg5 2 3 6 2" xfId="6844" xr:uid="{00000000-0005-0000-0000-0000174C0000}"/>
    <cellStyle name="20% - Dekorfärg5 2 3 6 2 2" xfId="15729" xr:uid="{00000000-0005-0000-0000-0000184C0000}"/>
    <cellStyle name="20% - Dekorfärg5 2 3 6 2 2 2" xfId="44034" xr:uid="{00000000-0005-0000-0000-0000194C0000}"/>
    <cellStyle name="20% - Dekorfärg5 2 3 6 2 3" xfId="33226" xr:uid="{00000000-0005-0000-0000-00001A4C0000}"/>
    <cellStyle name="20% - Dekorfärg5 2 3 6 2_Tabell 6a K" xfId="19360" xr:uid="{00000000-0005-0000-0000-00001B4C0000}"/>
    <cellStyle name="20% - Dekorfärg5 2 3 6 3" xfId="11343" xr:uid="{00000000-0005-0000-0000-00001C4C0000}"/>
    <cellStyle name="20% - Dekorfärg5 2 3 6 3 2" xfId="44035" xr:uid="{00000000-0005-0000-0000-00001D4C0000}"/>
    <cellStyle name="20% - Dekorfärg5 2 3 6 4" xfId="28840" xr:uid="{00000000-0005-0000-0000-00001E4C0000}"/>
    <cellStyle name="20% - Dekorfärg5 2 3 6 5" xfId="44036" xr:uid="{00000000-0005-0000-0000-00001F4C0000}"/>
    <cellStyle name="20% - Dekorfärg5 2 3 6_Tabell 6a K" xfId="23026" xr:uid="{00000000-0005-0000-0000-0000204C0000}"/>
    <cellStyle name="20% - Dekorfärg5 2 3 7" xfId="4651" xr:uid="{00000000-0005-0000-0000-0000214C0000}"/>
    <cellStyle name="20% - Dekorfärg5 2 3 7 2" xfId="13536" xr:uid="{00000000-0005-0000-0000-0000224C0000}"/>
    <cellStyle name="20% - Dekorfärg5 2 3 7 2 2" xfId="44037" xr:uid="{00000000-0005-0000-0000-0000234C0000}"/>
    <cellStyle name="20% - Dekorfärg5 2 3 7 3" xfId="31033" xr:uid="{00000000-0005-0000-0000-0000244C0000}"/>
    <cellStyle name="20% - Dekorfärg5 2 3 7_Tabell 6a K" xfId="23436" xr:uid="{00000000-0005-0000-0000-0000254C0000}"/>
    <cellStyle name="20% - Dekorfärg5 2 3 8" xfId="9151" xr:uid="{00000000-0005-0000-0000-0000264C0000}"/>
    <cellStyle name="20% - Dekorfärg5 2 3 8 2" xfId="44038" xr:uid="{00000000-0005-0000-0000-0000274C0000}"/>
    <cellStyle name="20% - Dekorfärg5 2 3 9" xfId="26648" xr:uid="{00000000-0005-0000-0000-0000284C0000}"/>
    <cellStyle name="20% - Dekorfärg5 2 3_Tabell 6a K" xfId="21846" xr:uid="{00000000-0005-0000-0000-0000294C0000}"/>
    <cellStyle name="20% - Dekorfärg5 2 4" xfId="322" xr:uid="{00000000-0005-0000-0000-00002A4C0000}"/>
    <cellStyle name="20% - Dekorfärg5 2 4 10" xfId="44039" xr:uid="{00000000-0005-0000-0000-00002B4C0000}"/>
    <cellStyle name="20% - Dekorfärg5 2 4 11" xfId="44040" xr:uid="{00000000-0005-0000-0000-00002C4C0000}"/>
    <cellStyle name="20% - Dekorfärg5 2 4 2" xfId="534" xr:uid="{00000000-0005-0000-0000-00002D4C0000}"/>
    <cellStyle name="20% - Dekorfärg5 2 4 2 2" xfId="958" xr:uid="{00000000-0005-0000-0000-00002E4C0000}"/>
    <cellStyle name="20% - Dekorfärg5 2 4 2 2 2" xfId="1563" xr:uid="{00000000-0005-0000-0000-00002F4C0000}"/>
    <cellStyle name="20% - Dekorfärg5 2 4 2 2 2 2" xfId="3755" xr:uid="{00000000-0005-0000-0000-0000304C0000}"/>
    <cellStyle name="20% - Dekorfärg5 2 4 2 2 2 2 2" xfId="8141" xr:uid="{00000000-0005-0000-0000-0000314C0000}"/>
    <cellStyle name="20% - Dekorfärg5 2 4 2 2 2 2 2 2" xfId="17026" xr:uid="{00000000-0005-0000-0000-0000324C0000}"/>
    <cellStyle name="20% - Dekorfärg5 2 4 2 2 2 2 2 2 2" xfId="44041" xr:uid="{00000000-0005-0000-0000-0000334C0000}"/>
    <cellStyle name="20% - Dekorfärg5 2 4 2 2 2 2 2 3" xfId="34523" xr:uid="{00000000-0005-0000-0000-0000344C0000}"/>
    <cellStyle name="20% - Dekorfärg5 2 4 2 2 2 2 2_Tabell 6a K" xfId="19887" xr:uid="{00000000-0005-0000-0000-0000354C0000}"/>
    <cellStyle name="20% - Dekorfärg5 2 4 2 2 2 2 3" xfId="12640" xr:uid="{00000000-0005-0000-0000-0000364C0000}"/>
    <cellStyle name="20% - Dekorfärg5 2 4 2 2 2 2 3 2" xfId="44042" xr:uid="{00000000-0005-0000-0000-0000374C0000}"/>
    <cellStyle name="20% - Dekorfärg5 2 4 2 2 2 2 4" xfId="30137" xr:uid="{00000000-0005-0000-0000-0000384C0000}"/>
    <cellStyle name="20% - Dekorfärg5 2 4 2 2 2 2 5" xfId="44043" xr:uid="{00000000-0005-0000-0000-0000394C0000}"/>
    <cellStyle name="20% - Dekorfärg5 2 4 2 2 2 2_Tabell 6a K" xfId="20691" xr:uid="{00000000-0005-0000-0000-00003A4C0000}"/>
    <cellStyle name="20% - Dekorfärg5 2 4 2 2 2 3" xfId="5948" xr:uid="{00000000-0005-0000-0000-00003B4C0000}"/>
    <cellStyle name="20% - Dekorfärg5 2 4 2 2 2 3 2" xfId="14833" xr:uid="{00000000-0005-0000-0000-00003C4C0000}"/>
    <cellStyle name="20% - Dekorfärg5 2 4 2 2 2 3 2 2" xfId="44044" xr:uid="{00000000-0005-0000-0000-00003D4C0000}"/>
    <cellStyle name="20% - Dekorfärg5 2 4 2 2 2 3 3" xfId="32330" xr:uid="{00000000-0005-0000-0000-00003E4C0000}"/>
    <cellStyle name="20% - Dekorfärg5 2 4 2 2 2 3_Tabell 6a K" xfId="23059" xr:uid="{00000000-0005-0000-0000-00003F4C0000}"/>
    <cellStyle name="20% - Dekorfärg5 2 4 2 2 2 4" xfId="10448" xr:uid="{00000000-0005-0000-0000-0000404C0000}"/>
    <cellStyle name="20% - Dekorfärg5 2 4 2 2 2 4 2" xfId="44045" xr:uid="{00000000-0005-0000-0000-0000414C0000}"/>
    <cellStyle name="20% - Dekorfärg5 2 4 2 2 2 5" xfId="27945" xr:uid="{00000000-0005-0000-0000-0000424C0000}"/>
    <cellStyle name="20% - Dekorfärg5 2 4 2 2 2 6" xfId="44046" xr:uid="{00000000-0005-0000-0000-0000434C0000}"/>
    <cellStyle name="20% - Dekorfärg5 2 4 2 2 2_Tabell 6a K" xfId="21626" xr:uid="{00000000-0005-0000-0000-0000444C0000}"/>
    <cellStyle name="20% - Dekorfärg5 2 4 2 2 3" xfId="3150" xr:uid="{00000000-0005-0000-0000-0000454C0000}"/>
    <cellStyle name="20% - Dekorfärg5 2 4 2 2 3 2" xfId="7536" xr:uid="{00000000-0005-0000-0000-0000464C0000}"/>
    <cellStyle name="20% - Dekorfärg5 2 4 2 2 3 2 2" xfId="16421" xr:uid="{00000000-0005-0000-0000-0000474C0000}"/>
    <cellStyle name="20% - Dekorfärg5 2 4 2 2 3 2 2 2" xfId="44047" xr:uid="{00000000-0005-0000-0000-0000484C0000}"/>
    <cellStyle name="20% - Dekorfärg5 2 4 2 2 3 2 3" xfId="33918" xr:uid="{00000000-0005-0000-0000-0000494C0000}"/>
    <cellStyle name="20% - Dekorfärg5 2 4 2 2 3 2_Tabell 6a K" xfId="20445" xr:uid="{00000000-0005-0000-0000-00004A4C0000}"/>
    <cellStyle name="20% - Dekorfärg5 2 4 2 2 3 3" xfId="12035" xr:uid="{00000000-0005-0000-0000-00004B4C0000}"/>
    <cellStyle name="20% - Dekorfärg5 2 4 2 2 3 3 2" xfId="44048" xr:uid="{00000000-0005-0000-0000-00004C4C0000}"/>
    <cellStyle name="20% - Dekorfärg5 2 4 2 2 3 4" xfId="29532" xr:uid="{00000000-0005-0000-0000-00004D4C0000}"/>
    <cellStyle name="20% - Dekorfärg5 2 4 2 2 3 5" xfId="44049" xr:uid="{00000000-0005-0000-0000-00004E4C0000}"/>
    <cellStyle name="20% - Dekorfärg5 2 4 2 2 3_Tabell 6a K" xfId="24589" xr:uid="{00000000-0005-0000-0000-00004F4C0000}"/>
    <cellStyle name="20% - Dekorfärg5 2 4 2 2 4" xfId="5343" xr:uid="{00000000-0005-0000-0000-0000504C0000}"/>
    <cellStyle name="20% - Dekorfärg5 2 4 2 2 4 2" xfId="14228" xr:uid="{00000000-0005-0000-0000-0000514C0000}"/>
    <cellStyle name="20% - Dekorfärg5 2 4 2 2 4 2 2" xfId="44050" xr:uid="{00000000-0005-0000-0000-0000524C0000}"/>
    <cellStyle name="20% - Dekorfärg5 2 4 2 2 4 3" xfId="31725" xr:uid="{00000000-0005-0000-0000-0000534C0000}"/>
    <cellStyle name="20% - Dekorfärg5 2 4 2 2 4_Tabell 6a K" xfId="21362" xr:uid="{00000000-0005-0000-0000-0000544C0000}"/>
    <cellStyle name="20% - Dekorfärg5 2 4 2 2 5" xfId="9843" xr:uid="{00000000-0005-0000-0000-0000554C0000}"/>
    <cellStyle name="20% - Dekorfärg5 2 4 2 2 5 2" xfId="44051" xr:uid="{00000000-0005-0000-0000-0000564C0000}"/>
    <cellStyle name="20% - Dekorfärg5 2 4 2 2 6" xfId="27340" xr:uid="{00000000-0005-0000-0000-0000574C0000}"/>
    <cellStyle name="20% - Dekorfärg5 2 4 2 2 7" xfId="44052" xr:uid="{00000000-0005-0000-0000-0000584C0000}"/>
    <cellStyle name="20% - Dekorfärg5 2 4 2 2_Tabell 6a K" xfId="23263" xr:uid="{00000000-0005-0000-0000-0000594C0000}"/>
    <cellStyle name="20% - Dekorfärg5 2 4 2 3" xfId="1562" xr:uid="{00000000-0005-0000-0000-00005A4C0000}"/>
    <cellStyle name="20% - Dekorfärg5 2 4 2 3 2" xfId="3754" xr:uid="{00000000-0005-0000-0000-00005B4C0000}"/>
    <cellStyle name="20% - Dekorfärg5 2 4 2 3 2 2" xfId="8140" xr:uid="{00000000-0005-0000-0000-00005C4C0000}"/>
    <cellStyle name="20% - Dekorfärg5 2 4 2 3 2 2 2" xfId="17025" xr:uid="{00000000-0005-0000-0000-00005D4C0000}"/>
    <cellStyle name="20% - Dekorfärg5 2 4 2 3 2 2 2 2" xfId="44053" xr:uid="{00000000-0005-0000-0000-00005E4C0000}"/>
    <cellStyle name="20% - Dekorfärg5 2 4 2 3 2 2 3" xfId="34522" xr:uid="{00000000-0005-0000-0000-00005F4C0000}"/>
    <cellStyle name="20% - Dekorfärg5 2 4 2 3 2 2_Tabell 6a K" xfId="22861" xr:uid="{00000000-0005-0000-0000-0000604C0000}"/>
    <cellStyle name="20% - Dekorfärg5 2 4 2 3 2 3" xfId="12639" xr:uid="{00000000-0005-0000-0000-0000614C0000}"/>
    <cellStyle name="20% - Dekorfärg5 2 4 2 3 2 3 2" xfId="44054" xr:uid="{00000000-0005-0000-0000-0000624C0000}"/>
    <cellStyle name="20% - Dekorfärg5 2 4 2 3 2 4" xfId="30136" xr:uid="{00000000-0005-0000-0000-0000634C0000}"/>
    <cellStyle name="20% - Dekorfärg5 2 4 2 3 2 5" xfId="44055" xr:uid="{00000000-0005-0000-0000-0000644C0000}"/>
    <cellStyle name="20% - Dekorfärg5 2 4 2 3 2_Tabell 6a K" xfId="23797" xr:uid="{00000000-0005-0000-0000-0000654C0000}"/>
    <cellStyle name="20% - Dekorfärg5 2 4 2 3 3" xfId="5947" xr:uid="{00000000-0005-0000-0000-0000664C0000}"/>
    <cellStyle name="20% - Dekorfärg5 2 4 2 3 3 2" xfId="14832" xr:uid="{00000000-0005-0000-0000-0000674C0000}"/>
    <cellStyle name="20% - Dekorfärg5 2 4 2 3 3 2 2" xfId="44056" xr:uid="{00000000-0005-0000-0000-0000684C0000}"/>
    <cellStyle name="20% - Dekorfärg5 2 4 2 3 3 3" xfId="32329" xr:uid="{00000000-0005-0000-0000-0000694C0000}"/>
    <cellStyle name="20% - Dekorfärg5 2 4 2 3 3_Tabell 6a K" xfId="21508" xr:uid="{00000000-0005-0000-0000-00006A4C0000}"/>
    <cellStyle name="20% - Dekorfärg5 2 4 2 3 4" xfId="10447" xr:uid="{00000000-0005-0000-0000-00006B4C0000}"/>
    <cellStyle name="20% - Dekorfärg5 2 4 2 3 4 2" xfId="44057" xr:uid="{00000000-0005-0000-0000-00006C4C0000}"/>
    <cellStyle name="20% - Dekorfärg5 2 4 2 3 5" xfId="27944" xr:uid="{00000000-0005-0000-0000-00006D4C0000}"/>
    <cellStyle name="20% - Dekorfärg5 2 4 2 3 6" xfId="44058" xr:uid="{00000000-0005-0000-0000-00006E4C0000}"/>
    <cellStyle name="20% - Dekorfärg5 2 4 2 3_Tabell 6a K" xfId="24651" xr:uid="{00000000-0005-0000-0000-00006F4C0000}"/>
    <cellStyle name="20% - Dekorfärg5 2 4 2 4" xfId="2726" xr:uid="{00000000-0005-0000-0000-0000704C0000}"/>
    <cellStyle name="20% - Dekorfärg5 2 4 2 4 2" xfId="7112" xr:uid="{00000000-0005-0000-0000-0000714C0000}"/>
    <cellStyle name="20% - Dekorfärg5 2 4 2 4 2 2" xfId="15997" xr:uid="{00000000-0005-0000-0000-0000724C0000}"/>
    <cellStyle name="20% - Dekorfärg5 2 4 2 4 2 2 2" xfId="44059" xr:uid="{00000000-0005-0000-0000-0000734C0000}"/>
    <cellStyle name="20% - Dekorfärg5 2 4 2 4 2 3" xfId="33494" xr:uid="{00000000-0005-0000-0000-0000744C0000}"/>
    <cellStyle name="20% - Dekorfärg5 2 4 2 4 2_Tabell 6a K" xfId="23942" xr:uid="{00000000-0005-0000-0000-0000754C0000}"/>
    <cellStyle name="20% - Dekorfärg5 2 4 2 4 3" xfId="11611" xr:uid="{00000000-0005-0000-0000-0000764C0000}"/>
    <cellStyle name="20% - Dekorfärg5 2 4 2 4 3 2" xfId="44060" xr:uid="{00000000-0005-0000-0000-0000774C0000}"/>
    <cellStyle name="20% - Dekorfärg5 2 4 2 4 4" xfId="29108" xr:uid="{00000000-0005-0000-0000-0000784C0000}"/>
    <cellStyle name="20% - Dekorfärg5 2 4 2 4 5" xfId="44061" xr:uid="{00000000-0005-0000-0000-0000794C0000}"/>
    <cellStyle name="20% - Dekorfärg5 2 4 2 4_Tabell 6a K" xfId="20202" xr:uid="{00000000-0005-0000-0000-00007A4C0000}"/>
    <cellStyle name="20% - Dekorfärg5 2 4 2 5" xfId="4919" xr:uid="{00000000-0005-0000-0000-00007B4C0000}"/>
    <cellStyle name="20% - Dekorfärg5 2 4 2 5 2" xfId="13804" xr:uid="{00000000-0005-0000-0000-00007C4C0000}"/>
    <cellStyle name="20% - Dekorfärg5 2 4 2 5 2 2" xfId="44062" xr:uid="{00000000-0005-0000-0000-00007D4C0000}"/>
    <cellStyle name="20% - Dekorfärg5 2 4 2 5 3" xfId="31301" xr:uid="{00000000-0005-0000-0000-00007E4C0000}"/>
    <cellStyle name="20% - Dekorfärg5 2 4 2 5_Tabell 6a K" xfId="19192" xr:uid="{00000000-0005-0000-0000-00007F4C0000}"/>
    <cellStyle name="20% - Dekorfärg5 2 4 2 6" xfId="9419" xr:uid="{00000000-0005-0000-0000-0000804C0000}"/>
    <cellStyle name="20% - Dekorfärg5 2 4 2 6 2" xfId="44063" xr:uid="{00000000-0005-0000-0000-0000814C0000}"/>
    <cellStyle name="20% - Dekorfärg5 2 4 2 7" xfId="26916" xr:uid="{00000000-0005-0000-0000-0000824C0000}"/>
    <cellStyle name="20% - Dekorfärg5 2 4 2 8" xfId="44064" xr:uid="{00000000-0005-0000-0000-0000834C0000}"/>
    <cellStyle name="20% - Dekorfärg5 2 4 2_Tabell 6a K" xfId="18637" xr:uid="{00000000-0005-0000-0000-0000844C0000}"/>
    <cellStyle name="20% - Dekorfärg5 2 4 3" xfId="746" xr:uid="{00000000-0005-0000-0000-0000854C0000}"/>
    <cellStyle name="20% - Dekorfärg5 2 4 3 2" xfId="1564" xr:uid="{00000000-0005-0000-0000-0000864C0000}"/>
    <cellStyle name="20% - Dekorfärg5 2 4 3 2 2" xfId="3756" xr:uid="{00000000-0005-0000-0000-0000874C0000}"/>
    <cellStyle name="20% - Dekorfärg5 2 4 3 2 2 2" xfId="8142" xr:uid="{00000000-0005-0000-0000-0000884C0000}"/>
    <cellStyle name="20% - Dekorfärg5 2 4 3 2 2 2 2" xfId="17027" xr:uid="{00000000-0005-0000-0000-0000894C0000}"/>
    <cellStyle name="20% - Dekorfärg5 2 4 3 2 2 2 2 2" xfId="44065" xr:uid="{00000000-0005-0000-0000-00008A4C0000}"/>
    <cellStyle name="20% - Dekorfärg5 2 4 3 2 2 2 3" xfId="34524" xr:uid="{00000000-0005-0000-0000-00008B4C0000}"/>
    <cellStyle name="20% - Dekorfärg5 2 4 3 2 2 2_Tabell 6a K" xfId="9013" xr:uid="{00000000-0005-0000-0000-00008C4C0000}"/>
    <cellStyle name="20% - Dekorfärg5 2 4 3 2 2 3" xfId="12641" xr:uid="{00000000-0005-0000-0000-00008D4C0000}"/>
    <cellStyle name="20% - Dekorfärg5 2 4 3 2 2 3 2" xfId="44066" xr:uid="{00000000-0005-0000-0000-00008E4C0000}"/>
    <cellStyle name="20% - Dekorfärg5 2 4 3 2 2 4" xfId="30138" xr:uid="{00000000-0005-0000-0000-00008F4C0000}"/>
    <cellStyle name="20% - Dekorfärg5 2 4 3 2 2 5" xfId="44067" xr:uid="{00000000-0005-0000-0000-0000904C0000}"/>
    <cellStyle name="20% - Dekorfärg5 2 4 3 2 2_Tabell 6a K" xfId="25032" xr:uid="{00000000-0005-0000-0000-0000914C0000}"/>
    <cellStyle name="20% - Dekorfärg5 2 4 3 2 3" xfId="5949" xr:uid="{00000000-0005-0000-0000-0000924C0000}"/>
    <cellStyle name="20% - Dekorfärg5 2 4 3 2 3 2" xfId="14834" xr:uid="{00000000-0005-0000-0000-0000934C0000}"/>
    <cellStyle name="20% - Dekorfärg5 2 4 3 2 3 2 2" xfId="44068" xr:uid="{00000000-0005-0000-0000-0000944C0000}"/>
    <cellStyle name="20% - Dekorfärg5 2 4 3 2 3 3" xfId="32331" xr:uid="{00000000-0005-0000-0000-0000954C0000}"/>
    <cellStyle name="20% - Dekorfärg5 2 4 3 2 3_Tabell 6a K" xfId="23180" xr:uid="{00000000-0005-0000-0000-0000964C0000}"/>
    <cellStyle name="20% - Dekorfärg5 2 4 3 2 4" xfId="10449" xr:uid="{00000000-0005-0000-0000-0000974C0000}"/>
    <cellStyle name="20% - Dekorfärg5 2 4 3 2 4 2" xfId="44069" xr:uid="{00000000-0005-0000-0000-0000984C0000}"/>
    <cellStyle name="20% - Dekorfärg5 2 4 3 2 5" xfId="27946" xr:uid="{00000000-0005-0000-0000-0000994C0000}"/>
    <cellStyle name="20% - Dekorfärg5 2 4 3 2 6" xfId="44070" xr:uid="{00000000-0005-0000-0000-00009A4C0000}"/>
    <cellStyle name="20% - Dekorfärg5 2 4 3 2_Tabell 6a K" xfId="25967" xr:uid="{00000000-0005-0000-0000-00009B4C0000}"/>
    <cellStyle name="20% - Dekorfärg5 2 4 3 3" xfId="2938" xr:uid="{00000000-0005-0000-0000-00009C4C0000}"/>
    <cellStyle name="20% - Dekorfärg5 2 4 3 3 2" xfId="7324" xr:uid="{00000000-0005-0000-0000-00009D4C0000}"/>
    <cellStyle name="20% - Dekorfärg5 2 4 3 3 2 2" xfId="16209" xr:uid="{00000000-0005-0000-0000-00009E4C0000}"/>
    <cellStyle name="20% - Dekorfärg5 2 4 3 3 2 2 2" xfId="44071" xr:uid="{00000000-0005-0000-0000-00009F4C0000}"/>
    <cellStyle name="20% - Dekorfärg5 2 4 3 3 2 3" xfId="33706" xr:uid="{00000000-0005-0000-0000-0000A04C0000}"/>
    <cellStyle name="20% - Dekorfärg5 2 4 3 3 2_Tabell 6a K" xfId="22949" xr:uid="{00000000-0005-0000-0000-0000A14C0000}"/>
    <cellStyle name="20% - Dekorfärg5 2 4 3 3 3" xfId="11823" xr:uid="{00000000-0005-0000-0000-0000A24C0000}"/>
    <cellStyle name="20% - Dekorfärg5 2 4 3 3 3 2" xfId="44072" xr:uid="{00000000-0005-0000-0000-0000A34C0000}"/>
    <cellStyle name="20% - Dekorfärg5 2 4 3 3 4" xfId="29320" xr:uid="{00000000-0005-0000-0000-0000A44C0000}"/>
    <cellStyle name="20% - Dekorfärg5 2 4 3 3 5" xfId="44073" xr:uid="{00000000-0005-0000-0000-0000A54C0000}"/>
    <cellStyle name="20% - Dekorfärg5 2 4 3 3_Tabell 6a K" xfId="19400" xr:uid="{00000000-0005-0000-0000-0000A64C0000}"/>
    <cellStyle name="20% - Dekorfärg5 2 4 3 4" xfId="5131" xr:uid="{00000000-0005-0000-0000-0000A74C0000}"/>
    <cellStyle name="20% - Dekorfärg5 2 4 3 4 2" xfId="14016" xr:uid="{00000000-0005-0000-0000-0000A84C0000}"/>
    <cellStyle name="20% - Dekorfärg5 2 4 3 4 2 2" xfId="44074" xr:uid="{00000000-0005-0000-0000-0000A94C0000}"/>
    <cellStyle name="20% - Dekorfärg5 2 4 3 4 3" xfId="31513" xr:uid="{00000000-0005-0000-0000-0000AA4C0000}"/>
    <cellStyle name="20% - Dekorfärg5 2 4 3 4_Tabell 6a K" xfId="24609" xr:uid="{00000000-0005-0000-0000-0000AB4C0000}"/>
    <cellStyle name="20% - Dekorfärg5 2 4 3 5" xfId="9631" xr:uid="{00000000-0005-0000-0000-0000AC4C0000}"/>
    <cellStyle name="20% - Dekorfärg5 2 4 3 5 2" xfId="44075" xr:uid="{00000000-0005-0000-0000-0000AD4C0000}"/>
    <cellStyle name="20% - Dekorfärg5 2 4 3 6" xfId="27128" xr:uid="{00000000-0005-0000-0000-0000AE4C0000}"/>
    <cellStyle name="20% - Dekorfärg5 2 4 3 7" xfId="44076" xr:uid="{00000000-0005-0000-0000-0000AF4C0000}"/>
    <cellStyle name="20% - Dekorfärg5 2 4 3_Tabell 6a K" xfId="20309" xr:uid="{00000000-0005-0000-0000-0000B04C0000}"/>
    <cellStyle name="20% - Dekorfärg5 2 4 4" xfId="1170" xr:uid="{00000000-0005-0000-0000-0000B14C0000}"/>
    <cellStyle name="20% - Dekorfärg5 2 4 4 2" xfId="1565" xr:uid="{00000000-0005-0000-0000-0000B24C0000}"/>
    <cellStyle name="20% - Dekorfärg5 2 4 4 2 2" xfId="3757" xr:uid="{00000000-0005-0000-0000-0000B34C0000}"/>
    <cellStyle name="20% - Dekorfärg5 2 4 4 2 2 2" xfId="8143" xr:uid="{00000000-0005-0000-0000-0000B44C0000}"/>
    <cellStyle name="20% - Dekorfärg5 2 4 4 2 2 2 2" xfId="17028" xr:uid="{00000000-0005-0000-0000-0000B54C0000}"/>
    <cellStyle name="20% - Dekorfärg5 2 4 4 2 2 2 2 2" xfId="44077" xr:uid="{00000000-0005-0000-0000-0000B64C0000}"/>
    <cellStyle name="20% - Dekorfärg5 2 4 4 2 2 2 3" xfId="34525" xr:uid="{00000000-0005-0000-0000-0000B74C0000}"/>
    <cellStyle name="20% - Dekorfärg5 2 4 4 2 2 2_Tabell 6a K" xfId="20271" xr:uid="{00000000-0005-0000-0000-0000B84C0000}"/>
    <cellStyle name="20% - Dekorfärg5 2 4 4 2 2 3" xfId="12642" xr:uid="{00000000-0005-0000-0000-0000B94C0000}"/>
    <cellStyle name="20% - Dekorfärg5 2 4 4 2 2 3 2" xfId="44078" xr:uid="{00000000-0005-0000-0000-0000BA4C0000}"/>
    <cellStyle name="20% - Dekorfärg5 2 4 4 2 2 4" xfId="30139" xr:uid="{00000000-0005-0000-0000-0000BB4C0000}"/>
    <cellStyle name="20% - Dekorfärg5 2 4 4 2 2 5" xfId="44079" xr:uid="{00000000-0005-0000-0000-0000BC4C0000}"/>
    <cellStyle name="20% - Dekorfärg5 2 4 4 2 2_Tabell 6a K" xfId="19456" xr:uid="{00000000-0005-0000-0000-0000BD4C0000}"/>
    <cellStyle name="20% - Dekorfärg5 2 4 4 2 3" xfId="5950" xr:uid="{00000000-0005-0000-0000-0000BE4C0000}"/>
    <cellStyle name="20% - Dekorfärg5 2 4 4 2 3 2" xfId="14835" xr:uid="{00000000-0005-0000-0000-0000BF4C0000}"/>
    <cellStyle name="20% - Dekorfärg5 2 4 4 2 3 2 2" xfId="44080" xr:uid="{00000000-0005-0000-0000-0000C04C0000}"/>
    <cellStyle name="20% - Dekorfärg5 2 4 4 2 3 3" xfId="32332" xr:uid="{00000000-0005-0000-0000-0000C14C0000}"/>
    <cellStyle name="20% - Dekorfärg5 2 4 4 2 3_Tabell 6a K" xfId="25767" xr:uid="{00000000-0005-0000-0000-0000C24C0000}"/>
    <cellStyle name="20% - Dekorfärg5 2 4 4 2 4" xfId="10450" xr:uid="{00000000-0005-0000-0000-0000C34C0000}"/>
    <cellStyle name="20% - Dekorfärg5 2 4 4 2 4 2" xfId="44081" xr:uid="{00000000-0005-0000-0000-0000C44C0000}"/>
    <cellStyle name="20% - Dekorfärg5 2 4 4 2 5" xfId="27947" xr:uid="{00000000-0005-0000-0000-0000C54C0000}"/>
    <cellStyle name="20% - Dekorfärg5 2 4 4 2 6" xfId="44082" xr:uid="{00000000-0005-0000-0000-0000C64C0000}"/>
    <cellStyle name="20% - Dekorfärg5 2 4 4 2_Tabell 6a K" xfId="25436" xr:uid="{00000000-0005-0000-0000-0000C74C0000}"/>
    <cellStyle name="20% - Dekorfärg5 2 4 4 3" xfId="3362" xr:uid="{00000000-0005-0000-0000-0000C84C0000}"/>
    <cellStyle name="20% - Dekorfärg5 2 4 4 3 2" xfId="7748" xr:uid="{00000000-0005-0000-0000-0000C94C0000}"/>
    <cellStyle name="20% - Dekorfärg5 2 4 4 3 2 2" xfId="16633" xr:uid="{00000000-0005-0000-0000-0000CA4C0000}"/>
    <cellStyle name="20% - Dekorfärg5 2 4 4 3 2 2 2" xfId="44083" xr:uid="{00000000-0005-0000-0000-0000CB4C0000}"/>
    <cellStyle name="20% - Dekorfärg5 2 4 4 3 2 3" xfId="34130" xr:uid="{00000000-0005-0000-0000-0000CC4C0000}"/>
    <cellStyle name="20% - Dekorfärg5 2 4 4 3 2_Tabell 6a K" xfId="18791" xr:uid="{00000000-0005-0000-0000-0000CD4C0000}"/>
    <cellStyle name="20% - Dekorfärg5 2 4 4 3 3" xfId="12247" xr:uid="{00000000-0005-0000-0000-0000CE4C0000}"/>
    <cellStyle name="20% - Dekorfärg5 2 4 4 3 3 2" xfId="44084" xr:uid="{00000000-0005-0000-0000-0000CF4C0000}"/>
    <cellStyle name="20% - Dekorfärg5 2 4 4 3 4" xfId="29744" xr:uid="{00000000-0005-0000-0000-0000D04C0000}"/>
    <cellStyle name="20% - Dekorfärg5 2 4 4 3 5" xfId="44085" xr:uid="{00000000-0005-0000-0000-0000D14C0000}"/>
    <cellStyle name="20% - Dekorfärg5 2 4 4 3_Tabell 6a K" xfId="23371" xr:uid="{00000000-0005-0000-0000-0000D24C0000}"/>
    <cellStyle name="20% - Dekorfärg5 2 4 4 4" xfId="5555" xr:uid="{00000000-0005-0000-0000-0000D34C0000}"/>
    <cellStyle name="20% - Dekorfärg5 2 4 4 4 2" xfId="14440" xr:uid="{00000000-0005-0000-0000-0000D44C0000}"/>
    <cellStyle name="20% - Dekorfärg5 2 4 4 4 2 2" xfId="44086" xr:uid="{00000000-0005-0000-0000-0000D54C0000}"/>
    <cellStyle name="20% - Dekorfärg5 2 4 4 4 3" xfId="31937" xr:uid="{00000000-0005-0000-0000-0000D64C0000}"/>
    <cellStyle name="20% - Dekorfärg5 2 4 4 4_Tabell 6a K" xfId="25701" xr:uid="{00000000-0005-0000-0000-0000D74C0000}"/>
    <cellStyle name="20% - Dekorfärg5 2 4 4 5" xfId="10055" xr:uid="{00000000-0005-0000-0000-0000D84C0000}"/>
    <cellStyle name="20% - Dekorfärg5 2 4 4 5 2" xfId="44087" xr:uid="{00000000-0005-0000-0000-0000D94C0000}"/>
    <cellStyle name="20% - Dekorfärg5 2 4 4 6" xfId="27552" xr:uid="{00000000-0005-0000-0000-0000DA4C0000}"/>
    <cellStyle name="20% - Dekorfärg5 2 4 4 7" xfId="44088" xr:uid="{00000000-0005-0000-0000-0000DB4C0000}"/>
    <cellStyle name="20% - Dekorfärg5 2 4 4_Tabell 6a K" xfId="22979" xr:uid="{00000000-0005-0000-0000-0000DC4C0000}"/>
    <cellStyle name="20% - Dekorfärg5 2 4 5" xfId="1561" xr:uid="{00000000-0005-0000-0000-0000DD4C0000}"/>
    <cellStyle name="20% - Dekorfärg5 2 4 5 2" xfId="3753" xr:uid="{00000000-0005-0000-0000-0000DE4C0000}"/>
    <cellStyle name="20% - Dekorfärg5 2 4 5 2 2" xfId="8139" xr:uid="{00000000-0005-0000-0000-0000DF4C0000}"/>
    <cellStyle name="20% - Dekorfärg5 2 4 5 2 2 2" xfId="17024" xr:uid="{00000000-0005-0000-0000-0000E04C0000}"/>
    <cellStyle name="20% - Dekorfärg5 2 4 5 2 2 2 2" xfId="44089" xr:uid="{00000000-0005-0000-0000-0000E14C0000}"/>
    <cellStyle name="20% - Dekorfärg5 2 4 5 2 2 3" xfId="34521" xr:uid="{00000000-0005-0000-0000-0000E24C0000}"/>
    <cellStyle name="20% - Dekorfärg5 2 4 5 2 2_Tabell 6a K" xfId="19720" xr:uid="{00000000-0005-0000-0000-0000E34C0000}"/>
    <cellStyle name="20% - Dekorfärg5 2 4 5 2 3" xfId="12638" xr:uid="{00000000-0005-0000-0000-0000E44C0000}"/>
    <cellStyle name="20% - Dekorfärg5 2 4 5 2 3 2" xfId="44090" xr:uid="{00000000-0005-0000-0000-0000E54C0000}"/>
    <cellStyle name="20% - Dekorfärg5 2 4 5 2 4" xfId="30135" xr:uid="{00000000-0005-0000-0000-0000E64C0000}"/>
    <cellStyle name="20% - Dekorfärg5 2 4 5 2 5" xfId="44091" xr:uid="{00000000-0005-0000-0000-0000E74C0000}"/>
    <cellStyle name="20% - Dekorfärg5 2 4 5 2_Tabell 6a K" xfId="20578" xr:uid="{00000000-0005-0000-0000-0000E84C0000}"/>
    <cellStyle name="20% - Dekorfärg5 2 4 5 3" xfId="5946" xr:uid="{00000000-0005-0000-0000-0000E94C0000}"/>
    <cellStyle name="20% - Dekorfärg5 2 4 5 3 2" xfId="14831" xr:uid="{00000000-0005-0000-0000-0000EA4C0000}"/>
    <cellStyle name="20% - Dekorfärg5 2 4 5 3 2 2" xfId="44092" xr:uid="{00000000-0005-0000-0000-0000EB4C0000}"/>
    <cellStyle name="20% - Dekorfärg5 2 4 5 3 3" xfId="32328" xr:uid="{00000000-0005-0000-0000-0000EC4C0000}"/>
    <cellStyle name="20% - Dekorfärg5 2 4 5 3_Tabell 6a K" xfId="21998" xr:uid="{00000000-0005-0000-0000-0000ED4C0000}"/>
    <cellStyle name="20% - Dekorfärg5 2 4 5 4" xfId="10446" xr:uid="{00000000-0005-0000-0000-0000EE4C0000}"/>
    <cellStyle name="20% - Dekorfärg5 2 4 5 4 2" xfId="44093" xr:uid="{00000000-0005-0000-0000-0000EF4C0000}"/>
    <cellStyle name="20% - Dekorfärg5 2 4 5 5" xfId="27943" xr:uid="{00000000-0005-0000-0000-0000F04C0000}"/>
    <cellStyle name="20% - Dekorfärg5 2 4 5 6" xfId="44094" xr:uid="{00000000-0005-0000-0000-0000F14C0000}"/>
    <cellStyle name="20% - Dekorfärg5 2 4 5_Tabell 6a K" xfId="22480" xr:uid="{00000000-0005-0000-0000-0000F24C0000}"/>
    <cellStyle name="20% - Dekorfärg5 2 4 6" xfId="2514" xr:uid="{00000000-0005-0000-0000-0000F34C0000}"/>
    <cellStyle name="20% - Dekorfärg5 2 4 6 2" xfId="6900" xr:uid="{00000000-0005-0000-0000-0000F44C0000}"/>
    <cellStyle name="20% - Dekorfärg5 2 4 6 2 2" xfId="15785" xr:uid="{00000000-0005-0000-0000-0000F54C0000}"/>
    <cellStyle name="20% - Dekorfärg5 2 4 6 2 2 2" xfId="44095" xr:uid="{00000000-0005-0000-0000-0000F64C0000}"/>
    <cellStyle name="20% - Dekorfärg5 2 4 6 2 3" xfId="33282" xr:uid="{00000000-0005-0000-0000-0000F74C0000}"/>
    <cellStyle name="20% - Dekorfärg5 2 4 6 2_Tabell 6a K" xfId="20666" xr:uid="{00000000-0005-0000-0000-0000F84C0000}"/>
    <cellStyle name="20% - Dekorfärg5 2 4 6 3" xfId="11399" xr:uid="{00000000-0005-0000-0000-0000F94C0000}"/>
    <cellStyle name="20% - Dekorfärg5 2 4 6 3 2" xfId="44096" xr:uid="{00000000-0005-0000-0000-0000FA4C0000}"/>
    <cellStyle name="20% - Dekorfärg5 2 4 6 4" xfId="28896" xr:uid="{00000000-0005-0000-0000-0000FB4C0000}"/>
    <cellStyle name="20% - Dekorfärg5 2 4 6 5" xfId="44097" xr:uid="{00000000-0005-0000-0000-0000FC4C0000}"/>
    <cellStyle name="20% - Dekorfärg5 2 4 6_Tabell 6a K" xfId="23685" xr:uid="{00000000-0005-0000-0000-0000FD4C0000}"/>
    <cellStyle name="20% - Dekorfärg5 2 4 7" xfId="4707" xr:uid="{00000000-0005-0000-0000-0000FE4C0000}"/>
    <cellStyle name="20% - Dekorfärg5 2 4 7 2" xfId="13592" xr:uid="{00000000-0005-0000-0000-0000FF4C0000}"/>
    <cellStyle name="20% - Dekorfärg5 2 4 7 2 2" xfId="44098" xr:uid="{00000000-0005-0000-0000-0000004D0000}"/>
    <cellStyle name="20% - Dekorfärg5 2 4 7 3" xfId="31089" xr:uid="{00000000-0005-0000-0000-0000014D0000}"/>
    <cellStyle name="20% - Dekorfärg5 2 4 7_Tabell 6a K" xfId="20217" xr:uid="{00000000-0005-0000-0000-0000024D0000}"/>
    <cellStyle name="20% - Dekorfärg5 2 4 8" xfId="9207" xr:uid="{00000000-0005-0000-0000-0000034D0000}"/>
    <cellStyle name="20% - Dekorfärg5 2 4 8 2" xfId="44099" xr:uid="{00000000-0005-0000-0000-0000044D0000}"/>
    <cellStyle name="20% - Dekorfärg5 2 4 9" xfId="26704" xr:uid="{00000000-0005-0000-0000-0000054D0000}"/>
    <cellStyle name="20% - Dekorfärg5 2 4_Tabell 6a K" xfId="26134" xr:uid="{00000000-0005-0000-0000-0000064D0000}"/>
    <cellStyle name="20% - Dekorfärg5 2 5" xfId="210" xr:uid="{00000000-0005-0000-0000-0000074D0000}"/>
    <cellStyle name="20% - Dekorfärg5 2 5 10" xfId="44100" xr:uid="{00000000-0005-0000-0000-0000084D0000}"/>
    <cellStyle name="20% - Dekorfärg5 2 5 11" xfId="44101" xr:uid="{00000000-0005-0000-0000-0000094D0000}"/>
    <cellStyle name="20% - Dekorfärg5 2 5 2" xfId="422" xr:uid="{00000000-0005-0000-0000-00000A4D0000}"/>
    <cellStyle name="20% - Dekorfärg5 2 5 2 2" xfId="846" xr:uid="{00000000-0005-0000-0000-00000B4D0000}"/>
    <cellStyle name="20% - Dekorfärg5 2 5 2 2 2" xfId="1568" xr:uid="{00000000-0005-0000-0000-00000C4D0000}"/>
    <cellStyle name="20% - Dekorfärg5 2 5 2 2 2 2" xfId="3760" xr:uid="{00000000-0005-0000-0000-00000D4D0000}"/>
    <cellStyle name="20% - Dekorfärg5 2 5 2 2 2 2 2" xfId="8146" xr:uid="{00000000-0005-0000-0000-00000E4D0000}"/>
    <cellStyle name="20% - Dekorfärg5 2 5 2 2 2 2 2 2" xfId="17031" xr:uid="{00000000-0005-0000-0000-00000F4D0000}"/>
    <cellStyle name="20% - Dekorfärg5 2 5 2 2 2 2 2 2 2" xfId="44102" xr:uid="{00000000-0005-0000-0000-0000104D0000}"/>
    <cellStyle name="20% - Dekorfärg5 2 5 2 2 2 2 2 3" xfId="34528" xr:uid="{00000000-0005-0000-0000-0000114D0000}"/>
    <cellStyle name="20% - Dekorfärg5 2 5 2 2 2 2 2_Tabell 6a K" xfId="25884" xr:uid="{00000000-0005-0000-0000-0000124D0000}"/>
    <cellStyle name="20% - Dekorfärg5 2 5 2 2 2 2 3" xfId="12645" xr:uid="{00000000-0005-0000-0000-0000134D0000}"/>
    <cellStyle name="20% - Dekorfärg5 2 5 2 2 2 2 3 2" xfId="44103" xr:uid="{00000000-0005-0000-0000-0000144D0000}"/>
    <cellStyle name="20% - Dekorfärg5 2 5 2 2 2 2 4" xfId="30142" xr:uid="{00000000-0005-0000-0000-0000154D0000}"/>
    <cellStyle name="20% - Dekorfärg5 2 5 2 2 2 2 5" xfId="44104" xr:uid="{00000000-0005-0000-0000-0000164D0000}"/>
    <cellStyle name="20% - Dekorfärg5 2 5 2 2 2 2_Tabell 6a K" xfId="22046" xr:uid="{00000000-0005-0000-0000-0000174D0000}"/>
    <cellStyle name="20% - Dekorfärg5 2 5 2 2 2 3" xfId="5953" xr:uid="{00000000-0005-0000-0000-0000184D0000}"/>
    <cellStyle name="20% - Dekorfärg5 2 5 2 2 2 3 2" xfId="14838" xr:uid="{00000000-0005-0000-0000-0000194D0000}"/>
    <cellStyle name="20% - Dekorfärg5 2 5 2 2 2 3 2 2" xfId="44105" xr:uid="{00000000-0005-0000-0000-00001A4D0000}"/>
    <cellStyle name="20% - Dekorfärg5 2 5 2 2 2 3 3" xfId="32335" xr:uid="{00000000-0005-0000-0000-00001B4D0000}"/>
    <cellStyle name="20% - Dekorfärg5 2 5 2 2 2 3_Tabell 6a K" xfId="19993" xr:uid="{00000000-0005-0000-0000-00001C4D0000}"/>
    <cellStyle name="20% - Dekorfärg5 2 5 2 2 2 4" xfId="10453" xr:uid="{00000000-0005-0000-0000-00001D4D0000}"/>
    <cellStyle name="20% - Dekorfärg5 2 5 2 2 2 4 2" xfId="44106" xr:uid="{00000000-0005-0000-0000-00001E4D0000}"/>
    <cellStyle name="20% - Dekorfärg5 2 5 2 2 2 5" xfId="27950" xr:uid="{00000000-0005-0000-0000-00001F4D0000}"/>
    <cellStyle name="20% - Dekorfärg5 2 5 2 2 2 6" xfId="44107" xr:uid="{00000000-0005-0000-0000-0000204D0000}"/>
    <cellStyle name="20% - Dekorfärg5 2 5 2 2 2_Tabell 6a K" xfId="21890" xr:uid="{00000000-0005-0000-0000-0000214D0000}"/>
    <cellStyle name="20% - Dekorfärg5 2 5 2 2 3" xfId="3038" xr:uid="{00000000-0005-0000-0000-0000224D0000}"/>
    <cellStyle name="20% - Dekorfärg5 2 5 2 2 3 2" xfId="7424" xr:uid="{00000000-0005-0000-0000-0000234D0000}"/>
    <cellStyle name="20% - Dekorfärg5 2 5 2 2 3 2 2" xfId="16309" xr:uid="{00000000-0005-0000-0000-0000244D0000}"/>
    <cellStyle name="20% - Dekorfärg5 2 5 2 2 3 2 2 2" xfId="44108" xr:uid="{00000000-0005-0000-0000-0000254D0000}"/>
    <cellStyle name="20% - Dekorfärg5 2 5 2 2 3 2 3" xfId="33806" xr:uid="{00000000-0005-0000-0000-0000264D0000}"/>
    <cellStyle name="20% - Dekorfärg5 2 5 2 2 3 2_Tabell 6a K" xfId="25149" xr:uid="{00000000-0005-0000-0000-0000274D0000}"/>
    <cellStyle name="20% - Dekorfärg5 2 5 2 2 3 3" xfId="11923" xr:uid="{00000000-0005-0000-0000-0000284D0000}"/>
    <cellStyle name="20% - Dekorfärg5 2 5 2 2 3 3 2" xfId="44109" xr:uid="{00000000-0005-0000-0000-0000294D0000}"/>
    <cellStyle name="20% - Dekorfärg5 2 5 2 2 3 4" xfId="29420" xr:uid="{00000000-0005-0000-0000-00002A4D0000}"/>
    <cellStyle name="20% - Dekorfärg5 2 5 2 2 3 5" xfId="44110" xr:uid="{00000000-0005-0000-0000-00002B4D0000}"/>
    <cellStyle name="20% - Dekorfärg5 2 5 2 2 3_Tabell 6a K" xfId="18220" xr:uid="{00000000-0005-0000-0000-00002C4D0000}"/>
    <cellStyle name="20% - Dekorfärg5 2 5 2 2 4" xfId="5231" xr:uid="{00000000-0005-0000-0000-00002D4D0000}"/>
    <cellStyle name="20% - Dekorfärg5 2 5 2 2 4 2" xfId="14116" xr:uid="{00000000-0005-0000-0000-00002E4D0000}"/>
    <cellStyle name="20% - Dekorfärg5 2 5 2 2 4 2 2" xfId="44111" xr:uid="{00000000-0005-0000-0000-00002F4D0000}"/>
    <cellStyle name="20% - Dekorfärg5 2 5 2 2 4 3" xfId="31613" xr:uid="{00000000-0005-0000-0000-0000304D0000}"/>
    <cellStyle name="20% - Dekorfärg5 2 5 2 2 4_Tabell 6a K" xfId="21095" xr:uid="{00000000-0005-0000-0000-0000314D0000}"/>
    <cellStyle name="20% - Dekorfärg5 2 5 2 2 5" xfId="9731" xr:uid="{00000000-0005-0000-0000-0000324D0000}"/>
    <cellStyle name="20% - Dekorfärg5 2 5 2 2 5 2" xfId="44112" xr:uid="{00000000-0005-0000-0000-0000334D0000}"/>
    <cellStyle name="20% - Dekorfärg5 2 5 2 2 6" xfId="27228" xr:uid="{00000000-0005-0000-0000-0000344D0000}"/>
    <cellStyle name="20% - Dekorfärg5 2 5 2 2 7" xfId="44113" xr:uid="{00000000-0005-0000-0000-0000354D0000}"/>
    <cellStyle name="20% - Dekorfärg5 2 5 2 2_Tabell 6a K" xfId="24918" xr:uid="{00000000-0005-0000-0000-0000364D0000}"/>
    <cellStyle name="20% - Dekorfärg5 2 5 2 3" xfId="1567" xr:uid="{00000000-0005-0000-0000-0000374D0000}"/>
    <cellStyle name="20% - Dekorfärg5 2 5 2 3 2" xfId="3759" xr:uid="{00000000-0005-0000-0000-0000384D0000}"/>
    <cellStyle name="20% - Dekorfärg5 2 5 2 3 2 2" xfId="8145" xr:uid="{00000000-0005-0000-0000-0000394D0000}"/>
    <cellStyle name="20% - Dekorfärg5 2 5 2 3 2 2 2" xfId="17030" xr:uid="{00000000-0005-0000-0000-00003A4D0000}"/>
    <cellStyle name="20% - Dekorfärg5 2 5 2 3 2 2 2 2" xfId="44114" xr:uid="{00000000-0005-0000-0000-00003B4D0000}"/>
    <cellStyle name="20% - Dekorfärg5 2 5 2 3 2 2 3" xfId="34527" xr:uid="{00000000-0005-0000-0000-00003C4D0000}"/>
    <cellStyle name="20% - Dekorfärg5 2 5 2 3 2 2_Tabell 6a K" xfId="19322" xr:uid="{00000000-0005-0000-0000-00003D4D0000}"/>
    <cellStyle name="20% - Dekorfärg5 2 5 2 3 2 3" xfId="12644" xr:uid="{00000000-0005-0000-0000-00003E4D0000}"/>
    <cellStyle name="20% - Dekorfärg5 2 5 2 3 2 3 2" xfId="44115" xr:uid="{00000000-0005-0000-0000-00003F4D0000}"/>
    <cellStyle name="20% - Dekorfärg5 2 5 2 3 2 4" xfId="30141" xr:uid="{00000000-0005-0000-0000-0000404D0000}"/>
    <cellStyle name="20% - Dekorfärg5 2 5 2 3 2 5" xfId="44116" xr:uid="{00000000-0005-0000-0000-0000414D0000}"/>
    <cellStyle name="20% - Dekorfärg5 2 5 2 3 2_Tabell 6a K" xfId="24063" xr:uid="{00000000-0005-0000-0000-0000424D0000}"/>
    <cellStyle name="20% - Dekorfärg5 2 5 2 3 3" xfId="5952" xr:uid="{00000000-0005-0000-0000-0000434D0000}"/>
    <cellStyle name="20% - Dekorfärg5 2 5 2 3 3 2" xfId="14837" xr:uid="{00000000-0005-0000-0000-0000444D0000}"/>
    <cellStyle name="20% - Dekorfärg5 2 5 2 3 3 2 2" xfId="44117" xr:uid="{00000000-0005-0000-0000-0000454D0000}"/>
    <cellStyle name="20% - Dekorfärg5 2 5 2 3 3 3" xfId="32334" xr:uid="{00000000-0005-0000-0000-0000464D0000}"/>
    <cellStyle name="20% - Dekorfärg5 2 5 2 3 3_Tabell 6a K" xfId="19052" xr:uid="{00000000-0005-0000-0000-0000474D0000}"/>
    <cellStyle name="20% - Dekorfärg5 2 5 2 3 4" xfId="10452" xr:uid="{00000000-0005-0000-0000-0000484D0000}"/>
    <cellStyle name="20% - Dekorfärg5 2 5 2 3 4 2" xfId="44118" xr:uid="{00000000-0005-0000-0000-0000494D0000}"/>
    <cellStyle name="20% - Dekorfärg5 2 5 2 3 5" xfId="27949" xr:uid="{00000000-0005-0000-0000-00004A4D0000}"/>
    <cellStyle name="20% - Dekorfärg5 2 5 2 3 6" xfId="44119" xr:uid="{00000000-0005-0000-0000-00004B4D0000}"/>
    <cellStyle name="20% - Dekorfärg5 2 5 2 3_Tabell 6a K" xfId="18827" xr:uid="{00000000-0005-0000-0000-00004C4D0000}"/>
    <cellStyle name="20% - Dekorfärg5 2 5 2 4" xfId="2614" xr:uid="{00000000-0005-0000-0000-00004D4D0000}"/>
    <cellStyle name="20% - Dekorfärg5 2 5 2 4 2" xfId="7000" xr:uid="{00000000-0005-0000-0000-00004E4D0000}"/>
    <cellStyle name="20% - Dekorfärg5 2 5 2 4 2 2" xfId="15885" xr:uid="{00000000-0005-0000-0000-00004F4D0000}"/>
    <cellStyle name="20% - Dekorfärg5 2 5 2 4 2 2 2" xfId="44120" xr:uid="{00000000-0005-0000-0000-0000504D0000}"/>
    <cellStyle name="20% - Dekorfärg5 2 5 2 4 2 3" xfId="33382" xr:uid="{00000000-0005-0000-0000-0000514D0000}"/>
    <cellStyle name="20% - Dekorfärg5 2 5 2 4 2_Tabell 6a K" xfId="20808" xr:uid="{00000000-0005-0000-0000-0000524D0000}"/>
    <cellStyle name="20% - Dekorfärg5 2 5 2 4 3" xfId="11499" xr:uid="{00000000-0005-0000-0000-0000534D0000}"/>
    <cellStyle name="20% - Dekorfärg5 2 5 2 4 3 2" xfId="44121" xr:uid="{00000000-0005-0000-0000-0000544D0000}"/>
    <cellStyle name="20% - Dekorfärg5 2 5 2 4 4" xfId="28996" xr:uid="{00000000-0005-0000-0000-0000554D0000}"/>
    <cellStyle name="20% - Dekorfärg5 2 5 2 4 5" xfId="44122" xr:uid="{00000000-0005-0000-0000-0000564D0000}"/>
    <cellStyle name="20% - Dekorfärg5 2 5 2 4_Tabell 6a K" xfId="22320" xr:uid="{00000000-0005-0000-0000-0000574D0000}"/>
    <cellStyle name="20% - Dekorfärg5 2 5 2 5" xfId="4807" xr:uid="{00000000-0005-0000-0000-0000584D0000}"/>
    <cellStyle name="20% - Dekorfärg5 2 5 2 5 2" xfId="13692" xr:uid="{00000000-0005-0000-0000-0000594D0000}"/>
    <cellStyle name="20% - Dekorfärg5 2 5 2 5 2 2" xfId="44123" xr:uid="{00000000-0005-0000-0000-00005A4D0000}"/>
    <cellStyle name="20% - Dekorfärg5 2 5 2 5 3" xfId="31189" xr:uid="{00000000-0005-0000-0000-00005B4D0000}"/>
    <cellStyle name="20% - Dekorfärg5 2 5 2 5_Tabell 6a K" xfId="18925" xr:uid="{00000000-0005-0000-0000-00005C4D0000}"/>
    <cellStyle name="20% - Dekorfärg5 2 5 2 6" xfId="9307" xr:uid="{00000000-0005-0000-0000-00005D4D0000}"/>
    <cellStyle name="20% - Dekorfärg5 2 5 2 6 2" xfId="44124" xr:uid="{00000000-0005-0000-0000-00005E4D0000}"/>
    <cellStyle name="20% - Dekorfärg5 2 5 2 7" xfId="26804" xr:uid="{00000000-0005-0000-0000-00005F4D0000}"/>
    <cellStyle name="20% - Dekorfärg5 2 5 2 8" xfId="44125" xr:uid="{00000000-0005-0000-0000-0000604D0000}"/>
    <cellStyle name="20% - Dekorfärg5 2 5 2_Tabell 6a K" xfId="18350" xr:uid="{00000000-0005-0000-0000-0000614D0000}"/>
    <cellStyle name="20% - Dekorfärg5 2 5 3" xfId="634" xr:uid="{00000000-0005-0000-0000-0000624D0000}"/>
    <cellStyle name="20% - Dekorfärg5 2 5 3 2" xfId="1569" xr:uid="{00000000-0005-0000-0000-0000634D0000}"/>
    <cellStyle name="20% - Dekorfärg5 2 5 3 2 2" xfId="3761" xr:uid="{00000000-0005-0000-0000-0000644D0000}"/>
    <cellStyle name="20% - Dekorfärg5 2 5 3 2 2 2" xfId="8147" xr:uid="{00000000-0005-0000-0000-0000654D0000}"/>
    <cellStyle name="20% - Dekorfärg5 2 5 3 2 2 2 2" xfId="17032" xr:uid="{00000000-0005-0000-0000-0000664D0000}"/>
    <cellStyle name="20% - Dekorfärg5 2 5 3 2 2 2 2 2" xfId="44126" xr:uid="{00000000-0005-0000-0000-0000674D0000}"/>
    <cellStyle name="20% - Dekorfärg5 2 5 3 2 2 2 3" xfId="34529" xr:uid="{00000000-0005-0000-0000-0000684D0000}"/>
    <cellStyle name="20% - Dekorfärg5 2 5 3 2 2 2_Tabell 6a K" xfId="18235" xr:uid="{00000000-0005-0000-0000-0000694D0000}"/>
    <cellStyle name="20% - Dekorfärg5 2 5 3 2 2 3" xfId="12646" xr:uid="{00000000-0005-0000-0000-00006A4D0000}"/>
    <cellStyle name="20% - Dekorfärg5 2 5 3 2 2 3 2" xfId="44127" xr:uid="{00000000-0005-0000-0000-00006B4D0000}"/>
    <cellStyle name="20% - Dekorfärg5 2 5 3 2 2 4" xfId="30143" xr:uid="{00000000-0005-0000-0000-00006C4D0000}"/>
    <cellStyle name="20% - Dekorfärg5 2 5 3 2 2 5" xfId="44128" xr:uid="{00000000-0005-0000-0000-00006D4D0000}"/>
    <cellStyle name="20% - Dekorfärg5 2 5 3 2 2_Tabell 6a K" xfId="18734" xr:uid="{00000000-0005-0000-0000-00006E4D0000}"/>
    <cellStyle name="20% - Dekorfärg5 2 5 3 2 3" xfId="5954" xr:uid="{00000000-0005-0000-0000-00006F4D0000}"/>
    <cellStyle name="20% - Dekorfärg5 2 5 3 2 3 2" xfId="14839" xr:uid="{00000000-0005-0000-0000-0000704D0000}"/>
    <cellStyle name="20% - Dekorfärg5 2 5 3 2 3 2 2" xfId="44129" xr:uid="{00000000-0005-0000-0000-0000714D0000}"/>
    <cellStyle name="20% - Dekorfärg5 2 5 3 2 3 3" xfId="32336" xr:uid="{00000000-0005-0000-0000-0000724D0000}"/>
    <cellStyle name="20% - Dekorfärg5 2 5 3 2 3_Tabell 6a K" xfId="19927" xr:uid="{00000000-0005-0000-0000-0000734D0000}"/>
    <cellStyle name="20% - Dekorfärg5 2 5 3 2 4" xfId="10454" xr:uid="{00000000-0005-0000-0000-0000744D0000}"/>
    <cellStyle name="20% - Dekorfärg5 2 5 3 2 4 2" xfId="44130" xr:uid="{00000000-0005-0000-0000-0000754D0000}"/>
    <cellStyle name="20% - Dekorfärg5 2 5 3 2 5" xfId="27951" xr:uid="{00000000-0005-0000-0000-0000764D0000}"/>
    <cellStyle name="20% - Dekorfärg5 2 5 3 2 6" xfId="44131" xr:uid="{00000000-0005-0000-0000-0000774D0000}"/>
    <cellStyle name="20% - Dekorfärg5 2 5 3 2_Tabell 6a K" xfId="26233" xr:uid="{00000000-0005-0000-0000-0000784D0000}"/>
    <cellStyle name="20% - Dekorfärg5 2 5 3 3" xfId="2826" xr:uid="{00000000-0005-0000-0000-0000794D0000}"/>
    <cellStyle name="20% - Dekorfärg5 2 5 3 3 2" xfId="7212" xr:uid="{00000000-0005-0000-0000-00007A4D0000}"/>
    <cellStyle name="20% - Dekorfärg5 2 5 3 3 2 2" xfId="16097" xr:uid="{00000000-0005-0000-0000-00007B4D0000}"/>
    <cellStyle name="20% - Dekorfärg5 2 5 3 3 2 2 2" xfId="44132" xr:uid="{00000000-0005-0000-0000-00007C4D0000}"/>
    <cellStyle name="20% - Dekorfärg5 2 5 3 3 2 3" xfId="33594" xr:uid="{00000000-0005-0000-0000-00007D4D0000}"/>
    <cellStyle name="20% - Dekorfärg5 2 5 3 3 2_Tabell 6a K" xfId="23033" xr:uid="{00000000-0005-0000-0000-00007E4D0000}"/>
    <cellStyle name="20% - Dekorfärg5 2 5 3 3 3" xfId="11711" xr:uid="{00000000-0005-0000-0000-00007F4D0000}"/>
    <cellStyle name="20% - Dekorfärg5 2 5 3 3 3 2" xfId="44133" xr:uid="{00000000-0005-0000-0000-0000804D0000}"/>
    <cellStyle name="20% - Dekorfärg5 2 5 3 3 4" xfId="29208" xr:uid="{00000000-0005-0000-0000-0000814D0000}"/>
    <cellStyle name="20% - Dekorfärg5 2 5 3 3 5" xfId="44134" xr:uid="{00000000-0005-0000-0000-0000824D0000}"/>
    <cellStyle name="20% - Dekorfärg5 2 5 3 3_Tabell 6a K" xfId="19392" xr:uid="{00000000-0005-0000-0000-0000834D0000}"/>
    <cellStyle name="20% - Dekorfärg5 2 5 3 4" xfId="5019" xr:uid="{00000000-0005-0000-0000-0000844D0000}"/>
    <cellStyle name="20% - Dekorfärg5 2 5 3 4 2" xfId="13904" xr:uid="{00000000-0005-0000-0000-0000854D0000}"/>
    <cellStyle name="20% - Dekorfärg5 2 5 3 4 2 2" xfId="44135" xr:uid="{00000000-0005-0000-0000-0000864D0000}"/>
    <cellStyle name="20% - Dekorfärg5 2 5 3 4 3" xfId="31401" xr:uid="{00000000-0005-0000-0000-0000874D0000}"/>
    <cellStyle name="20% - Dekorfärg5 2 5 3 4_Tabell 6a K" xfId="22266" xr:uid="{00000000-0005-0000-0000-0000884D0000}"/>
    <cellStyle name="20% - Dekorfärg5 2 5 3 5" xfId="9519" xr:uid="{00000000-0005-0000-0000-0000894D0000}"/>
    <cellStyle name="20% - Dekorfärg5 2 5 3 5 2" xfId="44136" xr:uid="{00000000-0005-0000-0000-00008A4D0000}"/>
    <cellStyle name="20% - Dekorfärg5 2 5 3 6" xfId="27016" xr:uid="{00000000-0005-0000-0000-00008B4D0000}"/>
    <cellStyle name="20% - Dekorfärg5 2 5 3 7" xfId="44137" xr:uid="{00000000-0005-0000-0000-00008C4D0000}"/>
    <cellStyle name="20% - Dekorfärg5 2 5 3_Tabell 6a K" xfId="22747" xr:uid="{00000000-0005-0000-0000-00008D4D0000}"/>
    <cellStyle name="20% - Dekorfärg5 2 5 4" xfId="1058" xr:uid="{00000000-0005-0000-0000-00008E4D0000}"/>
    <cellStyle name="20% - Dekorfärg5 2 5 4 2" xfId="1570" xr:uid="{00000000-0005-0000-0000-00008F4D0000}"/>
    <cellStyle name="20% - Dekorfärg5 2 5 4 2 2" xfId="3762" xr:uid="{00000000-0005-0000-0000-0000904D0000}"/>
    <cellStyle name="20% - Dekorfärg5 2 5 4 2 2 2" xfId="8148" xr:uid="{00000000-0005-0000-0000-0000914D0000}"/>
    <cellStyle name="20% - Dekorfärg5 2 5 4 2 2 2 2" xfId="17033" xr:uid="{00000000-0005-0000-0000-0000924D0000}"/>
    <cellStyle name="20% - Dekorfärg5 2 5 4 2 2 2 2 2" xfId="44138" xr:uid="{00000000-0005-0000-0000-0000934D0000}"/>
    <cellStyle name="20% - Dekorfärg5 2 5 4 2 2 2 3" xfId="34530" xr:uid="{00000000-0005-0000-0000-0000944D0000}"/>
    <cellStyle name="20% - Dekorfärg5 2 5 4 2 2 2_Tabell 6a K" xfId="21892" xr:uid="{00000000-0005-0000-0000-0000954D0000}"/>
    <cellStyle name="20% - Dekorfärg5 2 5 4 2 2 3" xfId="12647" xr:uid="{00000000-0005-0000-0000-0000964D0000}"/>
    <cellStyle name="20% - Dekorfärg5 2 5 4 2 2 3 2" xfId="44139" xr:uid="{00000000-0005-0000-0000-0000974D0000}"/>
    <cellStyle name="20% - Dekorfärg5 2 5 4 2 2 4" xfId="30144" xr:uid="{00000000-0005-0000-0000-0000984D0000}"/>
    <cellStyle name="20% - Dekorfärg5 2 5 4 2 2 5" xfId="44140" xr:uid="{00000000-0005-0000-0000-0000994D0000}"/>
    <cellStyle name="20% - Dekorfärg5 2 5 4 2 2_Tabell 6a K" xfId="25339" xr:uid="{00000000-0005-0000-0000-00009A4D0000}"/>
    <cellStyle name="20% - Dekorfärg5 2 5 4 2 3" xfId="5955" xr:uid="{00000000-0005-0000-0000-00009B4D0000}"/>
    <cellStyle name="20% - Dekorfärg5 2 5 4 2 3 2" xfId="14840" xr:uid="{00000000-0005-0000-0000-00009C4D0000}"/>
    <cellStyle name="20% - Dekorfärg5 2 5 4 2 3 2 2" xfId="44141" xr:uid="{00000000-0005-0000-0000-00009D4D0000}"/>
    <cellStyle name="20% - Dekorfärg5 2 5 4 2 3 3" xfId="32337" xr:uid="{00000000-0005-0000-0000-00009E4D0000}"/>
    <cellStyle name="20% - Dekorfärg5 2 5 4 2 3_Tabell 6a K" xfId="19291" xr:uid="{00000000-0005-0000-0000-00009F4D0000}"/>
    <cellStyle name="20% - Dekorfärg5 2 5 4 2 4" xfId="10455" xr:uid="{00000000-0005-0000-0000-0000A04D0000}"/>
    <cellStyle name="20% - Dekorfärg5 2 5 4 2 4 2" xfId="44142" xr:uid="{00000000-0005-0000-0000-0000A14D0000}"/>
    <cellStyle name="20% - Dekorfärg5 2 5 4 2 5" xfId="27952" xr:uid="{00000000-0005-0000-0000-0000A24D0000}"/>
    <cellStyle name="20% - Dekorfärg5 2 5 4 2 6" xfId="44143" xr:uid="{00000000-0005-0000-0000-0000A34D0000}"/>
    <cellStyle name="20% - Dekorfärg5 2 5 4 2_Tabell 6a K" xfId="18768" xr:uid="{00000000-0005-0000-0000-0000A44D0000}"/>
    <cellStyle name="20% - Dekorfärg5 2 5 4 3" xfId="3250" xr:uid="{00000000-0005-0000-0000-0000A54D0000}"/>
    <cellStyle name="20% - Dekorfärg5 2 5 4 3 2" xfId="7636" xr:uid="{00000000-0005-0000-0000-0000A64D0000}"/>
    <cellStyle name="20% - Dekorfärg5 2 5 4 3 2 2" xfId="16521" xr:uid="{00000000-0005-0000-0000-0000A74D0000}"/>
    <cellStyle name="20% - Dekorfärg5 2 5 4 3 2 2 2" xfId="44144" xr:uid="{00000000-0005-0000-0000-0000A84D0000}"/>
    <cellStyle name="20% - Dekorfärg5 2 5 4 3 2 3" xfId="34018" xr:uid="{00000000-0005-0000-0000-0000A94D0000}"/>
    <cellStyle name="20% - Dekorfärg5 2 5 4 3 2_Tabell 6a K" xfId="26067" xr:uid="{00000000-0005-0000-0000-0000AA4D0000}"/>
    <cellStyle name="20% - Dekorfärg5 2 5 4 3 3" xfId="12135" xr:uid="{00000000-0005-0000-0000-0000AB4D0000}"/>
    <cellStyle name="20% - Dekorfärg5 2 5 4 3 3 2" xfId="44145" xr:uid="{00000000-0005-0000-0000-0000AC4D0000}"/>
    <cellStyle name="20% - Dekorfärg5 2 5 4 3 4" xfId="29632" xr:uid="{00000000-0005-0000-0000-0000AD4D0000}"/>
    <cellStyle name="20% - Dekorfärg5 2 5 4 3 5" xfId="44146" xr:uid="{00000000-0005-0000-0000-0000AE4D0000}"/>
    <cellStyle name="20% - Dekorfärg5 2 5 4 3_Tabell 6a K" xfId="23365" xr:uid="{00000000-0005-0000-0000-0000AF4D0000}"/>
    <cellStyle name="20% - Dekorfärg5 2 5 4 4" xfId="5443" xr:uid="{00000000-0005-0000-0000-0000B04D0000}"/>
    <cellStyle name="20% - Dekorfärg5 2 5 4 4 2" xfId="14328" xr:uid="{00000000-0005-0000-0000-0000B14D0000}"/>
    <cellStyle name="20% - Dekorfärg5 2 5 4 4 2 2" xfId="44147" xr:uid="{00000000-0005-0000-0000-0000B24D0000}"/>
    <cellStyle name="20% - Dekorfärg5 2 5 4 4 3" xfId="31825" xr:uid="{00000000-0005-0000-0000-0000B34D0000}"/>
    <cellStyle name="20% - Dekorfärg5 2 5 4 4_Tabell 6a K" xfId="19191" xr:uid="{00000000-0005-0000-0000-0000B44D0000}"/>
    <cellStyle name="20% - Dekorfärg5 2 5 4 5" xfId="9943" xr:uid="{00000000-0005-0000-0000-0000B54D0000}"/>
    <cellStyle name="20% - Dekorfärg5 2 5 4 5 2" xfId="44148" xr:uid="{00000000-0005-0000-0000-0000B64D0000}"/>
    <cellStyle name="20% - Dekorfärg5 2 5 4 6" xfId="27440" xr:uid="{00000000-0005-0000-0000-0000B74D0000}"/>
    <cellStyle name="20% - Dekorfärg5 2 5 4 7" xfId="44149" xr:uid="{00000000-0005-0000-0000-0000B84D0000}"/>
    <cellStyle name="20% - Dekorfärg5 2 5 4_Tabell 6a K" xfId="20388" xr:uid="{00000000-0005-0000-0000-0000B94D0000}"/>
    <cellStyle name="20% - Dekorfärg5 2 5 5" xfId="1566" xr:uid="{00000000-0005-0000-0000-0000BA4D0000}"/>
    <cellStyle name="20% - Dekorfärg5 2 5 5 2" xfId="3758" xr:uid="{00000000-0005-0000-0000-0000BB4D0000}"/>
    <cellStyle name="20% - Dekorfärg5 2 5 5 2 2" xfId="8144" xr:uid="{00000000-0005-0000-0000-0000BC4D0000}"/>
    <cellStyle name="20% - Dekorfärg5 2 5 5 2 2 2" xfId="17029" xr:uid="{00000000-0005-0000-0000-0000BD4D0000}"/>
    <cellStyle name="20% - Dekorfärg5 2 5 5 2 2 2 2" xfId="44150" xr:uid="{00000000-0005-0000-0000-0000BE4D0000}"/>
    <cellStyle name="20% - Dekorfärg5 2 5 5 2 2 3" xfId="34526" xr:uid="{00000000-0005-0000-0000-0000BF4D0000}"/>
    <cellStyle name="20% - Dekorfärg5 2 5 5 2 2_Tabell 6a K" xfId="24613" xr:uid="{00000000-0005-0000-0000-0000C04D0000}"/>
    <cellStyle name="20% - Dekorfärg5 2 5 5 2 3" xfId="12643" xr:uid="{00000000-0005-0000-0000-0000C14D0000}"/>
    <cellStyle name="20% - Dekorfärg5 2 5 5 2 3 2" xfId="44151" xr:uid="{00000000-0005-0000-0000-0000C24D0000}"/>
    <cellStyle name="20% - Dekorfärg5 2 5 5 2 4" xfId="30140" xr:uid="{00000000-0005-0000-0000-0000C34D0000}"/>
    <cellStyle name="20% - Dekorfärg5 2 5 5 2 5" xfId="44152" xr:uid="{00000000-0005-0000-0000-0000C44D0000}"/>
    <cellStyle name="20% - Dekorfärg5 2 5 5 2_Tabell 6a K" xfId="21627" xr:uid="{00000000-0005-0000-0000-0000C54D0000}"/>
    <cellStyle name="20% - Dekorfärg5 2 5 5 3" xfId="5951" xr:uid="{00000000-0005-0000-0000-0000C64D0000}"/>
    <cellStyle name="20% - Dekorfärg5 2 5 5 3 2" xfId="14836" xr:uid="{00000000-0005-0000-0000-0000C74D0000}"/>
    <cellStyle name="20% - Dekorfärg5 2 5 5 3 2 2" xfId="44153" xr:uid="{00000000-0005-0000-0000-0000C84D0000}"/>
    <cellStyle name="20% - Dekorfärg5 2 5 5 3 3" xfId="32333" xr:uid="{00000000-0005-0000-0000-0000C94D0000}"/>
    <cellStyle name="20% - Dekorfärg5 2 5 5 3_Tabell 6a K" xfId="19986" xr:uid="{00000000-0005-0000-0000-0000CA4D0000}"/>
    <cellStyle name="20% - Dekorfärg5 2 5 5 4" xfId="10451" xr:uid="{00000000-0005-0000-0000-0000CB4D0000}"/>
    <cellStyle name="20% - Dekorfärg5 2 5 5 4 2" xfId="44154" xr:uid="{00000000-0005-0000-0000-0000CC4D0000}"/>
    <cellStyle name="20% - Dekorfärg5 2 5 5 5" xfId="27948" xr:uid="{00000000-0005-0000-0000-0000CD4D0000}"/>
    <cellStyle name="20% - Dekorfärg5 2 5 5 6" xfId="44155" xr:uid="{00000000-0005-0000-0000-0000CE4D0000}"/>
    <cellStyle name="20% - Dekorfärg5 2 5 5_Tabell 6a K" xfId="23265" xr:uid="{00000000-0005-0000-0000-0000CF4D0000}"/>
    <cellStyle name="20% - Dekorfärg5 2 5 6" xfId="2402" xr:uid="{00000000-0005-0000-0000-0000D04D0000}"/>
    <cellStyle name="20% - Dekorfärg5 2 5 6 2" xfId="6788" xr:uid="{00000000-0005-0000-0000-0000D14D0000}"/>
    <cellStyle name="20% - Dekorfärg5 2 5 6 2 2" xfId="15673" xr:uid="{00000000-0005-0000-0000-0000D24D0000}"/>
    <cellStyle name="20% - Dekorfärg5 2 5 6 2 2 2" xfId="44156" xr:uid="{00000000-0005-0000-0000-0000D34D0000}"/>
    <cellStyle name="20% - Dekorfärg5 2 5 6 2 3" xfId="33170" xr:uid="{00000000-0005-0000-0000-0000D44D0000}"/>
    <cellStyle name="20% - Dekorfärg5 2 5 6 2_Tabell 6a K" xfId="25284" xr:uid="{00000000-0005-0000-0000-0000D54D0000}"/>
    <cellStyle name="20% - Dekorfärg5 2 5 6 3" xfId="11287" xr:uid="{00000000-0005-0000-0000-0000D64D0000}"/>
    <cellStyle name="20% - Dekorfärg5 2 5 6 3 2" xfId="44157" xr:uid="{00000000-0005-0000-0000-0000D74D0000}"/>
    <cellStyle name="20% - Dekorfärg5 2 5 6 4" xfId="28784" xr:uid="{00000000-0005-0000-0000-0000D84D0000}"/>
    <cellStyle name="20% - Dekorfärg5 2 5 6 5" xfId="44158" xr:uid="{00000000-0005-0000-0000-0000D94D0000}"/>
    <cellStyle name="20% - Dekorfärg5 2 5 6_Tabell 6a K" xfId="25853" xr:uid="{00000000-0005-0000-0000-0000DA4D0000}"/>
    <cellStyle name="20% - Dekorfärg5 2 5 7" xfId="4595" xr:uid="{00000000-0005-0000-0000-0000DB4D0000}"/>
    <cellStyle name="20% - Dekorfärg5 2 5 7 2" xfId="13480" xr:uid="{00000000-0005-0000-0000-0000DC4D0000}"/>
    <cellStyle name="20% - Dekorfärg5 2 5 7 2 2" xfId="44159" xr:uid="{00000000-0005-0000-0000-0000DD4D0000}"/>
    <cellStyle name="20% - Dekorfärg5 2 5 7 3" xfId="30977" xr:uid="{00000000-0005-0000-0000-0000DE4D0000}"/>
    <cellStyle name="20% - Dekorfärg5 2 5 7_Tabell 6a K" xfId="20162" xr:uid="{00000000-0005-0000-0000-0000DF4D0000}"/>
    <cellStyle name="20% - Dekorfärg5 2 5 8" xfId="9095" xr:uid="{00000000-0005-0000-0000-0000E04D0000}"/>
    <cellStyle name="20% - Dekorfärg5 2 5 8 2" xfId="44160" xr:uid="{00000000-0005-0000-0000-0000E14D0000}"/>
    <cellStyle name="20% - Dekorfärg5 2 5 9" xfId="26592" xr:uid="{00000000-0005-0000-0000-0000E24D0000}"/>
    <cellStyle name="20% - Dekorfärg5 2 5_Tabell 6a K" xfId="23532" xr:uid="{00000000-0005-0000-0000-0000E34D0000}"/>
    <cellStyle name="20% - Dekorfärg5 2 6" xfId="378" xr:uid="{00000000-0005-0000-0000-0000E44D0000}"/>
    <cellStyle name="20% - Dekorfärg5 2 6 2" xfId="802" xr:uid="{00000000-0005-0000-0000-0000E54D0000}"/>
    <cellStyle name="20% - Dekorfärg5 2 6 2 2" xfId="1572" xr:uid="{00000000-0005-0000-0000-0000E64D0000}"/>
    <cellStyle name="20% - Dekorfärg5 2 6 2 2 2" xfId="3764" xr:uid="{00000000-0005-0000-0000-0000E74D0000}"/>
    <cellStyle name="20% - Dekorfärg5 2 6 2 2 2 2" xfId="8150" xr:uid="{00000000-0005-0000-0000-0000E84D0000}"/>
    <cellStyle name="20% - Dekorfärg5 2 6 2 2 2 2 2" xfId="17035" xr:uid="{00000000-0005-0000-0000-0000E94D0000}"/>
    <cellStyle name="20% - Dekorfärg5 2 6 2 2 2 2 2 2" xfId="44161" xr:uid="{00000000-0005-0000-0000-0000EA4D0000}"/>
    <cellStyle name="20% - Dekorfärg5 2 6 2 2 2 2 3" xfId="34532" xr:uid="{00000000-0005-0000-0000-0000EB4D0000}"/>
    <cellStyle name="20% - Dekorfärg5 2 6 2 2 2 2_Tabell 6a K" xfId="26380" xr:uid="{00000000-0005-0000-0000-0000EC4D0000}"/>
    <cellStyle name="20% - Dekorfärg5 2 6 2 2 2 3" xfId="12649" xr:uid="{00000000-0005-0000-0000-0000ED4D0000}"/>
    <cellStyle name="20% - Dekorfärg5 2 6 2 2 2 3 2" xfId="44162" xr:uid="{00000000-0005-0000-0000-0000EE4D0000}"/>
    <cellStyle name="20% - Dekorfärg5 2 6 2 2 2 4" xfId="30146" xr:uid="{00000000-0005-0000-0000-0000EF4D0000}"/>
    <cellStyle name="20% - Dekorfärg5 2 6 2 2 2 5" xfId="44163" xr:uid="{00000000-0005-0000-0000-0000F04D0000}"/>
    <cellStyle name="20% - Dekorfärg5 2 6 2 2 2_Tabell 6a K" xfId="22443" xr:uid="{00000000-0005-0000-0000-0000F14D0000}"/>
    <cellStyle name="20% - Dekorfärg5 2 6 2 2 3" xfId="5957" xr:uid="{00000000-0005-0000-0000-0000F24D0000}"/>
    <cellStyle name="20% - Dekorfärg5 2 6 2 2 3 2" xfId="14842" xr:uid="{00000000-0005-0000-0000-0000F34D0000}"/>
    <cellStyle name="20% - Dekorfärg5 2 6 2 2 3 2 2" xfId="44164" xr:uid="{00000000-0005-0000-0000-0000F44D0000}"/>
    <cellStyle name="20% - Dekorfärg5 2 6 2 2 3 3" xfId="32339" xr:uid="{00000000-0005-0000-0000-0000F54D0000}"/>
    <cellStyle name="20% - Dekorfärg5 2 6 2 2 3_Tabell 6a K" xfId="21535" xr:uid="{00000000-0005-0000-0000-0000F64D0000}"/>
    <cellStyle name="20% - Dekorfärg5 2 6 2 2 4" xfId="10457" xr:uid="{00000000-0005-0000-0000-0000F74D0000}"/>
    <cellStyle name="20% - Dekorfärg5 2 6 2 2 4 2" xfId="44165" xr:uid="{00000000-0005-0000-0000-0000F84D0000}"/>
    <cellStyle name="20% - Dekorfärg5 2 6 2 2 5" xfId="27954" xr:uid="{00000000-0005-0000-0000-0000F94D0000}"/>
    <cellStyle name="20% - Dekorfärg5 2 6 2 2 6" xfId="44166" xr:uid="{00000000-0005-0000-0000-0000FA4D0000}"/>
    <cellStyle name="20% - Dekorfärg5 2 6 2 2_Tabell 6a K" xfId="25968" xr:uid="{00000000-0005-0000-0000-0000FB4D0000}"/>
    <cellStyle name="20% - Dekorfärg5 2 6 2 3" xfId="2994" xr:uid="{00000000-0005-0000-0000-0000FC4D0000}"/>
    <cellStyle name="20% - Dekorfärg5 2 6 2 3 2" xfId="7380" xr:uid="{00000000-0005-0000-0000-0000FD4D0000}"/>
    <cellStyle name="20% - Dekorfärg5 2 6 2 3 2 2" xfId="16265" xr:uid="{00000000-0005-0000-0000-0000FE4D0000}"/>
    <cellStyle name="20% - Dekorfärg5 2 6 2 3 2 2 2" xfId="44167" xr:uid="{00000000-0005-0000-0000-0000FF4D0000}"/>
    <cellStyle name="20% - Dekorfärg5 2 6 2 3 2 3" xfId="33762" xr:uid="{00000000-0005-0000-0000-0000004E0000}"/>
    <cellStyle name="20% - Dekorfärg5 2 6 2 3 2_Tabell 6a K" xfId="26477" xr:uid="{00000000-0005-0000-0000-0000014E0000}"/>
    <cellStyle name="20% - Dekorfärg5 2 6 2 3 3" xfId="11879" xr:uid="{00000000-0005-0000-0000-0000024E0000}"/>
    <cellStyle name="20% - Dekorfärg5 2 6 2 3 3 2" xfId="44168" xr:uid="{00000000-0005-0000-0000-0000034E0000}"/>
    <cellStyle name="20% - Dekorfärg5 2 6 2 3 4" xfId="29376" xr:uid="{00000000-0005-0000-0000-0000044E0000}"/>
    <cellStyle name="20% - Dekorfärg5 2 6 2 3 5" xfId="44169" xr:uid="{00000000-0005-0000-0000-0000054E0000}"/>
    <cellStyle name="20% - Dekorfärg5 2 6 2 3_Tabell 6a K" xfId="23443" xr:uid="{00000000-0005-0000-0000-0000064E0000}"/>
    <cellStyle name="20% - Dekorfärg5 2 6 2 4" xfId="5187" xr:uid="{00000000-0005-0000-0000-0000074E0000}"/>
    <cellStyle name="20% - Dekorfärg5 2 6 2 4 2" xfId="14072" xr:uid="{00000000-0005-0000-0000-0000084E0000}"/>
    <cellStyle name="20% - Dekorfärg5 2 6 2 4 2 2" xfId="44170" xr:uid="{00000000-0005-0000-0000-0000094E0000}"/>
    <cellStyle name="20% - Dekorfärg5 2 6 2 4 3" xfId="31569" xr:uid="{00000000-0005-0000-0000-00000A4E0000}"/>
    <cellStyle name="20% - Dekorfärg5 2 6 2 4_Tabell 6a K" xfId="23531" xr:uid="{00000000-0005-0000-0000-00000B4E0000}"/>
    <cellStyle name="20% - Dekorfärg5 2 6 2 5" xfId="9687" xr:uid="{00000000-0005-0000-0000-00000C4E0000}"/>
    <cellStyle name="20% - Dekorfärg5 2 6 2 5 2" xfId="44171" xr:uid="{00000000-0005-0000-0000-00000D4E0000}"/>
    <cellStyle name="20% - Dekorfärg5 2 6 2 6" xfId="27184" xr:uid="{00000000-0005-0000-0000-00000E4E0000}"/>
    <cellStyle name="20% - Dekorfärg5 2 6 2 7" xfId="44172" xr:uid="{00000000-0005-0000-0000-00000F4E0000}"/>
    <cellStyle name="20% - Dekorfärg5 2 6 2_Tabell 6a K" xfId="20520" xr:uid="{00000000-0005-0000-0000-0000104E0000}"/>
    <cellStyle name="20% - Dekorfärg5 2 6 3" xfId="1571" xr:uid="{00000000-0005-0000-0000-0000114E0000}"/>
    <cellStyle name="20% - Dekorfärg5 2 6 3 2" xfId="3763" xr:uid="{00000000-0005-0000-0000-0000124E0000}"/>
    <cellStyle name="20% - Dekorfärg5 2 6 3 2 2" xfId="8149" xr:uid="{00000000-0005-0000-0000-0000134E0000}"/>
    <cellStyle name="20% - Dekorfärg5 2 6 3 2 2 2" xfId="17034" xr:uid="{00000000-0005-0000-0000-0000144E0000}"/>
    <cellStyle name="20% - Dekorfärg5 2 6 3 2 2 2 2" xfId="44173" xr:uid="{00000000-0005-0000-0000-0000154E0000}"/>
    <cellStyle name="20% - Dekorfärg5 2 6 3 2 2 3" xfId="34531" xr:uid="{00000000-0005-0000-0000-0000164E0000}"/>
    <cellStyle name="20% - Dekorfärg5 2 6 3 2 2_Tabell 6a K" xfId="19722" xr:uid="{00000000-0005-0000-0000-0000174E0000}"/>
    <cellStyle name="20% - Dekorfärg5 2 6 3 2 3" xfId="12648" xr:uid="{00000000-0005-0000-0000-0000184E0000}"/>
    <cellStyle name="20% - Dekorfärg5 2 6 3 2 3 2" xfId="44174" xr:uid="{00000000-0005-0000-0000-0000194E0000}"/>
    <cellStyle name="20% - Dekorfärg5 2 6 3 2 4" xfId="30145" xr:uid="{00000000-0005-0000-0000-00001A4E0000}"/>
    <cellStyle name="20% - Dekorfärg5 2 6 3 2 5" xfId="44175" xr:uid="{00000000-0005-0000-0000-00001B4E0000}"/>
    <cellStyle name="20% - Dekorfärg5 2 6 3 2_Tabell 6a K" xfId="20999" xr:uid="{00000000-0005-0000-0000-00001C4E0000}"/>
    <cellStyle name="20% - Dekorfärg5 2 6 3 3" xfId="5956" xr:uid="{00000000-0005-0000-0000-00001D4E0000}"/>
    <cellStyle name="20% - Dekorfärg5 2 6 3 3 2" xfId="14841" xr:uid="{00000000-0005-0000-0000-00001E4E0000}"/>
    <cellStyle name="20% - Dekorfärg5 2 6 3 3 2 2" xfId="44176" xr:uid="{00000000-0005-0000-0000-00001F4E0000}"/>
    <cellStyle name="20% - Dekorfärg5 2 6 3 3 3" xfId="32338" xr:uid="{00000000-0005-0000-0000-0000204E0000}"/>
    <cellStyle name="20% - Dekorfärg5 2 6 3 3_Tabell 6a K" xfId="19297" xr:uid="{00000000-0005-0000-0000-0000214E0000}"/>
    <cellStyle name="20% - Dekorfärg5 2 6 3 4" xfId="10456" xr:uid="{00000000-0005-0000-0000-0000224E0000}"/>
    <cellStyle name="20% - Dekorfärg5 2 6 3 4 2" xfId="44177" xr:uid="{00000000-0005-0000-0000-0000234E0000}"/>
    <cellStyle name="20% - Dekorfärg5 2 6 3 5" xfId="27953" xr:uid="{00000000-0005-0000-0000-0000244E0000}"/>
    <cellStyle name="20% - Dekorfärg5 2 6 3 6" xfId="44178" xr:uid="{00000000-0005-0000-0000-0000254E0000}"/>
    <cellStyle name="20% - Dekorfärg5 2 6 3_Tabell 6a K" xfId="22689" xr:uid="{00000000-0005-0000-0000-0000264E0000}"/>
    <cellStyle name="20% - Dekorfärg5 2 6 4" xfId="2570" xr:uid="{00000000-0005-0000-0000-0000274E0000}"/>
    <cellStyle name="20% - Dekorfärg5 2 6 4 2" xfId="6956" xr:uid="{00000000-0005-0000-0000-0000284E0000}"/>
    <cellStyle name="20% - Dekorfärg5 2 6 4 2 2" xfId="15841" xr:uid="{00000000-0005-0000-0000-0000294E0000}"/>
    <cellStyle name="20% - Dekorfärg5 2 6 4 2 2 2" xfId="44179" xr:uid="{00000000-0005-0000-0000-00002A4E0000}"/>
    <cellStyle name="20% - Dekorfärg5 2 6 4 2 3" xfId="33338" xr:uid="{00000000-0005-0000-0000-00002B4E0000}"/>
    <cellStyle name="20% - Dekorfärg5 2 6 4 2_Tabell 6a K" xfId="24855" xr:uid="{00000000-0005-0000-0000-00002C4E0000}"/>
    <cellStyle name="20% - Dekorfärg5 2 6 4 3" xfId="11455" xr:uid="{00000000-0005-0000-0000-00002D4E0000}"/>
    <cellStyle name="20% - Dekorfärg5 2 6 4 3 2" xfId="44180" xr:uid="{00000000-0005-0000-0000-00002E4E0000}"/>
    <cellStyle name="20% - Dekorfärg5 2 6 4 4" xfId="28952" xr:uid="{00000000-0005-0000-0000-00002F4E0000}"/>
    <cellStyle name="20% - Dekorfärg5 2 6 4 5" xfId="44181" xr:uid="{00000000-0005-0000-0000-0000304E0000}"/>
    <cellStyle name="20% - Dekorfärg5 2 6 4_Tabell 6a K" xfId="22401" xr:uid="{00000000-0005-0000-0000-0000314E0000}"/>
    <cellStyle name="20% - Dekorfärg5 2 6 5" xfId="4763" xr:uid="{00000000-0005-0000-0000-0000324E0000}"/>
    <cellStyle name="20% - Dekorfärg5 2 6 5 2" xfId="13648" xr:uid="{00000000-0005-0000-0000-0000334E0000}"/>
    <cellStyle name="20% - Dekorfärg5 2 6 5 2 2" xfId="44182" xr:uid="{00000000-0005-0000-0000-0000344E0000}"/>
    <cellStyle name="20% - Dekorfärg5 2 6 5 3" xfId="31145" xr:uid="{00000000-0005-0000-0000-0000354E0000}"/>
    <cellStyle name="20% - Dekorfärg5 2 6 5_Tabell 6a K" xfId="25700" xr:uid="{00000000-0005-0000-0000-0000364E0000}"/>
    <cellStyle name="20% - Dekorfärg5 2 6 6" xfId="9263" xr:uid="{00000000-0005-0000-0000-0000374E0000}"/>
    <cellStyle name="20% - Dekorfärg5 2 6 6 2" xfId="44183" xr:uid="{00000000-0005-0000-0000-0000384E0000}"/>
    <cellStyle name="20% - Dekorfärg5 2 6 7" xfId="26760" xr:uid="{00000000-0005-0000-0000-0000394E0000}"/>
    <cellStyle name="20% - Dekorfärg5 2 6 8" xfId="44184" xr:uid="{00000000-0005-0000-0000-00003A4E0000}"/>
    <cellStyle name="20% - Dekorfärg5 2 6_Tabell 6a K" xfId="21361" xr:uid="{00000000-0005-0000-0000-00003B4E0000}"/>
    <cellStyle name="20% - Dekorfärg5 2 7" xfId="590" xr:uid="{00000000-0005-0000-0000-00003C4E0000}"/>
    <cellStyle name="20% - Dekorfärg5 2 7 2" xfId="1573" xr:uid="{00000000-0005-0000-0000-00003D4E0000}"/>
    <cellStyle name="20% - Dekorfärg5 2 7 2 2" xfId="3765" xr:uid="{00000000-0005-0000-0000-00003E4E0000}"/>
    <cellStyle name="20% - Dekorfärg5 2 7 2 2 2" xfId="8151" xr:uid="{00000000-0005-0000-0000-00003F4E0000}"/>
    <cellStyle name="20% - Dekorfärg5 2 7 2 2 2 2" xfId="17036" xr:uid="{00000000-0005-0000-0000-0000404E0000}"/>
    <cellStyle name="20% - Dekorfärg5 2 7 2 2 2 2 2" xfId="44185" xr:uid="{00000000-0005-0000-0000-0000414E0000}"/>
    <cellStyle name="20% - Dekorfärg5 2 7 2 2 2 3" xfId="34533" xr:uid="{00000000-0005-0000-0000-0000424E0000}"/>
    <cellStyle name="20% - Dekorfärg5 2 7 2 2 2_Tabell 6a K" xfId="22942" xr:uid="{00000000-0005-0000-0000-0000434E0000}"/>
    <cellStyle name="20% - Dekorfärg5 2 7 2 2 3" xfId="12650" xr:uid="{00000000-0005-0000-0000-0000444E0000}"/>
    <cellStyle name="20% - Dekorfärg5 2 7 2 2 3 2" xfId="44186" xr:uid="{00000000-0005-0000-0000-0000454E0000}"/>
    <cellStyle name="20% - Dekorfärg5 2 7 2 2 4" xfId="30147" xr:uid="{00000000-0005-0000-0000-0000464E0000}"/>
    <cellStyle name="20% - Dekorfärg5 2 7 2 2 5" xfId="44187" xr:uid="{00000000-0005-0000-0000-0000474E0000}"/>
    <cellStyle name="20% - Dekorfärg5 2 7 2 2_Tabell 6a K" xfId="18313" xr:uid="{00000000-0005-0000-0000-0000484E0000}"/>
    <cellStyle name="20% - Dekorfärg5 2 7 2 3" xfId="5958" xr:uid="{00000000-0005-0000-0000-0000494E0000}"/>
    <cellStyle name="20% - Dekorfärg5 2 7 2 3 2" xfId="14843" xr:uid="{00000000-0005-0000-0000-00004A4E0000}"/>
    <cellStyle name="20% - Dekorfärg5 2 7 2 3 2 2" xfId="44188" xr:uid="{00000000-0005-0000-0000-00004B4E0000}"/>
    <cellStyle name="20% - Dekorfärg5 2 7 2 3 3" xfId="32340" xr:uid="{00000000-0005-0000-0000-00004C4E0000}"/>
    <cellStyle name="20% - Dekorfärg5 2 7 2 3_Tabell 6a K" xfId="17895" xr:uid="{00000000-0005-0000-0000-00004D4E0000}"/>
    <cellStyle name="20% - Dekorfärg5 2 7 2 4" xfId="10458" xr:uid="{00000000-0005-0000-0000-00004E4E0000}"/>
    <cellStyle name="20% - Dekorfärg5 2 7 2 4 2" xfId="44189" xr:uid="{00000000-0005-0000-0000-00004F4E0000}"/>
    <cellStyle name="20% - Dekorfärg5 2 7 2 5" xfId="27955" xr:uid="{00000000-0005-0000-0000-0000504E0000}"/>
    <cellStyle name="20% - Dekorfärg5 2 7 2 6" xfId="44190" xr:uid="{00000000-0005-0000-0000-0000514E0000}"/>
    <cellStyle name="20% - Dekorfärg5 2 7 2_Tabell 6a K" xfId="23798" xr:uid="{00000000-0005-0000-0000-0000524E0000}"/>
    <cellStyle name="20% - Dekorfärg5 2 7 3" xfId="2782" xr:uid="{00000000-0005-0000-0000-0000534E0000}"/>
    <cellStyle name="20% - Dekorfärg5 2 7 3 2" xfId="7168" xr:uid="{00000000-0005-0000-0000-0000544E0000}"/>
    <cellStyle name="20% - Dekorfärg5 2 7 3 2 2" xfId="16053" xr:uid="{00000000-0005-0000-0000-0000554E0000}"/>
    <cellStyle name="20% - Dekorfärg5 2 7 3 2 2 2" xfId="44191" xr:uid="{00000000-0005-0000-0000-0000564E0000}"/>
    <cellStyle name="20% - Dekorfärg5 2 7 3 2 3" xfId="33550" xr:uid="{00000000-0005-0000-0000-0000574E0000}"/>
    <cellStyle name="20% - Dekorfärg5 2 7 3 2_Tabell 6a K" xfId="18455" xr:uid="{00000000-0005-0000-0000-0000584E0000}"/>
    <cellStyle name="20% - Dekorfärg5 2 7 3 3" xfId="11667" xr:uid="{00000000-0005-0000-0000-0000594E0000}"/>
    <cellStyle name="20% - Dekorfärg5 2 7 3 3 2" xfId="44192" xr:uid="{00000000-0005-0000-0000-00005A4E0000}"/>
    <cellStyle name="20% - Dekorfärg5 2 7 3 4" xfId="29164" xr:uid="{00000000-0005-0000-0000-00005B4E0000}"/>
    <cellStyle name="20% - Dekorfärg5 2 7 3 5" xfId="44193" xr:uid="{00000000-0005-0000-0000-00005C4E0000}"/>
    <cellStyle name="20% - Dekorfärg5 2 7 3_Tabell 6a K" xfId="22814" xr:uid="{00000000-0005-0000-0000-00005D4E0000}"/>
    <cellStyle name="20% - Dekorfärg5 2 7 4" xfId="4975" xr:uid="{00000000-0005-0000-0000-00005E4E0000}"/>
    <cellStyle name="20% - Dekorfärg5 2 7 4 2" xfId="13860" xr:uid="{00000000-0005-0000-0000-00005F4E0000}"/>
    <cellStyle name="20% - Dekorfärg5 2 7 4 2 2" xfId="44194" xr:uid="{00000000-0005-0000-0000-0000604E0000}"/>
    <cellStyle name="20% - Dekorfärg5 2 7 4 3" xfId="31357" xr:uid="{00000000-0005-0000-0000-0000614E0000}"/>
    <cellStyle name="20% - Dekorfärg5 2 7 4_Tabell 6a K" xfId="22908" xr:uid="{00000000-0005-0000-0000-0000624E0000}"/>
    <cellStyle name="20% - Dekorfärg5 2 7 5" xfId="9475" xr:uid="{00000000-0005-0000-0000-0000634E0000}"/>
    <cellStyle name="20% - Dekorfärg5 2 7 5 2" xfId="44195" xr:uid="{00000000-0005-0000-0000-0000644E0000}"/>
    <cellStyle name="20% - Dekorfärg5 2 7 6" xfId="26972" xr:uid="{00000000-0005-0000-0000-0000654E0000}"/>
    <cellStyle name="20% - Dekorfärg5 2 7 7" xfId="44196" xr:uid="{00000000-0005-0000-0000-0000664E0000}"/>
    <cellStyle name="20% - Dekorfärg5 2 7_Tabell 6a K" xfId="24860" xr:uid="{00000000-0005-0000-0000-0000674E0000}"/>
    <cellStyle name="20% - Dekorfärg5 2 8" xfId="1014" xr:uid="{00000000-0005-0000-0000-0000684E0000}"/>
    <cellStyle name="20% - Dekorfärg5 2 8 2" xfId="1574" xr:uid="{00000000-0005-0000-0000-0000694E0000}"/>
    <cellStyle name="20% - Dekorfärg5 2 8 2 2" xfId="3766" xr:uid="{00000000-0005-0000-0000-00006A4E0000}"/>
    <cellStyle name="20% - Dekorfärg5 2 8 2 2 2" xfId="8152" xr:uid="{00000000-0005-0000-0000-00006B4E0000}"/>
    <cellStyle name="20% - Dekorfärg5 2 8 2 2 2 2" xfId="17037" xr:uid="{00000000-0005-0000-0000-00006C4E0000}"/>
    <cellStyle name="20% - Dekorfärg5 2 8 2 2 2 2 2" xfId="44197" xr:uid="{00000000-0005-0000-0000-00006D4E0000}"/>
    <cellStyle name="20% - Dekorfärg5 2 8 2 2 2 3" xfId="34534" xr:uid="{00000000-0005-0000-0000-00006E4E0000}"/>
    <cellStyle name="20% - Dekorfärg5 2 8 2 2 2_Tabell 6a K" xfId="22231" xr:uid="{00000000-0005-0000-0000-00006F4E0000}"/>
    <cellStyle name="20% - Dekorfärg5 2 8 2 2 3" xfId="12651" xr:uid="{00000000-0005-0000-0000-0000704E0000}"/>
    <cellStyle name="20% - Dekorfärg5 2 8 2 2 3 2" xfId="44198" xr:uid="{00000000-0005-0000-0000-0000714E0000}"/>
    <cellStyle name="20% - Dekorfärg5 2 8 2 2 4" xfId="30148" xr:uid="{00000000-0005-0000-0000-0000724E0000}"/>
    <cellStyle name="20% - Dekorfärg5 2 8 2 2 5" xfId="44199" xr:uid="{00000000-0005-0000-0000-0000734E0000}"/>
    <cellStyle name="20% - Dekorfärg5 2 8 2 2_Tabell 6a K" xfId="21629" xr:uid="{00000000-0005-0000-0000-0000744E0000}"/>
    <cellStyle name="20% - Dekorfärg5 2 8 2 3" xfId="5959" xr:uid="{00000000-0005-0000-0000-0000754E0000}"/>
    <cellStyle name="20% - Dekorfärg5 2 8 2 3 2" xfId="14844" xr:uid="{00000000-0005-0000-0000-0000764E0000}"/>
    <cellStyle name="20% - Dekorfärg5 2 8 2 3 2 2" xfId="44200" xr:uid="{00000000-0005-0000-0000-0000774E0000}"/>
    <cellStyle name="20% - Dekorfärg5 2 8 2 3 3" xfId="32341" xr:uid="{00000000-0005-0000-0000-0000784E0000}"/>
    <cellStyle name="20% - Dekorfärg5 2 8 2 3_Tabell 6a K" xfId="25817" xr:uid="{00000000-0005-0000-0000-0000794E0000}"/>
    <cellStyle name="20% - Dekorfärg5 2 8 2 4" xfId="10459" xr:uid="{00000000-0005-0000-0000-00007A4E0000}"/>
    <cellStyle name="20% - Dekorfärg5 2 8 2 4 2" xfId="44201" xr:uid="{00000000-0005-0000-0000-00007B4E0000}"/>
    <cellStyle name="20% - Dekorfärg5 2 8 2 5" xfId="27956" xr:uid="{00000000-0005-0000-0000-00007C4E0000}"/>
    <cellStyle name="20% - Dekorfärg5 2 8 2 6" xfId="44202" xr:uid="{00000000-0005-0000-0000-00007D4E0000}"/>
    <cellStyle name="20% - Dekorfärg5 2 8 2_Tabell 6a K" xfId="25440" xr:uid="{00000000-0005-0000-0000-00007E4E0000}"/>
    <cellStyle name="20% - Dekorfärg5 2 8 3" xfId="3206" xr:uid="{00000000-0005-0000-0000-00007F4E0000}"/>
    <cellStyle name="20% - Dekorfärg5 2 8 3 2" xfId="7592" xr:uid="{00000000-0005-0000-0000-0000804E0000}"/>
    <cellStyle name="20% - Dekorfärg5 2 8 3 2 2" xfId="16477" xr:uid="{00000000-0005-0000-0000-0000814E0000}"/>
    <cellStyle name="20% - Dekorfärg5 2 8 3 2 2 2" xfId="44203" xr:uid="{00000000-0005-0000-0000-0000824E0000}"/>
    <cellStyle name="20% - Dekorfärg5 2 8 3 2 3" xfId="33974" xr:uid="{00000000-0005-0000-0000-0000834E0000}"/>
    <cellStyle name="20% - Dekorfärg5 2 8 3 2_Tabell 6a K" xfId="18307" xr:uid="{00000000-0005-0000-0000-0000844E0000}"/>
    <cellStyle name="20% - Dekorfärg5 2 8 3 3" xfId="12091" xr:uid="{00000000-0005-0000-0000-0000854E0000}"/>
    <cellStyle name="20% - Dekorfärg5 2 8 3 3 2" xfId="44204" xr:uid="{00000000-0005-0000-0000-0000864E0000}"/>
    <cellStyle name="20% - Dekorfärg5 2 8 3 4" xfId="29588" xr:uid="{00000000-0005-0000-0000-0000874E0000}"/>
    <cellStyle name="20% - Dekorfärg5 2 8 3 5" xfId="44205" xr:uid="{00000000-0005-0000-0000-0000884E0000}"/>
    <cellStyle name="20% - Dekorfärg5 2 8 3_Tabell 6a K" xfId="21209" xr:uid="{00000000-0005-0000-0000-0000894E0000}"/>
    <cellStyle name="20% - Dekorfärg5 2 8 4" xfId="5399" xr:uid="{00000000-0005-0000-0000-00008A4E0000}"/>
    <cellStyle name="20% - Dekorfärg5 2 8 4 2" xfId="14284" xr:uid="{00000000-0005-0000-0000-00008B4E0000}"/>
    <cellStyle name="20% - Dekorfärg5 2 8 4 2 2" xfId="44206" xr:uid="{00000000-0005-0000-0000-00008C4E0000}"/>
    <cellStyle name="20% - Dekorfärg5 2 8 4 3" xfId="31781" xr:uid="{00000000-0005-0000-0000-00008D4E0000}"/>
    <cellStyle name="20% - Dekorfärg5 2 8 4_Tabell 6a K" xfId="24730" xr:uid="{00000000-0005-0000-0000-00008E4E0000}"/>
    <cellStyle name="20% - Dekorfärg5 2 8 5" xfId="9899" xr:uid="{00000000-0005-0000-0000-00008F4E0000}"/>
    <cellStyle name="20% - Dekorfärg5 2 8 5 2" xfId="44207" xr:uid="{00000000-0005-0000-0000-0000904E0000}"/>
    <cellStyle name="20% - Dekorfärg5 2 8 6" xfId="27396" xr:uid="{00000000-0005-0000-0000-0000914E0000}"/>
    <cellStyle name="20% - Dekorfärg5 2 8 7" xfId="44208" xr:uid="{00000000-0005-0000-0000-0000924E0000}"/>
    <cellStyle name="20% - Dekorfärg5 2 8_Tabell 6a K" xfId="21360" xr:uid="{00000000-0005-0000-0000-0000934E0000}"/>
    <cellStyle name="20% - Dekorfärg5 2 9" xfId="1535" xr:uid="{00000000-0005-0000-0000-0000944E0000}"/>
    <cellStyle name="20% - Dekorfärg5 2 9 2" xfId="3727" xr:uid="{00000000-0005-0000-0000-0000954E0000}"/>
    <cellStyle name="20% - Dekorfärg5 2 9 2 2" xfId="8113" xr:uid="{00000000-0005-0000-0000-0000964E0000}"/>
    <cellStyle name="20% - Dekorfärg5 2 9 2 2 2" xfId="16998" xr:uid="{00000000-0005-0000-0000-0000974E0000}"/>
    <cellStyle name="20% - Dekorfärg5 2 9 2 2 2 2" xfId="44209" xr:uid="{00000000-0005-0000-0000-0000984E0000}"/>
    <cellStyle name="20% - Dekorfärg5 2 9 2 2 3" xfId="34495" xr:uid="{00000000-0005-0000-0000-0000994E0000}"/>
    <cellStyle name="20% - Dekorfärg5 2 9 2 2_Tabell 6a K" xfId="26235" xr:uid="{00000000-0005-0000-0000-00009A4E0000}"/>
    <cellStyle name="20% - Dekorfärg5 2 9 2 3" xfId="12612" xr:uid="{00000000-0005-0000-0000-00009B4E0000}"/>
    <cellStyle name="20% - Dekorfärg5 2 9 2 3 2" xfId="44210" xr:uid="{00000000-0005-0000-0000-00009C4E0000}"/>
    <cellStyle name="20% - Dekorfärg5 2 9 2 4" xfId="30109" xr:uid="{00000000-0005-0000-0000-00009D4E0000}"/>
    <cellStyle name="20% - Dekorfärg5 2 9 2 5" xfId="44211" xr:uid="{00000000-0005-0000-0000-00009E4E0000}"/>
    <cellStyle name="20% - Dekorfärg5 2 9 2_Tabell 6a K" xfId="23169" xr:uid="{00000000-0005-0000-0000-00009F4E0000}"/>
    <cellStyle name="20% - Dekorfärg5 2 9 3" xfId="5920" xr:uid="{00000000-0005-0000-0000-0000A04E0000}"/>
    <cellStyle name="20% - Dekorfärg5 2 9 3 2" xfId="14805" xr:uid="{00000000-0005-0000-0000-0000A14E0000}"/>
    <cellStyle name="20% - Dekorfärg5 2 9 3 2 2" xfId="44212" xr:uid="{00000000-0005-0000-0000-0000A24E0000}"/>
    <cellStyle name="20% - Dekorfärg5 2 9 3 3" xfId="32302" xr:uid="{00000000-0005-0000-0000-0000A34E0000}"/>
    <cellStyle name="20% - Dekorfärg5 2 9 3_Tabell 6a K" xfId="22008" xr:uid="{00000000-0005-0000-0000-0000A44E0000}"/>
    <cellStyle name="20% - Dekorfärg5 2 9 4" xfId="10420" xr:uid="{00000000-0005-0000-0000-0000A54E0000}"/>
    <cellStyle name="20% - Dekorfärg5 2 9 4 2" xfId="44213" xr:uid="{00000000-0005-0000-0000-0000A64E0000}"/>
    <cellStyle name="20% - Dekorfärg5 2 9 5" xfId="27917" xr:uid="{00000000-0005-0000-0000-0000A74E0000}"/>
    <cellStyle name="20% - Dekorfärg5 2 9 6" xfId="44214" xr:uid="{00000000-0005-0000-0000-0000A84E0000}"/>
    <cellStyle name="20% - Dekorfärg5 2 9_Tabell 6a K" xfId="18926" xr:uid="{00000000-0005-0000-0000-0000A94E0000}"/>
    <cellStyle name="20% - Dekorfärg5 2_Tabell 6a K" xfId="24410" xr:uid="{00000000-0005-0000-0000-0000AA4E0000}"/>
    <cellStyle name="20% - Dekorfärg5 3" xfId="178" xr:uid="{00000000-0005-0000-0000-0000AB4E0000}"/>
    <cellStyle name="20% - Dekorfärg5 3 10" xfId="4563" xr:uid="{00000000-0005-0000-0000-0000AC4E0000}"/>
    <cellStyle name="20% - Dekorfärg5 3 10 2" xfId="13448" xr:uid="{00000000-0005-0000-0000-0000AD4E0000}"/>
    <cellStyle name="20% - Dekorfärg5 3 10 2 2" xfId="44215" xr:uid="{00000000-0005-0000-0000-0000AE4E0000}"/>
    <cellStyle name="20% - Dekorfärg5 3 10 3" xfId="30945" xr:uid="{00000000-0005-0000-0000-0000AF4E0000}"/>
    <cellStyle name="20% - Dekorfärg5 3 10_Tabell 6a K" xfId="18171" xr:uid="{00000000-0005-0000-0000-0000B04E0000}"/>
    <cellStyle name="20% - Dekorfärg5 3 11" xfId="9063" xr:uid="{00000000-0005-0000-0000-0000B14E0000}"/>
    <cellStyle name="20% - Dekorfärg5 3 11 2" xfId="44216" xr:uid="{00000000-0005-0000-0000-0000B24E0000}"/>
    <cellStyle name="20% - Dekorfärg5 3 12" xfId="26560" xr:uid="{00000000-0005-0000-0000-0000B34E0000}"/>
    <cellStyle name="20% - Dekorfärg5 3 13" xfId="44217" xr:uid="{00000000-0005-0000-0000-0000B44E0000}"/>
    <cellStyle name="20% - Dekorfärg5 3 14" xfId="44218" xr:uid="{00000000-0005-0000-0000-0000B54E0000}"/>
    <cellStyle name="20% - Dekorfärg5 3 2" xfId="278" xr:uid="{00000000-0005-0000-0000-0000B64E0000}"/>
    <cellStyle name="20% - Dekorfärg5 3 2 10" xfId="44219" xr:uid="{00000000-0005-0000-0000-0000B74E0000}"/>
    <cellStyle name="20% - Dekorfärg5 3 2 11" xfId="44220" xr:uid="{00000000-0005-0000-0000-0000B84E0000}"/>
    <cellStyle name="20% - Dekorfärg5 3 2 2" xfId="490" xr:uid="{00000000-0005-0000-0000-0000B94E0000}"/>
    <cellStyle name="20% - Dekorfärg5 3 2 2 2" xfId="914" xr:uid="{00000000-0005-0000-0000-0000BA4E0000}"/>
    <cellStyle name="20% - Dekorfärg5 3 2 2 2 2" xfId="1578" xr:uid="{00000000-0005-0000-0000-0000BB4E0000}"/>
    <cellStyle name="20% - Dekorfärg5 3 2 2 2 2 2" xfId="3770" xr:uid="{00000000-0005-0000-0000-0000BC4E0000}"/>
    <cellStyle name="20% - Dekorfärg5 3 2 2 2 2 2 2" xfId="8156" xr:uid="{00000000-0005-0000-0000-0000BD4E0000}"/>
    <cellStyle name="20% - Dekorfärg5 3 2 2 2 2 2 2 2" xfId="17041" xr:uid="{00000000-0005-0000-0000-0000BE4E0000}"/>
    <cellStyle name="20% - Dekorfärg5 3 2 2 2 2 2 2 2 2" xfId="44221" xr:uid="{00000000-0005-0000-0000-0000BF4E0000}"/>
    <cellStyle name="20% - Dekorfärg5 3 2 2 2 2 2 2 3" xfId="34538" xr:uid="{00000000-0005-0000-0000-0000C04E0000}"/>
    <cellStyle name="20% - Dekorfärg5 3 2 2 2 2 2 2_Tabell 6a K" xfId="20011" xr:uid="{00000000-0005-0000-0000-0000C14E0000}"/>
    <cellStyle name="20% - Dekorfärg5 3 2 2 2 2 2 3" xfId="12655" xr:uid="{00000000-0005-0000-0000-0000C24E0000}"/>
    <cellStyle name="20% - Dekorfärg5 3 2 2 2 2 2 3 2" xfId="44222" xr:uid="{00000000-0005-0000-0000-0000C34E0000}"/>
    <cellStyle name="20% - Dekorfärg5 3 2 2 2 2 2 4" xfId="30152" xr:uid="{00000000-0005-0000-0000-0000C44E0000}"/>
    <cellStyle name="20% - Dekorfärg5 3 2 2 2 2 2 5" xfId="44223" xr:uid="{00000000-0005-0000-0000-0000C54E0000}"/>
    <cellStyle name="20% - Dekorfärg5 3 2 2 2 2 2_Tabell 6a K" xfId="24065" xr:uid="{00000000-0005-0000-0000-0000C64E0000}"/>
    <cellStyle name="20% - Dekorfärg5 3 2 2 2 2 3" xfId="5963" xr:uid="{00000000-0005-0000-0000-0000C74E0000}"/>
    <cellStyle name="20% - Dekorfärg5 3 2 2 2 2 3 2" xfId="14848" xr:uid="{00000000-0005-0000-0000-0000C84E0000}"/>
    <cellStyle name="20% - Dekorfärg5 3 2 2 2 2 3 2 2" xfId="44224" xr:uid="{00000000-0005-0000-0000-0000C94E0000}"/>
    <cellStyle name="20% - Dekorfärg5 3 2 2 2 2 3 3" xfId="32345" xr:uid="{00000000-0005-0000-0000-0000CA4E0000}"/>
    <cellStyle name="20% - Dekorfärg5 3 2 2 2 2 3_Tabell 6a K" xfId="21556" xr:uid="{00000000-0005-0000-0000-0000CB4E0000}"/>
    <cellStyle name="20% - Dekorfärg5 3 2 2 2 2 4" xfId="10463" xr:uid="{00000000-0005-0000-0000-0000CC4E0000}"/>
    <cellStyle name="20% - Dekorfärg5 3 2 2 2 2 4 2" xfId="44225" xr:uid="{00000000-0005-0000-0000-0000CD4E0000}"/>
    <cellStyle name="20% - Dekorfärg5 3 2 2 2 2 5" xfId="27960" xr:uid="{00000000-0005-0000-0000-0000CE4E0000}"/>
    <cellStyle name="20% - Dekorfärg5 3 2 2 2 2 6" xfId="44226" xr:uid="{00000000-0005-0000-0000-0000CF4E0000}"/>
    <cellStyle name="20% - Dekorfärg5 3 2 2 2 2_Tabell 6a K" xfId="19452" xr:uid="{00000000-0005-0000-0000-0000D04E0000}"/>
    <cellStyle name="20% - Dekorfärg5 3 2 2 2 3" xfId="3106" xr:uid="{00000000-0005-0000-0000-0000D14E0000}"/>
    <cellStyle name="20% - Dekorfärg5 3 2 2 2 3 2" xfId="7492" xr:uid="{00000000-0005-0000-0000-0000D24E0000}"/>
    <cellStyle name="20% - Dekorfärg5 3 2 2 2 3 2 2" xfId="16377" xr:uid="{00000000-0005-0000-0000-0000D34E0000}"/>
    <cellStyle name="20% - Dekorfärg5 3 2 2 2 3 2 2 2" xfId="44227" xr:uid="{00000000-0005-0000-0000-0000D44E0000}"/>
    <cellStyle name="20% - Dekorfärg5 3 2 2 2 3 2 3" xfId="33874" xr:uid="{00000000-0005-0000-0000-0000D54E0000}"/>
    <cellStyle name="20% - Dekorfärg5 3 2 2 2 3 2_Tabell 6a K" xfId="19643" xr:uid="{00000000-0005-0000-0000-0000D64E0000}"/>
    <cellStyle name="20% - Dekorfärg5 3 2 2 2 3 3" xfId="11991" xr:uid="{00000000-0005-0000-0000-0000D74E0000}"/>
    <cellStyle name="20% - Dekorfärg5 3 2 2 2 3 3 2" xfId="44228" xr:uid="{00000000-0005-0000-0000-0000D84E0000}"/>
    <cellStyle name="20% - Dekorfärg5 3 2 2 2 3 4" xfId="29488" xr:uid="{00000000-0005-0000-0000-0000D94E0000}"/>
    <cellStyle name="20% - Dekorfärg5 3 2 2 2 3 5" xfId="44229" xr:uid="{00000000-0005-0000-0000-0000DA4E0000}"/>
    <cellStyle name="20% - Dekorfärg5 3 2 2 2 3_Tabell 6a K" xfId="21288" xr:uid="{00000000-0005-0000-0000-0000DB4E0000}"/>
    <cellStyle name="20% - Dekorfärg5 3 2 2 2 4" xfId="5299" xr:uid="{00000000-0005-0000-0000-0000DC4E0000}"/>
    <cellStyle name="20% - Dekorfärg5 3 2 2 2 4 2" xfId="14184" xr:uid="{00000000-0005-0000-0000-0000DD4E0000}"/>
    <cellStyle name="20% - Dekorfärg5 3 2 2 2 4 2 2" xfId="44230" xr:uid="{00000000-0005-0000-0000-0000DE4E0000}"/>
    <cellStyle name="20% - Dekorfärg5 3 2 2 2 4 3" xfId="31681" xr:uid="{00000000-0005-0000-0000-0000DF4E0000}"/>
    <cellStyle name="20% - Dekorfärg5 3 2 2 2 4_Tabell 6a K" xfId="19193" xr:uid="{00000000-0005-0000-0000-0000E04E0000}"/>
    <cellStyle name="20% - Dekorfärg5 3 2 2 2 5" xfId="9799" xr:uid="{00000000-0005-0000-0000-0000E14E0000}"/>
    <cellStyle name="20% - Dekorfärg5 3 2 2 2 5 2" xfId="44231" xr:uid="{00000000-0005-0000-0000-0000E24E0000}"/>
    <cellStyle name="20% - Dekorfärg5 3 2 2 2 6" xfId="27296" xr:uid="{00000000-0005-0000-0000-0000E34E0000}"/>
    <cellStyle name="20% - Dekorfärg5 3 2 2 2 7" xfId="44232" xr:uid="{00000000-0005-0000-0000-0000E44E0000}"/>
    <cellStyle name="20% - Dekorfärg5 3 2 2 2_Tabell 6a K" xfId="21096" xr:uid="{00000000-0005-0000-0000-0000E54E0000}"/>
    <cellStyle name="20% - Dekorfärg5 3 2 2 3" xfId="1577" xr:uid="{00000000-0005-0000-0000-0000E64E0000}"/>
    <cellStyle name="20% - Dekorfärg5 3 2 2 3 2" xfId="3769" xr:uid="{00000000-0005-0000-0000-0000E74E0000}"/>
    <cellStyle name="20% - Dekorfärg5 3 2 2 3 2 2" xfId="8155" xr:uid="{00000000-0005-0000-0000-0000E84E0000}"/>
    <cellStyle name="20% - Dekorfärg5 3 2 2 3 2 2 2" xfId="17040" xr:uid="{00000000-0005-0000-0000-0000E94E0000}"/>
    <cellStyle name="20% - Dekorfärg5 3 2 2 3 2 2 2 2" xfId="44233" xr:uid="{00000000-0005-0000-0000-0000EA4E0000}"/>
    <cellStyle name="20% - Dekorfärg5 3 2 2 3 2 2 3" xfId="34537" xr:uid="{00000000-0005-0000-0000-0000EB4E0000}"/>
    <cellStyle name="20% - Dekorfärg5 3 2 2 3 2 2_Tabell 6a K" xfId="24822" xr:uid="{00000000-0005-0000-0000-0000EC4E0000}"/>
    <cellStyle name="20% - Dekorfärg5 3 2 2 3 2 3" xfId="12654" xr:uid="{00000000-0005-0000-0000-0000ED4E0000}"/>
    <cellStyle name="20% - Dekorfärg5 3 2 2 3 2 3 2" xfId="44234" xr:uid="{00000000-0005-0000-0000-0000EE4E0000}"/>
    <cellStyle name="20% - Dekorfärg5 3 2 2 3 2 4" xfId="30151" xr:uid="{00000000-0005-0000-0000-0000EF4E0000}"/>
    <cellStyle name="20% - Dekorfärg5 3 2 2 3 2 5" xfId="44235" xr:uid="{00000000-0005-0000-0000-0000F04E0000}"/>
    <cellStyle name="20% - Dekorfärg5 3 2 2 3 2_Tabell 6a K" xfId="25964" xr:uid="{00000000-0005-0000-0000-0000F14E0000}"/>
    <cellStyle name="20% - Dekorfärg5 3 2 2 3 3" xfId="5962" xr:uid="{00000000-0005-0000-0000-0000F24E0000}"/>
    <cellStyle name="20% - Dekorfärg5 3 2 2 3 3 2" xfId="14847" xr:uid="{00000000-0005-0000-0000-0000F34E0000}"/>
    <cellStyle name="20% - Dekorfärg5 3 2 2 3 3 2 2" xfId="44236" xr:uid="{00000000-0005-0000-0000-0000F44E0000}"/>
    <cellStyle name="20% - Dekorfärg5 3 2 2 3 3 3" xfId="32344" xr:uid="{00000000-0005-0000-0000-0000F54E0000}"/>
    <cellStyle name="20% - Dekorfärg5 3 2 2 3 3_Tabell 6a K" xfId="19330" xr:uid="{00000000-0005-0000-0000-0000F64E0000}"/>
    <cellStyle name="20% - Dekorfärg5 3 2 2 3 4" xfId="10462" xr:uid="{00000000-0005-0000-0000-0000F74E0000}"/>
    <cellStyle name="20% - Dekorfärg5 3 2 2 3 4 2" xfId="44237" xr:uid="{00000000-0005-0000-0000-0000F84E0000}"/>
    <cellStyle name="20% - Dekorfärg5 3 2 2 3 5" xfId="27959" xr:uid="{00000000-0005-0000-0000-0000F94E0000}"/>
    <cellStyle name="20% - Dekorfärg5 3 2 2 3 6" xfId="44238" xr:uid="{00000000-0005-0000-0000-0000FA4E0000}"/>
    <cellStyle name="20% - Dekorfärg5 3 2 2 3_Tabell 6a K" xfId="23266" xr:uid="{00000000-0005-0000-0000-0000FB4E0000}"/>
    <cellStyle name="20% - Dekorfärg5 3 2 2 4" xfId="2682" xr:uid="{00000000-0005-0000-0000-0000FC4E0000}"/>
    <cellStyle name="20% - Dekorfärg5 3 2 2 4 2" xfId="7068" xr:uid="{00000000-0005-0000-0000-0000FD4E0000}"/>
    <cellStyle name="20% - Dekorfärg5 3 2 2 4 2 2" xfId="15953" xr:uid="{00000000-0005-0000-0000-0000FE4E0000}"/>
    <cellStyle name="20% - Dekorfärg5 3 2 2 4 2 2 2" xfId="44239" xr:uid="{00000000-0005-0000-0000-0000FF4E0000}"/>
    <cellStyle name="20% - Dekorfärg5 3 2 2 4 2 3" xfId="33450" xr:uid="{00000000-0005-0000-0000-0000004F0000}"/>
    <cellStyle name="20% - Dekorfärg5 3 2 2 4 2_Tabell 6a K" xfId="23006" xr:uid="{00000000-0005-0000-0000-0000014F0000}"/>
    <cellStyle name="20% - Dekorfärg5 3 2 2 4 3" xfId="11567" xr:uid="{00000000-0005-0000-0000-0000024F0000}"/>
    <cellStyle name="20% - Dekorfärg5 3 2 2 4 3 2" xfId="44240" xr:uid="{00000000-0005-0000-0000-0000034F0000}"/>
    <cellStyle name="20% - Dekorfärg5 3 2 2 4 4" xfId="29064" xr:uid="{00000000-0005-0000-0000-0000044F0000}"/>
    <cellStyle name="20% - Dekorfärg5 3 2 2 4 5" xfId="44241" xr:uid="{00000000-0005-0000-0000-0000054F0000}"/>
    <cellStyle name="20% - Dekorfärg5 3 2 2 4_Tabell 6a K" xfId="18702" xr:uid="{00000000-0005-0000-0000-0000064F0000}"/>
    <cellStyle name="20% - Dekorfärg5 3 2 2 5" xfId="4875" xr:uid="{00000000-0005-0000-0000-0000074F0000}"/>
    <cellStyle name="20% - Dekorfärg5 3 2 2 5 2" xfId="13760" xr:uid="{00000000-0005-0000-0000-0000084F0000}"/>
    <cellStyle name="20% - Dekorfärg5 3 2 2 5 2 2" xfId="44242" xr:uid="{00000000-0005-0000-0000-0000094F0000}"/>
    <cellStyle name="20% - Dekorfärg5 3 2 2 5 3" xfId="31257" xr:uid="{00000000-0005-0000-0000-00000A4F0000}"/>
    <cellStyle name="20% - Dekorfärg5 3 2 2 5_Tabell 6a K" xfId="18429" xr:uid="{00000000-0005-0000-0000-00000B4F0000}"/>
    <cellStyle name="20% - Dekorfärg5 3 2 2 6" xfId="9375" xr:uid="{00000000-0005-0000-0000-00000C4F0000}"/>
    <cellStyle name="20% - Dekorfärg5 3 2 2 6 2" xfId="44243" xr:uid="{00000000-0005-0000-0000-00000D4F0000}"/>
    <cellStyle name="20% - Dekorfärg5 3 2 2 7" xfId="26872" xr:uid="{00000000-0005-0000-0000-00000E4F0000}"/>
    <cellStyle name="20% - Dekorfärg5 3 2 2 8" xfId="44244" xr:uid="{00000000-0005-0000-0000-00000F4F0000}"/>
    <cellStyle name="20% - Dekorfärg5 3 2 2_Tabell 6a K" xfId="22560" xr:uid="{00000000-0005-0000-0000-0000104F0000}"/>
    <cellStyle name="20% - Dekorfärg5 3 2 3" xfId="702" xr:uid="{00000000-0005-0000-0000-0000114F0000}"/>
    <cellStyle name="20% - Dekorfärg5 3 2 3 2" xfId="1579" xr:uid="{00000000-0005-0000-0000-0000124F0000}"/>
    <cellStyle name="20% - Dekorfärg5 3 2 3 2 2" xfId="3771" xr:uid="{00000000-0005-0000-0000-0000134F0000}"/>
    <cellStyle name="20% - Dekorfärg5 3 2 3 2 2 2" xfId="8157" xr:uid="{00000000-0005-0000-0000-0000144F0000}"/>
    <cellStyle name="20% - Dekorfärg5 3 2 3 2 2 2 2" xfId="17042" xr:uid="{00000000-0005-0000-0000-0000154F0000}"/>
    <cellStyle name="20% - Dekorfärg5 3 2 3 2 2 2 2 2" xfId="44245" xr:uid="{00000000-0005-0000-0000-0000164F0000}"/>
    <cellStyle name="20% - Dekorfärg5 3 2 3 2 2 2 3" xfId="34539" xr:uid="{00000000-0005-0000-0000-0000174F0000}"/>
    <cellStyle name="20% - Dekorfärg5 3 2 3 2 2 2_Tabell 6a K" xfId="22141" xr:uid="{00000000-0005-0000-0000-0000184F0000}"/>
    <cellStyle name="20% - Dekorfärg5 3 2 3 2 2 3" xfId="12656" xr:uid="{00000000-0005-0000-0000-0000194F0000}"/>
    <cellStyle name="20% - Dekorfärg5 3 2 3 2 2 3 2" xfId="44246" xr:uid="{00000000-0005-0000-0000-00001A4F0000}"/>
    <cellStyle name="20% - Dekorfärg5 3 2 3 2 2 4" xfId="30153" xr:uid="{00000000-0005-0000-0000-00001B4F0000}"/>
    <cellStyle name="20% - Dekorfärg5 3 2 3 2 2 5" xfId="44247" xr:uid="{00000000-0005-0000-0000-00001C4F0000}"/>
    <cellStyle name="20% - Dekorfärg5 3 2 3 2 2_Tabell 6a K" xfId="20482" xr:uid="{00000000-0005-0000-0000-00001D4F0000}"/>
    <cellStyle name="20% - Dekorfärg5 3 2 3 2 3" xfId="5964" xr:uid="{00000000-0005-0000-0000-00001E4F0000}"/>
    <cellStyle name="20% - Dekorfärg5 3 2 3 2 3 2" xfId="14849" xr:uid="{00000000-0005-0000-0000-00001F4F0000}"/>
    <cellStyle name="20% - Dekorfärg5 3 2 3 2 3 2 2" xfId="44248" xr:uid="{00000000-0005-0000-0000-0000204F0000}"/>
    <cellStyle name="20% - Dekorfärg5 3 2 3 2 3 3" xfId="32346" xr:uid="{00000000-0005-0000-0000-0000214F0000}"/>
    <cellStyle name="20% - Dekorfärg5 3 2 3 2 3_Tabell 6a K" xfId="22080" xr:uid="{00000000-0005-0000-0000-0000224F0000}"/>
    <cellStyle name="20% - Dekorfärg5 3 2 3 2 4" xfId="10464" xr:uid="{00000000-0005-0000-0000-0000234F0000}"/>
    <cellStyle name="20% - Dekorfärg5 3 2 3 2 4 2" xfId="44249" xr:uid="{00000000-0005-0000-0000-0000244F0000}"/>
    <cellStyle name="20% - Dekorfärg5 3 2 3 2 5" xfId="27961" xr:uid="{00000000-0005-0000-0000-0000254F0000}"/>
    <cellStyle name="20% - Dekorfärg5 3 2 3 2 6" xfId="44250" xr:uid="{00000000-0005-0000-0000-0000264F0000}"/>
    <cellStyle name="20% - Dekorfärg5 3 2 3 2_Tabell 6a K" xfId="21623" xr:uid="{00000000-0005-0000-0000-0000274F0000}"/>
    <cellStyle name="20% - Dekorfärg5 3 2 3 3" xfId="2894" xr:uid="{00000000-0005-0000-0000-0000284F0000}"/>
    <cellStyle name="20% - Dekorfärg5 3 2 3 3 2" xfId="7280" xr:uid="{00000000-0005-0000-0000-0000294F0000}"/>
    <cellStyle name="20% - Dekorfärg5 3 2 3 3 2 2" xfId="16165" xr:uid="{00000000-0005-0000-0000-00002A4F0000}"/>
    <cellStyle name="20% - Dekorfärg5 3 2 3 3 2 2 2" xfId="44251" xr:uid="{00000000-0005-0000-0000-00002B4F0000}"/>
    <cellStyle name="20% - Dekorfärg5 3 2 3 3 2 3" xfId="33662" xr:uid="{00000000-0005-0000-0000-00002C4F0000}"/>
    <cellStyle name="20% - Dekorfärg5 3 2 3 3 2_Tabell 6a K" xfId="25330" xr:uid="{00000000-0005-0000-0000-00002D4F0000}"/>
    <cellStyle name="20% - Dekorfärg5 3 2 3 3 3" xfId="11779" xr:uid="{00000000-0005-0000-0000-00002E4F0000}"/>
    <cellStyle name="20% - Dekorfärg5 3 2 3 3 3 2" xfId="44252" xr:uid="{00000000-0005-0000-0000-00002F4F0000}"/>
    <cellStyle name="20% - Dekorfärg5 3 2 3 3 4" xfId="29276" xr:uid="{00000000-0005-0000-0000-0000304F0000}"/>
    <cellStyle name="20% - Dekorfärg5 3 2 3 3 5" xfId="44253" xr:uid="{00000000-0005-0000-0000-0000314F0000}"/>
    <cellStyle name="20% - Dekorfärg5 3 2 3 3_Tabell 6a K" xfId="22773" xr:uid="{00000000-0005-0000-0000-0000324F0000}"/>
    <cellStyle name="20% - Dekorfärg5 3 2 3 4" xfId="5087" xr:uid="{00000000-0005-0000-0000-0000334F0000}"/>
    <cellStyle name="20% - Dekorfärg5 3 2 3 4 2" xfId="13972" xr:uid="{00000000-0005-0000-0000-0000344F0000}"/>
    <cellStyle name="20% - Dekorfärg5 3 2 3 4 2 2" xfId="44254" xr:uid="{00000000-0005-0000-0000-0000354F0000}"/>
    <cellStyle name="20% - Dekorfärg5 3 2 3 4 3" xfId="31469" xr:uid="{00000000-0005-0000-0000-0000364F0000}"/>
    <cellStyle name="20% - Dekorfärg5 3 2 3 4_Tabell 6a K" xfId="20057" xr:uid="{00000000-0005-0000-0000-0000374F0000}"/>
    <cellStyle name="20% - Dekorfärg5 3 2 3 5" xfId="9587" xr:uid="{00000000-0005-0000-0000-0000384F0000}"/>
    <cellStyle name="20% - Dekorfärg5 3 2 3 5 2" xfId="44255" xr:uid="{00000000-0005-0000-0000-0000394F0000}"/>
    <cellStyle name="20% - Dekorfärg5 3 2 3 6" xfId="27084" xr:uid="{00000000-0005-0000-0000-00003A4F0000}"/>
    <cellStyle name="20% - Dekorfärg5 3 2 3 7" xfId="44256" xr:uid="{00000000-0005-0000-0000-00003B4F0000}"/>
    <cellStyle name="20% - Dekorfärg5 3 2 3_Tabell 6a K" xfId="25437" xr:uid="{00000000-0005-0000-0000-00003C4F0000}"/>
    <cellStyle name="20% - Dekorfärg5 3 2 4" xfId="1126" xr:uid="{00000000-0005-0000-0000-00003D4F0000}"/>
    <cellStyle name="20% - Dekorfärg5 3 2 4 2" xfId="1580" xr:uid="{00000000-0005-0000-0000-00003E4F0000}"/>
    <cellStyle name="20% - Dekorfärg5 3 2 4 2 2" xfId="3772" xr:uid="{00000000-0005-0000-0000-00003F4F0000}"/>
    <cellStyle name="20% - Dekorfärg5 3 2 4 2 2 2" xfId="8158" xr:uid="{00000000-0005-0000-0000-0000404F0000}"/>
    <cellStyle name="20% - Dekorfärg5 3 2 4 2 2 2 2" xfId="17043" xr:uid="{00000000-0005-0000-0000-0000414F0000}"/>
    <cellStyle name="20% - Dekorfärg5 3 2 4 2 2 2 2 2" xfId="44257" xr:uid="{00000000-0005-0000-0000-0000424F0000}"/>
    <cellStyle name="20% - Dekorfärg5 3 2 4 2 2 2 3" xfId="34540" xr:uid="{00000000-0005-0000-0000-0000434F0000}"/>
    <cellStyle name="20% - Dekorfärg5 3 2 4 2 2 2_Tabell 6a K" xfId="26236" xr:uid="{00000000-0005-0000-0000-0000444F0000}"/>
    <cellStyle name="20% - Dekorfärg5 3 2 4 2 2 3" xfId="12657" xr:uid="{00000000-0005-0000-0000-0000454F0000}"/>
    <cellStyle name="20% - Dekorfärg5 3 2 4 2 2 3 2" xfId="44258" xr:uid="{00000000-0005-0000-0000-0000464F0000}"/>
    <cellStyle name="20% - Dekorfärg5 3 2 4 2 2 4" xfId="30154" xr:uid="{00000000-0005-0000-0000-0000474F0000}"/>
    <cellStyle name="20% - Dekorfärg5 3 2 4 2 2 5" xfId="44259" xr:uid="{00000000-0005-0000-0000-0000484F0000}"/>
    <cellStyle name="20% - Dekorfärg5 3 2 4 2 2_Tabell 6a K" xfId="17879" xr:uid="{00000000-0005-0000-0000-0000494F0000}"/>
    <cellStyle name="20% - Dekorfärg5 3 2 4 2 3" xfId="5965" xr:uid="{00000000-0005-0000-0000-00004A4F0000}"/>
    <cellStyle name="20% - Dekorfärg5 3 2 4 2 3 2" xfId="14850" xr:uid="{00000000-0005-0000-0000-00004B4F0000}"/>
    <cellStyle name="20% - Dekorfärg5 3 2 4 2 3 2 2" xfId="44260" xr:uid="{00000000-0005-0000-0000-00004C4F0000}"/>
    <cellStyle name="20% - Dekorfärg5 3 2 4 2 3 3" xfId="32347" xr:uid="{00000000-0005-0000-0000-00004D4F0000}"/>
    <cellStyle name="20% - Dekorfärg5 3 2 4 2 3_Tabell 6a K" xfId="19301" xr:uid="{00000000-0005-0000-0000-00004E4F0000}"/>
    <cellStyle name="20% - Dekorfärg5 3 2 4 2 4" xfId="10465" xr:uid="{00000000-0005-0000-0000-00004F4F0000}"/>
    <cellStyle name="20% - Dekorfärg5 3 2 4 2 4 2" xfId="44261" xr:uid="{00000000-0005-0000-0000-0000504F0000}"/>
    <cellStyle name="20% - Dekorfärg5 3 2 4 2 5" xfId="27962" xr:uid="{00000000-0005-0000-0000-0000514F0000}"/>
    <cellStyle name="20% - Dekorfärg5 3 2 4 2 6" xfId="44262" xr:uid="{00000000-0005-0000-0000-0000524F0000}"/>
    <cellStyle name="20% - Dekorfärg5 3 2 4 2_Tabell 6a K" xfId="21092" xr:uid="{00000000-0005-0000-0000-0000534F0000}"/>
    <cellStyle name="20% - Dekorfärg5 3 2 4 3" xfId="3318" xr:uid="{00000000-0005-0000-0000-0000544F0000}"/>
    <cellStyle name="20% - Dekorfärg5 3 2 4 3 2" xfId="7704" xr:uid="{00000000-0005-0000-0000-0000554F0000}"/>
    <cellStyle name="20% - Dekorfärg5 3 2 4 3 2 2" xfId="16589" xr:uid="{00000000-0005-0000-0000-0000564F0000}"/>
    <cellStyle name="20% - Dekorfärg5 3 2 4 3 2 2 2" xfId="44263" xr:uid="{00000000-0005-0000-0000-0000574F0000}"/>
    <cellStyle name="20% - Dekorfärg5 3 2 4 3 2 3" xfId="34086" xr:uid="{00000000-0005-0000-0000-0000584F0000}"/>
    <cellStyle name="20% - Dekorfärg5 3 2 4 3 2_Tabell 6a K" xfId="20807" xr:uid="{00000000-0005-0000-0000-0000594F0000}"/>
    <cellStyle name="20% - Dekorfärg5 3 2 4 3 3" xfId="12203" xr:uid="{00000000-0005-0000-0000-00005A4F0000}"/>
    <cellStyle name="20% - Dekorfärg5 3 2 4 3 3 2" xfId="44264" xr:uid="{00000000-0005-0000-0000-00005B4F0000}"/>
    <cellStyle name="20% - Dekorfärg5 3 2 4 3 4" xfId="29700" xr:uid="{00000000-0005-0000-0000-00005C4F0000}"/>
    <cellStyle name="20% - Dekorfärg5 3 2 4 3 5" xfId="44265" xr:uid="{00000000-0005-0000-0000-00005D4F0000}"/>
    <cellStyle name="20% - Dekorfärg5 3 2 4 3_Tabell 6a K" xfId="18159" xr:uid="{00000000-0005-0000-0000-00005E4F0000}"/>
    <cellStyle name="20% - Dekorfärg5 3 2 4 4" xfId="5511" xr:uid="{00000000-0005-0000-0000-00005F4F0000}"/>
    <cellStyle name="20% - Dekorfärg5 3 2 4 4 2" xfId="14396" xr:uid="{00000000-0005-0000-0000-0000604F0000}"/>
    <cellStyle name="20% - Dekorfärg5 3 2 4 4 2 2" xfId="44266" xr:uid="{00000000-0005-0000-0000-0000614F0000}"/>
    <cellStyle name="20% - Dekorfärg5 3 2 4 4 3" xfId="31893" xr:uid="{00000000-0005-0000-0000-0000624F0000}"/>
    <cellStyle name="20% - Dekorfärg5 3 2 4 4_Tabell 6a K" xfId="21363" xr:uid="{00000000-0005-0000-0000-0000634F0000}"/>
    <cellStyle name="20% - Dekorfärg5 3 2 4 5" xfId="10011" xr:uid="{00000000-0005-0000-0000-0000644F0000}"/>
    <cellStyle name="20% - Dekorfärg5 3 2 4 5 2" xfId="44267" xr:uid="{00000000-0005-0000-0000-0000654F0000}"/>
    <cellStyle name="20% - Dekorfärg5 3 2 4 6" xfId="27508" xr:uid="{00000000-0005-0000-0000-0000664F0000}"/>
    <cellStyle name="20% - Dekorfärg5 3 2 4 7" xfId="44268" xr:uid="{00000000-0005-0000-0000-0000674F0000}"/>
    <cellStyle name="20% - Dekorfärg5 3 2 4_Tabell 6a K" xfId="24939" xr:uid="{00000000-0005-0000-0000-0000684F0000}"/>
    <cellStyle name="20% - Dekorfärg5 3 2 5" xfId="1576" xr:uid="{00000000-0005-0000-0000-0000694F0000}"/>
    <cellStyle name="20% - Dekorfärg5 3 2 5 2" xfId="3768" xr:uid="{00000000-0005-0000-0000-00006A4F0000}"/>
    <cellStyle name="20% - Dekorfärg5 3 2 5 2 2" xfId="8154" xr:uid="{00000000-0005-0000-0000-00006B4F0000}"/>
    <cellStyle name="20% - Dekorfärg5 3 2 5 2 2 2" xfId="17039" xr:uid="{00000000-0005-0000-0000-00006C4F0000}"/>
    <cellStyle name="20% - Dekorfärg5 3 2 5 2 2 2 2" xfId="44269" xr:uid="{00000000-0005-0000-0000-00006D4F0000}"/>
    <cellStyle name="20% - Dekorfärg5 3 2 5 2 2 3" xfId="34536" xr:uid="{00000000-0005-0000-0000-00006E4F0000}"/>
    <cellStyle name="20% - Dekorfärg5 3 2 5 2 2_Tabell 6a K" xfId="22651" xr:uid="{00000000-0005-0000-0000-00006F4F0000}"/>
    <cellStyle name="20% - Dekorfärg5 3 2 5 2 3" xfId="12653" xr:uid="{00000000-0005-0000-0000-0000704F0000}"/>
    <cellStyle name="20% - Dekorfärg5 3 2 5 2 3 2" xfId="44270" xr:uid="{00000000-0005-0000-0000-0000714F0000}"/>
    <cellStyle name="20% - Dekorfärg5 3 2 5 2 4" xfId="30150" xr:uid="{00000000-0005-0000-0000-0000724F0000}"/>
    <cellStyle name="20% - Dekorfärg5 3 2 5 2 5" xfId="44271" xr:uid="{00000000-0005-0000-0000-0000734F0000}"/>
    <cellStyle name="20% - Dekorfärg5 3 2 5 2_Tabell 6a K" xfId="23794" xr:uid="{00000000-0005-0000-0000-0000744F0000}"/>
    <cellStyle name="20% - Dekorfärg5 3 2 5 3" xfId="5961" xr:uid="{00000000-0005-0000-0000-0000754F0000}"/>
    <cellStyle name="20% - Dekorfärg5 3 2 5 3 2" xfId="14846" xr:uid="{00000000-0005-0000-0000-0000764F0000}"/>
    <cellStyle name="20% - Dekorfärg5 3 2 5 3 2 2" xfId="44272" xr:uid="{00000000-0005-0000-0000-0000774F0000}"/>
    <cellStyle name="20% - Dekorfärg5 3 2 5 3 3" xfId="32343" xr:uid="{00000000-0005-0000-0000-0000784F0000}"/>
    <cellStyle name="20% - Dekorfärg5 3 2 5 3_Tabell 6a K" xfId="19828" xr:uid="{00000000-0005-0000-0000-0000794F0000}"/>
    <cellStyle name="20% - Dekorfärg5 3 2 5 4" xfId="10461" xr:uid="{00000000-0005-0000-0000-00007A4F0000}"/>
    <cellStyle name="20% - Dekorfärg5 3 2 5 4 2" xfId="44273" xr:uid="{00000000-0005-0000-0000-00007B4F0000}"/>
    <cellStyle name="20% - Dekorfärg5 3 2 5 5" xfId="27958" xr:uid="{00000000-0005-0000-0000-00007C4F0000}"/>
    <cellStyle name="20% - Dekorfärg5 3 2 5 6" xfId="44274" xr:uid="{00000000-0005-0000-0000-00007D4F0000}"/>
    <cellStyle name="20% - Dekorfärg5 3 2 5_Tabell 6a K" xfId="20940" xr:uid="{00000000-0005-0000-0000-00007E4F0000}"/>
    <cellStyle name="20% - Dekorfärg5 3 2 6" xfId="2470" xr:uid="{00000000-0005-0000-0000-00007F4F0000}"/>
    <cellStyle name="20% - Dekorfärg5 3 2 6 2" xfId="6856" xr:uid="{00000000-0005-0000-0000-0000804F0000}"/>
    <cellStyle name="20% - Dekorfärg5 3 2 6 2 2" xfId="15741" xr:uid="{00000000-0005-0000-0000-0000814F0000}"/>
    <cellStyle name="20% - Dekorfärg5 3 2 6 2 2 2" xfId="44275" xr:uid="{00000000-0005-0000-0000-0000824F0000}"/>
    <cellStyle name="20% - Dekorfärg5 3 2 6 2 3" xfId="33238" xr:uid="{00000000-0005-0000-0000-0000834F0000}"/>
    <cellStyle name="20% - Dekorfärg5 3 2 6 2_Tabell 6a K" xfId="23427" xr:uid="{00000000-0005-0000-0000-0000844F0000}"/>
    <cellStyle name="20% - Dekorfärg5 3 2 6 3" xfId="11355" xr:uid="{00000000-0005-0000-0000-0000854F0000}"/>
    <cellStyle name="20% - Dekorfärg5 3 2 6 3 2" xfId="44276" xr:uid="{00000000-0005-0000-0000-0000864F0000}"/>
    <cellStyle name="20% - Dekorfärg5 3 2 6 4" xfId="28852" xr:uid="{00000000-0005-0000-0000-0000874F0000}"/>
    <cellStyle name="20% - Dekorfärg5 3 2 6 5" xfId="44277" xr:uid="{00000000-0005-0000-0000-0000884F0000}"/>
    <cellStyle name="20% - Dekorfärg5 3 2 6_Tabell 6a K" xfId="21523" xr:uid="{00000000-0005-0000-0000-0000894F0000}"/>
    <cellStyle name="20% - Dekorfärg5 3 2 7" xfId="4663" xr:uid="{00000000-0005-0000-0000-00008A4F0000}"/>
    <cellStyle name="20% - Dekorfärg5 3 2 7 2" xfId="13548" xr:uid="{00000000-0005-0000-0000-00008B4F0000}"/>
    <cellStyle name="20% - Dekorfärg5 3 2 7 2 2" xfId="44278" xr:uid="{00000000-0005-0000-0000-00008C4F0000}"/>
    <cellStyle name="20% - Dekorfärg5 3 2 7 3" xfId="31045" xr:uid="{00000000-0005-0000-0000-00008D4F0000}"/>
    <cellStyle name="20% - Dekorfärg5 3 2 7_Tabell 6a K" xfId="23938" xr:uid="{00000000-0005-0000-0000-00008E4F0000}"/>
    <cellStyle name="20% - Dekorfärg5 3 2 8" xfId="9163" xr:uid="{00000000-0005-0000-0000-00008F4F0000}"/>
    <cellStyle name="20% - Dekorfärg5 3 2 8 2" xfId="44279" xr:uid="{00000000-0005-0000-0000-0000904F0000}"/>
    <cellStyle name="20% - Dekorfärg5 3 2 9" xfId="26660" xr:uid="{00000000-0005-0000-0000-0000914F0000}"/>
    <cellStyle name="20% - Dekorfärg5 3 2_Tabell 6a K" xfId="20708" xr:uid="{00000000-0005-0000-0000-0000924F0000}"/>
    <cellStyle name="20% - Dekorfärg5 3 3" xfId="334" xr:uid="{00000000-0005-0000-0000-0000934F0000}"/>
    <cellStyle name="20% - Dekorfärg5 3 3 10" xfId="44280" xr:uid="{00000000-0005-0000-0000-0000944F0000}"/>
    <cellStyle name="20% - Dekorfärg5 3 3 11" xfId="44281" xr:uid="{00000000-0005-0000-0000-0000954F0000}"/>
    <cellStyle name="20% - Dekorfärg5 3 3 2" xfId="546" xr:uid="{00000000-0005-0000-0000-0000964F0000}"/>
    <cellStyle name="20% - Dekorfärg5 3 3 2 2" xfId="970" xr:uid="{00000000-0005-0000-0000-0000974F0000}"/>
    <cellStyle name="20% - Dekorfärg5 3 3 2 2 2" xfId="1583" xr:uid="{00000000-0005-0000-0000-0000984F0000}"/>
    <cellStyle name="20% - Dekorfärg5 3 3 2 2 2 2" xfId="3775" xr:uid="{00000000-0005-0000-0000-0000994F0000}"/>
    <cellStyle name="20% - Dekorfärg5 3 3 2 2 2 2 2" xfId="8161" xr:uid="{00000000-0005-0000-0000-00009A4F0000}"/>
    <cellStyle name="20% - Dekorfärg5 3 3 2 2 2 2 2 2" xfId="17046" xr:uid="{00000000-0005-0000-0000-00009B4F0000}"/>
    <cellStyle name="20% - Dekorfärg5 3 3 2 2 2 2 2 2 2" xfId="44282" xr:uid="{00000000-0005-0000-0000-00009C4F0000}"/>
    <cellStyle name="20% - Dekorfärg5 3 3 2 2 2 2 2 3" xfId="34543" xr:uid="{00000000-0005-0000-0000-00009D4F0000}"/>
    <cellStyle name="20% - Dekorfärg5 3 3 2 2 2 2 2_Tabell 6a K" xfId="21545" xr:uid="{00000000-0005-0000-0000-00009E4F0000}"/>
    <cellStyle name="20% - Dekorfärg5 3 3 2 2 2 2 3" xfId="12660" xr:uid="{00000000-0005-0000-0000-00009F4F0000}"/>
    <cellStyle name="20% - Dekorfärg5 3 3 2 2 2 2 3 2" xfId="44283" xr:uid="{00000000-0005-0000-0000-0000A04F0000}"/>
    <cellStyle name="20% - Dekorfärg5 3 3 2 2 2 2 4" xfId="30157" xr:uid="{00000000-0005-0000-0000-0000A14F0000}"/>
    <cellStyle name="20% - Dekorfärg5 3 3 2 2 2 2 5" xfId="44284" xr:uid="{00000000-0005-0000-0000-0000A24F0000}"/>
    <cellStyle name="20% - Dekorfärg5 3 3 2 2 2 2_Tabell 6a K" xfId="19878" xr:uid="{00000000-0005-0000-0000-0000A34F0000}"/>
    <cellStyle name="20% - Dekorfärg5 3 3 2 2 2 3" xfId="5968" xr:uid="{00000000-0005-0000-0000-0000A44F0000}"/>
    <cellStyle name="20% - Dekorfärg5 3 3 2 2 2 3 2" xfId="14853" xr:uid="{00000000-0005-0000-0000-0000A54F0000}"/>
    <cellStyle name="20% - Dekorfärg5 3 3 2 2 2 3 2 2" xfId="44285" xr:uid="{00000000-0005-0000-0000-0000A64F0000}"/>
    <cellStyle name="20% - Dekorfärg5 3 3 2 2 2 3 3" xfId="32350" xr:uid="{00000000-0005-0000-0000-0000A74F0000}"/>
    <cellStyle name="20% - Dekorfärg5 3 3 2 2 2 3_Tabell 6a K" xfId="18372" xr:uid="{00000000-0005-0000-0000-0000A84F0000}"/>
    <cellStyle name="20% - Dekorfärg5 3 3 2 2 2 4" xfId="10468" xr:uid="{00000000-0005-0000-0000-0000A94F0000}"/>
    <cellStyle name="20% - Dekorfärg5 3 3 2 2 2 4 2" xfId="44286" xr:uid="{00000000-0005-0000-0000-0000AA4F0000}"/>
    <cellStyle name="20% - Dekorfärg5 3 3 2 2 2 5" xfId="27965" xr:uid="{00000000-0005-0000-0000-0000AB4F0000}"/>
    <cellStyle name="20% - Dekorfärg5 3 3 2 2 2 6" xfId="44287" xr:uid="{00000000-0005-0000-0000-0000AC4F0000}"/>
    <cellStyle name="20% - Dekorfärg5 3 3 2 2 2_Tabell 6a K" xfId="18730" xr:uid="{00000000-0005-0000-0000-0000AD4F0000}"/>
    <cellStyle name="20% - Dekorfärg5 3 3 2 2 3" xfId="3162" xr:uid="{00000000-0005-0000-0000-0000AE4F0000}"/>
    <cellStyle name="20% - Dekorfärg5 3 3 2 2 3 2" xfId="7548" xr:uid="{00000000-0005-0000-0000-0000AF4F0000}"/>
    <cellStyle name="20% - Dekorfärg5 3 3 2 2 3 2 2" xfId="16433" xr:uid="{00000000-0005-0000-0000-0000B04F0000}"/>
    <cellStyle name="20% - Dekorfärg5 3 3 2 2 3 2 2 2" xfId="44288" xr:uid="{00000000-0005-0000-0000-0000B14F0000}"/>
    <cellStyle name="20% - Dekorfärg5 3 3 2 2 3 2 3" xfId="33930" xr:uid="{00000000-0005-0000-0000-0000B24F0000}"/>
    <cellStyle name="20% - Dekorfärg5 3 3 2 2 3 2_Tabell 6a K" xfId="20599" xr:uid="{00000000-0005-0000-0000-0000B34F0000}"/>
    <cellStyle name="20% - Dekorfärg5 3 3 2 2 3 3" xfId="12047" xr:uid="{00000000-0005-0000-0000-0000B44F0000}"/>
    <cellStyle name="20% - Dekorfärg5 3 3 2 2 3 3 2" xfId="44289" xr:uid="{00000000-0005-0000-0000-0000B54F0000}"/>
    <cellStyle name="20% - Dekorfärg5 3 3 2 2 3 4" xfId="29544" xr:uid="{00000000-0005-0000-0000-0000B64F0000}"/>
    <cellStyle name="20% - Dekorfärg5 3 3 2 2 3 5" xfId="44290" xr:uid="{00000000-0005-0000-0000-0000B74F0000}"/>
    <cellStyle name="20% - Dekorfärg5 3 3 2 2 3_Tabell 6a K" xfId="24940" xr:uid="{00000000-0005-0000-0000-0000B84F0000}"/>
    <cellStyle name="20% - Dekorfärg5 3 3 2 2 4" xfId="5355" xr:uid="{00000000-0005-0000-0000-0000B94F0000}"/>
    <cellStyle name="20% - Dekorfärg5 3 3 2 2 4 2" xfId="14240" xr:uid="{00000000-0005-0000-0000-0000BA4F0000}"/>
    <cellStyle name="20% - Dekorfärg5 3 3 2 2 4 2 2" xfId="44291" xr:uid="{00000000-0005-0000-0000-0000BB4F0000}"/>
    <cellStyle name="20% - Dekorfärg5 3 3 2 2 4 3" xfId="31737" xr:uid="{00000000-0005-0000-0000-0000BC4F0000}"/>
    <cellStyle name="20% - Dekorfärg5 3 3 2 2 4_Tabell 6a K" xfId="18922" xr:uid="{00000000-0005-0000-0000-0000BD4F0000}"/>
    <cellStyle name="20% - Dekorfärg5 3 3 2 2 5" xfId="9855" xr:uid="{00000000-0005-0000-0000-0000BE4F0000}"/>
    <cellStyle name="20% - Dekorfärg5 3 3 2 2 5 2" xfId="44292" xr:uid="{00000000-0005-0000-0000-0000BF4F0000}"/>
    <cellStyle name="20% - Dekorfärg5 3 3 2 2 6" xfId="27352" xr:uid="{00000000-0005-0000-0000-0000C04F0000}"/>
    <cellStyle name="20% - Dekorfärg5 3 3 2 2 7" xfId="44293" xr:uid="{00000000-0005-0000-0000-0000C14F0000}"/>
    <cellStyle name="20% - Dekorfärg5 3 3 2 2_Tabell 6a K" xfId="20158" xr:uid="{00000000-0005-0000-0000-0000C24F0000}"/>
    <cellStyle name="20% - Dekorfärg5 3 3 2 3" xfId="1582" xr:uid="{00000000-0005-0000-0000-0000C34F0000}"/>
    <cellStyle name="20% - Dekorfärg5 3 3 2 3 2" xfId="3774" xr:uid="{00000000-0005-0000-0000-0000C44F0000}"/>
    <cellStyle name="20% - Dekorfärg5 3 3 2 3 2 2" xfId="8160" xr:uid="{00000000-0005-0000-0000-0000C54F0000}"/>
    <cellStyle name="20% - Dekorfärg5 3 3 2 3 2 2 2" xfId="17045" xr:uid="{00000000-0005-0000-0000-0000C64F0000}"/>
    <cellStyle name="20% - Dekorfärg5 3 3 2 3 2 2 2 2" xfId="44294" xr:uid="{00000000-0005-0000-0000-0000C74F0000}"/>
    <cellStyle name="20% - Dekorfärg5 3 3 2 3 2 2 3" xfId="34542" xr:uid="{00000000-0005-0000-0000-0000C84F0000}"/>
    <cellStyle name="20% - Dekorfärg5 3 3 2 3 2 2_Tabell 6a K" xfId="23092" xr:uid="{00000000-0005-0000-0000-0000C94F0000}"/>
    <cellStyle name="20% - Dekorfärg5 3 3 2 3 2 3" xfId="12659" xr:uid="{00000000-0005-0000-0000-0000CA4F0000}"/>
    <cellStyle name="20% - Dekorfärg5 3 3 2 3 2 3 2" xfId="44295" xr:uid="{00000000-0005-0000-0000-0000CB4F0000}"/>
    <cellStyle name="20% - Dekorfärg5 3 3 2 3 2 4" xfId="30156" xr:uid="{00000000-0005-0000-0000-0000CC4F0000}"/>
    <cellStyle name="20% - Dekorfärg5 3 3 2 3 2 5" xfId="44296" xr:uid="{00000000-0005-0000-0000-0000CD4F0000}"/>
    <cellStyle name="20% - Dekorfärg5 3 3 2 3 2_Tabell 6a K" xfId="21893" xr:uid="{00000000-0005-0000-0000-0000CE4F0000}"/>
    <cellStyle name="20% - Dekorfärg5 3 3 2 3 3" xfId="5967" xr:uid="{00000000-0005-0000-0000-0000CF4F0000}"/>
    <cellStyle name="20% - Dekorfärg5 3 3 2 3 3 2" xfId="14852" xr:uid="{00000000-0005-0000-0000-0000D04F0000}"/>
    <cellStyle name="20% - Dekorfärg5 3 3 2 3 3 2 2" xfId="44297" xr:uid="{00000000-0005-0000-0000-0000D14F0000}"/>
    <cellStyle name="20% - Dekorfärg5 3 3 2 3 3 3" xfId="32349" xr:uid="{00000000-0005-0000-0000-0000D24F0000}"/>
    <cellStyle name="20% - Dekorfärg5 3 3 2 3 3_Tabell 6a K" xfId="24699" xr:uid="{00000000-0005-0000-0000-0000D34F0000}"/>
    <cellStyle name="20% - Dekorfärg5 3 3 2 3 4" xfId="10467" xr:uid="{00000000-0005-0000-0000-0000D44F0000}"/>
    <cellStyle name="20% - Dekorfärg5 3 3 2 3 4 2" xfId="44298" xr:uid="{00000000-0005-0000-0000-0000D54F0000}"/>
    <cellStyle name="20% - Dekorfärg5 3 3 2 3 5" xfId="27964" xr:uid="{00000000-0005-0000-0000-0000D64F0000}"/>
    <cellStyle name="20% - Dekorfärg5 3 3 2 3 6" xfId="44299" xr:uid="{00000000-0005-0000-0000-0000D74F0000}"/>
    <cellStyle name="20% - Dekorfärg5 3 3 2 3_Tabell 6a K" xfId="22328" xr:uid="{00000000-0005-0000-0000-0000D84F0000}"/>
    <cellStyle name="20% - Dekorfärg5 3 3 2 4" xfId="2738" xr:uid="{00000000-0005-0000-0000-0000D94F0000}"/>
    <cellStyle name="20% - Dekorfärg5 3 3 2 4 2" xfId="7124" xr:uid="{00000000-0005-0000-0000-0000DA4F0000}"/>
    <cellStyle name="20% - Dekorfärg5 3 3 2 4 2 2" xfId="16009" xr:uid="{00000000-0005-0000-0000-0000DB4F0000}"/>
    <cellStyle name="20% - Dekorfärg5 3 3 2 4 2 2 2" xfId="44300" xr:uid="{00000000-0005-0000-0000-0000DC4F0000}"/>
    <cellStyle name="20% - Dekorfärg5 3 3 2 4 2 3" xfId="33506" xr:uid="{00000000-0005-0000-0000-0000DD4F0000}"/>
    <cellStyle name="20% - Dekorfärg5 3 3 2 4 2_Tabell 6a K" xfId="23533" xr:uid="{00000000-0005-0000-0000-0000DE4F0000}"/>
    <cellStyle name="20% - Dekorfärg5 3 3 2 4 3" xfId="11623" xr:uid="{00000000-0005-0000-0000-0000DF4F0000}"/>
    <cellStyle name="20% - Dekorfärg5 3 3 2 4 3 2" xfId="44301" xr:uid="{00000000-0005-0000-0000-0000E04F0000}"/>
    <cellStyle name="20% - Dekorfärg5 3 3 2 4 4" xfId="29120" xr:uid="{00000000-0005-0000-0000-0000E14F0000}"/>
    <cellStyle name="20% - Dekorfärg5 3 3 2 4 5" xfId="44302" xr:uid="{00000000-0005-0000-0000-0000E24F0000}"/>
    <cellStyle name="20% - Dekorfärg5 3 3 2 4_Tabell 6a K" xfId="23933" xr:uid="{00000000-0005-0000-0000-0000E34F0000}"/>
    <cellStyle name="20% - Dekorfärg5 3 3 2 5" xfId="4931" xr:uid="{00000000-0005-0000-0000-0000E44F0000}"/>
    <cellStyle name="20% - Dekorfärg5 3 3 2 5 2" xfId="13816" xr:uid="{00000000-0005-0000-0000-0000E54F0000}"/>
    <cellStyle name="20% - Dekorfärg5 3 3 2 5 2 2" xfId="44303" xr:uid="{00000000-0005-0000-0000-0000E64F0000}"/>
    <cellStyle name="20% - Dekorfärg5 3 3 2 5 3" xfId="31313" xr:uid="{00000000-0005-0000-0000-0000E74F0000}"/>
    <cellStyle name="20% - Dekorfärg5 3 3 2 5_Tabell 6a K" xfId="23110" xr:uid="{00000000-0005-0000-0000-0000E84F0000}"/>
    <cellStyle name="20% - Dekorfärg5 3 3 2 6" xfId="9431" xr:uid="{00000000-0005-0000-0000-0000E94F0000}"/>
    <cellStyle name="20% - Dekorfärg5 3 3 2 6 2" xfId="44304" xr:uid="{00000000-0005-0000-0000-0000EA4F0000}"/>
    <cellStyle name="20% - Dekorfärg5 3 3 2 7" xfId="26928" xr:uid="{00000000-0005-0000-0000-0000EB4F0000}"/>
    <cellStyle name="20% - Dekorfärg5 3 3 2 8" xfId="44305" xr:uid="{00000000-0005-0000-0000-0000EC4F0000}"/>
    <cellStyle name="20% - Dekorfärg5 3 3 2_Tabell 6a K" xfId="25280" xr:uid="{00000000-0005-0000-0000-0000ED4F0000}"/>
    <cellStyle name="20% - Dekorfärg5 3 3 3" xfId="758" xr:uid="{00000000-0005-0000-0000-0000EE4F0000}"/>
    <cellStyle name="20% - Dekorfärg5 3 3 3 2" xfId="1584" xr:uid="{00000000-0005-0000-0000-0000EF4F0000}"/>
    <cellStyle name="20% - Dekorfärg5 3 3 3 2 2" xfId="3776" xr:uid="{00000000-0005-0000-0000-0000F04F0000}"/>
    <cellStyle name="20% - Dekorfärg5 3 3 3 2 2 2" xfId="8162" xr:uid="{00000000-0005-0000-0000-0000F14F0000}"/>
    <cellStyle name="20% - Dekorfärg5 3 3 3 2 2 2 2" xfId="17047" xr:uid="{00000000-0005-0000-0000-0000F24F0000}"/>
    <cellStyle name="20% - Dekorfärg5 3 3 3 2 2 2 2 2" xfId="44306" xr:uid="{00000000-0005-0000-0000-0000F34F0000}"/>
    <cellStyle name="20% - Dekorfärg5 3 3 3 2 2 2 3" xfId="34544" xr:uid="{00000000-0005-0000-0000-0000F44F0000}"/>
    <cellStyle name="20% - Dekorfärg5 3 3 3 2 2 2_Tabell 6a K" xfId="24328" xr:uid="{00000000-0005-0000-0000-0000F54F0000}"/>
    <cellStyle name="20% - Dekorfärg5 3 3 3 2 2 3" xfId="12661" xr:uid="{00000000-0005-0000-0000-0000F64F0000}"/>
    <cellStyle name="20% - Dekorfärg5 3 3 3 2 2 3 2" xfId="44307" xr:uid="{00000000-0005-0000-0000-0000F74F0000}"/>
    <cellStyle name="20% - Dekorfärg5 3 3 3 2 2 4" xfId="30158" xr:uid="{00000000-0005-0000-0000-0000F84F0000}"/>
    <cellStyle name="20% - Dekorfärg5 3 3 3 2 2 5" xfId="44308" xr:uid="{00000000-0005-0000-0000-0000F94F0000}"/>
    <cellStyle name="20% - Dekorfärg5 3 3 3 2 2_Tabell 6a K" xfId="24958" xr:uid="{00000000-0005-0000-0000-0000FA4F0000}"/>
    <cellStyle name="20% - Dekorfärg5 3 3 3 2 3" xfId="5969" xr:uid="{00000000-0005-0000-0000-0000FB4F0000}"/>
    <cellStyle name="20% - Dekorfärg5 3 3 3 2 3 2" xfId="14854" xr:uid="{00000000-0005-0000-0000-0000FC4F0000}"/>
    <cellStyle name="20% - Dekorfärg5 3 3 3 2 3 2 2" xfId="44309" xr:uid="{00000000-0005-0000-0000-0000FD4F0000}"/>
    <cellStyle name="20% - Dekorfärg5 3 3 3 2 3 3" xfId="32351" xr:uid="{00000000-0005-0000-0000-0000FE4F0000}"/>
    <cellStyle name="20% - Dekorfärg5 3 3 3 2 3_Tabell 6a K" xfId="20770" xr:uid="{00000000-0005-0000-0000-0000FF4F0000}"/>
    <cellStyle name="20% - Dekorfärg5 3 3 3 2 4" xfId="10469" xr:uid="{00000000-0005-0000-0000-000000500000}"/>
    <cellStyle name="20% - Dekorfärg5 3 3 3 2 4 2" xfId="44310" xr:uid="{00000000-0005-0000-0000-000001500000}"/>
    <cellStyle name="20% - Dekorfärg5 3 3 3 2 5" xfId="27966" xr:uid="{00000000-0005-0000-0000-000002500000}"/>
    <cellStyle name="20% - Dekorfärg5 3 3 3 2 6" xfId="44311" xr:uid="{00000000-0005-0000-0000-000003500000}"/>
    <cellStyle name="20% - Dekorfärg5 3 3 3 2_Tabell 6a K" xfId="19723" xr:uid="{00000000-0005-0000-0000-000004500000}"/>
    <cellStyle name="20% - Dekorfärg5 3 3 3 3" xfId="2950" xr:uid="{00000000-0005-0000-0000-000005500000}"/>
    <cellStyle name="20% - Dekorfärg5 3 3 3 3 2" xfId="7336" xr:uid="{00000000-0005-0000-0000-000006500000}"/>
    <cellStyle name="20% - Dekorfärg5 3 3 3 3 2 2" xfId="16221" xr:uid="{00000000-0005-0000-0000-000007500000}"/>
    <cellStyle name="20% - Dekorfärg5 3 3 3 3 2 2 2" xfId="44312" xr:uid="{00000000-0005-0000-0000-000008500000}"/>
    <cellStyle name="20% - Dekorfärg5 3 3 3 3 2 3" xfId="33718" xr:uid="{00000000-0005-0000-0000-000009500000}"/>
    <cellStyle name="20% - Dekorfärg5 3 3 3 3 2_Tabell 6a K" xfId="21295" xr:uid="{00000000-0005-0000-0000-00000A500000}"/>
    <cellStyle name="20% - Dekorfärg5 3 3 3 3 3" xfId="11835" xr:uid="{00000000-0005-0000-0000-00000B500000}"/>
    <cellStyle name="20% - Dekorfärg5 3 3 3 3 3 2" xfId="44313" xr:uid="{00000000-0005-0000-0000-00000C500000}"/>
    <cellStyle name="20% - Dekorfärg5 3 3 3 3 4" xfId="29332" xr:uid="{00000000-0005-0000-0000-00000D500000}"/>
    <cellStyle name="20% - Dekorfärg5 3 3 3 3 5" xfId="44314" xr:uid="{00000000-0005-0000-0000-00000E500000}"/>
    <cellStyle name="20% - Dekorfärg5 3 3 3 3_Tabell 6a K" xfId="23731" xr:uid="{00000000-0005-0000-0000-00000F500000}"/>
    <cellStyle name="20% - Dekorfärg5 3 3 3 4" xfId="5143" xr:uid="{00000000-0005-0000-0000-000010500000}"/>
    <cellStyle name="20% - Dekorfärg5 3 3 3 4 2" xfId="14028" xr:uid="{00000000-0005-0000-0000-000011500000}"/>
    <cellStyle name="20% - Dekorfärg5 3 3 3 4 2 2" xfId="44315" xr:uid="{00000000-0005-0000-0000-000012500000}"/>
    <cellStyle name="20% - Dekorfärg5 3 3 3 4 3" xfId="31525" xr:uid="{00000000-0005-0000-0000-000013500000}"/>
    <cellStyle name="20% - Dekorfärg5 3 3 3 4_Tabell 6a K" xfId="21824" xr:uid="{00000000-0005-0000-0000-000014500000}"/>
    <cellStyle name="20% - Dekorfärg5 3 3 3 5" xfId="9643" xr:uid="{00000000-0005-0000-0000-000015500000}"/>
    <cellStyle name="20% - Dekorfärg5 3 3 3 5 2" xfId="44316" xr:uid="{00000000-0005-0000-0000-000016500000}"/>
    <cellStyle name="20% - Dekorfärg5 3 3 3 6" xfId="27140" xr:uid="{00000000-0005-0000-0000-000017500000}"/>
    <cellStyle name="20% - Dekorfärg5 3 3 3 7" xfId="44317" xr:uid="{00000000-0005-0000-0000-000018500000}"/>
    <cellStyle name="20% - Dekorfärg5 3 3 3_Tabell 6a K" xfId="24500" xr:uid="{00000000-0005-0000-0000-000019500000}"/>
    <cellStyle name="20% - Dekorfärg5 3 3 4" xfId="1182" xr:uid="{00000000-0005-0000-0000-00001A500000}"/>
    <cellStyle name="20% - Dekorfärg5 3 3 4 2" xfId="1585" xr:uid="{00000000-0005-0000-0000-00001B500000}"/>
    <cellStyle name="20% - Dekorfärg5 3 3 4 2 2" xfId="3777" xr:uid="{00000000-0005-0000-0000-00001C500000}"/>
    <cellStyle name="20% - Dekorfärg5 3 3 4 2 2 2" xfId="8163" xr:uid="{00000000-0005-0000-0000-00001D500000}"/>
    <cellStyle name="20% - Dekorfärg5 3 3 4 2 2 2 2" xfId="17048" xr:uid="{00000000-0005-0000-0000-00001E500000}"/>
    <cellStyle name="20% - Dekorfärg5 3 3 4 2 2 2 2 2" xfId="44318" xr:uid="{00000000-0005-0000-0000-00001F500000}"/>
    <cellStyle name="20% - Dekorfärg5 3 3 4 2 2 2 3" xfId="34545" xr:uid="{00000000-0005-0000-0000-000020500000}"/>
    <cellStyle name="20% - Dekorfärg5 3 3 4 2 2 2_Tabell 6a K" xfId="19719" xr:uid="{00000000-0005-0000-0000-000021500000}"/>
    <cellStyle name="20% - Dekorfärg5 3 3 4 2 2 3" xfId="12662" xr:uid="{00000000-0005-0000-0000-000022500000}"/>
    <cellStyle name="20% - Dekorfärg5 3 3 4 2 2 3 2" xfId="44319" xr:uid="{00000000-0005-0000-0000-000023500000}"/>
    <cellStyle name="20% - Dekorfärg5 3 3 4 2 2 4" xfId="30159" xr:uid="{00000000-0005-0000-0000-000024500000}"/>
    <cellStyle name="20% - Dekorfärg5 3 3 4 2 2 5" xfId="44320" xr:uid="{00000000-0005-0000-0000-000025500000}"/>
    <cellStyle name="20% - Dekorfärg5 3 3 4 2 2_Tabell 6a K" xfId="25971" xr:uid="{00000000-0005-0000-0000-000026500000}"/>
    <cellStyle name="20% - Dekorfärg5 3 3 4 2 3" xfId="5970" xr:uid="{00000000-0005-0000-0000-000027500000}"/>
    <cellStyle name="20% - Dekorfärg5 3 3 4 2 3 2" xfId="14855" xr:uid="{00000000-0005-0000-0000-000028500000}"/>
    <cellStyle name="20% - Dekorfärg5 3 3 4 2 3 2 2" xfId="44321" xr:uid="{00000000-0005-0000-0000-000029500000}"/>
    <cellStyle name="20% - Dekorfärg5 3 3 4 2 3 3" xfId="32352" xr:uid="{00000000-0005-0000-0000-00002A500000}"/>
    <cellStyle name="20% - Dekorfärg5 3 3 4 2 3_Tabell 6a K" xfId="20994" xr:uid="{00000000-0005-0000-0000-00002B500000}"/>
    <cellStyle name="20% - Dekorfärg5 3 3 4 2 4" xfId="10470" xr:uid="{00000000-0005-0000-0000-00002C500000}"/>
    <cellStyle name="20% - Dekorfärg5 3 3 4 2 4 2" xfId="44322" xr:uid="{00000000-0005-0000-0000-00002D500000}"/>
    <cellStyle name="20% - Dekorfärg5 3 3 4 2 5" xfId="27967" xr:uid="{00000000-0005-0000-0000-00002E500000}"/>
    <cellStyle name="20% - Dekorfärg5 3 3 4 2 6" xfId="44323" xr:uid="{00000000-0005-0000-0000-00002F500000}"/>
    <cellStyle name="20% - Dekorfärg5 3 3 4 2_Tabell 6a K" xfId="22269" xr:uid="{00000000-0005-0000-0000-000030500000}"/>
    <cellStyle name="20% - Dekorfärg5 3 3 4 3" xfId="3374" xr:uid="{00000000-0005-0000-0000-000031500000}"/>
    <cellStyle name="20% - Dekorfärg5 3 3 4 3 2" xfId="7760" xr:uid="{00000000-0005-0000-0000-000032500000}"/>
    <cellStyle name="20% - Dekorfärg5 3 3 4 3 2 2" xfId="16645" xr:uid="{00000000-0005-0000-0000-000033500000}"/>
    <cellStyle name="20% - Dekorfärg5 3 3 4 3 2 2 2" xfId="44324" xr:uid="{00000000-0005-0000-0000-000034500000}"/>
    <cellStyle name="20% - Dekorfärg5 3 3 4 3 2 3" xfId="34142" xr:uid="{00000000-0005-0000-0000-000035500000}"/>
    <cellStyle name="20% - Dekorfärg5 3 3 4 3 2_Tabell 6a K" xfId="24948" xr:uid="{00000000-0005-0000-0000-000036500000}"/>
    <cellStyle name="20% - Dekorfärg5 3 3 4 3 3" xfId="12259" xr:uid="{00000000-0005-0000-0000-000037500000}"/>
    <cellStyle name="20% - Dekorfärg5 3 3 4 3 3 2" xfId="44325" xr:uid="{00000000-0005-0000-0000-000038500000}"/>
    <cellStyle name="20% - Dekorfärg5 3 3 4 3 4" xfId="29756" xr:uid="{00000000-0005-0000-0000-000039500000}"/>
    <cellStyle name="20% - Dekorfärg5 3 3 4 3 5" xfId="44326" xr:uid="{00000000-0005-0000-0000-00003A500000}"/>
    <cellStyle name="20% - Dekorfärg5 3 3 4 3_Tabell 6a K" xfId="18113" xr:uid="{00000000-0005-0000-0000-00003B500000}"/>
    <cellStyle name="20% - Dekorfärg5 3 3 4 4" xfId="5567" xr:uid="{00000000-0005-0000-0000-00003C500000}"/>
    <cellStyle name="20% - Dekorfärg5 3 3 4 4 2" xfId="14452" xr:uid="{00000000-0005-0000-0000-00003D500000}"/>
    <cellStyle name="20% - Dekorfärg5 3 3 4 4 2 2" xfId="44327" xr:uid="{00000000-0005-0000-0000-00003E500000}"/>
    <cellStyle name="20% - Dekorfärg5 3 3 4 4 3" xfId="31949" xr:uid="{00000000-0005-0000-0000-00003F500000}"/>
    <cellStyle name="20% - Dekorfärg5 3 3 4 4_Tabell 6a K" xfId="22768" xr:uid="{00000000-0005-0000-0000-000040500000}"/>
    <cellStyle name="20% - Dekorfärg5 3 3 4 5" xfId="10067" xr:uid="{00000000-0005-0000-0000-000041500000}"/>
    <cellStyle name="20% - Dekorfärg5 3 3 4 5 2" xfId="44328" xr:uid="{00000000-0005-0000-0000-000042500000}"/>
    <cellStyle name="20% - Dekorfärg5 3 3 4 6" xfId="27564" xr:uid="{00000000-0005-0000-0000-000043500000}"/>
    <cellStyle name="20% - Dekorfärg5 3 3 4 7" xfId="44329" xr:uid="{00000000-0005-0000-0000-000044500000}"/>
    <cellStyle name="20% - Dekorfärg5 3 3 4_Tabell 6a K" xfId="25703" xr:uid="{00000000-0005-0000-0000-000045500000}"/>
    <cellStyle name="20% - Dekorfärg5 3 3 5" xfId="1581" xr:uid="{00000000-0005-0000-0000-000046500000}"/>
    <cellStyle name="20% - Dekorfärg5 3 3 5 2" xfId="3773" xr:uid="{00000000-0005-0000-0000-000047500000}"/>
    <cellStyle name="20% - Dekorfärg5 3 3 5 2 2" xfId="8159" xr:uid="{00000000-0005-0000-0000-000048500000}"/>
    <cellStyle name="20% - Dekorfärg5 3 3 5 2 2 2" xfId="17044" xr:uid="{00000000-0005-0000-0000-000049500000}"/>
    <cellStyle name="20% - Dekorfärg5 3 3 5 2 2 2 2" xfId="44330" xr:uid="{00000000-0005-0000-0000-00004A500000}"/>
    <cellStyle name="20% - Dekorfärg5 3 3 5 2 2 3" xfId="34541" xr:uid="{00000000-0005-0000-0000-00004B500000}"/>
    <cellStyle name="20% - Dekorfärg5 3 3 5 2 2_Tabell 6a K" xfId="24066" xr:uid="{00000000-0005-0000-0000-00004C500000}"/>
    <cellStyle name="20% - Dekorfärg5 3 3 5 2 3" xfId="12658" xr:uid="{00000000-0005-0000-0000-00004D500000}"/>
    <cellStyle name="20% - Dekorfärg5 3 3 5 2 3 2" xfId="44331" xr:uid="{00000000-0005-0000-0000-00004E500000}"/>
    <cellStyle name="20% - Dekorfärg5 3 3 5 2 4" xfId="30155" xr:uid="{00000000-0005-0000-0000-00004F500000}"/>
    <cellStyle name="20% - Dekorfärg5 3 3 5 2 5" xfId="44332" xr:uid="{00000000-0005-0000-0000-000050500000}"/>
    <cellStyle name="20% - Dekorfärg5 3 3 5 2_Tabell 6a K" xfId="18090" xr:uid="{00000000-0005-0000-0000-000051500000}"/>
    <cellStyle name="20% - Dekorfärg5 3 3 5 3" xfId="5966" xr:uid="{00000000-0005-0000-0000-000052500000}"/>
    <cellStyle name="20% - Dekorfärg5 3 3 5 3 2" xfId="14851" xr:uid="{00000000-0005-0000-0000-000053500000}"/>
    <cellStyle name="20% - Dekorfärg5 3 3 5 3 2 2" xfId="44333" xr:uid="{00000000-0005-0000-0000-000054500000}"/>
    <cellStyle name="20% - Dekorfärg5 3 3 5 3 3" xfId="32348" xr:uid="{00000000-0005-0000-0000-000055500000}"/>
    <cellStyle name="20% - Dekorfärg5 3 3 5 3_Tabell 6a K" xfId="19817" xr:uid="{00000000-0005-0000-0000-000056500000}"/>
    <cellStyle name="20% - Dekorfärg5 3 3 5 4" xfId="10466" xr:uid="{00000000-0005-0000-0000-000057500000}"/>
    <cellStyle name="20% - Dekorfärg5 3 3 5 4 2" xfId="44334" xr:uid="{00000000-0005-0000-0000-000058500000}"/>
    <cellStyle name="20% - Dekorfärg5 3 3 5 5" xfId="27963" xr:uid="{00000000-0005-0000-0000-000059500000}"/>
    <cellStyle name="20% - Dekorfärg5 3 3 5 6" xfId="44335" xr:uid="{00000000-0005-0000-0000-00005A500000}"/>
    <cellStyle name="20% - Dekorfärg5 3 3 5_Tabell 6a K" xfId="25433" xr:uid="{00000000-0005-0000-0000-00005B500000}"/>
    <cellStyle name="20% - Dekorfärg5 3 3 6" xfId="2526" xr:uid="{00000000-0005-0000-0000-00005C500000}"/>
    <cellStyle name="20% - Dekorfärg5 3 3 6 2" xfId="6912" xr:uid="{00000000-0005-0000-0000-00005D500000}"/>
    <cellStyle name="20% - Dekorfärg5 3 3 6 2 2" xfId="15797" xr:uid="{00000000-0005-0000-0000-00005E500000}"/>
    <cellStyle name="20% - Dekorfärg5 3 3 6 2 2 2" xfId="44336" xr:uid="{00000000-0005-0000-0000-00005F500000}"/>
    <cellStyle name="20% - Dekorfärg5 3 3 6 2 3" xfId="33294" xr:uid="{00000000-0005-0000-0000-000060500000}"/>
    <cellStyle name="20% - Dekorfärg5 3 3 6 2_Tabell 6a K" xfId="19074" xr:uid="{00000000-0005-0000-0000-000061500000}"/>
    <cellStyle name="20% - Dekorfärg5 3 3 6 3" xfId="11411" xr:uid="{00000000-0005-0000-0000-000062500000}"/>
    <cellStyle name="20% - Dekorfärg5 3 3 6 3 2" xfId="44337" xr:uid="{00000000-0005-0000-0000-000063500000}"/>
    <cellStyle name="20% - Dekorfärg5 3 3 6 4" xfId="28908" xr:uid="{00000000-0005-0000-0000-000064500000}"/>
    <cellStyle name="20% - Dekorfärg5 3 3 6 5" xfId="44338" xr:uid="{00000000-0005-0000-0000-000065500000}"/>
    <cellStyle name="20% - Dekorfärg5 3 3 6_Tabell 6a K" xfId="23127" xr:uid="{00000000-0005-0000-0000-000066500000}"/>
    <cellStyle name="20% - Dekorfärg5 3 3 7" xfId="4719" xr:uid="{00000000-0005-0000-0000-000067500000}"/>
    <cellStyle name="20% - Dekorfärg5 3 3 7 2" xfId="13604" xr:uid="{00000000-0005-0000-0000-000068500000}"/>
    <cellStyle name="20% - Dekorfärg5 3 3 7 2 2" xfId="44339" xr:uid="{00000000-0005-0000-0000-000069500000}"/>
    <cellStyle name="20% - Dekorfärg5 3 3 7 3" xfId="31101" xr:uid="{00000000-0005-0000-0000-00006A500000}"/>
    <cellStyle name="20% - Dekorfärg5 3 3 7_Tabell 6a K" xfId="22962" xr:uid="{00000000-0005-0000-0000-00006B500000}"/>
    <cellStyle name="20% - Dekorfärg5 3 3 8" xfId="9219" xr:uid="{00000000-0005-0000-0000-00006C500000}"/>
    <cellStyle name="20% - Dekorfärg5 3 3 8 2" xfId="44340" xr:uid="{00000000-0005-0000-0000-00006D500000}"/>
    <cellStyle name="20% - Dekorfärg5 3 3 9" xfId="26716" xr:uid="{00000000-0005-0000-0000-00006E500000}"/>
    <cellStyle name="20% - Dekorfärg5 3 3_Tabell 6a K" xfId="25702" xr:uid="{00000000-0005-0000-0000-00006F500000}"/>
    <cellStyle name="20% - Dekorfärg5 3 4" xfId="212" xr:uid="{00000000-0005-0000-0000-000070500000}"/>
    <cellStyle name="20% - Dekorfärg5 3 4 10" xfId="44341" xr:uid="{00000000-0005-0000-0000-000071500000}"/>
    <cellStyle name="20% - Dekorfärg5 3 4 11" xfId="44342" xr:uid="{00000000-0005-0000-0000-000072500000}"/>
    <cellStyle name="20% - Dekorfärg5 3 4 2" xfId="424" xr:uid="{00000000-0005-0000-0000-000073500000}"/>
    <cellStyle name="20% - Dekorfärg5 3 4 2 2" xfId="848" xr:uid="{00000000-0005-0000-0000-000074500000}"/>
    <cellStyle name="20% - Dekorfärg5 3 4 2 2 2" xfId="1588" xr:uid="{00000000-0005-0000-0000-000075500000}"/>
    <cellStyle name="20% - Dekorfärg5 3 4 2 2 2 2" xfId="3780" xr:uid="{00000000-0005-0000-0000-000076500000}"/>
    <cellStyle name="20% - Dekorfärg5 3 4 2 2 2 2 2" xfId="8166" xr:uid="{00000000-0005-0000-0000-000077500000}"/>
    <cellStyle name="20% - Dekorfärg5 3 4 2 2 2 2 2 2" xfId="17051" xr:uid="{00000000-0005-0000-0000-000078500000}"/>
    <cellStyle name="20% - Dekorfärg5 3 4 2 2 2 2 2 2 2" xfId="44343" xr:uid="{00000000-0005-0000-0000-000079500000}"/>
    <cellStyle name="20% - Dekorfärg5 3 4 2 2 2 2 2 3" xfId="34548" xr:uid="{00000000-0005-0000-0000-00007A500000}"/>
    <cellStyle name="20% - Dekorfärg5 3 4 2 2 2 2 2_Tabell 6a K" xfId="23706" xr:uid="{00000000-0005-0000-0000-00007B500000}"/>
    <cellStyle name="20% - Dekorfärg5 3 4 2 2 2 2 3" xfId="12665" xr:uid="{00000000-0005-0000-0000-00007C500000}"/>
    <cellStyle name="20% - Dekorfärg5 3 4 2 2 2 2 3 2" xfId="44344" xr:uid="{00000000-0005-0000-0000-00007D500000}"/>
    <cellStyle name="20% - Dekorfärg5 3 4 2 2 2 2 4" xfId="30162" xr:uid="{00000000-0005-0000-0000-00007E500000}"/>
    <cellStyle name="20% - Dekorfärg5 3 4 2 2 2 2 5" xfId="44345" xr:uid="{00000000-0005-0000-0000-00007F500000}"/>
    <cellStyle name="20% - Dekorfärg5 3 4 2 2 2 2_Tabell 6a K" xfId="17939" xr:uid="{00000000-0005-0000-0000-000080500000}"/>
    <cellStyle name="20% - Dekorfärg5 3 4 2 2 2 3" xfId="5973" xr:uid="{00000000-0005-0000-0000-000081500000}"/>
    <cellStyle name="20% - Dekorfärg5 3 4 2 2 2 3 2" xfId="14858" xr:uid="{00000000-0005-0000-0000-000082500000}"/>
    <cellStyle name="20% - Dekorfärg5 3 4 2 2 2 3 2 2" xfId="44346" xr:uid="{00000000-0005-0000-0000-000083500000}"/>
    <cellStyle name="20% - Dekorfärg5 3 4 2 2 2 3 3" xfId="32355" xr:uid="{00000000-0005-0000-0000-000084500000}"/>
    <cellStyle name="20% - Dekorfärg5 3 4 2 2 2 3_Tabell 6a K" xfId="18327" xr:uid="{00000000-0005-0000-0000-000085500000}"/>
    <cellStyle name="20% - Dekorfärg5 3 4 2 2 2 4" xfId="10473" xr:uid="{00000000-0005-0000-0000-000086500000}"/>
    <cellStyle name="20% - Dekorfärg5 3 4 2 2 2 4 2" xfId="44347" xr:uid="{00000000-0005-0000-0000-000087500000}"/>
    <cellStyle name="20% - Dekorfärg5 3 4 2 2 2 5" xfId="27970" xr:uid="{00000000-0005-0000-0000-000088500000}"/>
    <cellStyle name="20% - Dekorfärg5 3 4 2 2 2 6" xfId="44348" xr:uid="{00000000-0005-0000-0000-000089500000}"/>
    <cellStyle name="20% - Dekorfärg5 3 4 2 2 2_Tabell 6a K" xfId="20902" xr:uid="{00000000-0005-0000-0000-00008A500000}"/>
    <cellStyle name="20% - Dekorfärg5 3 4 2 2 3" xfId="3040" xr:uid="{00000000-0005-0000-0000-00008B500000}"/>
    <cellStyle name="20% - Dekorfärg5 3 4 2 2 3 2" xfId="7426" xr:uid="{00000000-0005-0000-0000-00008C500000}"/>
    <cellStyle name="20% - Dekorfärg5 3 4 2 2 3 2 2" xfId="16311" xr:uid="{00000000-0005-0000-0000-00008D500000}"/>
    <cellStyle name="20% - Dekorfärg5 3 4 2 2 3 2 2 2" xfId="44349" xr:uid="{00000000-0005-0000-0000-00008E500000}"/>
    <cellStyle name="20% - Dekorfärg5 3 4 2 2 3 2 3" xfId="33808" xr:uid="{00000000-0005-0000-0000-00008F500000}"/>
    <cellStyle name="20% - Dekorfärg5 3 4 2 2 3 2_Tabell 6a K" xfId="21364" xr:uid="{00000000-0005-0000-0000-000090500000}"/>
    <cellStyle name="20% - Dekorfärg5 3 4 2 2 3 3" xfId="11925" xr:uid="{00000000-0005-0000-0000-000091500000}"/>
    <cellStyle name="20% - Dekorfärg5 3 4 2 2 3 3 2" xfId="44350" xr:uid="{00000000-0005-0000-0000-000092500000}"/>
    <cellStyle name="20% - Dekorfärg5 3 4 2 2 3 4" xfId="29422" xr:uid="{00000000-0005-0000-0000-000093500000}"/>
    <cellStyle name="20% - Dekorfärg5 3 4 2 2 3 5" xfId="44351" xr:uid="{00000000-0005-0000-0000-000094500000}"/>
    <cellStyle name="20% - Dekorfärg5 3 4 2 2 3_Tabell 6a K" xfId="22571" xr:uid="{00000000-0005-0000-0000-000095500000}"/>
    <cellStyle name="20% - Dekorfärg5 3 4 2 2 4" xfId="5233" xr:uid="{00000000-0005-0000-0000-000096500000}"/>
    <cellStyle name="20% - Dekorfärg5 3 4 2 2 4 2" xfId="14118" xr:uid="{00000000-0005-0000-0000-000097500000}"/>
    <cellStyle name="20% - Dekorfärg5 3 4 2 2 4 2 2" xfId="44352" xr:uid="{00000000-0005-0000-0000-000098500000}"/>
    <cellStyle name="20% - Dekorfärg5 3 4 2 2 4 3" xfId="31615" xr:uid="{00000000-0005-0000-0000-000099500000}"/>
    <cellStyle name="20% - Dekorfärg5 3 4 2 2 4_Tabell 6a K" xfId="24442" xr:uid="{00000000-0005-0000-0000-00009A500000}"/>
    <cellStyle name="20% - Dekorfärg5 3 4 2 2 5" xfId="9733" xr:uid="{00000000-0005-0000-0000-00009B500000}"/>
    <cellStyle name="20% - Dekorfärg5 3 4 2 2 5 2" xfId="44353" xr:uid="{00000000-0005-0000-0000-00009C500000}"/>
    <cellStyle name="20% - Dekorfärg5 3 4 2 2 6" xfId="27230" xr:uid="{00000000-0005-0000-0000-00009D500000}"/>
    <cellStyle name="20% - Dekorfärg5 3 4 2 2 7" xfId="44354" xr:uid="{00000000-0005-0000-0000-00009E500000}"/>
    <cellStyle name="20% - Dekorfärg5 3 4 2 2_Tabell 6a K" xfId="18512" xr:uid="{00000000-0005-0000-0000-00009F500000}"/>
    <cellStyle name="20% - Dekorfärg5 3 4 2 3" xfId="1587" xr:uid="{00000000-0005-0000-0000-0000A0500000}"/>
    <cellStyle name="20% - Dekorfärg5 3 4 2 3 2" xfId="3779" xr:uid="{00000000-0005-0000-0000-0000A1500000}"/>
    <cellStyle name="20% - Dekorfärg5 3 4 2 3 2 2" xfId="8165" xr:uid="{00000000-0005-0000-0000-0000A2500000}"/>
    <cellStyle name="20% - Dekorfärg5 3 4 2 3 2 2 2" xfId="17050" xr:uid="{00000000-0005-0000-0000-0000A3500000}"/>
    <cellStyle name="20% - Dekorfärg5 3 4 2 3 2 2 2 2" xfId="44355" xr:uid="{00000000-0005-0000-0000-0000A4500000}"/>
    <cellStyle name="20% - Dekorfärg5 3 4 2 3 2 2 3" xfId="34547" xr:uid="{00000000-0005-0000-0000-0000A5500000}"/>
    <cellStyle name="20% - Dekorfärg5 3 4 2 3 2 2_Tabell 6a K" xfId="25824" xr:uid="{00000000-0005-0000-0000-0000A6500000}"/>
    <cellStyle name="20% - Dekorfärg5 3 4 2 3 2 3" xfId="12664" xr:uid="{00000000-0005-0000-0000-0000A7500000}"/>
    <cellStyle name="20% - Dekorfärg5 3 4 2 3 2 3 2" xfId="44356" xr:uid="{00000000-0005-0000-0000-0000A8500000}"/>
    <cellStyle name="20% - Dekorfärg5 3 4 2 3 2 4" xfId="30161" xr:uid="{00000000-0005-0000-0000-0000A9500000}"/>
    <cellStyle name="20% - Dekorfärg5 3 4 2 3 2 5" xfId="44357" xr:uid="{00000000-0005-0000-0000-0000AA500000}"/>
    <cellStyle name="20% - Dekorfärg5 3 4 2 3 2_Tabell 6a K" xfId="23073" xr:uid="{00000000-0005-0000-0000-0000AB500000}"/>
    <cellStyle name="20% - Dekorfärg5 3 4 2 3 3" xfId="5972" xr:uid="{00000000-0005-0000-0000-0000AC500000}"/>
    <cellStyle name="20% - Dekorfärg5 3 4 2 3 3 2" xfId="14857" xr:uid="{00000000-0005-0000-0000-0000AD500000}"/>
    <cellStyle name="20% - Dekorfärg5 3 4 2 3 3 2 2" xfId="44358" xr:uid="{00000000-0005-0000-0000-0000AE500000}"/>
    <cellStyle name="20% - Dekorfärg5 3 4 2 3 3 3" xfId="32354" xr:uid="{00000000-0005-0000-0000-0000AF500000}"/>
    <cellStyle name="20% - Dekorfärg5 3 4 2 3 3_Tabell 6a K" xfId="21217" xr:uid="{00000000-0005-0000-0000-0000B0500000}"/>
    <cellStyle name="20% - Dekorfärg5 3 4 2 3 4" xfId="10472" xr:uid="{00000000-0005-0000-0000-0000B1500000}"/>
    <cellStyle name="20% - Dekorfärg5 3 4 2 3 4 2" xfId="44359" xr:uid="{00000000-0005-0000-0000-0000B2500000}"/>
    <cellStyle name="20% - Dekorfärg5 3 4 2 3 5" xfId="27969" xr:uid="{00000000-0005-0000-0000-0000B3500000}"/>
    <cellStyle name="20% - Dekorfärg5 3 4 2 3 6" xfId="44360" xr:uid="{00000000-0005-0000-0000-0000B4500000}"/>
    <cellStyle name="20% - Dekorfärg5 3 4 2 3_Tabell 6a K" xfId="21630" xr:uid="{00000000-0005-0000-0000-0000B5500000}"/>
    <cellStyle name="20% - Dekorfärg5 3 4 2 4" xfId="2616" xr:uid="{00000000-0005-0000-0000-0000B6500000}"/>
    <cellStyle name="20% - Dekorfärg5 3 4 2 4 2" xfId="7002" xr:uid="{00000000-0005-0000-0000-0000B7500000}"/>
    <cellStyle name="20% - Dekorfärg5 3 4 2 4 2 2" xfId="15887" xr:uid="{00000000-0005-0000-0000-0000B8500000}"/>
    <cellStyle name="20% - Dekorfärg5 3 4 2 4 2 2 2" xfId="44361" xr:uid="{00000000-0005-0000-0000-0000B9500000}"/>
    <cellStyle name="20% - Dekorfärg5 3 4 2 4 2 3" xfId="33384" xr:uid="{00000000-0005-0000-0000-0000BA500000}"/>
    <cellStyle name="20% - Dekorfärg5 3 4 2 4 2_Tabell 6a K" xfId="19194" xr:uid="{00000000-0005-0000-0000-0000BB500000}"/>
    <cellStyle name="20% - Dekorfärg5 3 4 2 4 3" xfId="11501" xr:uid="{00000000-0005-0000-0000-0000BC500000}"/>
    <cellStyle name="20% - Dekorfärg5 3 4 2 4 3 2" xfId="44362" xr:uid="{00000000-0005-0000-0000-0000BD500000}"/>
    <cellStyle name="20% - Dekorfärg5 3 4 2 4 4" xfId="28998" xr:uid="{00000000-0005-0000-0000-0000BE500000}"/>
    <cellStyle name="20% - Dekorfärg5 3 4 2 4 5" xfId="44363" xr:uid="{00000000-0005-0000-0000-0000BF500000}"/>
    <cellStyle name="20% - Dekorfärg5 3 4 2 4_Tabell 6a K" xfId="21728" xr:uid="{00000000-0005-0000-0000-0000C0500000}"/>
    <cellStyle name="20% - Dekorfärg5 3 4 2 5" xfId="4809" xr:uid="{00000000-0005-0000-0000-0000C1500000}"/>
    <cellStyle name="20% - Dekorfärg5 3 4 2 5 2" xfId="13694" xr:uid="{00000000-0005-0000-0000-0000C2500000}"/>
    <cellStyle name="20% - Dekorfärg5 3 4 2 5 2 2" xfId="44364" xr:uid="{00000000-0005-0000-0000-0000C3500000}"/>
    <cellStyle name="20% - Dekorfärg5 3 4 2 5 3" xfId="31191" xr:uid="{00000000-0005-0000-0000-0000C4500000}"/>
    <cellStyle name="20% - Dekorfärg5 3 4 2 5_Tabell 6a K" xfId="20099" xr:uid="{00000000-0005-0000-0000-0000C5500000}"/>
    <cellStyle name="20% - Dekorfärg5 3 4 2 6" xfId="9309" xr:uid="{00000000-0005-0000-0000-0000C6500000}"/>
    <cellStyle name="20% - Dekorfärg5 3 4 2 6 2" xfId="44365" xr:uid="{00000000-0005-0000-0000-0000C7500000}"/>
    <cellStyle name="20% - Dekorfärg5 3 4 2 7" xfId="26806" xr:uid="{00000000-0005-0000-0000-0000C8500000}"/>
    <cellStyle name="20% - Dekorfärg5 3 4 2 8" xfId="44366" xr:uid="{00000000-0005-0000-0000-0000C9500000}"/>
    <cellStyle name="20% - Dekorfärg5 3 4 2_Tabell 6a K" xfId="23262" xr:uid="{00000000-0005-0000-0000-0000CA500000}"/>
    <cellStyle name="20% - Dekorfärg5 3 4 3" xfId="636" xr:uid="{00000000-0005-0000-0000-0000CB500000}"/>
    <cellStyle name="20% - Dekorfärg5 3 4 3 2" xfId="1589" xr:uid="{00000000-0005-0000-0000-0000CC500000}"/>
    <cellStyle name="20% - Dekorfärg5 3 4 3 2 2" xfId="3781" xr:uid="{00000000-0005-0000-0000-0000CD500000}"/>
    <cellStyle name="20% - Dekorfärg5 3 4 3 2 2 2" xfId="8167" xr:uid="{00000000-0005-0000-0000-0000CE500000}"/>
    <cellStyle name="20% - Dekorfärg5 3 4 3 2 2 2 2" xfId="17052" xr:uid="{00000000-0005-0000-0000-0000CF500000}"/>
    <cellStyle name="20% - Dekorfärg5 3 4 3 2 2 2 2 2" xfId="44367" xr:uid="{00000000-0005-0000-0000-0000D0500000}"/>
    <cellStyle name="20% - Dekorfärg5 3 4 3 2 2 2 3" xfId="34549" xr:uid="{00000000-0005-0000-0000-0000D1500000}"/>
    <cellStyle name="20% - Dekorfärg5 3 4 3 2 2 2_Tabell 6a K" xfId="24231" xr:uid="{00000000-0005-0000-0000-0000D2500000}"/>
    <cellStyle name="20% - Dekorfärg5 3 4 3 2 2 3" xfId="12666" xr:uid="{00000000-0005-0000-0000-0000D3500000}"/>
    <cellStyle name="20% - Dekorfärg5 3 4 3 2 2 3 2" xfId="44368" xr:uid="{00000000-0005-0000-0000-0000D4500000}"/>
    <cellStyle name="20% - Dekorfärg5 3 4 3 2 2 4" xfId="30163" xr:uid="{00000000-0005-0000-0000-0000D5500000}"/>
    <cellStyle name="20% - Dekorfärg5 3 4 3 2 2 5" xfId="44369" xr:uid="{00000000-0005-0000-0000-0000D6500000}"/>
    <cellStyle name="20% - Dekorfärg5 3 4 3 2 2_Tabell 6a K" xfId="24186" xr:uid="{00000000-0005-0000-0000-0000D7500000}"/>
    <cellStyle name="20% - Dekorfärg5 3 4 3 2 3" xfId="5974" xr:uid="{00000000-0005-0000-0000-0000D8500000}"/>
    <cellStyle name="20% - Dekorfärg5 3 4 3 2 3 2" xfId="14859" xr:uid="{00000000-0005-0000-0000-0000D9500000}"/>
    <cellStyle name="20% - Dekorfärg5 3 4 3 2 3 2 2" xfId="44370" xr:uid="{00000000-0005-0000-0000-0000DA500000}"/>
    <cellStyle name="20% - Dekorfärg5 3 4 3 2 3 3" xfId="32356" xr:uid="{00000000-0005-0000-0000-0000DB500000}"/>
    <cellStyle name="20% - Dekorfärg5 3 4 3 2 3_Tabell 6a K" xfId="26428" xr:uid="{00000000-0005-0000-0000-0000DC500000}"/>
    <cellStyle name="20% - Dekorfärg5 3 4 3 2 4" xfId="10474" xr:uid="{00000000-0005-0000-0000-0000DD500000}"/>
    <cellStyle name="20% - Dekorfärg5 3 4 3 2 4 2" xfId="44371" xr:uid="{00000000-0005-0000-0000-0000DE500000}"/>
    <cellStyle name="20% - Dekorfärg5 3 4 3 2 5" xfId="27971" xr:uid="{00000000-0005-0000-0000-0000DF500000}"/>
    <cellStyle name="20% - Dekorfärg5 3 4 3 2 6" xfId="44372" xr:uid="{00000000-0005-0000-0000-0000E0500000}"/>
    <cellStyle name="20% - Dekorfärg5 3 4 3 2_Tabell 6a K" xfId="25242" xr:uid="{00000000-0005-0000-0000-0000E1500000}"/>
    <cellStyle name="20% - Dekorfärg5 3 4 3 3" xfId="2828" xr:uid="{00000000-0005-0000-0000-0000E2500000}"/>
    <cellStyle name="20% - Dekorfärg5 3 4 3 3 2" xfId="7214" xr:uid="{00000000-0005-0000-0000-0000E3500000}"/>
    <cellStyle name="20% - Dekorfärg5 3 4 3 3 2 2" xfId="16099" xr:uid="{00000000-0005-0000-0000-0000E4500000}"/>
    <cellStyle name="20% - Dekorfärg5 3 4 3 3 2 2 2" xfId="44373" xr:uid="{00000000-0005-0000-0000-0000E5500000}"/>
    <cellStyle name="20% - Dekorfärg5 3 4 3 3 2 3" xfId="33596" xr:uid="{00000000-0005-0000-0000-0000E6500000}"/>
    <cellStyle name="20% - Dekorfärg5 3 4 3 3 2_Tabell 6a K" xfId="23472" xr:uid="{00000000-0005-0000-0000-0000E7500000}"/>
    <cellStyle name="20% - Dekorfärg5 3 4 3 3 3" xfId="11713" xr:uid="{00000000-0005-0000-0000-0000E8500000}"/>
    <cellStyle name="20% - Dekorfärg5 3 4 3 3 3 2" xfId="44374" xr:uid="{00000000-0005-0000-0000-0000E9500000}"/>
    <cellStyle name="20% - Dekorfärg5 3 4 3 3 4" xfId="29210" xr:uid="{00000000-0005-0000-0000-0000EA500000}"/>
    <cellStyle name="20% - Dekorfärg5 3 4 3 3 5" xfId="44375" xr:uid="{00000000-0005-0000-0000-0000EB500000}"/>
    <cellStyle name="20% - Dekorfärg5 3 4 3 3_Tabell 6a K" xfId="24471" xr:uid="{00000000-0005-0000-0000-0000EC500000}"/>
    <cellStyle name="20% - Dekorfärg5 3 4 3 4" xfId="5021" xr:uid="{00000000-0005-0000-0000-0000ED500000}"/>
    <cellStyle name="20% - Dekorfärg5 3 4 3 4 2" xfId="13906" xr:uid="{00000000-0005-0000-0000-0000EE500000}"/>
    <cellStyle name="20% - Dekorfärg5 3 4 3 4 2 2" xfId="44376" xr:uid="{00000000-0005-0000-0000-0000EF500000}"/>
    <cellStyle name="20% - Dekorfärg5 3 4 3 4 3" xfId="31403" xr:uid="{00000000-0005-0000-0000-0000F0500000}"/>
    <cellStyle name="20% - Dekorfärg5 3 4 3 4_Tabell 6a K" xfId="21832" xr:uid="{00000000-0005-0000-0000-0000F1500000}"/>
    <cellStyle name="20% - Dekorfärg5 3 4 3 5" xfId="9521" xr:uid="{00000000-0005-0000-0000-0000F2500000}"/>
    <cellStyle name="20% - Dekorfärg5 3 4 3 5 2" xfId="44377" xr:uid="{00000000-0005-0000-0000-0000F3500000}"/>
    <cellStyle name="20% - Dekorfärg5 3 4 3 6" xfId="27018" xr:uid="{00000000-0005-0000-0000-0000F4500000}"/>
    <cellStyle name="20% - Dekorfärg5 3 4 3 7" xfId="44378" xr:uid="{00000000-0005-0000-0000-0000F5500000}"/>
    <cellStyle name="20% - Dekorfärg5 3 4 3_Tabell 6a K" xfId="19459" xr:uid="{00000000-0005-0000-0000-0000F6500000}"/>
    <cellStyle name="20% - Dekorfärg5 3 4 4" xfId="1060" xr:uid="{00000000-0005-0000-0000-0000F7500000}"/>
    <cellStyle name="20% - Dekorfärg5 3 4 4 2" xfId="1590" xr:uid="{00000000-0005-0000-0000-0000F8500000}"/>
    <cellStyle name="20% - Dekorfärg5 3 4 4 2 2" xfId="3782" xr:uid="{00000000-0005-0000-0000-0000F9500000}"/>
    <cellStyle name="20% - Dekorfärg5 3 4 4 2 2 2" xfId="8168" xr:uid="{00000000-0005-0000-0000-0000FA500000}"/>
    <cellStyle name="20% - Dekorfärg5 3 4 4 2 2 2 2" xfId="17053" xr:uid="{00000000-0005-0000-0000-0000FB500000}"/>
    <cellStyle name="20% - Dekorfärg5 3 4 4 2 2 2 2 2" xfId="44379" xr:uid="{00000000-0005-0000-0000-0000FC500000}"/>
    <cellStyle name="20% - Dekorfärg5 3 4 4 2 2 2 3" xfId="34550" xr:uid="{00000000-0005-0000-0000-0000FD500000}"/>
    <cellStyle name="20% - Dekorfärg5 3 4 4 2 2 2_Tabell 6a K" xfId="24404" xr:uid="{00000000-0005-0000-0000-0000FE500000}"/>
    <cellStyle name="20% - Dekorfärg5 3 4 4 2 2 3" xfId="12667" xr:uid="{00000000-0005-0000-0000-0000FF500000}"/>
    <cellStyle name="20% - Dekorfärg5 3 4 4 2 2 3 2" xfId="44380" xr:uid="{00000000-0005-0000-0000-000000510000}"/>
    <cellStyle name="20% - Dekorfärg5 3 4 4 2 2 4" xfId="30164" xr:uid="{00000000-0005-0000-0000-000001510000}"/>
    <cellStyle name="20% - Dekorfärg5 3 4 4 2 2 5" xfId="44381" xr:uid="{00000000-0005-0000-0000-000002510000}"/>
    <cellStyle name="20% - Dekorfärg5 3 4 4 2 2_Tabell 6a K" xfId="19458" xr:uid="{00000000-0005-0000-0000-000003510000}"/>
    <cellStyle name="20% - Dekorfärg5 3 4 4 2 3" xfId="5975" xr:uid="{00000000-0005-0000-0000-000004510000}"/>
    <cellStyle name="20% - Dekorfärg5 3 4 4 2 3 2" xfId="14860" xr:uid="{00000000-0005-0000-0000-000005510000}"/>
    <cellStyle name="20% - Dekorfärg5 3 4 4 2 3 2 2" xfId="44382" xr:uid="{00000000-0005-0000-0000-000006510000}"/>
    <cellStyle name="20% - Dekorfärg5 3 4 4 2 3 3" xfId="32357" xr:uid="{00000000-0005-0000-0000-000007510000}"/>
    <cellStyle name="20% - Dekorfärg5 3 4 4 2 3_Tabell 6a K" xfId="20628" xr:uid="{00000000-0005-0000-0000-000008510000}"/>
    <cellStyle name="20% - Dekorfärg5 3 4 4 2 4" xfId="10475" xr:uid="{00000000-0005-0000-0000-000009510000}"/>
    <cellStyle name="20% - Dekorfärg5 3 4 4 2 4 2" xfId="44383" xr:uid="{00000000-0005-0000-0000-00000A510000}"/>
    <cellStyle name="20% - Dekorfärg5 3 4 4 2 5" xfId="27972" xr:uid="{00000000-0005-0000-0000-00000B510000}"/>
    <cellStyle name="20% - Dekorfärg5 3 4 4 2 6" xfId="44384" xr:uid="{00000000-0005-0000-0000-00000C510000}"/>
    <cellStyle name="20% - Dekorfärg5 3 4 4 2_Tabell 6a K" xfId="21099" xr:uid="{00000000-0005-0000-0000-00000D510000}"/>
    <cellStyle name="20% - Dekorfärg5 3 4 4 3" xfId="3252" xr:uid="{00000000-0005-0000-0000-00000E510000}"/>
    <cellStyle name="20% - Dekorfärg5 3 4 4 3 2" xfId="7638" xr:uid="{00000000-0005-0000-0000-00000F510000}"/>
    <cellStyle name="20% - Dekorfärg5 3 4 4 3 2 2" xfId="16523" xr:uid="{00000000-0005-0000-0000-000010510000}"/>
    <cellStyle name="20% - Dekorfärg5 3 4 4 3 2 2 2" xfId="44385" xr:uid="{00000000-0005-0000-0000-000011510000}"/>
    <cellStyle name="20% - Dekorfärg5 3 4 4 3 2 3" xfId="34020" xr:uid="{00000000-0005-0000-0000-000012510000}"/>
    <cellStyle name="20% - Dekorfärg5 3 4 4 3 2_Tabell 6a K" xfId="22165" xr:uid="{00000000-0005-0000-0000-000013510000}"/>
    <cellStyle name="20% - Dekorfärg5 3 4 4 3 3" xfId="12137" xr:uid="{00000000-0005-0000-0000-000014510000}"/>
    <cellStyle name="20% - Dekorfärg5 3 4 4 3 3 2" xfId="44386" xr:uid="{00000000-0005-0000-0000-000015510000}"/>
    <cellStyle name="20% - Dekorfärg5 3 4 4 3 4" xfId="29634" xr:uid="{00000000-0005-0000-0000-000016510000}"/>
    <cellStyle name="20% - Dekorfärg5 3 4 4 3 5" xfId="44387" xr:uid="{00000000-0005-0000-0000-000017510000}"/>
    <cellStyle name="20% - Dekorfärg5 3 4 4 3_Tabell 6a K" xfId="19027" xr:uid="{00000000-0005-0000-0000-000018510000}"/>
    <cellStyle name="20% - Dekorfärg5 3 4 4 4" xfId="5445" xr:uid="{00000000-0005-0000-0000-000019510000}"/>
    <cellStyle name="20% - Dekorfärg5 3 4 4 4 2" xfId="14330" xr:uid="{00000000-0005-0000-0000-00001A510000}"/>
    <cellStyle name="20% - Dekorfärg5 3 4 4 4 2 2" xfId="44388" xr:uid="{00000000-0005-0000-0000-00001B510000}"/>
    <cellStyle name="20% - Dekorfärg5 3 4 4 4 3" xfId="31827" xr:uid="{00000000-0005-0000-0000-00001C510000}"/>
    <cellStyle name="20% - Dekorfärg5 3 4 4 4_Tabell 6a K" xfId="23534" xr:uid="{00000000-0005-0000-0000-00001D510000}"/>
    <cellStyle name="20% - Dekorfärg5 3 4 4 5" xfId="9945" xr:uid="{00000000-0005-0000-0000-00001E510000}"/>
    <cellStyle name="20% - Dekorfärg5 3 4 4 5 2" xfId="44389" xr:uid="{00000000-0005-0000-0000-00001F510000}"/>
    <cellStyle name="20% - Dekorfärg5 3 4 4 6" xfId="27442" xr:uid="{00000000-0005-0000-0000-000020510000}"/>
    <cellStyle name="20% - Dekorfärg5 3 4 4 7" xfId="44390" xr:uid="{00000000-0005-0000-0000-000021510000}"/>
    <cellStyle name="20% - Dekorfärg5 3 4 4_Tabell 6a K" xfId="19190" xr:uid="{00000000-0005-0000-0000-000022510000}"/>
    <cellStyle name="20% - Dekorfärg5 3 4 5" xfId="1586" xr:uid="{00000000-0005-0000-0000-000023510000}"/>
    <cellStyle name="20% - Dekorfärg5 3 4 5 2" xfId="3778" xr:uid="{00000000-0005-0000-0000-000024510000}"/>
    <cellStyle name="20% - Dekorfärg5 3 4 5 2 2" xfId="8164" xr:uid="{00000000-0005-0000-0000-000025510000}"/>
    <cellStyle name="20% - Dekorfärg5 3 4 5 2 2 2" xfId="17049" xr:uid="{00000000-0005-0000-0000-000026510000}"/>
    <cellStyle name="20% - Dekorfärg5 3 4 5 2 2 2 2" xfId="44391" xr:uid="{00000000-0005-0000-0000-000027510000}"/>
    <cellStyle name="20% - Dekorfärg5 3 4 5 2 2 3" xfId="34546" xr:uid="{00000000-0005-0000-0000-000028510000}"/>
    <cellStyle name="20% - Dekorfärg5 3 4 5 2 2_Tabell 6a K" xfId="21889" xr:uid="{00000000-0005-0000-0000-000029510000}"/>
    <cellStyle name="20% - Dekorfärg5 3 4 5 2 3" xfId="12663" xr:uid="{00000000-0005-0000-0000-00002A510000}"/>
    <cellStyle name="20% - Dekorfärg5 3 4 5 2 3 2" xfId="44392" xr:uid="{00000000-0005-0000-0000-00002B510000}"/>
    <cellStyle name="20% - Dekorfärg5 3 4 5 2 4" xfId="30160" xr:uid="{00000000-0005-0000-0000-00002C510000}"/>
    <cellStyle name="20% - Dekorfärg5 3 4 5 2 5" xfId="44393" xr:uid="{00000000-0005-0000-0000-00002D510000}"/>
    <cellStyle name="20% - Dekorfärg5 3 4 5 2_Tabell 6a K" xfId="23801" xr:uid="{00000000-0005-0000-0000-00002E510000}"/>
    <cellStyle name="20% - Dekorfärg5 3 4 5 3" xfId="5971" xr:uid="{00000000-0005-0000-0000-00002F510000}"/>
    <cellStyle name="20% - Dekorfärg5 3 4 5 3 2" xfId="14856" xr:uid="{00000000-0005-0000-0000-000030510000}"/>
    <cellStyle name="20% - Dekorfärg5 3 4 5 3 2 2" xfId="44394" xr:uid="{00000000-0005-0000-0000-000031510000}"/>
    <cellStyle name="20% - Dekorfärg5 3 4 5 3 3" xfId="32353" xr:uid="{00000000-0005-0000-0000-000032510000}"/>
    <cellStyle name="20% - Dekorfärg5 3 4 5 3_Tabell 6a K" xfId="24874" xr:uid="{00000000-0005-0000-0000-000033510000}"/>
    <cellStyle name="20% - Dekorfärg5 3 4 5 4" xfId="10471" xr:uid="{00000000-0005-0000-0000-000034510000}"/>
    <cellStyle name="20% - Dekorfärg5 3 4 5 4 2" xfId="44395" xr:uid="{00000000-0005-0000-0000-000035510000}"/>
    <cellStyle name="20% - Dekorfärg5 3 4 5 5" xfId="27968" xr:uid="{00000000-0005-0000-0000-000036510000}"/>
    <cellStyle name="20% - Dekorfärg5 3 4 5 6" xfId="44396" xr:uid="{00000000-0005-0000-0000-000037510000}"/>
    <cellStyle name="20% - Dekorfärg5 3 4 5_Tabell 6a K" xfId="17983" xr:uid="{00000000-0005-0000-0000-000038510000}"/>
    <cellStyle name="20% - Dekorfärg5 3 4 6" xfId="2404" xr:uid="{00000000-0005-0000-0000-000039510000}"/>
    <cellStyle name="20% - Dekorfärg5 3 4 6 2" xfId="6790" xr:uid="{00000000-0005-0000-0000-00003A510000}"/>
    <cellStyle name="20% - Dekorfärg5 3 4 6 2 2" xfId="15675" xr:uid="{00000000-0005-0000-0000-00003B510000}"/>
    <cellStyle name="20% - Dekorfärg5 3 4 6 2 2 2" xfId="44397" xr:uid="{00000000-0005-0000-0000-00003C510000}"/>
    <cellStyle name="20% - Dekorfärg5 3 4 6 2 3" xfId="33172" xr:uid="{00000000-0005-0000-0000-00003D510000}"/>
    <cellStyle name="20% - Dekorfärg5 3 4 6 2_Tabell 6a K" xfId="21250" xr:uid="{00000000-0005-0000-0000-00003E510000}"/>
    <cellStyle name="20% - Dekorfärg5 3 4 6 3" xfId="11289" xr:uid="{00000000-0005-0000-0000-00003F510000}"/>
    <cellStyle name="20% - Dekorfärg5 3 4 6 3 2" xfId="44398" xr:uid="{00000000-0005-0000-0000-000040510000}"/>
    <cellStyle name="20% - Dekorfärg5 3 4 6 4" xfId="28786" xr:uid="{00000000-0005-0000-0000-000041510000}"/>
    <cellStyle name="20% - Dekorfärg5 3 4 6 5" xfId="44399" xr:uid="{00000000-0005-0000-0000-000042510000}"/>
    <cellStyle name="20% - Dekorfärg5 3 4 6_Tabell 6a K" xfId="25018" xr:uid="{00000000-0005-0000-0000-000043510000}"/>
    <cellStyle name="20% - Dekorfärg5 3 4 7" xfId="4597" xr:uid="{00000000-0005-0000-0000-000044510000}"/>
    <cellStyle name="20% - Dekorfärg5 3 4 7 2" xfId="13482" xr:uid="{00000000-0005-0000-0000-000045510000}"/>
    <cellStyle name="20% - Dekorfärg5 3 4 7 2 2" xfId="44400" xr:uid="{00000000-0005-0000-0000-000046510000}"/>
    <cellStyle name="20% - Dekorfärg5 3 4 7 3" xfId="30979" xr:uid="{00000000-0005-0000-0000-000047510000}"/>
    <cellStyle name="20% - Dekorfärg5 3 4 7_Tabell 6a K" xfId="18725" xr:uid="{00000000-0005-0000-0000-000048510000}"/>
    <cellStyle name="20% - Dekorfärg5 3 4 8" xfId="9097" xr:uid="{00000000-0005-0000-0000-000049510000}"/>
    <cellStyle name="20% - Dekorfärg5 3 4 8 2" xfId="44401" xr:uid="{00000000-0005-0000-0000-00004A510000}"/>
    <cellStyle name="20% - Dekorfärg5 3 4 9" xfId="26594" xr:uid="{00000000-0005-0000-0000-00004B510000}"/>
    <cellStyle name="20% - Dekorfärg5 3 4_Tabell 6a K" xfId="18848" xr:uid="{00000000-0005-0000-0000-00004C510000}"/>
    <cellStyle name="20% - Dekorfärg5 3 5" xfId="390" xr:uid="{00000000-0005-0000-0000-00004D510000}"/>
    <cellStyle name="20% - Dekorfärg5 3 5 2" xfId="814" xr:uid="{00000000-0005-0000-0000-00004E510000}"/>
    <cellStyle name="20% - Dekorfärg5 3 5 2 2" xfId="1592" xr:uid="{00000000-0005-0000-0000-00004F510000}"/>
    <cellStyle name="20% - Dekorfärg5 3 5 2 2 2" xfId="3784" xr:uid="{00000000-0005-0000-0000-000050510000}"/>
    <cellStyle name="20% - Dekorfärg5 3 5 2 2 2 2" xfId="8170" xr:uid="{00000000-0005-0000-0000-000051510000}"/>
    <cellStyle name="20% - Dekorfärg5 3 5 2 2 2 2 2" xfId="17055" xr:uid="{00000000-0005-0000-0000-000052510000}"/>
    <cellStyle name="20% - Dekorfärg5 3 5 2 2 2 2 2 2" xfId="44402" xr:uid="{00000000-0005-0000-0000-000053510000}"/>
    <cellStyle name="20% - Dekorfärg5 3 5 2 2 2 2 3" xfId="34552" xr:uid="{00000000-0005-0000-0000-000054510000}"/>
    <cellStyle name="20% - Dekorfärg5 3 5 2 2 2 2_Tabell 6a K" xfId="22548" xr:uid="{00000000-0005-0000-0000-000055510000}"/>
    <cellStyle name="20% - Dekorfärg5 3 5 2 2 2 3" xfId="12669" xr:uid="{00000000-0005-0000-0000-000056510000}"/>
    <cellStyle name="20% - Dekorfärg5 3 5 2 2 2 3 2" xfId="44403" xr:uid="{00000000-0005-0000-0000-000057510000}"/>
    <cellStyle name="20% - Dekorfärg5 3 5 2 2 2 4" xfId="30166" xr:uid="{00000000-0005-0000-0000-000058510000}"/>
    <cellStyle name="20% - Dekorfärg5 3 5 2 2 2 5" xfId="44404" xr:uid="{00000000-0005-0000-0000-000059510000}"/>
    <cellStyle name="20% - Dekorfärg5 3 5 2 2 2_Tabell 6a K" xfId="26232" xr:uid="{00000000-0005-0000-0000-00005A510000}"/>
    <cellStyle name="20% - Dekorfärg5 3 5 2 2 3" xfId="5977" xr:uid="{00000000-0005-0000-0000-00005B510000}"/>
    <cellStyle name="20% - Dekorfärg5 3 5 2 2 3 2" xfId="14862" xr:uid="{00000000-0005-0000-0000-00005C510000}"/>
    <cellStyle name="20% - Dekorfärg5 3 5 2 2 3 2 2" xfId="44405" xr:uid="{00000000-0005-0000-0000-00005D510000}"/>
    <cellStyle name="20% - Dekorfärg5 3 5 2 2 3 3" xfId="32359" xr:uid="{00000000-0005-0000-0000-00005E510000}"/>
    <cellStyle name="20% - Dekorfärg5 3 5 2 2 3_Tabell 6a K" xfId="24751" xr:uid="{00000000-0005-0000-0000-00005F510000}"/>
    <cellStyle name="20% - Dekorfärg5 3 5 2 2 4" xfId="10477" xr:uid="{00000000-0005-0000-0000-000060510000}"/>
    <cellStyle name="20% - Dekorfärg5 3 5 2 2 4 2" xfId="44406" xr:uid="{00000000-0005-0000-0000-000061510000}"/>
    <cellStyle name="20% - Dekorfärg5 3 5 2 2 5" xfId="27974" xr:uid="{00000000-0005-0000-0000-000062510000}"/>
    <cellStyle name="20% - Dekorfärg5 3 5 2 2 6" xfId="44407" xr:uid="{00000000-0005-0000-0000-000063510000}"/>
    <cellStyle name="20% - Dekorfärg5 3 5 2 2_Tabell 6a K" xfId="20680" xr:uid="{00000000-0005-0000-0000-000064510000}"/>
    <cellStyle name="20% - Dekorfärg5 3 5 2 3" xfId="3006" xr:uid="{00000000-0005-0000-0000-000065510000}"/>
    <cellStyle name="20% - Dekorfärg5 3 5 2 3 2" xfId="7392" xr:uid="{00000000-0005-0000-0000-000066510000}"/>
    <cellStyle name="20% - Dekorfärg5 3 5 2 3 2 2" xfId="16277" xr:uid="{00000000-0005-0000-0000-000067510000}"/>
    <cellStyle name="20% - Dekorfärg5 3 5 2 3 2 2 2" xfId="44408" xr:uid="{00000000-0005-0000-0000-000068510000}"/>
    <cellStyle name="20% - Dekorfärg5 3 5 2 3 2 3" xfId="33774" xr:uid="{00000000-0005-0000-0000-000069510000}"/>
    <cellStyle name="20% - Dekorfärg5 3 5 2 3 2_Tabell 6a K" xfId="23977" xr:uid="{00000000-0005-0000-0000-00006A510000}"/>
    <cellStyle name="20% - Dekorfärg5 3 5 2 3 3" xfId="11891" xr:uid="{00000000-0005-0000-0000-00006B510000}"/>
    <cellStyle name="20% - Dekorfärg5 3 5 2 3 3 2" xfId="44409" xr:uid="{00000000-0005-0000-0000-00006C510000}"/>
    <cellStyle name="20% - Dekorfärg5 3 5 2 3 4" xfId="29388" xr:uid="{00000000-0005-0000-0000-00006D510000}"/>
    <cellStyle name="20% - Dekorfärg5 3 5 2 3 5" xfId="44410" xr:uid="{00000000-0005-0000-0000-00006E510000}"/>
    <cellStyle name="20% - Dekorfärg5 3 5 2 3_Tabell 6a K" xfId="19105" xr:uid="{00000000-0005-0000-0000-00006F510000}"/>
    <cellStyle name="20% - Dekorfärg5 3 5 2 4" xfId="5199" xr:uid="{00000000-0005-0000-0000-000070510000}"/>
    <cellStyle name="20% - Dekorfärg5 3 5 2 4 2" xfId="14084" xr:uid="{00000000-0005-0000-0000-000071510000}"/>
    <cellStyle name="20% - Dekorfärg5 3 5 2 4 2 2" xfId="44411" xr:uid="{00000000-0005-0000-0000-000072510000}"/>
    <cellStyle name="20% - Dekorfärg5 3 5 2 4 3" xfId="31581" xr:uid="{00000000-0005-0000-0000-000073510000}"/>
    <cellStyle name="20% - Dekorfärg5 3 5 2 4_Tabell 6a K" xfId="23190" xr:uid="{00000000-0005-0000-0000-000074510000}"/>
    <cellStyle name="20% - Dekorfärg5 3 5 2 5" xfId="9699" xr:uid="{00000000-0005-0000-0000-000075510000}"/>
    <cellStyle name="20% - Dekorfärg5 3 5 2 5 2" xfId="44412" xr:uid="{00000000-0005-0000-0000-000076510000}"/>
    <cellStyle name="20% - Dekorfärg5 3 5 2 6" xfId="27196" xr:uid="{00000000-0005-0000-0000-000077510000}"/>
    <cellStyle name="20% - Dekorfärg5 3 5 2 7" xfId="44413" xr:uid="{00000000-0005-0000-0000-000078510000}"/>
    <cellStyle name="20% - Dekorfärg5 3 5 2_Tabell 6a K" xfId="18195" xr:uid="{00000000-0005-0000-0000-000079510000}"/>
    <cellStyle name="20% - Dekorfärg5 3 5 3" xfId="1591" xr:uid="{00000000-0005-0000-0000-00007A510000}"/>
    <cellStyle name="20% - Dekorfärg5 3 5 3 2" xfId="3783" xr:uid="{00000000-0005-0000-0000-00007B510000}"/>
    <cellStyle name="20% - Dekorfärg5 3 5 3 2 2" xfId="8169" xr:uid="{00000000-0005-0000-0000-00007C510000}"/>
    <cellStyle name="20% - Dekorfärg5 3 5 3 2 2 2" xfId="17054" xr:uid="{00000000-0005-0000-0000-00007D510000}"/>
    <cellStyle name="20% - Dekorfärg5 3 5 3 2 2 2 2" xfId="44414" xr:uid="{00000000-0005-0000-0000-00007E510000}"/>
    <cellStyle name="20% - Dekorfärg5 3 5 3 2 2 3" xfId="34551" xr:uid="{00000000-0005-0000-0000-00007F510000}"/>
    <cellStyle name="20% - Dekorfärg5 3 5 3 2 2_Tabell 6a K" xfId="20061" xr:uid="{00000000-0005-0000-0000-000080510000}"/>
    <cellStyle name="20% - Dekorfärg5 3 5 3 2 3" xfId="12668" xr:uid="{00000000-0005-0000-0000-000081510000}"/>
    <cellStyle name="20% - Dekorfärg5 3 5 3 2 3 2" xfId="44415" xr:uid="{00000000-0005-0000-0000-000082510000}"/>
    <cellStyle name="20% - Dekorfärg5 3 5 3 2 4" xfId="30165" xr:uid="{00000000-0005-0000-0000-000083510000}"/>
    <cellStyle name="20% - Dekorfärg5 3 5 3 2 5" xfId="44416" xr:uid="{00000000-0005-0000-0000-000084510000}"/>
    <cellStyle name="20% - Dekorfärg5 3 5 3 2_Tabell 6a K" xfId="22850" xr:uid="{00000000-0005-0000-0000-000085510000}"/>
    <cellStyle name="20% - Dekorfärg5 3 5 3 3" xfId="5976" xr:uid="{00000000-0005-0000-0000-000086510000}"/>
    <cellStyle name="20% - Dekorfärg5 3 5 3 3 2" xfId="14861" xr:uid="{00000000-0005-0000-0000-000087510000}"/>
    <cellStyle name="20% - Dekorfärg5 3 5 3 3 2 2" xfId="44417" xr:uid="{00000000-0005-0000-0000-000088510000}"/>
    <cellStyle name="20% - Dekorfärg5 3 5 3 3 3" xfId="32358" xr:uid="{00000000-0005-0000-0000-000089510000}"/>
    <cellStyle name="20% - Dekorfärg5 3 5 3 3_Tabell 6a K" xfId="20557" xr:uid="{00000000-0005-0000-0000-00008A510000}"/>
    <cellStyle name="20% - Dekorfärg5 3 5 3 4" xfId="10476" xr:uid="{00000000-0005-0000-0000-00008B510000}"/>
    <cellStyle name="20% - Dekorfärg5 3 5 3 4 2" xfId="44418" xr:uid="{00000000-0005-0000-0000-00008C510000}"/>
    <cellStyle name="20% - Dekorfärg5 3 5 3 5" xfId="27973" xr:uid="{00000000-0005-0000-0000-00008D510000}"/>
    <cellStyle name="20% - Dekorfärg5 3 5 3 6" xfId="44419" xr:uid="{00000000-0005-0000-0000-00008E510000}"/>
    <cellStyle name="20% - Dekorfärg5 3 5 3_Tabell 6a K" xfId="18929" xr:uid="{00000000-0005-0000-0000-00008F510000}"/>
    <cellStyle name="20% - Dekorfärg5 3 5 4" xfId="2582" xr:uid="{00000000-0005-0000-0000-000090510000}"/>
    <cellStyle name="20% - Dekorfärg5 3 5 4 2" xfId="6968" xr:uid="{00000000-0005-0000-0000-000091510000}"/>
    <cellStyle name="20% - Dekorfärg5 3 5 4 2 2" xfId="15853" xr:uid="{00000000-0005-0000-0000-000092510000}"/>
    <cellStyle name="20% - Dekorfärg5 3 5 4 2 2 2" xfId="44420" xr:uid="{00000000-0005-0000-0000-000093510000}"/>
    <cellStyle name="20% - Dekorfärg5 3 5 4 2 3" xfId="33350" xr:uid="{00000000-0005-0000-0000-000094510000}"/>
    <cellStyle name="20% - Dekorfärg5 3 5 4 2_Tabell 6a K" xfId="21754" xr:uid="{00000000-0005-0000-0000-000095510000}"/>
    <cellStyle name="20% - Dekorfärg5 3 5 4 3" xfId="11467" xr:uid="{00000000-0005-0000-0000-000096510000}"/>
    <cellStyle name="20% - Dekorfärg5 3 5 4 3 2" xfId="44421" xr:uid="{00000000-0005-0000-0000-000097510000}"/>
    <cellStyle name="20% - Dekorfärg5 3 5 4 4" xfId="28964" xr:uid="{00000000-0005-0000-0000-000098510000}"/>
    <cellStyle name="20% - Dekorfärg5 3 5 4 5" xfId="44422" xr:uid="{00000000-0005-0000-0000-000099510000}"/>
    <cellStyle name="20% - Dekorfärg5 3 5 4_Tabell 6a K" xfId="25564" xr:uid="{00000000-0005-0000-0000-00009A510000}"/>
    <cellStyle name="20% - Dekorfärg5 3 5 5" xfId="4775" xr:uid="{00000000-0005-0000-0000-00009B510000}"/>
    <cellStyle name="20% - Dekorfärg5 3 5 5 2" xfId="13660" xr:uid="{00000000-0005-0000-0000-00009C510000}"/>
    <cellStyle name="20% - Dekorfärg5 3 5 5 2 2" xfId="44423" xr:uid="{00000000-0005-0000-0000-00009D510000}"/>
    <cellStyle name="20% - Dekorfärg5 3 5 5 3" xfId="31157" xr:uid="{00000000-0005-0000-0000-00009E510000}"/>
    <cellStyle name="20% - Dekorfärg5 3 5 5_Tabell 6a K" xfId="25359" xr:uid="{00000000-0005-0000-0000-00009F510000}"/>
    <cellStyle name="20% - Dekorfärg5 3 5 6" xfId="9275" xr:uid="{00000000-0005-0000-0000-0000A0510000}"/>
    <cellStyle name="20% - Dekorfärg5 3 5 6 2" xfId="44424" xr:uid="{00000000-0005-0000-0000-0000A1510000}"/>
    <cellStyle name="20% - Dekorfärg5 3 5 7" xfId="26772" xr:uid="{00000000-0005-0000-0000-0000A2510000}"/>
    <cellStyle name="20% - Dekorfärg5 3 5 8" xfId="44425" xr:uid="{00000000-0005-0000-0000-0000A3510000}"/>
    <cellStyle name="20% - Dekorfärg5 3 5_Tabell 6a K" xfId="21019" xr:uid="{00000000-0005-0000-0000-0000A4510000}"/>
    <cellStyle name="20% - Dekorfärg5 3 6" xfId="602" xr:uid="{00000000-0005-0000-0000-0000A5510000}"/>
    <cellStyle name="20% - Dekorfärg5 3 6 2" xfId="1593" xr:uid="{00000000-0005-0000-0000-0000A6510000}"/>
    <cellStyle name="20% - Dekorfärg5 3 6 2 2" xfId="3785" xr:uid="{00000000-0005-0000-0000-0000A7510000}"/>
    <cellStyle name="20% - Dekorfärg5 3 6 2 2 2" xfId="8171" xr:uid="{00000000-0005-0000-0000-0000A8510000}"/>
    <cellStyle name="20% - Dekorfärg5 3 6 2 2 2 2" xfId="17056" xr:uid="{00000000-0005-0000-0000-0000A9510000}"/>
    <cellStyle name="20% - Dekorfärg5 3 6 2 2 2 2 2" xfId="44426" xr:uid="{00000000-0005-0000-0000-0000AA510000}"/>
    <cellStyle name="20% - Dekorfärg5 3 6 2 2 2 3" xfId="34553" xr:uid="{00000000-0005-0000-0000-0000AB510000}"/>
    <cellStyle name="20% - Dekorfärg5 3 6 2 2 2_Tabell 6a K" xfId="20142" xr:uid="{00000000-0005-0000-0000-0000AC510000}"/>
    <cellStyle name="20% - Dekorfärg5 3 6 2 2 3" xfId="12670" xr:uid="{00000000-0005-0000-0000-0000AD510000}"/>
    <cellStyle name="20% - Dekorfärg5 3 6 2 2 3 2" xfId="44427" xr:uid="{00000000-0005-0000-0000-0000AE510000}"/>
    <cellStyle name="20% - Dekorfärg5 3 6 2 2 4" xfId="30167" xr:uid="{00000000-0005-0000-0000-0000AF510000}"/>
    <cellStyle name="20% - Dekorfärg5 3 6 2 2 5" xfId="44428" xr:uid="{00000000-0005-0000-0000-0000B0510000}"/>
    <cellStyle name="20% - Dekorfärg5 3 6 2 2_Tabell 6a K" xfId="24062" xr:uid="{00000000-0005-0000-0000-0000B1510000}"/>
    <cellStyle name="20% - Dekorfärg5 3 6 2 3" xfId="5978" xr:uid="{00000000-0005-0000-0000-0000B2510000}"/>
    <cellStyle name="20% - Dekorfärg5 3 6 2 3 2" xfId="14863" xr:uid="{00000000-0005-0000-0000-0000B3510000}"/>
    <cellStyle name="20% - Dekorfärg5 3 6 2 3 2 2" xfId="44429" xr:uid="{00000000-0005-0000-0000-0000B4510000}"/>
    <cellStyle name="20% - Dekorfärg5 3 6 2 3 3" xfId="32360" xr:uid="{00000000-0005-0000-0000-0000B5510000}"/>
    <cellStyle name="20% - Dekorfärg5 3 6 2 3_Tabell 6a K" xfId="26408" xr:uid="{00000000-0005-0000-0000-0000B6510000}"/>
    <cellStyle name="20% - Dekorfärg5 3 6 2 4" xfId="10478" xr:uid="{00000000-0005-0000-0000-0000B7510000}"/>
    <cellStyle name="20% - Dekorfärg5 3 6 2 4 2" xfId="44430" xr:uid="{00000000-0005-0000-0000-0000B8510000}"/>
    <cellStyle name="20% - Dekorfärg5 3 6 2 5" xfId="27975" xr:uid="{00000000-0005-0000-0000-0000B9510000}"/>
    <cellStyle name="20% - Dekorfärg5 3 6 2 6" xfId="44431" xr:uid="{00000000-0005-0000-0000-0000BA510000}"/>
    <cellStyle name="20% - Dekorfärg5 3 6 2_Tabell 6a K" xfId="25022" xr:uid="{00000000-0005-0000-0000-0000BB510000}"/>
    <cellStyle name="20% - Dekorfärg5 3 6 3" xfId="2794" xr:uid="{00000000-0005-0000-0000-0000BC510000}"/>
    <cellStyle name="20% - Dekorfärg5 3 6 3 2" xfId="7180" xr:uid="{00000000-0005-0000-0000-0000BD510000}"/>
    <cellStyle name="20% - Dekorfärg5 3 6 3 2 2" xfId="16065" xr:uid="{00000000-0005-0000-0000-0000BE510000}"/>
    <cellStyle name="20% - Dekorfärg5 3 6 3 2 2 2" xfId="44432" xr:uid="{00000000-0005-0000-0000-0000BF510000}"/>
    <cellStyle name="20% - Dekorfärg5 3 6 3 2 3" xfId="33562" xr:uid="{00000000-0005-0000-0000-0000C0510000}"/>
    <cellStyle name="20% - Dekorfärg5 3 6 3 2_Tabell 6a K" xfId="24317" xr:uid="{00000000-0005-0000-0000-0000C1510000}"/>
    <cellStyle name="20% - Dekorfärg5 3 6 3 3" xfId="11679" xr:uid="{00000000-0005-0000-0000-0000C2510000}"/>
    <cellStyle name="20% - Dekorfärg5 3 6 3 3 2" xfId="44433" xr:uid="{00000000-0005-0000-0000-0000C3510000}"/>
    <cellStyle name="20% - Dekorfärg5 3 6 3 4" xfId="29176" xr:uid="{00000000-0005-0000-0000-0000C4510000}"/>
    <cellStyle name="20% - Dekorfärg5 3 6 3 5" xfId="44434" xr:uid="{00000000-0005-0000-0000-0000C5510000}"/>
    <cellStyle name="20% - Dekorfärg5 3 6 3_Tabell 6a K" xfId="20013" xr:uid="{00000000-0005-0000-0000-0000C6510000}"/>
    <cellStyle name="20% - Dekorfärg5 3 6 4" xfId="4987" xr:uid="{00000000-0005-0000-0000-0000C7510000}"/>
    <cellStyle name="20% - Dekorfärg5 3 6 4 2" xfId="13872" xr:uid="{00000000-0005-0000-0000-0000C8510000}"/>
    <cellStyle name="20% - Dekorfärg5 3 6 4 2 2" xfId="44435" xr:uid="{00000000-0005-0000-0000-0000C9510000}"/>
    <cellStyle name="20% - Dekorfärg5 3 6 4 3" xfId="31369" xr:uid="{00000000-0005-0000-0000-0000CA510000}"/>
    <cellStyle name="20% - Dekorfärg5 3 6 4_Tabell 6a K" xfId="18321" xr:uid="{00000000-0005-0000-0000-0000CB510000}"/>
    <cellStyle name="20% - Dekorfärg5 3 6 5" xfId="9487" xr:uid="{00000000-0005-0000-0000-0000CC510000}"/>
    <cellStyle name="20% - Dekorfärg5 3 6 5 2" xfId="44436" xr:uid="{00000000-0005-0000-0000-0000CD510000}"/>
    <cellStyle name="20% - Dekorfärg5 3 6 6" xfId="26984" xr:uid="{00000000-0005-0000-0000-0000CE510000}"/>
    <cellStyle name="20% - Dekorfärg5 3 6 7" xfId="44437" xr:uid="{00000000-0005-0000-0000-0000CF510000}"/>
    <cellStyle name="20% - Dekorfärg5 3 6_Tabell 6a K" xfId="18614" xr:uid="{00000000-0005-0000-0000-0000D0510000}"/>
    <cellStyle name="20% - Dekorfärg5 3 7" xfId="1026" xr:uid="{00000000-0005-0000-0000-0000D1510000}"/>
    <cellStyle name="20% - Dekorfärg5 3 7 2" xfId="1594" xr:uid="{00000000-0005-0000-0000-0000D2510000}"/>
    <cellStyle name="20% - Dekorfärg5 3 7 2 2" xfId="3786" xr:uid="{00000000-0005-0000-0000-0000D3510000}"/>
    <cellStyle name="20% - Dekorfärg5 3 7 2 2 2" xfId="8172" xr:uid="{00000000-0005-0000-0000-0000D4510000}"/>
    <cellStyle name="20% - Dekorfärg5 3 7 2 2 2 2" xfId="17057" xr:uid="{00000000-0005-0000-0000-0000D5510000}"/>
    <cellStyle name="20% - Dekorfärg5 3 7 2 2 2 2 2" xfId="44438" xr:uid="{00000000-0005-0000-0000-0000D6510000}"/>
    <cellStyle name="20% - Dekorfärg5 3 7 2 2 2 3" xfId="34554" xr:uid="{00000000-0005-0000-0000-0000D7510000}"/>
    <cellStyle name="20% - Dekorfärg5 3 7 2 2 2_Tabell 6a K" xfId="18138" xr:uid="{00000000-0005-0000-0000-0000D8510000}"/>
    <cellStyle name="20% - Dekorfärg5 3 7 2 2 3" xfId="12671" xr:uid="{00000000-0005-0000-0000-0000D9510000}"/>
    <cellStyle name="20% - Dekorfärg5 3 7 2 2 3 2" xfId="44439" xr:uid="{00000000-0005-0000-0000-0000DA510000}"/>
    <cellStyle name="20% - Dekorfärg5 3 7 2 2 4" xfId="30168" xr:uid="{00000000-0005-0000-0000-0000DB510000}"/>
    <cellStyle name="20% - Dekorfärg5 3 7 2 2 5" xfId="44440" xr:uid="{00000000-0005-0000-0000-0000DC510000}"/>
    <cellStyle name="20% - Dekorfärg5 3 7 2 2_Tabell 6a K" xfId="25974" xr:uid="{00000000-0005-0000-0000-0000DD510000}"/>
    <cellStyle name="20% - Dekorfärg5 3 7 2 3" xfId="5979" xr:uid="{00000000-0005-0000-0000-0000DE510000}"/>
    <cellStyle name="20% - Dekorfärg5 3 7 2 3 2" xfId="14864" xr:uid="{00000000-0005-0000-0000-0000DF510000}"/>
    <cellStyle name="20% - Dekorfärg5 3 7 2 3 2 2" xfId="44441" xr:uid="{00000000-0005-0000-0000-0000E0510000}"/>
    <cellStyle name="20% - Dekorfärg5 3 7 2 3 3" xfId="32361" xr:uid="{00000000-0005-0000-0000-0000E1510000}"/>
    <cellStyle name="20% - Dekorfärg5 3 7 2 3_Tabell 6a K" xfId="17873" xr:uid="{00000000-0005-0000-0000-0000E2510000}"/>
    <cellStyle name="20% - Dekorfärg5 3 7 2 4" xfId="10479" xr:uid="{00000000-0005-0000-0000-0000E3510000}"/>
    <cellStyle name="20% - Dekorfärg5 3 7 2 4 2" xfId="44442" xr:uid="{00000000-0005-0000-0000-0000E4510000}"/>
    <cellStyle name="20% - Dekorfärg5 3 7 2 5" xfId="27976" xr:uid="{00000000-0005-0000-0000-0000E5510000}"/>
    <cellStyle name="20% - Dekorfärg5 3 7 2 6" xfId="44443" xr:uid="{00000000-0005-0000-0000-0000E6510000}"/>
    <cellStyle name="20% - Dekorfärg5 3 7 2_Tabell 6a K" xfId="25445" xr:uid="{00000000-0005-0000-0000-0000E7510000}"/>
    <cellStyle name="20% - Dekorfärg5 3 7 3" xfId="3218" xr:uid="{00000000-0005-0000-0000-0000E8510000}"/>
    <cellStyle name="20% - Dekorfärg5 3 7 3 2" xfId="7604" xr:uid="{00000000-0005-0000-0000-0000E9510000}"/>
    <cellStyle name="20% - Dekorfärg5 3 7 3 2 2" xfId="16489" xr:uid="{00000000-0005-0000-0000-0000EA510000}"/>
    <cellStyle name="20% - Dekorfärg5 3 7 3 2 2 2" xfId="44444" xr:uid="{00000000-0005-0000-0000-0000EB510000}"/>
    <cellStyle name="20% - Dekorfärg5 3 7 3 2 3" xfId="33986" xr:uid="{00000000-0005-0000-0000-0000EC510000}"/>
    <cellStyle name="20% - Dekorfärg5 3 7 3 2_Tabell 6a K" xfId="23915" xr:uid="{00000000-0005-0000-0000-0000ED510000}"/>
    <cellStyle name="20% - Dekorfärg5 3 7 3 3" xfId="12103" xr:uid="{00000000-0005-0000-0000-0000EE510000}"/>
    <cellStyle name="20% - Dekorfärg5 3 7 3 3 2" xfId="44445" xr:uid="{00000000-0005-0000-0000-0000EF510000}"/>
    <cellStyle name="20% - Dekorfärg5 3 7 3 4" xfId="29600" xr:uid="{00000000-0005-0000-0000-0000F0510000}"/>
    <cellStyle name="20% - Dekorfärg5 3 7 3 5" xfId="44446" xr:uid="{00000000-0005-0000-0000-0000F1510000}"/>
    <cellStyle name="20% - Dekorfärg5 3 7 3_Tabell 6a K" xfId="24935" xr:uid="{00000000-0005-0000-0000-0000F2510000}"/>
    <cellStyle name="20% - Dekorfärg5 3 7 4" xfId="5411" xr:uid="{00000000-0005-0000-0000-0000F3510000}"/>
    <cellStyle name="20% - Dekorfärg5 3 7 4 2" xfId="14296" xr:uid="{00000000-0005-0000-0000-0000F4510000}"/>
    <cellStyle name="20% - Dekorfärg5 3 7 4 2 2" xfId="44447" xr:uid="{00000000-0005-0000-0000-0000F5510000}"/>
    <cellStyle name="20% - Dekorfärg5 3 7 4 3" xfId="31793" xr:uid="{00000000-0005-0000-0000-0000F6510000}"/>
    <cellStyle name="20% - Dekorfärg5 3 7 4_Tabell 6a K" xfId="25699" xr:uid="{00000000-0005-0000-0000-0000F7510000}"/>
    <cellStyle name="20% - Dekorfärg5 3 7 5" xfId="9911" xr:uid="{00000000-0005-0000-0000-0000F8510000}"/>
    <cellStyle name="20% - Dekorfärg5 3 7 5 2" xfId="44448" xr:uid="{00000000-0005-0000-0000-0000F9510000}"/>
    <cellStyle name="20% - Dekorfärg5 3 7 6" xfId="27408" xr:uid="{00000000-0005-0000-0000-0000FA510000}"/>
    <cellStyle name="20% - Dekorfärg5 3 7 7" xfId="44449" xr:uid="{00000000-0005-0000-0000-0000FB510000}"/>
    <cellStyle name="20% - Dekorfärg5 3 7_Tabell 6a K" xfId="21365" xr:uid="{00000000-0005-0000-0000-0000FC510000}"/>
    <cellStyle name="20% - Dekorfärg5 3 8" xfId="1575" xr:uid="{00000000-0005-0000-0000-0000FD510000}"/>
    <cellStyle name="20% - Dekorfärg5 3 8 2" xfId="3767" xr:uid="{00000000-0005-0000-0000-0000FE510000}"/>
    <cellStyle name="20% - Dekorfärg5 3 8 2 2" xfId="8153" xr:uid="{00000000-0005-0000-0000-0000FF510000}"/>
    <cellStyle name="20% - Dekorfärg5 3 8 2 2 2" xfId="17038" xr:uid="{00000000-0005-0000-0000-000000520000}"/>
    <cellStyle name="20% - Dekorfärg5 3 8 2 2 2 2" xfId="44450" xr:uid="{00000000-0005-0000-0000-000001520000}"/>
    <cellStyle name="20% - Dekorfärg5 3 8 2 2 3" xfId="34535" xr:uid="{00000000-0005-0000-0000-000002520000}"/>
    <cellStyle name="20% - Dekorfärg5 3 8 2 2_Tabell 6a K" xfId="18066" xr:uid="{00000000-0005-0000-0000-000003520000}"/>
    <cellStyle name="20% - Dekorfärg5 3 8 2 3" xfId="12652" xr:uid="{00000000-0005-0000-0000-000004520000}"/>
    <cellStyle name="20% - Dekorfärg5 3 8 2 3 2" xfId="44451" xr:uid="{00000000-0005-0000-0000-000005520000}"/>
    <cellStyle name="20% - Dekorfärg5 3 8 2 4" xfId="30149" xr:uid="{00000000-0005-0000-0000-000006520000}"/>
    <cellStyle name="20% - Dekorfärg5 3 8 2 5" xfId="44452" xr:uid="{00000000-0005-0000-0000-000007520000}"/>
    <cellStyle name="20% - Dekorfärg5 3 8 2_Tabell 6a K" xfId="25970" xr:uid="{00000000-0005-0000-0000-000008520000}"/>
    <cellStyle name="20% - Dekorfärg5 3 8 3" xfId="5960" xr:uid="{00000000-0005-0000-0000-000009520000}"/>
    <cellStyle name="20% - Dekorfärg5 3 8 3 2" xfId="14845" xr:uid="{00000000-0005-0000-0000-00000A520000}"/>
    <cellStyle name="20% - Dekorfärg5 3 8 3 2 2" xfId="44453" xr:uid="{00000000-0005-0000-0000-00000B520000}"/>
    <cellStyle name="20% - Dekorfärg5 3 8 3 3" xfId="32342" xr:uid="{00000000-0005-0000-0000-00000C520000}"/>
    <cellStyle name="20% - Dekorfärg5 3 8 3_Tabell 6a K" xfId="22396" xr:uid="{00000000-0005-0000-0000-00000D520000}"/>
    <cellStyle name="20% - Dekorfärg5 3 8 4" xfId="10460" xr:uid="{00000000-0005-0000-0000-00000E520000}"/>
    <cellStyle name="20% - Dekorfärg5 3 8 4 2" xfId="44454" xr:uid="{00000000-0005-0000-0000-00000F520000}"/>
    <cellStyle name="20% - Dekorfärg5 3 8 5" xfId="27957" xr:uid="{00000000-0005-0000-0000-000010520000}"/>
    <cellStyle name="20% - Dekorfärg5 3 8 6" xfId="44455" xr:uid="{00000000-0005-0000-0000-000011520000}"/>
    <cellStyle name="20% - Dekorfärg5 3 8_Tabell 6a K" xfId="23269" xr:uid="{00000000-0005-0000-0000-000012520000}"/>
    <cellStyle name="20% - Dekorfärg5 3 9" xfId="2370" xr:uid="{00000000-0005-0000-0000-000013520000}"/>
    <cellStyle name="20% - Dekorfärg5 3 9 2" xfId="6756" xr:uid="{00000000-0005-0000-0000-000014520000}"/>
    <cellStyle name="20% - Dekorfärg5 3 9 2 2" xfId="15641" xr:uid="{00000000-0005-0000-0000-000015520000}"/>
    <cellStyle name="20% - Dekorfärg5 3 9 2 2 2" xfId="44456" xr:uid="{00000000-0005-0000-0000-000016520000}"/>
    <cellStyle name="20% - Dekorfärg5 3 9 2 3" xfId="33138" xr:uid="{00000000-0005-0000-0000-000017520000}"/>
    <cellStyle name="20% - Dekorfärg5 3 9 2_Tabell 6a K" xfId="23433" xr:uid="{00000000-0005-0000-0000-000018520000}"/>
    <cellStyle name="20% - Dekorfärg5 3 9 3" xfId="11255" xr:uid="{00000000-0005-0000-0000-000019520000}"/>
    <cellStyle name="20% - Dekorfärg5 3 9 3 2" xfId="44457" xr:uid="{00000000-0005-0000-0000-00001A520000}"/>
    <cellStyle name="20% - Dekorfärg5 3 9 4" xfId="28752" xr:uid="{00000000-0005-0000-0000-00001B520000}"/>
    <cellStyle name="20% - Dekorfärg5 3 9 5" xfId="44458" xr:uid="{00000000-0005-0000-0000-00001C520000}"/>
    <cellStyle name="20% - Dekorfärg5 3 9_Tabell 6a K" xfId="18604" xr:uid="{00000000-0005-0000-0000-00001D520000}"/>
    <cellStyle name="20% - Dekorfärg5 3_Tabell 6a K" xfId="20929" xr:uid="{00000000-0005-0000-0000-00001E520000}"/>
    <cellStyle name="20% - Dekorfärg5 4" xfId="306" xr:uid="{00000000-0005-0000-0000-00001F520000}"/>
    <cellStyle name="20% - Dekorfärg5 4 10" xfId="44459" xr:uid="{00000000-0005-0000-0000-000020520000}"/>
    <cellStyle name="20% - Dekorfärg5 4 11" xfId="44460" xr:uid="{00000000-0005-0000-0000-000021520000}"/>
    <cellStyle name="20% - Dekorfärg5 4 2" xfId="518" xr:uid="{00000000-0005-0000-0000-000022520000}"/>
    <cellStyle name="20% - Dekorfärg5 4 2 2" xfId="942" xr:uid="{00000000-0005-0000-0000-000023520000}"/>
    <cellStyle name="20% - Dekorfärg5 4 2 2 2" xfId="1597" xr:uid="{00000000-0005-0000-0000-000024520000}"/>
    <cellStyle name="20% - Dekorfärg5 4 2 2 2 2" xfId="3789" xr:uid="{00000000-0005-0000-0000-000025520000}"/>
    <cellStyle name="20% - Dekorfärg5 4 2 2 2 2 2" xfId="8175" xr:uid="{00000000-0005-0000-0000-000026520000}"/>
    <cellStyle name="20% - Dekorfärg5 4 2 2 2 2 2 2" xfId="17060" xr:uid="{00000000-0005-0000-0000-000027520000}"/>
    <cellStyle name="20% - Dekorfärg5 4 2 2 2 2 2 2 2" xfId="44461" xr:uid="{00000000-0005-0000-0000-000028520000}"/>
    <cellStyle name="20% - Dekorfärg5 4 2 2 2 2 2 3" xfId="34557" xr:uid="{00000000-0005-0000-0000-000029520000}"/>
    <cellStyle name="20% - Dekorfärg5 4 2 2 2 2 2_Tabell 6a K" xfId="19884" xr:uid="{00000000-0005-0000-0000-00002A520000}"/>
    <cellStyle name="20% - Dekorfärg5 4 2 2 2 2 3" xfId="12674" xr:uid="{00000000-0005-0000-0000-00002B520000}"/>
    <cellStyle name="20% - Dekorfärg5 4 2 2 2 2 3 2" xfId="44462" xr:uid="{00000000-0005-0000-0000-00002C520000}"/>
    <cellStyle name="20% - Dekorfärg5 4 2 2 2 2 4" xfId="30171" xr:uid="{00000000-0005-0000-0000-00002D520000}"/>
    <cellStyle name="20% - Dekorfärg5 4 2 2 2 2 5" xfId="44463" xr:uid="{00000000-0005-0000-0000-00002E520000}"/>
    <cellStyle name="20% - Dekorfärg5 4 2 2 2 2_Tabell 6a K" xfId="18488" xr:uid="{00000000-0005-0000-0000-00002F520000}"/>
    <cellStyle name="20% - Dekorfärg5 4 2 2 2 3" xfId="5982" xr:uid="{00000000-0005-0000-0000-000030520000}"/>
    <cellStyle name="20% - Dekorfärg5 4 2 2 2 3 2" xfId="14867" xr:uid="{00000000-0005-0000-0000-000031520000}"/>
    <cellStyle name="20% - Dekorfärg5 4 2 2 2 3 2 2" xfId="44464" xr:uid="{00000000-0005-0000-0000-000032520000}"/>
    <cellStyle name="20% - Dekorfärg5 4 2 2 2 3 3" xfId="32364" xr:uid="{00000000-0005-0000-0000-000033520000}"/>
    <cellStyle name="20% - Dekorfärg5 4 2 2 2 3_Tabell 6a K" xfId="22429" xr:uid="{00000000-0005-0000-0000-000034520000}"/>
    <cellStyle name="20% - Dekorfärg5 4 2 2 2 4" xfId="10482" xr:uid="{00000000-0005-0000-0000-000035520000}"/>
    <cellStyle name="20% - Dekorfärg5 4 2 2 2 4 2" xfId="44465" xr:uid="{00000000-0005-0000-0000-000036520000}"/>
    <cellStyle name="20% - Dekorfärg5 4 2 2 2 5" xfId="27979" xr:uid="{00000000-0005-0000-0000-000037520000}"/>
    <cellStyle name="20% - Dekorfärg5 4 2 2 2 6" xfId="44466" xr:uid="{00000000-0005-0000-0000-000038520000}"/>
    <cellStyle name="20% - Dekorfärg5 4 2 2 2_Tabell 6a K" xfId="23800" xr:uid="{00000000-0005-0000-0000-000039520000}"/>
    <cellStyle name="20% - Dekorfärg5 4 2 2 3" xfId="3134" xr:uid="{00000000-0005-0000-0000-00003A520000}"/>
    <cellStyle name="20% - Dekorfärg5 4 2 2 3 2" xfId="7520" xr:uid="{00000000-0005-0000-0000-00003B520000}"/>
    <cellStyle name="20% - Dekorfärg5 4 2 2 3 2 2" xfId="16405" xr:uid="{00000000-0005-0000-0000-00003C520000}"/>
    <cellStyle name="20% - Dekorfärg5 4 2 2 3 2 2 2" xfId="44467" xr:uid="{00000000-0005-0000-0000-00003D520000}"/>
    <cellStyle name="20% - Dekorfärg5 4 2 2 3 2 3" xfId="33902" xr:uid="{00000000-0005-0000-0000-00003E520000}"/>
    <cellStyle name="20% - Dekorfärg5 4 2 2 3 2_Tabell 6a K" xfId="23992" xr:uid="{00000000-0005-0000-0000-00003F520000}"/>
    <cellStyle name="20% - Dekorfärg5 4 2 2 3 3" xfId="12019" xr:uid="{00000000-0005-0000-0000-000040520000}"/>
    <cellStyle name="20% - Dekorfärg5 4 2 2 3 3 2" xfId="44468" xr:uid="{00000000-0005-0000-0000-000041520000}"/>
    <cellStyle name="20% - Dekorfärg5 4 2 2 3 4" xfId="29516" xr:uid="{00000000-0005-0000-0000-000042520000}"/>
    <cellStyle name="20% - Dekorfärg5 4 2 2 3 5" xfId="44469" xr:uid="{00000000-0005-0000-0000-000043520000}"/>
    <cellStyle name="20% - Dekorfärg5 4 2 2 3_Tabell 6a K" xfId="22347" xr:uid="{00000000-0005-0000-0000-000044520000}"/>
    <cellStyle name="20% - Dekorfärg5 4 2 2 4" xfId="5327" xr:uid="{00000000-0005-0000-0000-000045520000}"/>
    <cellStyle name="20% - Dekorfärg5 4 2 2 4 2" xfId="14212" xr:uid="{00000000-0005-0000-0000-000046520000}"/>
    <cellStyle name="20% - Dekorfärg5 4 2 2 4 2 2" xfId="44470" xr:uid="{00000000-0005-0000-0000-000047520000}"/>
    <cellStyle name="20% - Dekorfärg5 4 2 2 4 3" xfId="31709" xr:uid="{00000000-0005-0000-0000-000048520000}"/>
    <cellStyle name="20% - Dekorfärg5 4 2 2 4_Tabell 6a K" xfId="24520" xr:uid="{00000000-0005-0000-0000-000049520000}"/>
    <cellStyle name="20% - Dekorfärg5 4 2 2 5" xfId="9827" xr:uid="{00000000-0005-0000-0000-00004A520000}"/>
    <cellStyle name="20% - Dekorfärg5 4 2 2 5 2" xfId="44471" xr:uid="{00000000-0005-0000-0000-00004B520000}"/>
    <cellStyle name="20% - Dekorfärg5 4 2 2 6" xfId="27324" xr:uid="{00000000-0005-0000-0000-00004C520000}"/>
    <cellStyle name="20% - Dekorfärg5 4 2 2 7" xfId="44472" xr:uid="{00000000-0005-0000-0000-00004D520000}"/>
    <cellStyle name="20% - Dekorfärg5 4 2 2_Tabell 6a K" xfId="20784" xr:uid="{00000000-0005-0000-0000-00004E520000}"/>
    <cellStyle name="20% - Dekorfärg5 4 2 3" xfId="1596" xr:uid="{00000000-0005-0000-0000-00004F520000}"/>
    <cellStyle name="20% - Dekorfärg5 4 2 3 2" xfId="3788" xr:uid="{00000000-0005-0000-0000-000050520000}"/>
    <cellStyle name="20% - Dekorfärg5 4 2 3 2 2" xfId="8174" xr:uid="{00000000-0005-0000-0000-000051520000}"/>
    <cellStyle name="20% - Dekorfärg5 4 2 3 2 2 2" xfId="17059" xr:uid="{00000000-0005-0000-0000-000052520000}"/>
    <cellStyle name="20% - Dekorfärg5 4 2 3 2 2 2 2" xfId="44473" xr:uid="{00000000-0005-0000-0000-000053520000}"/>
    <cellStyle name="20% - Dekorfärg5 4 2 3 2 2 3" xfId="34556" xr:uid="{00000000-0005-0000-0000-000054520000}"/>
    <cellStyle name="20% - Dekorfärg5 4 2 3 2 2_Tabell 6a K" xfId="21895" xr:uid="{00000000-0005-0000-0000-000055520000}"/>
    <cellStyle name="20% - Dekorfärg5 4 2 3 2 3" xfId="12673" xr:uid="{00000000-0005-0000-0000-000056520000}"/>
    <cellStyle name="20% - Dekorfärg5 4 2 3 2 3 2" xfId="44474" xr:uid="{00000000-0005-0000-0000-000057520000}"/>
    <cellStyle name="20% - Dekorfärg5 4 2 3 2 4" xfId="30170" xr:uid="{00000000-0005-0000-0000-000058520000}"/>
    <cellStyle name="20% - Dekorfärg5 4 2 3 2 5" xfId="44475" xr:uid="{00000000-0005-0000-0000-000059520000}"/>
    <cellStyle name="20% - Dekorfärg5 4 2 3 2_Tabell 6a K" xfId="24602" xr:uid="{00000000-0005-0000-0000-00005A520000}"/>
    <cellStyle name="20% - Dekorfärg5 4 2 3 3" xfId="5981" xr:uid="{00000000-0005-0000-0000-00005B520000}"/>
    <cellStyle name="20% - Dekorfärg5 4 2 3 3 2" xfId="14866" xr:uid="{00000000-0005-0000-0000-00005C520000}"/>
    <cellStyle name="20% - Dekorfärg5 4 2 3 3 2 2" xfId="44476" xr:uid="{00000000-0005-0000-0000-00005D520000}"/>
    <cellStyle name="20% - Dekorfärg5 4 2 3 3 3" xfId="32363" xr:uid="{00000000-0005-0000-0000-00005E520000}"/>
    <cellStyle name="20% - Dekorfärg5 4 2 3 3_Tabell 6a K" xfId="22129" xr:uid="{00000000-0005-0000-0000-00005F520000}"/>
    <cellStyle name="20% - Dekorfärg5 4 2 3 4" xfId="10481" xr:uid="{00000000-0005-0000-0000-000060520000}"/>
    <cellStyle name="20% - Dekorfärg5 4 2 3 4 2" xfId="44477" xr:uid="{00000000-0005-0000-0000-000061520000}"/>
    <cellStyle name="20% - Dekorfärg5 4 2 3 5" xfId="27978" xr:uid="{00000000-0005-0000-0000-000062520000}"/>
    <cellStyle name="20% - Dekorfärg5 4 2 3 6" xfId="44478" xr:uid="{00000000-0005-0000-0000-000063520000}"/>
    <cellStyle name="20% - Dekorfärg5 4 2 3_Tabell 6a K" xfId="22955" xr:uid="{00000000-0005-0000-0000-000064520000}"/>
    <cellStyle name="20% - Dekorfärg5 4 2 4" xfId="2710" xr:uid="{00000000-0005-0000-0000-000065520000}"/>
    <cellStyle name="20% - Dekorfärg5 4 2 4 2" xfId="7096" xr:uid="{00000000-0005-0000-0000-000066520000}"/>
    <cellStyle name="20% - Dekorfärg5 4 2 4 2 2" xfId="15981" xr:uid="{00000000-0005-0000-0000-000067520000}"/>
    <cellStyle name="20% - Dekorfärg5 4 2 4 2 2 2" xfId="44479" xr:uid="{00000000-0005-0000-0000-000068520000}"/>
    <cellStyle name="20% - Dekorfärg5 4 2 4 2 3" xfId="33478" xr:uid="{00000000-0005-0000-0000-000069520000}"/>
    <cellStyle name="20% - Dekorfärg5 4 2 4 2_Tabell 6a K" xfId="26112" xr:uid="{00000000-0005-0000-0000-00006A520000}"/>
    <cellStyle name="20% - Dekorfärg5 4 2 4 3" xfId="11595" xr:uid="{00000000-0005-0000-0000-00006B520000}"/>
    <cellStyle name="20% - Dekorfärg5 4 2 4 3 2" xfId="44480" xr:uid="{00000000-0005-0000-0000-00006C520000}"/>
    <cellStyle name="20% - Dekorfärg5 4 2 4 4" xfId="29092" xr:uid="{00000000-0005-0000-0000-00006D520000}"/>
    <cellStyle name="20% - Dekorfärg5 4 2 4 5" xfId="44481" xr:uid="{00000000-0005-0000-0000-00006E520000}"/>
    <cellStyle name="20% - Dekorfärg5 4 2 4_Tabell 6a K" xfId="20033" xr:uid="{00000000-0005-0000-0000-00006F520000}"/>
    <cellStyle name="20% - Dekorfärg5 4 2 5" xfId="4903" xr:uid="{00000000-0005-0000-0000-000070520000}"/>
    <cellStyle name="20% - Dekorfärg5 4 2 5 2" xfId="13788" xr:uid="{00000000-0005-0000-0000-000071520000}"/>
    <cellStyle name="20% - Dekorfärg5 4 2 5 2 2" xfId="44482" xr:uid="{00000000-0005-0000-0000-000072520000}"/>
    <cellStyle name="20% - Dekorfärg5 4 2 5 3" xfId="31285" xr:uid="{00000000-0005-0000-0000-000073520000}"/>
    <cellStyle name="20% - Dekorfärg5 4 2 5_Tabell 6a K" xfId="20179" xr:uid="{00000000-0005-0000-0000-000074520000}"/>
    <cellStyle name="20% - Dekorfärg5 4 2 6" xfId="9403" xr:uid="{00000000-0005-0000-0000-000075520000}"/>
    <cellStyle name="20% - Dekorfärg5 4 2 6 2" xfId="44483" xr:uid="{00000000-0005-0000-0000-000076520000}"/>
    <cellStyle name="20% - Dekorfärg5 4 2 7" xfId="26900" xr:uid="{00000000-0005-0000-0000-000077520000}"/>
    <cellStyle name="20% - Dekorfärg5 4 2 8" xfId="44484" xr:uid="{00000000-0005-0000-0000-000078520000}"/>
    <cellStyle name="20% - Dekorfärg5 4 2_Tabell 6a K" xfId="23530" xr:uid="{00000000-0005-0000-0000-000079520000}"/>
    <cellStyle name="20% - Dekorfärg5 4 3" xfId="730" xr:uid="{00000000-0005-0000-0000-00007A520000}"/>
    <cellStyle name="20% - Dekorfärg5 4 3 2" xfId="1598" xr:uid="{00000000-0005-0000-0000-00007B520000}"/>
    <cellStyle name="20% - Dekorfärg5 4 3 2 2" xfId="3790" xr:uid="{00000000-0005-0000-0000-00007C520000}"/>
    <cellStyle name="20% - Dekorfärg5 4 3 2 2 2" xfId="8176" xr:uid="{00000000-0005-0000-0000-00007D520000}"/>
    <cellStyle name="20% - Dekorfärg5 4 3 2 2 2 2" xfId="17061" xr:uid="{00000000-0005-0000-0000-00007E520000}"/>
    <cellStyle name="20% - Dekorfärg5 4 3 2 2 2 2 2" xfId="44485" xr:uid="{00000000-0005-0000-0000-00007F520000}"/>
    <cellStyle name="20% - Dekorfärg5 4 3 2 2 2 3" xfId="34558" xr:uid="{00000000-0005-0000-0000-000080520000}"/>
    <cellStyle name="20% - Dekorfärg5 4 3 2 2 2_Tabell 6a K" xfId="17806" xr:uid="{00000000-0005-0000-0000-000081520000}"/>
    <cellStyle name="20% - Dekorfärg5 4 3 2 2 3" xfId="12675" xr:uid="{00000000-0005-0000-0000-000082520000}"/>
    <cellStyle name="20% - Dekorfärg5 4 3 2 2 3 2" xfId="44486" xr:uid="{00000000-0005-0000-0000-000083520000}"/>
    <cellStyle name="20% - Dekorfärg5 4 3 2 2 4" xfId="30172" xr:uid="{00000000-0005-0000-0000-000084520000}"/>
    <cellStyle name="20% - Dekorfärg5 4 3 2 2 5" xfId="44487" xr:uid="{00000000-0005-0000-0000-000085520000}"/>
    <cellStyle name="20% - Dekorfärg5 4 3 2 2_Tabell 6a K" xfId="19725" xr:uid="{00000000-0005-0000-0000-000086520000}"/>
    <cellStyle name="20% - Dekorfärg5 4 3 2 3" xfId="5983" xr:uid="{00000000-0005-0000-0000-000087520000}"/>
    <cellStyle name="20% - Dekorfärg5 4 3 2 3 2" xfId="14868" xr:uid="{00000000-0005-0000-0000-000088520000}"/>
    <cellStyle name="20% - Dekorfärg5 4 3 2 3 2 2" xfId="44488" xr:uid="{00000000-0005-0000-0000-000089520000}"/>
    <cellStyle name="20% - Dekorfärg5 4 3 2 3 3" xfId="32365" xr:uid="{00000000-0005-0000-0000-00008A520000}"/>
    <cellStyle name="20% - Dekorfärg5 4 3 2 3_Tabell 6a K" xfId="22550" xr:uid="{00000000-0005-0000-0000-00008B520000}"/>
    <cellStyle name="20% - Dekorfärg5 4 3 2 4" xfId="10483" xr:uid="{00000000-0005-0000-0000-00008C520000}"/>
    <cellStyle name="20% - Dekorfärg5 4 3 2 4 2" xfId="44489" xr:uid="{00000000-0005-0000-0000-00008D520000}"/>
    <cellStyle name="20% - Dekorfärg5 4 3 2 5" xfId="27980" xr:uid="{00000000-0005-0000-0000-00008E520000}"/>
    <cellStyle name="20% - Dekorfärg5 4 3 2 6" xfId="44490" xr:uid="{00000000-0005-0000-0000-00008F520000}"/>
    <cellStyle name="20% - Dekorfärg5 4 3 2_Tabell 6a K" xfId="20260" xr:uid="{00000000-0005-0000-0000-000090520000}"/>
    <cellStyle name="20% - Dekorfärg5 4 3 3" xfId="2922" xr:uid="{00000000-0005-0000-0000-000091520000}"/>
    <cellStyle name="20% - Dekorfärg5 4 3 3 2" xfId="7308" xr:uid="{00000000-0005-0000-0000-000092520000}"/>
    <cellStyle name="20% - Dekorfärg5 4 3 3 2 2" xfId="16193" xr:uid="{00000000-0005-0000-0000-000093520000}"/>
    <cellStyle name="20% - Dekorfärg5 4 3 3 2 2 2" xfId="44491" xr:uid="{00000000-0005-0000-0000-000094520000}"/>
    <cellStyle name="20% - Dekorfärg5 4 3 3 2 3" xfId="33690" xr:uid="{00000000-0005-0000-0000-000095520000}"/>
    <cellStyle name="20% - Dekorfärg5 4 3 3 2_Tabell 6a K" xfId="19133" xr:uid="{00000000-0005-0000-0000-000096520000}"/>
    <cellStyle name="20% - Dekorfärg5 4 3 3 3" xfId="11807" xr:uid="{00000000-0005-0000-0000-000097520000}"/>
    <cellStyle name="20% - Dekorfärg5 4 3 3 3 2" xfId="44492" xr:uid="{00000000-0005-0000-0000-000098520000}"/>
    <cellStyle name="20% - Dekorfärg5 4 3 3 4" xfId="29304" xr:uid="{00000000-0005-0000-0000-000099520000}"/>
    <cellStyle name="20% - Dekorfärg5 4 3 3 5" xfId="44493" xr:uid="{00000000-0005-0000-0000-00009A520000}"/>
    <cellStyle name="20% - Dekorfärg5 4 3 3_Tabell 6a K" xfId="21573" xr:uid="{00000000-0005-0000-0000-00009B520000}"/>
    <cellStyle name="20% - Dekorfärg5 4 3 4" xfId="5115" xr:uid="{00000000-0005-0000-0000-00009C520000}"/>
    <cellStyle name="20% - Dekorfärg5 4 3 4 2" xfId="14000" xr:uid="{00000000-0005-0000-0000-00009D520000}"/>
    <cellStyle name="20% - Dekorfärg5 4 3 4 2 2" xfId="44494" xr:uid="{00000000-0005-0000-0000-00009E520000}"/>
    <cellStyle name="20% - Dekorfärg5 4 3 4 3" xfId="31497" xr:uid="{00000000-0005-0000-0000-00009F520000}"/>
    <cellStyle name="20% - Dekorfärg5 4 3 4_Tabell 6a K" xfId="22227" xr:uid="{00000000-0005-0000-0000-0000A0520000}"/>
    <cellStyle name="20% - Dekorfärg5 4 3 5" xfId="9615" xr:uid="{00000000-0005-0000-0000-0000A1520000}"/>
    <cellStyle name="20% - Dekorfärg5 4 3 5 2" xfId="44495" xr:uid="{00000000-0005-0000-0000-0000A2520000}"/>
    <cellStyle name="20% - Dekorfärg5 4 3 6" xfId="27112" xr:uid="{00000000-0005-0000-0000-0000A3520000}"/>
    <cellStyle name="20% - Dekorfärg5 4 3 7" xfId="44496" xr:uid="{00000000-0005-0000-0000-0000A4520000}"/>
    <cellStyle name="20% - Dekorfärg5 4 3_Tabell 6a K" xfId="25125" xr:uid="{00000000-0005-0000-0000-0000A5520000}"/>
    <cellStyle name="20% - Dekorfärg5 4 4" xfId="1154" xr:uid="{00000000-0005-0000-0000-0000A6520000}"/>
    <cellStyle name="20% - Dekorfärg5 4 4 2" xfId="1599" xr:uid="{00000000-0005-0000-0000-0000A7520000}"/>
    <cellStyle name="20% - Dekorfärg5 4 4 2 2" xfId="3791" xr:uid="{00000000-0005-0000-0000-0000A8520000}"/>
    <cellStyle name="20% - Dekorfärg5 4 4 2 2 2" xfId="8177" xr:uid="{00000000-0005-0000-0000-0000A9520000}"/>
    <cellStyle name="20% - Dekorfärg5 4 4 2 2 2 2" xfId="17062" xr:uid="{00000000-0005-0000-0000-0000AA520000}"/>
    <cellStyle name="20% - Dekorfärg5 4 4 2 2 2 2 2" xfId="44497" xr:uid="{00000000-0005-0000-0000-0000AB520000}"/>
    <cellStyle name="20% - Dekorfärg5 4 4 2 2 2 3" xfId="34559" xr:uid="{00000000-0005-0000-0000-0000AC520000}"/>
    <cellStyle name="20% - Dekorfärg5 4 4 2 2 2_Tabell 6a K" xfId="22827" xr:uid="{00000000-0005-0000-0000-0000AD520000}"/>
    <cellStyle name="20% - Dekorfärg5 4 4 2 2 3" xfId="12676" xr:uid="{00000000-0005-0000-0000-0000AE520000}"/>
    <cellStyle name="20% - Dekorfärg5 4 4 2 2 3 2" xfId="44498" xr:uid="{00000000-0005-0000-0000-0000AF520000}"/>
    <cellStyle name="20% - Dekorfärg5 4 4 2 2 4" xfId="30173" xr:uid="{00000000-0005-0000-0000-0000B0520000}"/>
    <cellStyle name="20% - Dekorfärg5 4 4 2 2 5" xfId="44499" xr:uid="{00000000-0005-0000-0000-0000B1520000}"/>
    <cellStyle name="20% - Dekorfärg5 4 4 2 2_Tabell 6a K" xfId="25972" xr:uid="{00000000-0005-0000-0000-0000B2520000}"/>
    <cellStyle name="20% - Dekorfärg5 4 4 2 3" xfId="5984" xr:uid="{00000000-0005-0000-0000-0000B3520000}"/>
    <cellStyle name="20% - Dekorfärg5 4 4 2 3 2" xfId="14869" xr:uid="{00000000-0005-0000-0000-0000B4520000}"/>
    <cellStyle name="20% - Dekorfärg5 4 4 2 3 2 2" xfId="44500" xr:uid="{00000000-0005-0000-0000-0000B5520000}"/>
    <cellStyle name="20% - Dekorfärg5 4 4 2 3 3" xfId="32366" xr:uid="{00000000-0005-0000-0000-0000B6520000}"/>
    <cellStyle name="20% - Dekorfärg5 4 4 2 3_Tabell 6a K" xfId="25811" xr:uid="{00000000-0005-0000-0000-0000B7520000}"/>
    <cellStyle name="20% - Dekorfärg5 4 4 2 4" xfId="10484" xr:uid="{00000000-0005-0000-0000-0000B8520000}"/>
    <cellStyle name="20% - Dekorfärg5 4 4 2 4 2" xfId="44501" xr:uid="{00000000-0005-0000-0000-0000B9520000}"/>
    <cellStyle name="20% - Dekorfärg5 4 4 2 5" xfId="27981" xr:uid="{00000000-0005-0000-0000-0000BA520000}"/>
    <cellStyle name="20% - Dekorfärg5 4 4 2 6" xfId="44502" xr:uid="{00000000-0005-0000-0000-0000BB520000}"/>
    <cellStyle name="20% - Dekorfärg5 4 4 2_Tabell 6a K" xfId="20364" xr:uid="{00000000-0005-0000-0000-0000BC520000}"/>
    <cellStyle name="20% - Dekorfärg5 4 4 3" xfId="3346" xr:uid="{00000000-0005-0000-0000-0000BD520000}"/>
    <cellStyle name="20% - Dekorfärg5 4 4 3 2" xfId="7732" xr:uid="{00000000-0005-0000-0000-0000BE520000}"/>
    <cellStyle name="20% - Dekorfärg5 4 4 3 2 2" xfId="16617" xr:uid="{00000000-0005-0000-0000-0000BF520000}"/>
    <cellStyle name="20% - Dekorfärg5 4 4 3 2 2 2" xfId="44503" xr:uid="{00000000-0005-0000-0000-0000C0520000}"/>
    <cellStyle name="20% - Dekorfärg5 4 4 3 2 3" xfId="34114" xr:uid="{00000000-0005-0000-0000-0000C1520000}"/>
    <cellStyle name="20% - Dekorfärg5 4 4 3 2_Tabell 6a K" xfId="22978" xr:uid="{00000000-0005-0000-0000-0000C2520000}"/>
    <cellStyle name="20% - Dekorfärg5 4 4 3 3" xfId="12231" xr:uid="{00000000-0005-0000-0000-0000C3520000}"/>
    <cellStyle name="20% - Dekorfärg5 4 4 3 3 2" xfId="44504" xr:uid="{00000000-0005-0000-0000-0000C4520000}"/>
    <cellStyle name="20% - Dekorfärg5 4 4 3 4" xfId="29728" xr:uid="{00000000-0005-0000-0000-0000C5520000}"/>
    <cellStyle name="20% - Dekorfärg5 4 4 3 5" xfId="44505" xr:uid="{00000000-0005-0000-0000-0000C6520000}"/>
    <cellStyle name="20% - Dekorfärg5 4 4 3_Tabell 6a K" xfId="19035" xr:uid="{00000000-0005-0000-0000-0000C7520000}"/>
    <cellStyle name="20% - Dekorfärg5 4 4 4" xfId="5539" xr:uid="{00000000-0005-0000-0000-0000C8520000}"/>
    <cellStyle name="20% - Dekorfärg5 4 4 4 2" xfId="14424" xr:uid="{00000000-0005-0000-0000-0000C9520000}"/>
    <cellStyle name="20% - Dekorfärg5 4 4 4 2 2" xfId="44506" xr:uid="{00000000-0005-0000-0000-0000CA520000}"/>
    <cellStyle name="20% - Dekorfärg5 4 4 4 3" xfId="31921" xr:uid="{00000000-0005-0000-0000-0000CB520000}"/>
    <cellStyle name="20% - Dekorfärg5 4 4 4_Tabell 6a K" xfId="22349" xr:uid="{00000000-0005-0000-0000-0000CC520000}"/>
    <cellStyle name="20% - Dekorfärg5 4 4 5" xfId="10039" xr:uid="{00000000-0005-0000-0000-0000CD520000}"/>
    <cellStyle name="20% - Dekorfärg5 4 4 5 2" xfId="44507" xr:uid="{00000000-0005-0000-0000-0000CE520000}"/>
    <cellStyle name="20% - Dekorfärg5 4 4 6" xfId="27536" xr:uid="{00000000-0005-0000-0000-0000CF520000}"/>
    <cellStyle name="20% - Dekorfärg5 4 4 7" xfId="44508" xr:uid="{00000000-0005-0000-0000-0000D0520000}"/>
    <cellStyle name="20% - Dekorfärg5 4 4_Tabell 6a K" xfId="19196" xr:uid="{00000000-0005-0000-0000-0000D1520000}"/>
    <cellStyle name="20% - Dekorfärg5 4 5" xfId="1595" xr:uid="{00000000-0005-0000-0000-0000D2520000}"/>
    <cellStyle name="20% - Dekorfärg5 4 5 2" xfId="3787" xr:uid="{00000000-0005-0000-0000-0000D3520000}"/>
    <cellStyle name="20% - Dekorfärg5 4 5 2 2" xfId="8173" xr:uid="{00000000-0005-0000-0000-0000D4520000}"/>
    <cellStyle name="20% - Dekorfärg5 4 5 2 2 2" xfId="17058" xr:uid="{00000000-0005-0000-0000-0000D5520000}"/>
    <cellStyle name="20% - Dekorfärg5 4 5 2 2 2 2" xfId="44509" xr:uid="{00000000-0005-0000-0000-0000D6520000}"/>
    <cellStyle name="20% - Dekorfärg5 4 5 2 2 3" xfId="34555" xr:uid="{00000000-0005-0000-0000-0000D7520000}"/>
    <cellStyle name="20% - Dekorfärg5 4 5 2 2_Tabell 6a K" xfId="26238" xr:uid="{00000000-0005-0000-0000-0000D8520000}"/>
    <cellStyle name="20% - Dekorfärg5 4 5 2 3" xfId="12672" xr:uid="{00000000-0005-0000-0000-0000D9520000}"/>
    <cellStyle name="20% - Dekorfärg5 4 5 2 3 2" xfId="44510" xr:uid="{00000000-0005-0000-0000-0000DA520000}"/>
    <cellStyle name="20% - Dekorfärg5 4 5 2 4" xfId="30169" xr:uid="{00000000-0005-0000-0000-0000DB520000}"/>
    <cellStyle name="20% - Dekorfärg5 4 5 2 5" xfId="44511" xr:uid="{00000000-0005-0000-0000-0000DC520000}"/>
    <cellStyle name="20% - Dekorfärg5 4 5 2_Tabell 6a K" xfId="22432" xr:uid="{00000000-0005-0000-0000-0000DD520000}"/>
    <cellStyle name="20% - Dekorfärg5 4 5 3" xfId="5980" xr:uid="{00000000-0005-0000-0000-0000DE520000}"/>
    <cellStyle name="20% - Dekorfärg5 4 5 3 2" xfId="14865" xr:uid="{00000000-0005-0000-0000-0000DF520000}"/>
    <cellStyle name="20% - Dekorfärg5 4 5 3 2 2" xfId="44512" xr:uid="{00000000-0005-0000-0000-0000E0520000}"/>
    <cellStyle name="20% - Dekorfärg5 4 5 3 3" xfId="32362" xr:uid="{00000000-0005-0000-0000-0000E1520000}"/>
    <cellStyle name="20% - Dekorfärg5 4 5 3_Tabell 6a K" xfId="26339" xr:uid="{00000000-0005-0000-0000-0000E2520000}"/>
    <cellStyle name="20% - Dekorfärg5 4 5 4" xfId="10480" xr:uid="{00000000-0005-0000-0000-0000E3520000}"/>
    <cellStyle name="20% - Dekorfärg5 4 5 4 2" xfId="44513" xr:uid="{00000000-0005-0000-0000-0000E4520000}"/>
    <cellStyle name="20% - Dekorfärg5 4 5 5" xfId="27977" xr:uid="{00000000-0005-0000-0000-0000E5520000}"/>
    <cellStyle name="20% - Dekorfärg5 4 5 6" xfId="44514" xr:uid="{00000000-0005-0000-0000-0000E6520000}"/>
    <cellStyle name="20% - Dekorfärg5 4 5_Tabell 6a K" xfId="18928" xr:uid="{00000000-0005-0000-0000-0000E7520000}"/>
    <cellStyle name="20% - Dekorfärg5 4 6" xfId="2498" xr:uid="{00000000-0005-0000-0000-0000E8520000}"/>
    <cellStyle name="20% - Dekorfärg5 4 6 2" xfId="6884" xr:uid="{00000000-0005-0000-0000-0000E9520000}"/>
    <cellStyle name="20% - Dekorfärg5 4 6 2 2" xfId="15769" xr:uid="{00000000-0005-0000-0000-0000EA520000}"/>
    <cellStyle name="20% - Dekorfärg5 4 6 2 2 2" xfId="44515" xr:uid="{00000000-0005-0000-0000-0000EB520000}"/>
    <cellStyle name="20% - Dekorfärg5 4 6 2 3" xfId="33266" xr:uid="{00000000-0005-0000-0000-0000EC520000}"/>
    <cellStyle name="20% - Dekorfärg5 4 6 2_Tabell 6a K" xfId="25216" xr:uid="{00000000-0005-0000-0000-0000ED520000}"/>
    <cellStyle name="20% - Dekorfärg5 4 6 3" xfId="11383" xr:uid="{00000000-0005-0000-0000-0000EE520000}"/>
    <cellStyle name="20% - Dekorfärg5 4 6 3 2" xfId="44516" xr:uid="{00000000-0005-0000-0000-0000EF520000}"/>
    <cellStyle name="20% - Dekorfärg5 4 6 4" xfId="28880" xr:uid="{00000000-0005-0000-0000-0000F0520000}"/>
    <cellStyle name="20% - Dekorfärg5 4 6 5" xfId="44517" xr:uid="{00000000-0005-0000-0000-0000F1520000}"/>
    <cellStyle name="20% - Dekorfärg5 4 6_Tabell 6a K" xfId="23692" xr:uid="{00000000-0005-0000-0000-0000F2520000}"/>
    <cellStyle name="20% - Dekorfärg5 4 7" xfId="4691" xr:uid="{00000000-0005-0000-0000-0000F3520000}"/>
    <cellStyle name="20% - Dekorfärg5 4 7 2" xfId="13576" xr:uid="{00000000-0005-0000-0000-0000F4520000}"/>
    <cellStyle name="20% - Dekorfärg5 4 7 2 2" xfId="44518" xr:uid="{00000000-0005-0000-0000-0000F5520000}"/>
    <cellStyle name="20% - Dekorfärg5 4 7 3" xfId="31073" xr:uid="{00000000-0005-0000-0000-0000F6520000}"/>
    <cellStyle name="20% - Dekorfärg5 4 7_Tabell 6a K" xfId="24349" xr:uid="{00000000-0005-0000-0000-0000F7520000}"/>
    <cellStyle name="20% - Dekorfärg5 4 8" xfId="9191" xr:uid="{00000000-0005-0000-0000-0000F8520000}"/>
    <cellStyle name="20% - Dekorfärg5 4 8 2" xfId="44519" xr:uid="{00000000-0005-0000-0000-0000F9520000}"/>
    <cellStyle name="20% - Dekorfärg5 4 9" xfId="26688" xr:uid="{00000000-0005-0000-0000-0000FA520000}"/>
    <cellStyle name="20% - Dekorfärg5 4_Tabell 6a K" xfId="21795" xr:uid="{00000000-0005-0000-0000-0000FB520000}"/>
    <cellStyle name="20% - Dekorfärg5 5" xfId="250" xr:uid="{00000000-0005-0000-0000-0000FC520000}"/>
    <cellStyle name="20% - Dekorfärg5 5 10" xfId="44520" xr:uid="{00000000-0005-0000-0000-0000FD520000}"/>
    <cellStyle name="20% - Dekorfärg5 5 11" xfId="44521" xr:uid="{00000000-0005-0000-0000-0000FE520000}"/>
    <cellStyle name="20% - Dekorfärg5 5 2" xfId="462" xr:uid="{00000000-0005-0000-0000-0000FF520000}"/>
    <cellStyle name="20% - Dekorfärg5 5 2 2" xfId="886" xr:uid="{00000000-0005-0000-0000-000000530000}"/>
    <cellStyle name="20% - Dekorfärg5 5 2 2 2" xfId="1602" xr:uid="{00000000-0005-0000-0000-000001530000}"/>
    <cellStyle name="20% - Dekorfärg5 5 2 2 2 2" xfId="3794" xr:uid="{00000000-0005-0000-0000-000002530000}"/>
    <cellStyle name="20% - Dekorfärg5 5 2 2 2 2 2" xfId="8180" xr:uid="{00000000-0005-0000-0000-000003530000}"/>
    <cellStyle name="20% - Dekorfärg5 5 2 2 2 2 2 2" xfId="17065" xr:uid="{00000000-0005-0000-0000-000004530000}"/>
    <cellStyle name="20% - Dekorfärg5 5 2 2 2 2 2 2 2" xfId="44522" xr:uid="{00000000-0005-0000-0000-000005530000}"/>
    <cellStyle name="20% - Dekorfärg5 5 2 2 2 2 2 3" xfId="34562" xr:uid="{00000000-0005-0000-0000-000006530000}"/>
    <cellStyle name="20% - Dekorfärg5 5 2 2 2 2 2_Tabell 6a K" xfId="23714" xr:uid="{00000000-0005-0000-0000-000007530000}"/>
    <cellStyle name="20% - Dekorfärg5 5 2 2 2 2 3" xfId="12679" xr:uid="{00000000-0005-0000-0000-000008530000}"/>
    <cellStyle name="20% - Dekorfärg5 5 2 2 2 2 3 2" xfId="44523" xr:uid="{00000000-0005-0000-0000-000009530000}"/>
    <cellStyle name="20% - Dekorfärg5 5 2 2 2 2 4" xfId="30176" xr:uid="{00000000-0005-0000-0000-00000A530000}"/>
    <cellStyle name="20% - Dekorfärg5 5 2 2 2 2 5" xfId="44524" xr:uid="{00000000-0005-0000-0000-00000B530000}"/>
    <cellStyle name="20% - Dekorfärg5 5 2 2 2 2_Tabell 6a K" xfId="26390" xr:uid="{00000000-0005-0000-0000-00000C530000}"/>
    <cellStyle name="20% - Dekorfärg5 5 2 2 2 3" xfId="5987" xr:uid="{00000000-0005-0000-0000-00000D530000}"/>
    <cellStyle name="20% - Dekorfärg5 5 2 2 2 3 2" xfId="14872" xr:uid="{00000000-0005-0000-0000-00000E530000}"/>
    <cellStyle name="20% - Dekorfärg5 5 2 2 2 3 2 2" xfId="44525" xr:uid="{00000000-0005-0000-0000-00000F530000}"/>
    <cellStyle name="20% - Dekorfärg5 5 2 2 2 3 3" xfId="32369" xr:uid="{00000000-0005-0000-0000-000010530000}"/>
    <cellStyle name="20% - Dekorfärg5 5 2 2 2 3_Tabell 6a K" xfId="21282" xr:uid="{00000000-0005-0000-0000-000011530000}"/>
    <cellStyle name="20% - Dekorfärg5 5 2 2 2 4" xfId="10487" xr:uid="{00000000-0005-0000-0000-000012530000}"/>
    <cellStyle name="20% - Dekorfärg5 5 2 2 2 4 2" xfId="44526" xr:uid="{00000000-0005-0000-0000-000013530000}"/>
    <cellStyle name="20% - Dekorfärg5 5 2 2 2 5" xfId="27984" xr:uid="{00000000-0005-0000-0000-000014530000}"/>
    <cellStyle name="20% - Dekorfärg5 5 2 2 2 6" xfId="44527" xr:uid="{00000000-0005-0000-0000-000015530000}"/>
    <cellStyle name="20% - Dekorfärg5 5 2 2 2_Tabell 6a K" xfId="24068" xr:uid="{00000000-0005-0000-0000-000016530000}"/>
    <cellStyle name="20% - Dekorfärg5 5 2 2 3" xfId="3078" xr:uid="{00000000-0005-0000-0000-000017530000}"/>
    <cellStyle name="20% - Dekorfärg5 5 2 2 3 2" xfId="7464" xr:uid="{00000000-0005-0000-0000-000018530000}"/>
    <cellStyle name="20% - Dekorfärg5 5 2 2 3 2 2" xfId="16349" xr:uid="{00000000-0005-0000-0000-000019530000}"/>
    <cellStyle name="20% - Dekorfärg5 5 2 2 3 2 2 2" xfId="44528" xr:uid="{00000000-0005-0000-0000-00001A530000}"/>
    <cellStyle name="20% - Dekorfärg5 5 2 2 3 2 3" xfId="33846" xr:uid="{00000000-0005-0000-0000-00001B530000}"/>
    <cellStyle name="20% - Dekorfärg5 5 2 2 3 2_Tabell 6a K" xfId="18502" xr:uid="{00000000-0005-0000-0000-00001C530000}"/>
    <cellStyle name="20% - Dekorfärg5 5 2 2 3 3" xfId="11963" xr:uid="{00000000-0005-0000-0000-00001D530000}"/>
    <cellStyle name="20% - Dekorfärg5 5 2 2 3 3 2" xfId="44529" xr:uid="{00000000-0005-0000-0000-00001E530000}"/>
    <cellStyle name="20% - Dekorfärg5 5 2 2 3 4" xfId="29460" xr:uid="{00000000-0005-0000-0000-00001F530000}"/>
    <cellStyle name="20% - Dekorfärg5 5 2 2 3 5" xfId="44530" xr:uid="{00000000-0005-0000-0000-000020530000}"/>
    <cellStyle name="20% - Dekorfärg5 5 2 2 3_Tabell 6a K" xfId="18849" xr:uid="{00000000-0005-0000-0000-000021530000}"/>
    <cellStyle name="20% - Dekorfärg5 5 2 2 4" xfId="5271" xr:uid="{00000000-0005-0000-0000-000022530000}"/>
    <cellStyle name="20% - Dekorfärg5 5 2 2 4 2" xfId="14156" xr:uid="{00000000-0005-0000-0000-000023530000}"/>
    <cellStyle name="20% - Dekorfärg5 5 2 2 4 2 2" xfId="44531" xr:uid="{00000000-0005-0000-0000-000024530000}"/>
    <cellStyle name="20% - Dekorfärg5 5 2 2 4 3" xfId="31653" xr:uid="{00000000-0005-0000-0000-000025530000}"/>
    <cellStyle name="20% - Dekorfärg5 5 2 2 4_Tabell 6a K" xfId="23268" xr:uid="{00000000-0005-0000-0000-000026530000}"/>
    <cellStyle name="20% - Dekorfärg5 5 2 2 5" xfId="9771" xr:uid="{00000000-0005-0000-0000-000027530000}"/>
    <cellStyle name="20% - Dekorfärg5 5 2 2 5 2" xfId="44532" xr:uid="{00000000-0005-0000-0000-000028530000}"/>
    <cellStyle name="20% - Dekorfärg5 5 2 2 6" xfId="27268" xr:uid="{00000000-0005-0000-0000-000029530000}"/>
    <cellStyle name="20% - Dekorfärg5 5 2 2 7" xfId="44533" xr:uid="{00000000-0005-0000-0000-00002A530000}"/>
    <cellStyle name="20% - Dekorfärg5 5 2 2_Tabell 6a K" xfId="18302" xr:uid="{00000000-0005-0000-0000-00002B530000}"/>
    <cellStyle name="20% - Dekorfärg5 5 2 3" xfId="1601" xr:uid="{00000000-0005-0000-0000-00002C530000}"/>
    <cellStyle name="20% - Dekorfärg5 5 2 3 2" xfId="3793" xr:uid="{00000000-0005-0000-0000-00002D530000}"/>
    <cellStyle name="20% - Dekorfärg5 5 2 3 2 2" xfId="8179" xr:uid="{00000000-0005-0000-0000-00002E530000}"/>
    <cellStyle name="20% - Dekorfärg5 5 2 3 2 2 2" xfId="17064" xr:uid="{00000000-0005-0000-0000-00002F530000}"/>
    <cellStyle name="20% - Dekorfärg5 5 2 3 2 2 2 2" xfId="44534" xr:uid="{00000000-0005-0000-0000-000030530000}"/>
    <cellStyle name="20% - Dekorfärg5 5 2 3 2 2 3" xfId="34561" xr:uid="{00000000-0005-0000-0000-000031530000}"/>
    <cellStyle name="20% - Dekorfärg5 5 2 3 2 2_Tabell 6a K" xfId="21493" xr:uid="{00000000-0005-0000-0000-000032530000}"/>
    <cellStyle name="20% - Dekorfärg5 5 2 3 2 3" xfId="12678" xr:uid="{00000000-0005-0000-0000-000033530000}"/>
    <cellStyle name="20% - Dekorfärg5 5 2 3 2 3 2" xfId="44535" xr:uid="{00000000-0005-0000-0000-000034530000}"/>
    <cellStyle name="20% - Dekorfärg5 5 2 3 2 4" xfId="30175" xr:uid="{00000000-0005-0000-0000-000035530000}"/>
    <cellStyle name="20% - Dekorfärg5 5 2 3 2 5" xfId="44536" xr:uid="{00000000-0005-0000-0000-000036530000}"/>
    <cellStyle name="20% - Dekorfärg5 5 2 3 2_Tabell 6a K" xfId="24998" xr:uid="{00000000-0005-0000-0000-000037530000}"/>
    <cellStyle name="20% - Dekorfärg5 5 2 3 3" xfId="5986" xr:uid="{00000000-0005-0000-0000-000038530000}"/>
    <cellStyle name="20% - Dekorfärg5 5 2 3 3 2" xfId="14871" xr:uid="{00000000-0005-0000-0000-000039530000}"/>
    <cellStyle name="20% - Dekorfärg5 5 2 3 3 2 2" xfId="44537" xr:uid="{00000000-0005-0000-0000-00003A530000}"/>
    <cellStyle name="20% - Dekorfärg5 5 2 3 3 3" xfId="32368" xr:uid="{00000000-0005-0000-0000-00003B530000}"/>
    <cellStyle name="20% - Dekorfärg5 5 2 3 3_Tabell 6a K" xfId="18398" xr:uid="{00000000-0005-0000-0000-00003C530000}"/>
    <cellStyle name="20% - Dekorfärg5 5 2 3 4" xfId="10486" xr:uid="{00000000-0005-0000-0000-00003D530000}"/>
    <cellStyle name="20% - Dekorfärg5 5 2 3 4 2" xfId="44538" xr:uid="{00000000-0005-0000-0000-00003E530000}"/>
    <cellStyle name="20% - Dekorfärg5 5 2 3 5" xfId="27983" xr:uid="{00000000-0005-0000-0000-00003F530000}"/>
    <cellStyle name="20% - Dekorfärg5 5 2 3 6" xfId="44539" xr:uid="{00000000-0005-0000-0000-000040530000}"/>
    <cellStyle name="20% - Dekorfärg5 5 2 3_Tabell 6a K" xfId="21631" xr:uid="{00000000-0005-0000-0000-000041530000}"/>
    <cellStyle name="20% - Dekorfärg5 5 2 4" xfId="2654" xr:uid="{00000000-0005-0000-0000-000042530000}"/>
    <cellStyle name="20% - Dekorfärg5 5 2 4 2" xfId="7040" xr:uid="{00000000-0005-0000-0000-000043530000}"/>
    <cellStyle name="20% - Dekorfärg5 5 2 4 2 2" xfId="15925" xr:uid="{00000000-0005-0000-0000-000044530000}"/>
    <cellStyle name="20% - Dekorfärg5 5 2 4 2 2 2" xfId="44540" xr:uid="{00000000-0005-0000-0000-000045530000}"/>
    <cellStyle name="20% - Dekorfärg5 5 2 4 2 3" xfId="33422" xr:uid="{00000000-0005-0000-0000-000046530000}"/>
    <cellStyle name="20% - Dekorfärg5 5 2 4 2_Tabell 6a K" xfId="18080" xr:uid="{00000000-0005-0000-0000-000047530000}"/>
    <cellStyle name="20% - Dekorfärg5 5 2 4 3" xfId="11539" xr:uid="{00000000-0005-0000-0000-000048530000}"/>
    <cellStyle name="20% - Dekorfärg5 5 2 4 3 2" xfId="44541" xr:uid="{00000000-0005-0000-0000-000049530000}"/>
    <cellStyle name="20% - Dekorfärg5 5 2 4 4" xfId="29036" xr:uid="{00000000-0005-0000-0000-00004A530000}"/>
    <cellStyle name="20% - Dekorfärg5 5 2 4 5" xfId="44542" xr:uid="{00000000-0005-0000-0000-00004B530000}"/>
    <cellStyle name="20% - Dekorfärg5 5 2 4_Tabell 6a K" xfId="24815" xr:uid="{00000000-0005-0000-0000-00004C530000}"/>
    <cellStyle name="20% - Dekorfärg5 5 2 5" xfId="4847" xr:uid="{00000000-0005-0000-0000-00004D530000}"/>
    <cellStyle name="20% - Dekorfärg5 5 2 5 2" xfId="13732" xr:uid="{00000000-0005-0000-0000-00004E530000}"/>
    <cellStyle name="20% - Dekorfärg5 5 2 5 2 2" xfId="44543" xr:uid="{00000000-0005-0000-0000-00004F530000}"/>
    <cellStyle name="20% - Dekorfärg5 5 2 5 3" xfId="31229" xr:uid="{00000000-0005-0000-0000-000050530000}"/>
    <cellStyle name="20% - Dekorfärg5 5 2 5_Tabell 6a K" xfId="25439" xr:uid="{00000000-0005-0000-0000-000051530000}"/>
    <cellStyle name="20% - Dekorfärg5 5 2 6" xfId="9347" xr:uid="{00000000-0005-0000-0000-000052530000}"/>
    <cellStyle name="20% - Dekorfärg5 5 2 6 2" xfId="44544" xr:uid="{00000000-0005-0000-0000-000053530000}"/>
    <cellStyle name="20% - Dekorfärg5 5 2 7" xfId="26844" xr:uid="{00000000-0005-0000-0000-000054530000}"/>
    <cellStyle name="20% - Dekorfärg5 5 2 8" xfId="44545" xr:uid="{00000000-0005-0000-0000-000055530000}"/>
    <cellStyle name="20% - Dekorfärg5 5 2_Tabell 6a K" xfId="21098" xr:uid="{00000000-0005-0000-0000-000056530000}"/>
    <cellStyle name="20% - Dekorfärg5 5 3" xfId="674" xr:uid="{00000000-0005-0000-0000-000057530000}"/>
    <cellStyle name="20% - Dekorfärg5 5 3 2" xfId="1603" xr:uid="{00000000-0005-0000-0000-000058530000}"/>
    <cellStyle name="20% - Dekorfärg5 5 3 2 2" xfId="3795" xr:uid="{00000000-0005-0000-0000-000059530000}"/>
    <cellStyle name="20% - Dekorfärg5 5 3 2 2 2" xfId="8181" xr:uid="{00000000-0005-0000-0000-00005A530000}"/>
    <cellStyle name="20% - Dekorfärg5 5 3 2 2 2 2" xfId="17066" xr:uid="{00000000-0005-0000-0000-00005B530000}"/>
    <cellStyle name="20% - Dekorfärg5 5 3 2 2 2 2 2" xfId="44546" xr:uid="{00000000-0005-0000-0000-00005C530000}"/>
    <cellStyle name="20% - Dekorfärg5 5 3 2 2 2 3" xfId="34563" xr:uid="{00000000-0005-0000-0000-00005D530000}"/>
    <cellStyle name="20% - Dekorfärg5 5 3 2 2 2_Tabell 6a K" xfId="17814" xr:uid="{00000000-0005-0000-0000-00005E530000}"/>
    <cellStyle name="20% - Dekorfärg5 5 3 2 2 3" xfId="12680" xr:uid="{00000000-0005-0000-0000-00005F530000}"/>
    <cellStyle name="20% - Dekorfärg5 5 3 2 2 3 2" xfId="44547" xr:uid="{00000000-0005-0000-0000-000060530000}"/>
    <cellStyle name="20% - Dekorfärg5 5 3 2 2 4" xfId="30177" xr:uid="{00000000-0005-0000-0000-000061530000}"/>
    <cellStyle name="20% - Dekorfärg5 5 3 2 2 5" xfId="44548" xr:uid="{00000000-0005-0000-0000-000062530000}"/>
    <cellStyle name="20% - Dekorfärg5 5 3 2 2_Tabell 6a K" xfId="19856" xr:uid="{00000000-0005-0000-0000-000063530000}"/>
    <cellStyle name="20% - Dekorfärg5 5 3 2 3" xfId="5988" xr:uid="{00000000-0005-0000-0000-000064530000}"/>
    <cellStyle name="20% - Dekorfärg5 5 3 2 3 2" xfId="14873" xr:uid="{00000000-0005-0000-0000-000065530000}"/>
    <cellStyle name="20% - Dekorfärg5 5 3 2 3 2 2" xfId="44549" xr:uid="{00000000-0005-0000-0000-000066530000}"/>
    <cellStyle name="20% - Dekorfärg5 5 3 2 3 3" xfId="32370" xr:uid="{00000000-0005-0000-0000-000067530000}"/>
    <cellStyle name="20% - Dekorfärg5 5 3 2 3_Tabell 6a K" xfId="22941" xr:uid="{00000000-0005-0000-0000-000068530000}"/>
    <cellStyle name="20% - Dekorfärg5 5 3 2 4" xfId="10488" xr:uid="{00000000-0005-0000-0000-000069530000}"/>
    <cellStyle name="20% - Dekorfärg5 5 3 2 4 2" xfId="44550" xr:uid="{00000000-0005-0000-0000-00006A530000}"/>
    <cellStyle name="20% - Dekorfärg5 5 3 2 5" xfId="27985" xr:uid="{00000000-0005-0000-0000-00006B530000}"/>
    <cellStyle name="20% - Dekorfärg5 5 3 2 6" xfId="44551" xr:uid="{00000000-0005-0000-0000-00006C530000}"/>
    <cellStyle name="20% - Dekorfärg5 5 3 2_Tabell 6a K" xfId="20657" xr:uid="{00000000-0005-0000-0000-00006D530000}"/>
    <cellStyle name="20% - Dekorfärg5 5 3 3" xfId="2866" xr:uid="{00000000-0005-0000-0000-00006E530000}"/>
    <cellStyle name="20% - Dekorfärg5 5 3 3 2" xfId="7252" xr:uid="{00000000-0005-0000-0000-00006F530000}"/>
    <cellStyle name="20% - Dekorfärg5 5 3 3 2 2" xfId="16137" xr:uid="{00000000-0005-0000-0000-000070530000}"/>
    <cellStyle name="20% - Dekorfärg5 5 3 3 2 2 2" xfId="44552" xr:uid="{00000000-0005-0000-0000-000071530000}"/>
    <cellStyle name="20% - Dekorfärg5 5 3 3 2 3" xfId="33634" xr:uid="{00000000-0005-0000-0000-000072530000}"/>
    <cellStyle name="20% - Dekorfärg5 5 3 3 2_Tabell 6a K" xfId="22403" xr:uid="{00000000-0005-0000-0000-000073530000}"/>
    <cellStyle name="20% - Dekorfärg5 5 3 3 3" xfId="11751" xr:uid="{00000000-0005-0000-0000-000074530000}"/>
    <cellStyle name="20% - Dekorfärg5 5 3 3 3 2" xfId="44553" xr:uid="{00000000-0005-0000-0000-000075530000}"/>
    <cellStyle name="20% - Dekorfärg5 5 3 3 4" xfId="29248" xr:uid="{00000000-0005-0000-0000-000076530000}"/>
    <cellStyle name="20% - Dekorfärg5 5 3 3 5" xfId="44554" xr:uid="{00000000-0005-0000-0000-000077530000}"/>
    <cellStyle name="20% - Dekorfärg5 5 3 3_Tabell 6a K" xfId="19371" xr:uid="{00000000-0005-0000-0000-000078530000}"/>
    <cellStyle name="20% - Dekorfärg5 5 3 4" xfId="5059" xr:uid="{00000000-0005-0000-0000-000079530000}"/>
    <cellStyle name="20% - Dekorfärg5 5 3 4 2" xfId="13944" xr:uid="{00000000-0005-0000-0000-00007A530000}"/>
    <cellStyle name="20% - Dekorfärg5 5 3 4 2 2" xfId="44555" xr:uid="{00000000-0005-0000-0000-00007B530000}"/>
    <cellStyle name="20% - Dekorfärg5 5 3 4 3" xfId="31441" xr:uid="{00000000-0005-0000-0000-00007C530000}"/>
    <cellStyle name="20% - Dekorfärg5 5 3 4_Tabell 6a K" xfId="24857" xr:uid="{00000000-0005-0000-0000-00007D530000}"/>
    <cellStyle name="20% - Dekorfärg5 5 3 5" xfId="9559" xr:uid="{00000000-0005-0000-0000-00007E530000}"/>
    <cellStyle name="20% - Dekorfärg5 5 3 5 2" xfId="44556" xr:uid="{00000000-0005-0000-0000-00007F530000}"/>
    <cellStyle name="20% - Dekorfärg5 5 3 6" xfId="27056" xr:uid="{00000000-0005-0000-0000-000080530000}"/>
    <cellStyle name="20% - Dekorfärg5 5 3 7" xfId="44557" xr:uid="{00000000-0005-0000-0000-000081530000}"/>
    <cellStyle name="20% - Dekorfärg5 5 3_Tabell 6a K" xfId="19460" xr:uid="{00000000-0005-0000-0000-000082530000}"/>
    <cellStyle name="20% - Dekorfärg5 5 4" xfId="1098" xr:uid="{00000000-0005-0000-0000-000083530000}"/>
    <cellStyle name="20% - Dekorfärg5 5 4 2" xfId="1604" xr:uid="{00000000-0005-0000-0000-000084530000}"/>
    <cellStyle name="20% - Dekorfärg5 5 4 2 2" xfId="3796" xr:uid="{00000000-0005-0000-0000-000085530000}"/>
    <cellStyle name="20% - Dekorfärg5 5 4 2 2 2" xfId="8182" xr:uid="{00000000-0005-0000-0000-000086530000}"/>
    <cellStyle name="20% - Dekorfärg5 5 4 2 2 2 2" xfId="17067" xr:uid="{00000000-0005-0000-0000-000087530000}"/>
    <cellStyle name="20% - Dekorfärg5 5 4 2 2 2 2 2" xfId="44558" xr:uid="{00000000-0005-0000-0000-000088530000}"/>
    <cellStyle name="20% - Dekorfärg5 5 4 2 2 2 3" xfId="34564" xr:uid="{00000000-0005-0000-0000-000089530000}"/>
    <cellStyle name="20% - Dekorfärg5 5 4 2 2 2_Tabell 6a K" xfId="20237" xr:uid="{00000000-0005-0000-0000-00008A530000}"/>
    <cellStyle name="20% - Dekorfärg5 5 4 2 2 3" xfId="12681" xr:uid="{00000000-0005-0000-0000-00008B530000}"/>
    <cellStyle name="20% - Dekorfärg5 5 4 2 2 3 2" xfId="44559" xr:uid="{00000000-0005-0000-0000-00008C530000}"/>
    <cellStyle name="20% - Dekorfärg5 5 4 2 2 4" xfId="30178" xr:uid="{00000000-0005-0000-0000-00008D530000}"/>
    <cellStyle name="20% - Dekorfärg5 5 4 2 2 5" xfId="44560" xr:uid="{00000000-0005-0000-0000-00008E530000}"/>
    <cellStyle name="20% - Dekorfärg5 5 4 2 2_Tabell 6a K" xfId="18719" xr:uid="{00000000-0005-0000-0000-00008F530000}"/>
    <cellStyle name="20% - Dekorfärg5 5 4 2 3" xfId="5989" xr:uid="{00000000-0005-0000-0000-000090530000}"/>
    <cellStyle name="20% - Dekorfärg5 5 4 2 3 2" xfId="14874" xr:uid="{00000000-0005-0000-0000-000091530000}"/>
    <cellStyle name="20% - Dekorfärg5 5 4 2 3 2 2" xfId="44561" xr:uid="{00000000-0005-0000-0000-000092530000}"/>
    <cellStyle name="20% - Dekorfärg5 5 4 2 3 3" xfId="32371" xr:uid="{00000000-0005-0000-0000-000093530000}"/>
    <cellStyle name="20% - Dekorfärg5 5 4 2 3_Tabell 6a K" xfId="18504" xr:uid="{00000000-0005-0000-0000-000094530000}"/>
    <cellStyle name="20% - Dekorfärg5 5 4 2 4" xfId="10489" xr:uid="{00000000-0005-0000-0000-000095530000}"/>
    <cellStyle name="20% - Dekorfärg5 5 4 2 4 2" xfId="44562" xr:uid="{00000000-0005-0000-0000-000096530000}"/>
    <cellStyle name="20% - Dekorfärg5 5 4 2 5" xfId="27986" xr:uid="{00000000-0005-0000-0000-000097530000}"/>
    <cellStyle name="20% - Dekorfärg5 5 4 2 6" xfId="44563" xr:uid="{00000000-0005-0000-0000-000098530000}"/>
    <cellStyle name="20% - Dekorfärg5 5 4 2_Tabell 6a K" xfId="21100" xr:uid="{00000000-0005-0000-0000-000099530000}"/>
    <cellStyle name="20% - Dekorfärg5 5 4 3" xfId="3290" xr:uid="{00000000-0005-0000-0000-00009A530000}"/>
    <cellStyle name="20% - Dekorfärg5 5 4 3 2" xfId="7676" xr:uid="{00000000-0005-0000-0000-00009B530000}"/>
    <cellStyle name="20% - Dekorfärg5 5 4 3 2 2" xfId="16561" xr:uid="{00000000-0005-0000-0000-00009C530000}"/>
    <cellStyle name="20% - Dekorfärg5 5 4 3 2 2 2" xfId="44564" xr:uid="{00000000-0005-0000-0000-00009D530000}"/>
    <cellStyle name="20% - Dekorfärg5 5 4 3 2 3" xfId="34058" xr:uid="{00000000-0005-0000-0000-00009E530000}"/>
    <cellStyle name="20% - Dekorfärg5 5 4 3 2_Tabell 6a K" xfId="26065" xr:uid="{00000000-0005-0000-0000-00009F530000}"/>
    <cellStyle name="20% - Dekorfärg5 5 4 3 3" xfId="12175" xr:uid="{00000000-0005-0000-0000-0000A0530000}"/>
    <cellStyle name="20% - Dekorfärg5 5 4 3 3 2" xfId="44565" xr:uid="{00000000-0005-0000-0000-0000A1530000}"/>
    <cellStyle name="20% - Dekorfärg5 5 4 3 4" xfId="29672" xr:uid="{00000000-0005-0000-0000-0000A2530000}"/>
    <cellStyle name="20% - Dekorfärg5 5 4 3 5" xfId="44566" xr:uid="{00000000-0005-0000-0000-0000A3530000}"/>
    <cellStyle name="20% - Dekorfärg5 5 4 3_Tabell 6a K" xfId="23362" xr:uid="{00000000-0005-0000-0000-0000A4530000}"/>
    <cellStyle name="20% - Dekorfärg5 5 4 4" xfId="5483" xr:uid="{00000000-0005-0000-0000-0000A5530000}"/>
    <cellStyle name="20% - Dekorfärg5 5 4 4 2" xfId="14368" xr:uid="{00000000-0005-0000-0000-0000A6530000}"/>
    <cellStyle name="20% - Dekorfärg5 5 4 4 2 2" xfId="44567" xr:uid="{00000000-0005-0000-0000-0000A7530000}"/>
    <cellStyle name="20% - Dekorfärg5 5 4 4 3" xfId="31865" xr:uid="{00000000-0005-0000-0000-0000A8530000}"/>
    <cellStyle name="20% - Dekorfärg5 5 4 4_Tabell 6a K" xfId="21367" xr:uid="{00000000-0005-0000-0000-0000A9530000}"/>
    <cellStyle name="20% - Dekorfärg5 5 4 5" xfId="9983" xr:uid="{00000000-0005-0000-0000-0000AA530000}"/>
    <cellStyle name="20% - Dekorfärg5 5 4 5 2" xfId="44568" xr:uid="{00000000-0005-0000-0000-0000AB530000}"/>
    <cellStyle name="20% - Dekorfärg5 5 4 6" xfId="27480" xr:uid="{00000000-0005-0000-0000-0000AC530000}"/>
    <cellStyle name="20% - Dekorfärg5 5 4 7" xfId="44569" xr:uid="{00000000-0005-0000-0000-0000AD530000}"/>
    <cellStyle name="20% - Dekorfärg5 5 4_Tabell 6a K" xfId="25012" xr:uid="{00000000-0005-0000-0000-0000AE530000}"/>
    <cellStyle name="20% - Dekorfärg5 5 5" xfId="1600" xr:uid="{00000000-0005-0000-0000-0000AF530000}"/>
    <cellStyle name="20% - Dekorfärg5 5 5 2" xfId="3792" xr:uid="{00000000-0005-0000-0000-0000B0530000}"/>
    <cellStyle name="20% - Dekorfärg5 5 5 2 2" xfId="8178" xr:uid="{00000000-0005-0000-0000-0000B1530000}"/>
    <cellStyle name="20% - Dekorfärg5 5 5 2 2 2" xfId="17063" xr:uid="{00000000-0005-0000-0000-0000B2530000}"/>
    <cellStyle name="20% - Dekorfärg5 5 5 2 2 2 2" xfId="44570" xr:uid="{00000000-0005-0000-0000-0000B3530000}"/>
    <cellStyle name="20% - Dekorfärg5 5 5 2 2 3" xfId="34560" xr:uid="{00000000-0005-0000-0000-0000B4530000}"/>
    <cellStyle name="20% - Dekorfärg5 5 5 2 2_Tabell 6a K" xfId="19724" xr:uid="{00000000-0005-0000-0000-0000B5530000}"/>
    <cellStyle name="20% - Dekorfärg5 5 5 2 3" xfId="12677" xr:uid="{00000000-0005-0000-0000-0000B6530000}"/>
    <cellStyle name="20% - Dekorfärg5 5 5 2 3 2" xfId="44571" xr:uid="{00000000-0005-0000-0000-0000B7530000}"/>
    <cellStyle name="20% - Dekorfärg5 5 5 2 4" xfId="30174" xr:uid="{00000000-0005-0000-0000-0000B8530000}"/>
    <cellStyle name="20% - Dekorfärg5 5 5 2 5" xfId="44572" xr:uid="{00000000-0005-0000-0000-0000B9530000}"/>
    <cellStyle name="20% - Dekorfärg5 5 5 2_Tabell 6a K" xfId="23802" xr:uid="{00000000-0005-0000-0000-0000BA530000}"/>
    <cellStyle name="20% - Dekorfärg5 5 5 3" xfId="5985" xr:uid="{00000000-0005-0000-0000-0000BB530000}"/>
    <cellStyle name="20% - Dekorfärg5 5 5 3 2" xfId="14870" xr:uid="{00000000-0005-0000-0000-0000BC530000}"/>
    <cellStyle name="20% - Dekorfärg5 5 5 3 2 2" xfId="44573" xr:uid="{00000000-0005-0000-0000-0000BD530000}"/>
    <cellStyle name="20% - Dekorfärg5 5 5 3 3" xfId="32367" xr:uid="{00000000-0005-0000-0000-0000BE530000}"/>
    <cellStyle name="20% - Dekorfärg5 5 5 3_Tabell 6a K" xfId="20405" xr:uid="{00000000-0005-0000-0000-0000BF530000}"/>
    <cellStyle name="20% - Dekorfärg5 5 5 4" xfId="10485" xr:uid="{00000000-0005-0000-0000-0000C0530000}"/>
    <cellStyle name="20% - Dekorfärg5 5 5 4 2" xfId="44574" xr:uid="{00000000-0005-0000-0000-0000C1530000}"/>
    <cellStyle name="20% - Dekorfärg5 5 5 5" xfId="27982" xr:uid="{00000000-0005-0000-0000-0000C2530000}"/>
    <cellStyle name="20% - Dekorfärg5 5 5 6" xfId="44575" xr:uid="{00000000-0005-0000-0000-0000C3530000}"/>
    <cellStyle name="20% - Dekorfärg5 5 5_Tabell 6a K" xfId="24707" xr:uid="{00000000-0005-0000-0000-0000C4530000}"/>
    <cellStyle name="20% - Dekorfärg5 5 6" xfId="2442" xr:uid="{00000000-0005-0000-0000-0000C5530000}"/>
    <cellStyle name="20% - Dekorfärg5 5 6 2" xfId="6828" xr:uid="{00000000-0005-0000-0000-0000C6530000}"/>
    <cellStyle name="20% - Dekorfärg5 5 6 2 2" xfId="15713" xr:uid="{00000000-0005-0000-0000-0000C7530000}"/>
    <cellStyle name="20% - Dekorfärg5 5 6 2 2 2" xfId="44576" xr:uid="{00000000-0005-0000-0000-0000C8530000}"/>
    <cellStyle name="20% - Dekorfärg5 5 6 2 3" xfId="33210" xr:uid="{00000000-0005-0000-0000-0000C9530000}"/>
    <cellStyle name="20% - Dekorfärg5 5 6 2_Tabell 6a K" xfId="24655" xr:uid="{00000000-0005-0000-0000-0000CA530000}"/>
    <cellStyle name="20% - Dekorfärg5 5 6 3" xfId="11327" xr:uid="{00000000-0005-0000-0000-0000CB530000}"/>
    <cellStyle name="20% - Dekorfärg5 5 6 3 2" xfId="44577" xr:uid="{00000000-0005-0000-0000-0000CC530000}"/>
    <cellStyle name="20% - Dekorfärg5 5 6 4" xfId="28824" xr:uid="{00000000-0005-0000-0000-0000CD530000}"/>
    <cellStyle name="20% - Dekorfärg5 5 6 5" xfId="44578" xr:uid="{00000000-0005-0000-0000-0000CE530000}"/>
    <cellStyle name="20% - Dekorfärg5 5 6_Tabell 6a K" xfId="21513" xr:uid="{00000000-0005-0000-0000-0000CF530000}"/>
    <cellStyle name="20% - Dekorfärg5 5 7" xfId="4635" xr:uid="{00000000-0005-0000-0000-0000D0530000}"/>
    <cellStyle name="20% - Dekorfärg5 5 7 2" xfId="13520" xr:uid="{00000000-0005-0000-0000-0000D1530000}"/>
    <cellStyle name="20% - Dekorfärg5 5 7 2 2" xfId="44579" xr:uid="{00000000-0005-0000-0000-0000D2530000}"/>
    <cellStyle name="20% - Dekorfärg5 5 7 3" xfId="31017" xr:uid="{00000000-0005-0000-0000-0000D3530000}"/>
    <cellStyle name="20% - Dekorfärg5 5 7_Tabell 6a K" xfId="23947" xr:uid="{00000000-0005-0000-0000-0000D4530000}"/>
    <cellStyle name="20% - Dekorfärg5 5 8" xfId="9135" xr:uid="{00000000-0005-0000-0000-0000D5530000}"/>
    <cellStyle name="20% - Dekorfärg5 5 8 2" xfId="44580" xr:uid="{00000000-0005-0000-0000-0000D6530000}"/>
    <cellStyle name="20% - Dekorfärg5 5 9" xfId="26632" xr:uid="{00000000-0005-0000-0000-0000D7530000}"/>
    <cellStyle name="20% - Dekorfärg5 5_Tabell 6a K" xfId="17869" xr:uid="{00000000-0005-0000-0000-0000D8530000}"/>
    <cellStyle name="20% - Dekorfärg5 6" xfId="362" xr:uid="{00000000-0005-0000-0000-0000D9530000}"/>
    <cellStyle name="20% - Dekorfärg5 6 2" xfId="786" xr:uid="{00000000-0005-0000-0000-0000DA530000}"/>
    <cellStyle name="20% - Dekorfärg5 6 2 2" xfId="1606" xr:uid="{00000000-0005-0000-0000-0000DB530000}"/>
    <cellStyle name="20% - Dekorfärg5 6 2 2 2" xfId="3798" xr:uid="{00000000-0005-0000-0000-0000DC530000}"/>
    <cellStyle name="20% - Dekorfärg5 6 2 2 2 2" xfId="8184" xr:uid="{00000000-0005-0000-0000-0000DD530000}"/>
    <cellStyle name="20% - Dekorfärg5 6 2 2 2 2 2" xfId="17069" xr:uid="{00000000-0005-0000-0000-0000DE530000}"/>
    <cellStyle name="20% - Dekorfärg5 6 2 2 2 2 2 2" xfId="44581" xr:uid="{00000000-0005-0000-0000-0000DF530000}"/>
    <cellStyle name="20% - Dekorfärg5 6 2 2 2 2 3" xfId="34566" xr:uid="{00000000-0005-0000-0000-0000E0530000}"/>
    <cellStyle name="20% - Dekorfärg5 6 2 2 2 2_Tabell 6a K" xfId="26377" xr:uid="{00000000-0005-0000-0000-0000E1530000}"/>
    <cellStyle name="20% - Dekorfärg5 6 2 2 2 3" xfId="12683" xr:uid="{00000000-0005-0000-0000-0000E2530000}"/>
    <cellStyle name="20% - Dekorfärg5 6 2 2 2 3 2" xfId="44582" xr:uid="{00000000-0005-0000-0000-0000E3530000}"/>
    <cellStyle name="20% - Dekorfärg5 6 2 2 2 4" xfId="30180" xr:uid="{00000000-0005-0000-0000-0000E4530000}"/>
    <cellStyle name="20% - Dekorfärg5 6 2 2 2 5" xfId="44583" xr:uid="{00000000-0005-0000-0000-0000E5530000}"/>
    <cellStyle name="20% - Dekorfärg5 6 2 2 2_Tabell 6a K" xfId="21894" xr:uid="{00000000-0005-0000-0000-0000E6530000}"/>
    <cellStyle name="20% - Dekorfärg5 6 2 2 3" xfId="5991" xr:uid="{00000000-0005-0000-0000-0000E7530000}"/>
    <cellStyle name="20% - Dekorfärg5 6 2 2 3 2" xfId="14876" xr:uid="{00000000-0005-0000-0000-0000E8530000}"/>
    <cellStyle name="20% - Dekorfärg5 6 2 2 3 2 2" xfId="44584" xr:uid="{00000000-0005-0000-0000-0000E9530000}"/>
    <cellStyle name="20% - Dekorfärg5 6 2 2 3 3" xfId="32373" xr:uid="{00000000-0005-0000-0000-0000EA530000}"/>
    <cellStyle name="20% - Dekorfärg5 6 2 2 3_Tabell 6a K" xfId="19365" xr:uid="{00000000-0005-0000-0000-0000EB530000}"/>
    <cellStyle name="20% - Dekorfärg5 6 2 2 4" xfId="10491" xr:uid="{00000000-0005-0000-0000-0000EC530000}"/>
    <cellStyle name="20% - Dekorfärg5 6 2 2 4 2" xfId="44585" xr:uid="{00000000-0005-0000-0000-0000ED530000}"/>
    <cellStyle name="20% - Dekorfärg5 6 2 2 5" xfId="27988" xr:uid="{00000000-0005-0000-0000-0000EE530000}"/>
    <cellStyle name="20% - Dekorfärg5 6 2 2 6" xfId="44586" xr:uid="{00000000-0005-0000-0000-0000EF530000}"/>
    <cellStyle name="20% - Dekorfärg5 6 2 2_Tabell 6a K" xfId="20471" xr:uid="{00000000-0005-0000-0000-0000F0530000}"/>
    <cellStyle name="20% - Dekorfärg5 6 2 3" xfId="2978" xr:uid="{00000000-0005-0000-0000-0000F1530000}"/>
    <cellStyle name="20% - Dekorfärg5 6 2 3 2" xfId="7364" xr:uid="{00000000-0005-0000-0000-0000F2530000}"/>
    <cellStyle name="20% - Dekorfärg5 6 2 3 2 2" xfId="16249" xr:uid="{00000000-0005-0000-0000-0000F3530000}"/>
    <cellStyle name="20% - Dekorfärg5 6 2 3 2 2 2" xfId="44587" xr:uid="{00000000-0005-0000-0000-0000F4530000}"/>
    <cellStyle name="20% - Dekorfärg5 6 2 3 2 3" xfId="33746" xr:uid="{00000000-0005-0000-0000-0000F5530000}"/>
    <cellStyle name="20% - Dekorfärg5 6 2 3 2_Tabell 6a K" xfId="26143" xr:uid="{00000000-0005-0000-0000-0000F6530000}"/>
    <cellStyle name="20% - Dekorfärg5 6 2 3 3" xfId="11863" xr:uid="{00000000-0005-0000-0000-0000F7530000}"/>
    <cellStyle name="20% - Dekorfärg5 6 2 3 3 2" xfId="44588" xr:uid="{00000000-0005-0000-0000-0000F8530000}"/>
    <cellStyle name="20% - Dekorfärg5 6 2 3 4" xfId="29360" xr:uid="{00000000-0005-0000-0000-0000F9530000}"/>
    <cellStyle name="20% - Dekorfärg5 6 2 3 5" xfId="44589" xr:uid="{00000000-0005-0000-0000-0000FA530000}"/>
    <cellStyle name="20% - Dekorfärg5 6 2 3_Tabell 6a K" xfId="23441" xr:uid="{00000000-0005-0000-0000-0000FB530000}"/>
    <cellStyle name="20% - Dekorfärg5 6 2 4" xfId="5171" xr:uid="{00000000-0005-0000-0000-0000FC530000}"/>
    <cellStyle name="20% - Dekorfärg5 6 2 4 2" xfId="14056" xr:uid="{00000000-0005-0000-0000-0000FD530000}"/>
    <cellStyle name="20% - Dekorfärg5 6 2 4 2 2" xfId="44590" xr:uid="{00000000-0005-0000-0000-0000FE530000}"/>
    <cellStyle name="20% - Dekorfärg5 6 2 4 3" xfId="31553" xr:uid="{00000000-0005-0000-0000-0000FF530000}"/>
    <cellStyle name="20% - Dekorfärg5 6 2 4_Tabell 6a K" xfId="20671" xr:uid="{00000000-0005-0000-0000-000000540000}"/>
    <cellStyle name="20% - Dekorfärg5 6 2 5" xfId="9671" xr:uid="{00000000-0005-0000-0000-000001540000}"/>
    <cellStyle name="20% - Dekorfärg5 6 2 5 2" xfId="44591" xr:uid="{00000000-0005-0000-0000-000002540000}"/>
    <cellStyle name="20% - Dekorfärg5 6 2 6" xfId="27168" xr:uid="{00000000-0005-0000-0000-000003540000}"/>
    <cellStyle name="20% - Dekorfärg5 6 2 7" xfId="44592" xr:uid="{00000000-0005-0000-0000-000004540000}"/>
    <cellStyle name="20% - Dekorfärg5 6 2_Tabell 6a K" xfId="22536" xr:uid="{00000000-0005-0000-0000-000005540000}"/>
    <cellStyle name="20% - Dekorfärg5 6 3" xfId="1605" xr:uid="{00000000-0005-0000-0000-000006540000}"/>
    <cellStyle name="20% - Dekorfärg5 6 3 2" xfId="3797" xr:uid="{00000000-0005-0000-0000-000007540000}"/>
    <cellStyle name="20% - Dekorfärg5 6 3 2 2" xfId="8183" xr:uid="{00000000-0005-0000-0000-000008540000}"/>
    <cellStyle name="20% - Dekorfärg5 6 3 2 2 2" xfId="17068" xr:uid="{00000000-0005-0000-0000-000009540000}"/>
    <cellStyle name="20% - Dekorfärg5 6 3 2 2 2 2" xfId="44593" xr:uid="{00000000-0005-0000-0000-00000A540000}"/>
    <cellStyle name="20% - Dekorfärg5 6 3 2 2 3" xfId="34565" xr:uid="{00000000-0005-0000-0000-00000B540000}"/>
    <cellStyle name="20% - Dekorfärg5 6 3 2 2_Tabell 6a K" xfId="24067" xr:uid="{00000000-0005-0000-0000-00000C540000}"/>
    <cellStyle name="20% - Dekorfärg5 6 3 2 3" xfId="12682" xr:uid="{00000000-0005-0000-0000-00000D540000}"/>
    <cellStyle name="20% - Dekorfärg5 6 3 2 3 2" xfId="44594" xr:uid="{00000000-0005-0000-0000-00000E540000}"/>
    <cellStyle name="20% - Dekorfärg5 6 3 2 4" xfId="30179" xr:uid="{00000000-0005-0000-0000-00000F540000}"/>
    <cellStyle name="20% - Dekorfärg5 6 3 2 5" xfId="44595" xr:uid="{00000000-0005-0000-0000-000010540000}"/>
    <cellStyle name="20% - Dekorfärg5 6 3 2_Tabell 6a K" xfId="22641" xr:uid="{00000000-0005-0000-0000-000011540000}"/>
    <cellStyle name="20% - Dekorfärg5 6 3 3" xfId="5990" xr:uid="{00000000-0005-0000-0000-000012540000}"/>
    <cellStyle name="20% - Dekorfärg5 6 3 3 2" xfId="14875" xr:uid="{00000000-0005-0000-0000-000013540000}"/>
    <cellStyle name="20% - Dekorfärg5 6 3 3 2 2" xfId="44596" xr:uid="{00000000-0005-0000-0000-000014540000}"/>
    <cellStyle name="20% - Dekorfärg5 6 3 3 3" xfId="32372" xr:uid="{00000000-0005-0000-0000-000015540000}"/>
    <cellStyle name="20% - Dekorfärg5 6 3 3_Tabell 6a K" xfId="18261" xr:uid="{00000000-0005-0000-0000-000016540000}"/>
    <cellStyle name="20% - Dekorfärg5 6 3 4" xfId="10490" xr:uid="{00000000-0005-0000-0000-000017540000}"/>
    <cellStyle name="20% - Dekorfärg5 6 3 4 2" xfId="44597" xr:uid="{00000000-0005-0000-0000-000018540000}"/>
    <cellStyle name="20% - Dekorfärg5 6 3 5" xfId="27987" xr:uid="{00000000-0005-0000-0000-000019540000}"/>
    <cellStyle name="20% - Dekorfärg5 6 3 6" xfId="44598" xr:uid="{00000000-0005-0000-0000-00001A540000}"/>
    <cellStyle name="20% - Dekorfärg5 6 3_Tabell 6a K" xfId="18930" xr:uid="{00000000-0005-0000-0000-00001B540000}"/>
    <cellStyle name="20% - Dekorfärg5 6 4" xfId="2554" xr:uid="{00000000-0005-0000-0000-00001C540000}"/>
    <cellStyle name="20% - Dekorfärg5 6 4 2" xfId="6940" xr:uid="{00000000-0005-0000-0000-00001D540000}"/>
    <cellStyle name="20% - Dekorfärg5 6 4 2 2" xfId="15825" xr:uid="{00000000-0005-0000-0000-00001E540000}"/>
    <cellStyle name="20% - Dekorfärg5 6 4 2 2 2" xfId="44599" xr:uid="{00000000-0005-0000-0000-00001F540000}"/>
    <cellStyle name="20% - Dekorfärg5 6 4 2 3" xfId="33322" xr:uid="{00000000-0005-0000-0000-000020540000}"/>
    <cellStyle name="20% - Dekorfärg5 6 4 2_Tabell 6a K" xfId="20724" xr:uid="{00000000-0005-0000-0000-000021540000}"/>
    <cellStyle name="20% - Dekorfärg5 6 4 3" xfId="11439" xr:uid="{00000000-0005-0000-0000-000022540000}"/>
    <cellStyle name="20% - Dekorfärg5 6 4 3 2" xfId="44600" xr:uid="{00000000-0005-0000-0000-000023540000}"/>
    <cellStyle name="20% - Dekorfärg5 6 4 4" xfId="28936" xr:uid="{00000000-0005-0000-0000-000024540000}"/>
    <cellStyle name="20% - Dekorfärg5 6 4 5" xfId="44601" xr:uid="{00000000-0005-0000-0000-000025540000}"/>
    <cellStyle name="20% - Dekorfärg5 6 4_Tabell 6a K" xfId="22204" xr:uid="{00000000-0005-0000-0000-000026540000}"/>
    <cellStyle name="20% - Dekorfärg5 6 5" xfId="4747" xr:uid="{00000000-0005-0000-0000-000027540000}"/>
    <cellStyle name="20% - Dekorfärg5 6 5 2" xfId="13632" xr:uid="{00000000-0005-0000-0000-000028540000}"/>
    <cellStyle name="20% - Dekorfärg5 6 5 2 2" xfId="44602" xr:uid="{00000000-0005-0000-0000-000029540000}"/>
    <cellStyle name="20% - Dekorfärg5 6 5 3" xfId="31129" xr:uid="{00000000-0005-0000-0000-00002A540000}"/>
    <cellStyle name="20% - Dekorfärg5 6 5_Tabell 6a K" xfId="23537" xr:uid="{00000000-0005-0000-0000-00002B540000}"/>
    <cellStyle name="20% - Dekorfärg5 6 6" xfId="9247" xr:uid="{00000000-0005-0000-0000-00002C540000}"/>
    <cellStyle name="20% - Dekorfärg5 6 6 2" xfId="44603" xr:uid="{00000000-0005-0000-0000-00002D540000}"/>
    <cellStyle name="20% - Dekorfärg5 6 7" xfId="26744" xr:uid="{00000000-0005-0000-0000-00002E540000}"/>
    <cellStyle name="20% - Dekorfärg5 6 8" xfId="44604" xr:uid="{00000000-0005-0000-0000-00002F540000}"/>
    <cellStyle name="20% - Dekorfärg5 6 9" xfId="44605" xr:uid="{00000000-0005-0000-0000-000030540000}"/>
    <cellStyle name="20% - Dekorfärg5 6_Tabell 6a K" xfId="25706" xr:uid="{00000000-0005-0000-0000-000031540000}"/>
    <cellStyle name="20% - Dekorfärg5 7" xfId="574" xr:uid="{00000000-0005-0000-0000-000032540000}"/>
    <cellStyle name="20% - Dekorfärg5 7 2" xfId="1607" xr:uid="{00000000-0005-0000-0000-000033540000}"/>
    <cellStyle name="20% - Dekorfärg5 7 2 2" xfId="3799" xr:uid="{00000000-0005-0000-0000-000034540000}"/>
    <cellStyle name="20% - Dekorfärg5 7 2 2 2" xfId="8185" xr:uid="{00000000-0005-0000-0000-000035540000}"/>
    <cellStyle name="20% - Dekorfärg5 7 2 2 2 2" xfId="17070" xr:uid="{00000000-0005-0000-0000-000036540000}"/>
    <cellStyle name="20% - Dekorfärg5 7 2 2 2 2 2" xfId="44606" xr:uid="{00000000-0005-0000-0000-000037540000}"/>
    <cellStyle name="20% - Dekorfärg5 7 2 2 2 3" xfId="34567" xr:uid="{00000000-0005-0000-0000-000038540000}"/>
    <cellStyle name="20% - Dekorfärg5 7 2 2 2_Tabell 6a K" xfId="19841" xr:uid="{00000000-0005-0000-0000-000039540000}"/>
    <cellStyle name="20% - Dekorfärg5 7 2 2 3" xfId="12684" xr:uid="{00000000-0005-0000-0000-00003A540000}"/>
    <cellStyle name="20% - Dekorfärg5 7 2 2 3 2" xfId="44607" xr:uid="{00000000-0005-0000-0000-00003B540000}"/>
    <cellStyle name="20% - Dekorfärg5 7 2 2 4" xfId="30181" xr:uid="{00000000-0005-0000-0000-00003C540000}"/>
    <cellStyle name="20% - Dekorfärg5 7 2 2 5" xfId="44608" xr:uid="{00000000-0005-0000-0000-00003D540000}"/>
    <cellStyle name="20% - Dekorfärg5 7 2 2_Tabell 6a K" xfId="26237" xr:uid="{00000000-0005-0000-0000-00003E540000}"/>
    <cellStyle name="20% - Dekorfärg5 7 2 3" xfId="5992" xr:uid="{00000000-0005-0000-0000-00003F540000}"/>
    <cellStyle name="20% - Dekorfärg5 7 2 3 2" xfId="14877" xr:uid="{00000000-0005-0000-0000-000040540000}"/>
    <cellStyle name="20% - Dekorfärg5 7 2 3 2 2" xfId="44609" xr:uid="{00000000-0005-0000-0000-000041540000}"/>
    <cellStyle name="20% - Dekorfärg5 7 2 3 3" xfId="32374" xr:uid="{00000000-0005-0000-0000-000042540000}"/>
    <cellStyle name="20% - Dekorfärg5 7 2 3_Tabell 6a K" xfId="18808" xr:uid="{00000000-0005-0000-0000-000043540000}"/>
    <cellStyle name="20% - Dekorfärg5 7 2 4" xfId="10492" xr:uid="{00000000-0005-0000-0000-000044540000}"/>
    <cellStyle name="20% - Dekorfärg5 7 2 4 2" xfId="44610" xr:uid="{00000000-0005-0000-0000-000045540000}"/>
    <cellStyle name="20% - Dekorfärg5 7 2 5" xfId="27989" xr:uid="{00000000-0005-0000-0000-000046540000}"/>
    <cellStyle name="20% - Dekorfärg5 7 2 6" xfId="44611" xr:uid="{00000000-0005-0000-0000-000047540000}"/>
    <cellStyle name="20% - Dekorfärg5 7 2_Tabell 6a K" xfId="24812" xr:uid="{00000000-0005-0000-0000-000048540000}"/>
    <cellStyle name="20% - Dekorfärg5 7 3" xfId="2766" xr:uid="{00000000-0005-0000-0000-000049540000}"/>
    <cellStyle name="20% - Dekorfärg5 7 3 2" xfId="7152" xr:uid="{00000000-0005-0000-0000-00004A540000}"/>
    <cellStyle name="20% - Dekorfärg5 7 3 2 2" xfId="16037" xr:uid="{00000000-0005-0000-0000-00004B540000}"/>
    <cellStyle name="20% - Dekorfärg5 7 3 2 2 2" xfId="44612" xr:uid="{00000000-0005-0000-0000-00004C540000}"/>
    <cellStyle name="20% - Dekorfärg5 7 3 2 3" xfId="33534" xr:uid="{00000000-0005-0000-0000-00004D540000}"/>
    <cellStyle name="20% - Dekorfärg5 7 3 2_Tabell 6a K" xfId="19397" xr:uid="{00000000-0005-0000-0000-00004E540000}"/>
    <cellStyle name="20% - Dekorfärg5 7 3 3" xfId="11651" xr:uid="{00000000-0005-0000-0000-00004F540000}"/>
    <cellStyle name="20% - Dekorfärg5 7 3 3 2" xfId="44613" xr:uid="{00000000-0005-0000-0000-000050540000}"/>
    <cellStyle name="20% - Dekorfärg5 7 3 4" xfId="29148" xr:uid="{00000000-0005-0000-0000-000051540000}"/>
    <cellStyle name="20% - Dekorfärg5 7 3 5" xfId="44614" xr:uid="{00000000-0005-0000-0000-000052540000}"/>
    <cellStyle name="20% - Dekorfärg5 7 3_Tabell 6a K" xfId="23082" xr:uid="{00000000-0005-0000-0000-000053540000}"/>
    <cellStyle name="20% - Dekorfärg5 7 4" xfId="4959" xr:uid="{00000000-0005-0000-0000-000054540000}"/>
    <cellStyle name="20% - Dekorfärg5 7 4 2" xfId="13844" xr:uid="{00000000-0005-0000-0000-000055540000}"/>
    <cellStyle name="20% - Dekorfärg5 7 4 2 2" xfId="44615" xr:uid="{00000000-0005-0000-0000-000056540000}"/>
    <cellStyle name="20% - Dekorfärg5 7 4 3" xfId="31341" xr:uid="{00000000-0005-0000-0000-000057540000}"/>
    <cellStyle name="20% - Dekorfärg5 7 4_Tabell 6a K" xfId="19128" xr:uid="{00000000-0005-0000-0000-000058540000}"/>
    <cellStyle name="20% - Dekorfärg5 7 5" xfId="9459" xr:uid="{00000000-0005-0000-0000-000059540000}"/>
    <cellStyle name="20% - Dekorfärg5 7 5 2" xfId="44616" xr:uid="{00000000-0005-0000-0000-00005A540000}"/>
    <cellStyle name="20% - Dekorfärg5 7 6" xfId="26956" xr:uid="{00000000-0005-0000-0000-00005B540000}"/>
    <cellStyle name="20% - Dekorfärg5 7 7" xfId="44617" xr:uid="{00000000-0005-0000-0000-00005C540000}"/>
    <cellStyle name="20% - Dekorfärg5 7_Tabell 6a K" xfId="18406" xr:uid="{00000000-0005-0000-0000-00005D540000}"/>
    <cellStyle name="20% - Dekorfärg5 8" xfId="998" xr:uid="{00000000-0005-0000-0000-00005E540000}"/>
    <cellStyle name="20% - Dekorfärg5 8 2" xfId="1608" xr:uid="{00000000-0005-0000-0000-00005F540000}"/>
    <cellStyle name="20% - Dekorfärg5 8 2 2" xfId="3800" xr:uid="{00000000-0005-0000-0000-000060540000}"/>
    <cellStyle name="20% - Dekorfärg5 8 2 2 2" xfId="8186" xr:uid="{00000000-0005-0000-0000-000061540000}"/>
    <cellStyle name="20% - Dekorfärg5 8 2 2 2 2" xfId="17071" xr:uid="{00000000-0005-0000-0000-000062540000}"/>
    <cellStyle name="20% - Dekorfärg5 8 2 2 2 2 2" xfId="44618" xr:uid="{00000000-0005-0000-0000-000063540000}"/>
    <cellStyle name="20% - Dekorfärg5 8 2 2 2 3" xfId="34568" xr:uid="{00000000-0005-0000-0000-000064540000}"/>
    <cellStyle name="20% - Dekorfärg5 8 2 2 2_Tabell 6a K" xfId="20891" xr:uid="{00000000-0005-0000-0000-000065540000}"/>
    <cellStyle name="20% - Dekorfärg5 8 2 2 3" xfId="12685" xr:uid="{00000000-0005-0000-0000-000066540000}"/>
    <cellStyle name="20% - Dekorfärg5 8 2 2 3 2" xfId="44619" xr:uid="{00000000-0005-0000-0000-000067540000}"/>
    <cellStyle name="20% - Dekorfärg5 8 2 2 4" xfId="30182" xr:uid="{00000000-0005-0000-0000-000068540000}"/>
    <cellStyle name="20% - Dekorfärg5 8 2 2 5" xfId="44620" xr:uid="{00000000-0005-0000-0000-000069540000}"/>
    <cellStyle name="20% - Dekorfärg5 8 2 2_Tabell 6a K" xfId="22744" xr:uid="{00000000-0005-0000-0000-00006A540000}"/>
    <cellStyle name="20% - Dekorfärg5 8 2 3" xfId="5993" xr:uid="{00000000-0005-0000-0000-00006B540000}"/>
    <cellStyle name="20% - Dekorfärg5 8 2 3 2" xfId="14878" xr:uid="{00000000-0005-0000-0000-00006C540000}"/>
    <cellStyle name="20% - Dekorfärg5 8 2 3 2 2" xfId="44621" xr:uid="{00000000-0005-0000-0000-00006D540000}"/>
    <cellStyle name="20% - Dekorfärg5 8 2 3 3" xfId="32375" xr:uid="{00000000-0005-0000-0000-00006E540000}"/>
    <cellStyle name="20% - Dekorfärg5 8 2 3_Tabell 6a K" xfId="21896" xr:uid="{00000000-0005-0000-0000-00006F540000}"/>
    <cellStyle name="20% - Dekorfärg5 8 2 4" xfId="10493" xr:uid="{00000000-0005-0000-0000-000070540000}"/>
    <cellStyle name="20% - Dekorfärg5 8 2 4 2" xfId="44622" xr:uid="{00000000-0005-0000-0000-000071540000}"/>
    <cellStyle name="20% - Dekorfärg5 8 2 5" xfId="27990" xr:uid="{00000000-0005-0000-0000-000072540000}"/>
    <cellStyle name="20% - Dekorfärg5 8 2 6" xfId="44623" xr:uid="{00000000-0005-0000-0000-000073540000}"/>
    <cellStyle name="20% - Dekorfärg5 8 2_Tabell 6a K" xfId="23536" xr:uid="{00000000-0005-0000-0000-000074540000}"/>
    <cellStyle name="20% - Dekorfärg5 8 3" xfId="3190" xr:uid="{00000000-0005-0000-0000-000075540000}"/>
    <cellStyle name="20% - Dekorfärg5 8 3 2" xfId="7576" xr:uid="{00000000-0005-0000-0000-000076540000}"/>
    <cellStyle name="20% - Dekorfärg5 8 3 2 2" xfId="16461" xr:uid="{00000000-0005-0000-0000-000077540000}"/>
    <cellStyle name="20% - Dekorfärg5 8 3 2 2 2" xfId="44624" xr:uid="{00000000-0005-0000-0000-000078540000}"/>
    <cellStyle name="20% - Dekorfärg5 8 3 2 3" xfId="33958" xr:uid="{00000000-0005-0000-0000-000079540000}"/>
    <cellStyle name="20% - Dekorfärg5 8 3 2_Tabell 6a K" xfId="20814" xr:uid="{00000000-0005-0000-0000-00007A540000}"/>
    <cellStyle name="20% - Dekorfärg5 8 3 3" xfId="12075" xr:uid="{00000000-0005-0000-0000-00007B540000}"/>
    <cellStyle name="20% - Dekorfärg5 8 3 3 2" xfId="44625" xr:uid="{00000000-0005-0000-0000-00007C540000}"/>
    <cellStyle name="20% - Dekorfärg5 8 3 4" xfId="29572" xr:uid="{00000000-0005-0000-0000-00007D540000}"/>
    <cellStyle name="20% - Dekorfärg5 8 3 5" xfId="44626" xr:uid="{00000000-0005-0000-0000-00007E540000}"/>
    <cellStyle name="20% - Dekorfärg5 8 3_Tabell 6a K" xfId="21466" xr:uid="{00000000-0005-0000-0000-00007F540000}"/>
    <cellStyle name="20% - Dekorfärg5 8 4" xfId="5383" xr:uid="{00000000-0005-0000-0000-000080540000}"/>
    <cellStyle name="20% - Dekorfärg5 8 4 2" xfId="14268" xr:uid="{00000000-0005-0000-0000-000081540000}"/>
    <cellStyle name="20% - Dekorfärg5 8 4 2 2" xfId="44627" xr:uid="{00000000-0005-0000-0000-000082540000}"/>
    <cellStyle name="20% - Dekorfärg5 8 4 3" xfId="31765" xr:uid="{00000000-0005-0000-0000-000083540000}"/>
    <cellStyle name="20% - Dekorfärg5 8 4_Tabell 6a K" xfId="22922" xr:uid="{00000000-0005-0000-0000-000084540000}"/>
    <cellStyle name="20% - Dekorfärg5 8 5" xfId="9883" xr:uid="{00000000-0005-0000-0000-000085540000}"/>
    <cellStyle name="20% - Dekorfärg5 8 5 2" xfId="44628" xr:uid="{00000000-0005-0000-0000-000086540000}"/>
    <cellStyle name="20% - Dekorfärg5 8 6" xfId="27380" xr:uid="{00000000-0005-0000-0000-000087540000}"/>
    <cellStyle name="20% - Dekorfärg5 8 7" xfId="44629" xr:uid="{00000000-0005-0000-0000-000088540000}"/>
    <cellStyle name="20% - Dekorfärg5 8_Tabell 6a K" xfId="22322" xr:uid="{00000000-0005-0000-0000-000089540000}"/>
    <cellStyle name="20% - Dekorfärg5 9" xfId="1212" xr:uid="{00000000-0005-0000-0000-00008A540000}"/>
    <cellStyle name="20% - Dekorfärg5 9 2" xfId="1609" xr:uid="{00000000-0005-0000-0000-00008B540000}"/>
    <cellStyle name="20% - Dekorfärg5 9 2 2" xfId="3801" xr:uid="{00000000-0005-0000-0000-00008C540000}"/>
    <cellStyle name="20% - Dekorfärg5 9 2 2 2" xfId="8187" xr:uid="{00000000-0005-0000-0000-00008D540000}"/>
    <cellStyle name="20% - Dekorfärg5 9 2 2 2 2" xfId="17072" xr:uid="{00000000-0005-0000-0000-00008E540000}"/>
    <cellStyle name="20% - Dekorfärg5 9 2 2 2 2 2" xfId="44630" xr:uid="{00000000-0005-0000-0000-00008F540000}"/>
    <cellStyle name="20% - Dekorfärg5 9 2 2 2 3" xfId="34569" xr:uid="{00000000-0005-0000-0000-000090540000}"/>
    <cellStyle name="20% - Dekorfärg5 9 2 2 2_Tabell 6a K" xfId="24578" xr:uid="{00000000-0005-0000-0000-000091540000}"/>
    <cellStyle name="20% - Dekorfärg5 9 2 2 3" xfId="12686" xr:uid="{00000000-0005-0000-0000-000092540000}"/>
    <cellStyle name="20% - Dekorfärg5 9 2 2 3 2" xfId="44631" xr:uid="{00000000-0005-0000-0000-000093540000}"/>
    <cellStyle name="20% - Dekorfärg5 9 2 2 4" xfId="30183" xr:uid="{00000000-0005-0000-0000-000094540000}"/>
    <cellStyle name="20% - Dekorfärg5 9 2 2 5" xfId="44632" xr:uid="{00000000-0005-0000-0000-000095540000}"/>
    <cellStyle name="20% - Dekorfärg5 9 2 2_Tabell 6a K" xfId="19461" xr:uid="{00000000-0005-0000-0000-000096540000}"/>
    <cellStyle name="20% - Dekorfärg5 9 2 3" xfId="5994" xr:uid="{00000000-0005-0000-0000-000097540000}"/>
    <cellStyle name="20% - Dekorfärg5 9 2 3 2" xfId="14879" xr:uid="{00000000-0005-0000-0000-000098540000}"/>
    <cellStyle name="20% - Dekorfärg5 9 2 3 2 2" xfId="44633" xr:uid="{00000000-0005-0000-0000-000099540000}"/>
    <cellStyle name="20% - Dekorfärg5 9 2 3 3" xfId="32376" xr:uid="{00000000-0005-0000-0000-00009A540000}"/>
    <cellStyle name="20% - Dekorfärg5 9 2 3_Tabell 6a K" xfId="26334" xr:uid="{00000000-0005-0000-0000-00009B540000}"/>
    <cellStyle name="20% - Dekorfärg5 9 2 4" xfId="10494" xr:uid="{00000000-0005-0000-0000-00009C540000}"/>
    <cellStyle name="20% - Dekorfärg5 9 2 4 2" xfId="44634" xr:uid="{00000000-0005-0000-0000-00009D540000}"/>
    <cellStyle name="20% - Dekorfärg5 9 2 5" xfId="27991" xr:uid="{00000000-0005-0000-0000-00009E540000}"/>
    <cellStyle name="20% - Dekorfärg5 9 2 6" xfId="44635" xr:uid="{00000000-0005-0000-0000-00009F540000}"/>
    <cellStyle name="20% - Dekorfärg5 9 2_Tabell 6a K" xfId="25441" xr:uid="{00000000-0005-0000-0000-0000A0540000}"/>
    <cellStyle name="20% - Dekorfärg5 9 3" xfId="3404" xr:uid="{00000000-0005-0000-0000-0000A1540000}"/>
    <cellStyle name="20% - Dekorfärg5 9 3 2" xfId="7790" xr:uid="{00000000-0005-0000-0000-0000A2540000}"/>
    <cellStyle name="20% - Dekorfärg5 9 3 2 2" xfId="16675" xr:uid="{00000000-0005-0000-0000-0000A3540000}"/>
    <cellStyle name="20% - Dekorfärg5 9 3 2 2 2" xfId="44636" xr:uid="{00000000-0005-0000-0000-0000A4540000}"/>
    <cellStyle name="20% - Dekorfärg5 9 3 2 3" xfId="34172" xr:uid="{00000000-0005-0000-0000-0000A5540000}"/>
    <cellStyle name="20% - Dekorfärg5 9 3 2_Tabell 6a K" xfId="25340" xr:uid="{00000000-0005-0000-0000-0000A6540000}"/>
    <cellStyle name="20% - Dekorfärg5 9 3 3" xfId="12289" xr:uid="{00000000-0005-0000-0000-0000A7540000}"/>
    <cellStyle name="20% - Dekorfärg5 9 3 3 2" xfId="44637" xr:uid="{00000000-0005-0000-0000-0000A8540000}"/>
    <cellStyle name="20% - Dekorfärg5 9 3 4" xfId="29786" xr:uid="{00000000-0005-0000-0000-0000A9540000}"/>
    <cellStyle name="20% - Dekorfärg5 9 3 5" xfId="44638" xr:uid="{00000000-0005-0000-0000-0000AA540000}"/>
    <cellStyle name="20% - Dekorfärg5 9 3_Tabell 6a K" xfId="25858" xr:uid="{00000000-0005-0000-0000-0000AB540000}"/>
    <cellStyle name="20% - Dekorfärg5 9 4" xfId="5597" xr:uid="{00000000-0005-0000-0000-0000AC540000}"/>
    <cellStyle name="20% - Dekorfärg5 9 4 2" xfId="14482" xr:uid="{00000000-0005-0000-0000-0000AD540000}"/>
    <cellStyle name="20% - Dekorfärg5 9 4 2 2" xfId="44639" xr:uid="{00000000-0005-0000-0000-0000AE540000}"/>
    <cellStyle name="20% - Dekorfärg5 9 4 3" xfId="31979" xr:uid="{00000000-0005-0000-0000-0000AF540000}"/>
    <cellStyle name="20% - Dekorfärg5 9 4_Tabell 6a K" xfId="20056" xr:uid="{00000000-0005-0000-0000-0000B0540000}"/>
    <cellStyle name="20% - Dekorfärg5 9 5" xfId="10097" xr:uid="{00000000-0005-0000-0000-0000B1540000}"/>
    <cellStyle name="20% - Dekorfärg5 9 5 2" xfId="44640" xr:uid="{00000000-0005-0000-0000-0000B2540000}"/>
    <cellStyle name="20% - Dekorfärg5 9 6" xfId="27594" xr:uid="{00000000-0005-0000-0000-0000B3540000}"/>
    <cellStyle name="20% - Dekorfärg5 9 7" xfId="44641" xr:uid="{00000000-0005-0000-0000-0000B4540000}"/>
    <cellStyle name="20% - Dekorfärg5 9_Tabell 6a K" xfId="22841" xr:uid="{00000000-0005-0000-0000-0000B5540000}"/>
    <cellStyle name="20% - Dekorfärg6 10" xfId="1228" xr:uid="{00000000-0005-0000-0000-0000B6540000}"/>
    <cellStyle name="20% - Dekorfärg6 10 2" xfId="1610" xr:uid="{00000000-0005-0000-0000-0000B7540000}"/>
    <cellStyle name="20% - Dekorfärg6 10 2 2" xfId="3802" xr:uid="{00000000-0005-0000-0000-0000B8540000}"/>
    <cellStyle name="20% - Dekorfärg6 10 2 2 2" xfId="8188" xr:uid="{00000000-0005-0000-0000-0000B9540000}"/>
    <cellStyle name="20% - Dekorfärg6 10 2 2 2 2" xfId="17073" xr:uid="{00000000-0005-0000-0000-0000BA540000}"/>
    <cellStyle name="20% - Dekorfärg6 10 2 2 2 2 2" xfId="44642" xr:uid="{00000000-0005-0000-0000-0000BB540000}"/>
    <cellStyle name="20% - Dekorfärg6 10 2 2 2 3" xfId="34570" xr:uid="{00000000-0005-0000-0000-0000BC540000}"/>
    <cellStyle name="20% - Dekorfärg6 10 2 2 2_Tabell 6a K" xfId="26385" xr:uid="{00000000-0005-0000-0000-0000BD540000}"/>
    <cellStyle name="20% - Dekorfärg6 10 2 2 3" xfId="12687" xr:uid="{00000000-0005-0000-0000-0000BE540000}"/>
    <cellStyle name="20% - Dekorfärg6 10 2 2 3 2" xfId="44643" xr:uid="{00000000-0005-0000-0000-0000BF540000}"/>
    <cellStyle name="20% - Dekorfärg6 10 2 2 4" xfId="30184" xr:uid="{00000000-0005-0000-0000-0000C0540000}"/>
    <cellStyle name="20% - Dekorfärg6 10 2 2 5" xfId="44644" xr:uid="{00000000-0005-0000-0000-0000C1540000}"/>
    <cellStyle name="20% - Dekorfärg6 10 2 2_Tabell 6a K" xfId="22408" xr:uid="{00000000-0005-0000-0000-0000C2540000}"/>
    <cellStyle name="20% - Dekorfärg6 10 2 3" xfId="5995" xr:uid="{00000000-0005-0000-0000-0000C3540000}"/>
    <cellStyle name="20% - Dekorfärg6 10 2 3 2" xfId="14880" xr:uid="{00000000-0005-0000-0000-0000C4540000}"/>
    <cellStyle name="20% - Dekorfärg6 10 2 3 2 2" xfId="44645" xr:uid="{00000000-0005-0000-0000-0000C5540000}"/>
    <cellStyle name="20% - Dekorfärg6 10 2 3 3" xfId="32377" xr:uid="{00000000-0005-0000-0000-0000C6540000}"/>
    <cellStyle name="20% - Dekorfärg6 10 2 3 4" xfId="44646" xr:uid="{00000000-0005-0000-0000-0000C7540000}"/>
    <cellStyle name="20% - Dekorfärg6 10 2 3_Tabell 6a K" xfId="25843" xr:uid="{00000000-0005-0000-0000-0000C8540000}"/>
    <cellStyle name="20% - Dekorfärg6 10 2 4" xfId="10495" xr:uid="{00000000-0005-0000-0000-0000C9540000}"/>
    <cellStyle name="20% - Dekorfärg6 10 2 4 2" xfId="44647" xr:uid="{00000000-0005-0000-0000-0000CA540000}"/>
    <cellStyle name="20% - Dekorfärg6 10 2 4 2 2" xfId="44648" xr:uid="{00000000-0005-0000-0000-0000CB540000}"/>
    <cellStyle name="20% - Dekorfärg6 10 2 4 3" xfId="44649" xr:uid="{00000000-0005-0000-0000-0000CC540000}"/>
    <cellStyle name="20% - Dekorfärg6 10 2 5" xfId="27992" xr:uid="{00000000-0005-0000-0000-0000CD540000}"/>
    <cellStyle name="20% - Dekorfärg6 10 2 5 2" xfId="44650" xr:uid="{00000000-0005-0000-0000-0000CE540000}"/>
    <cellStyle name="20% - Dekorfärg6 10 2 6" xfId="44651" xr:uid="{00000000-0005-0000-0000-0000CF540000}"/>
    <cellStyle name="20% - Dekorfärg6 10 2 7" xfId="44652" xr:uid="{00000000-0005-0000-0000-0000D0540000}"/>
    <cellStyle name="20% - Dekorfärg6 10 2_Tabell 6a K" xfId="21632" xr:uid="{00000000-0005-0000-0000-0000D1540000}"/>
    <cellStyle name="20% - Dekorfärg6 10 3" xfId="3420" xr:uid="{00000000-0005-0000-0000-0000D2540000}"/>
    <cellStyle name="20% - Dekorfärg6 10 3 2" xfId="7806" xr:uid="{00000000-0005-0000-0000-0000D3540000}"/>
    <cellStyle name="20% - Dekorfärg6 10 3 2 2" xfId="16691" xr:uid="{00000000-0005-0000-0000-0000D4540000}"/>
    <cellStyle name="20% - Dekorfärg6 10 3 2 2 2" xfId="44653" xr:uid="{00000000-0005-0000-0000-0000D5540000}"/>
    <cellStyle name="20% - Dekorfärg6 10 3 2 3" xfId="34188" xr:uid="{00000000-0005-0000-0000-0000D6540000}"/>
    <cellStyle name="20% - Dekorfärg6 10 3 2 4" xfId="44654" xr:uid="{00000000-0005-0000-0000-0000D7540000}"/>
    <cellStyle name="20% - Dekorfärg6 10 3 2_Tabell 6a K" xfId="18793" xr:uid="{00000000-0005-0000-0000-0000D8540000}"/>
    <cellStyle name="20% - Dekorfärg6 10 3 3" xfId="12305" xr:uid="{00000000-0005-0000-0000-0000D9540000}"/>
    <cellStyle name="20% - Dekorfärg6 10 3 3 2" xfId="44655" xr:uid="{00000000-0005-0000-0000-0000DA540000}"/>
    <cellStyle name="20% - Dekorfärg6 10 3 3 2 2" xfId="44656" xr:uid="{00000000-0005-0000-0000-0000DB540000}"/>
    <cellStyle name="20% - Dekorfärg6 10 3 3 3" xfId="44657" xr:uid="{00000000-0005-0000-0000-0000DC540000}"/>
    <cellStyle name="20% - Dekorfärg6 10 3 4" xfId="29802" xr:uid="{00000000-0005-0000-0000-0000DD540000}"/>
    <cellStyle name="20% - Dekorfärg6 10 3 4 2" xfId="44658" xr:uid="{00000000-0005-0000-0000-0000DE540000}"/>
    <cellStyle name="20% - Dekorfärg6 10 3 5" xfId="44659" xr:uid="{00000000-0005-0000-0000-0000DF540000}"/>
    <cellStyle name="20% - Dekorfärg6 10 3 6" xfId="44660" xr:uid="{00000000-0005-0000-0000-0000E0540000}"/>
    <cellStyle name="20% - Dekorfärg6 10 3_Tabell 6a K" xfId="23447" xr:uid="{00000000-0005-0000-0000-0000E1540000}"/>
    <cellStyle name="20% - Dekorfärg6 10 4" xfId="5613" xr:uid="{00000000-0005-0000-0000-0000E2540000}"/>
    <cellStyle name="20% - Dekorfärg6 10 4 2" xfId="14498" xr:uid="{00000000-0005-0000-0000-0000E3540000}"/>
    <cellStyle name="20% - Dekorfärg6 10 4 2 2" xfId="44661" xr:uid="{00000000-0005-0000-0000-0000E4540000}"/>
    <cellStyle name="20% - Dekorfärg6 10 4 3" xfId="31995" xr:uid="{00000000-0005-0000-0000-0000E5540000}"/>
    <cellStyle name="20% - Dekorfärg6 10 4 4" xfId="44662" xr:uid="{00000000-0005-0000-0000-0000E6540000}"/>
    <cellStyle name="20% - Dekorfärg6 10 4_Tabell 6a K" xfId="25705" xr:uid="{00000000-0005-0000-0000-0000E7540000}"/>
    <cellStyle name="20% - Dekorfärg6 10 5" xfId="10113" xr:uid="{00000000-0005-0000-0000-0000E8540000}"/>
    <cellStyle name="20% - Dekorfärg6 10 5 2" xfId="44663" xr:uid="{00000000-0005-0000-0000-0000E9540000}"/>
    <cellStyle name="20% - Dekorfärg6 10 5 2 2" xfId="44664" xr:uid="{00000000-0005-0000-0000-0000EA540000}"/>
    <cellStyle name="20% - Dekorfärg6 10 5 3" xfId="44665" xr:uid="{00000000-0005-0000-0000-0000EB540000}"/>
    <cellStyle name="20% - Dekorfärg6 10 6" xfId="27610" xr:uid="{00000000-0005-0000-0000-0000EC540000}"/>
    <cellStyle name="20% - Dekorfärg6 10 6 2" xfId="44666" xr:uid="{00000000-0005-0000-0000-0000ED540000}"/>
    <cellStyle name="20% - Dekorfärg6 10 7" xfId="44667" xr:uid="{00000000-0005-0000-0000-0000EE540000}"/>
    <cellStyle name="20% - Dekorfärg6 10 8" xfId="44668" xr:uid="{00000000-0005-0000-0000-0000EF540000}"/>
    <cellStyle name="20% - Dekorfärg6 10_Tabell 6a K" xfId="23270" xr:uid="{00000000-0005-0000-0000-0000F0540000}"/>
    <cellStyle name="20% - Dekorfärg6 11" xfId="2318" xr:uid="{00000000-0005-0000-0000-0000F1540000}"/>
    <cellStyle name="20% - Dekorfärg6 11 2" xfId="4511" xr:uid="{00000000-0005-0000-0000-0000F2540000}"/>
    <cellStyle name="20% - Dekorfärg6 11 2 2" xfId="8897" xr:uid="{00000000-0005-0000-0000-0000F3540000}"/>
    <cellStyle name="20% - Dekorfärg6 11 2 2 2" xfId="17782" xr:uid="{00000000-0005-0000-0000-0000F4540000}"/>
    <cellStyle name="20% - Dekorfärg6 11 2 2 2 2" xfId="44669" xr:uid="{00000000-0005-0000-0000-0000F5540000}"/>
    <cellStyle name="20% - Dekorfärg6 11 2 2 3" xfId="35279" xr:uid="{00000000-0005-0000-0000-0000F6540000}"/>
    <cellStyle name="20% - Dekorfärg6 11 2 2_Tabell 6a K" xfId="19726" xr:uid="{00000000-0005-0000-0000-0000F7540000}"/>
    <cellStyle name="20% - Dekorfärg6 11 2 3" xfId="13396" xr:uid="{00000000-0005-0000-0000-0000F8540000}"/>
    <cellStyle name="20% - Dekorfärg6 11 2 3 2" xfId="44670" xr:uid="{00000000-0005-0000-0000-0000F9540000}"/>
    <cellStyle name="20% - Dekorfärg6 11 2 4" xfId="30893" xr:uid="{00000000-0005-0000-0000-0000FA540000}"/>
    <cellStyle name="20% - Dekorfärg6 11 2 5" xfId="44671" xr:uid="{00000000-0005-0000-0000-0000FB540000}"/>
    <cellStyle name="20% - Dekorfärg6 11 2_Tabell 6a K" xfId="23803" xr:uid="{00000000-0005-0000-0000-0000FC540000}"/>
    <cellStyle name="20% - Dekorfärg6 11 3" xfId="6704" xr:uid="{00000000-0005-0000-0000-0000FD540000}"/>
    <cellStyle name="20% - Dekorfärg6 11 3 2" xfId="15589" xr:uid="{00000000-0005-0000-0000-0000FE540000}"/>
    <cellStyle name="20% - Dekorfärg6 11 3 2 2" xfId="44672" xr:uid="{00000000-0005-0000-0000-0000FF540000}"/>
    <cellStyle name="20% - Dekorfärg6 11 3 3" xfId="33086" xr:uid="{00000000-0005-0000-0000-000000550000}"/>
    <cellStyle name="20% - Dekorfärg6 11 3_Tabell 6a K" xfId="21488" xr:uid="{00000000-0005-0000-0000-000001550000}"/>
    <cellStyle name="20% - Dekorfärg6 11 4" xfId="11203" xr:uid="{00000000-0005-0000-0000-000002550000}"/>
    <cellStyle name="20% - Dekorfärg6 11 4 2" xfId="44673" xr:uid="{00000000-0005-0000-0000-000003550000}"/>
    <cellStyle name="20% - Dekorfärg6 11 5" xfId="28700" xr:uid="{00000000-0005-0000-0000-000004550000}"/>
    <cellStyle name="20% - Dekorfärg6 11 6" xfId="44674" xr:uid="{00000000-0005-0000-0000-000005550000}"/>
    <cellStyle name="20% - Dekorfärg6 11_Tabell 6a K" xfId="24915" xr:uid="{00000000-0005-0000-0000-000006550000}"/>
    <cellStyle name="20% - Dekorfärg6 12" xfId="2319" xr:uid="{00000000-0005-0000-0000-000007550000}"/>
    <cellStyle name="20% - Dekorfärg6 12 2" xfId="4512" xr:uid="{00000000-0005-0000-0000-000008550000}"/>
    <cellStyle name="20% - Dekorfärg6 12 2 2" xfId="8898" xr:uid="{00000000-0005-0000-0000-000009550000}"/>
    <cellStyle name="20% - Dekorfärg6 12 2 2 2" xfId="17783" xr:uid="{00000000-0005-0000-0000-00000A550000}"/>
    <cellStyle name="20% - Dekorfärg6 12 2 2 2 2" xfId="44675" xr:uid="{00000000-0005-0000-0000-00000B550000}"/>
    <cellStyle name="20% - Dekorfärg6 12 2 2 3" xfId="35280" xr:uid="{00000000-0005-0000-0000-00000C550000}"/>
    <cellStyle name="20% - Dekorfärg6 12 2 2_Tabell 6a K" xfId="21366" xr:uid="{00000000-0005-0000-0000-00000D550000}"/>
    <cellStyle name="20% - Dekorfärg6 12 2 3" xfId="13397" xr:uid="{00000000-0005-0000-0000-00000E550000}"/>
    <cellStyle name="20% - Dekorfärg6 12 2 3 2" xfId="44676" xr:uid="{00000000-0005-0000-0000-00000F550000}"/>
    <cellStyle name="20% - Dekorfärg6 12 2 4" xfId="30894" xr:uid="{00000000-0005-0000-0000-000010550000}"/>
    <cellStyle name="20% - Dekorfärg6 12 2 5" xfId="44677" xr:uid="{00000000-0005-0000-0000-000011550000}"/>
    <cellStyle name="20% - Dekorfärg6 12 2_Tabell 6a K" xfId="24910" xr:uid="{00000000-0005-0000-0000-000012550000}"/>
    <cellStyle name="20% - Dekorfärg6 12 3" xfId="6705" xr:uid="{00000000-0005-0000-0000-000013550000}"/>
    <cellStyle name="20% - Dekorfärg6 12 3 2" xfId="15590" xr:uid="{00000000-0005-0000-0000-000014550000}"/>
    <cellStyle name="20% - Dekorfärg6 12 3 2 2" xfId="44678" xr:uid="{00000000-0005-0000-0000-000015550000}"/>
    <cellStyle name="20% - Dekorfärg6 12 3 3" xfId="33087" xr:uid="{00000000-0005-0000-0000-000016550000}"/>
    <cellStyle name="20% - Dekorfärg6 12 3_Tabell 6a K" xfId="20575" xr:uid="{00000000-0005-0000-0000-000017550000}"/>
    <cellStyle name="20% - Dekorfärg6 12 4" xfId="11204" xr:uid="{00000000-0005-0000-0000-000018550000}"/>
    <cellStyle name="20% - Dekorfärg6 12 4 2" xfId="44679" xr:uid="{00000000-0005-0000-0000-000019550000}"/>
    <cellStyle name="20% - Dekorfärg6 12 5" xfId="28701" xr:uid="{00000000-0005-0000-0000-00001A550000}"/>
    <cellStyle name="20% - Dekorfärg6 12 6" xfId="44680" xr:uid="{00000000-0005-0000-0000-00001B550000}"/>
    <cellStyle name="20% - Dekorfärg6 12_Tabell 6a K" xfId="18343" xr:uid="{00000000-0005-0000-0000-00001C550000}"/>
    <cellStyle name="20% - Dekorfärg6 13" xfId="2344" xr:uid="{00000000-0005-0000-0000-00001D550000}"/>
    <cellStyle name="20% - Dekorfärg6 13 2" xfId="6730" xr:uid="{00000000-0005-0000-0000-00001E550000}"/>
    <cellStyle name="20% - Dekorfärg6 13 2 2" xfId="15615" xr:uid="{00000000-0005-0000-0000-00001F550000}"/>
    <cellStyle name="20% - Dekorfärg6 13 2 2 2" xfId="44681" xr:uid="{00000000-0005-0000-0000-000020550000}"/>
    <cellStyle name="20% - Dekorfärg6 13 2 3" xfId="33112" xr:uid="{00000000-0005-0000-0000-000021550000}"/>
    <cellStyle name="20% - Dekorfärg6 13 2_Tabell 6a K" xfId="18278" xr:uid="{00000000-0005-0000-0000-000022550000}"/>
    <cellStyle name="20% - Dekorfärg6 13 3" xfId="11229" xr:uid="{00000000-0005-0000-0000-000023550000}"/>
    <cellStyle name="20% - Dekorfärg6 13 3 2" xfId="44682" xr:uid="{00000000-0005-0000-0000-000024550000}"/>
    <cellStyle name="20% - Dekorfärg6 13 4" xfId="28726" xr:uid="{00000000-0005-0000-0000-000025550000}"/>
    <cellStyle name="20% - Dekorfärg6 13 5" xfId="44683" xr:uid="{00000000-0005-0000-0000-000026550000}"/>
    <cellStyle name="20% - Dekorfärg6 13_Tabell 6a K" xfId="25973" xr:uid="{00000000-0005-0000-0000-000027550000}"/>
    <cellStyle name="20% - Dekorfärg6 14" xfId="4537" xr:uid="{00000000-0005-0000-0000-000028550000}"/>
    <cellStyle name="20% - Dekorfärg6 14 2" xfId="13422" xr:uid="{00000000-0005-0000-0000-000029550000}"/>
    <cellStyle name="20% - Dekorfärg6 14 2 2" xfId="44684" xr:uid="{00000000-0005-0000-0000-00002A550000}"/>
    <cellStyle name="20% - Dekorfärg6 14 3" xfId="30919" xr:uid="{00000000-0005-0000-0000-00002B550000}"/>
    <cellStyle name="20% - Dekorfärg6 14 4" xfId="44685" xr:uid="{00000000-0005-0000-0000-00002C550000}"/>
    <cellStyle name="20% - Dekorfärg6 14_Tabell 6a K" xfId="22865" xr:uid="{00000000-0005-0000-0000-00002D550000}"/>
    <cellStyle name="20% - Dekorfärg6 15" xfId="136" xr:uid="{00000000-0005-0000-0000-00002E550000}"/>
    <cellStyle name="20% - Dekorfärg6 16" xfId="9001" xr:uid="{00000000-0005-0000-0000-00002F550000}"/>
    <cellStyle name="20% - Dekorfärg6 17" xfId="26530" xr:uid="{00000000-0005-0000-0000-000030550000}"/>
    <cellStyle name="20% - Dekorfärg6 2" xfId="168" xr:uid="{00000000-0005-0000-0000-000031550000}"/>
    <cellStyle name="20% - Dekorfärg6 2 10" xfId="2360" xr:uid="{00000000-0005-0000-0000-000032550000}"/>
    <cellStyle name="20% - Dekorfärg6 2 10 2" xfId="6746" xr:uid="{00000000-0005-0000-0000-000033550000}"/>
    <cellStyle name="20% - Dekorfärg6 2 10 2 2" xfId="15631" xr:uid="{00000000-0005-0000-0000-000034550000}"/>
    <cellStyle name="20% - Dekorfärg6 2 10 2 2 2" xfId="44686" xr:uid="{00000000-0005-0000-0000-000035550000}"/>
    <cellStyle name="20% - Dekorfärg6 2 10 2 3" xfId="33128" xr:uid="{00000000-0005-0000-0000-000036550000}"/>
    <cellStyle name="20% - Dekorfärg6 2 10 2 4" xfId="44687" xr:uid="{00000000-0005-0000-0000-000037550000}"/>
    <cellStyle name="20% - Dekorfärg6 2 10 2_Tabell 6a K" xfId="18705" xr:uid="{00000000-0005-0000-0000-000038550000}"/>
    <cellStyle name="20% - Dekorfärg6 2 10 3" xfId="11245" xr:uid="{00000000-0005-0000-0000-000039550000}"/>
    <cellStyle name="20% - Dekorfärg6 2 10 3 2" xfId="44688" xr:uid="{00000000-0005-0000-0000-00003A550000}"/>
    <cellStyle name="20% - Dekorfärg6 2 10 3 2 2" xfId="44689" xr:uid="{00000000-0005-0000-0000-00003B550000}"/>
    <cellStyle name="20% - Dekorfärg6 2 10 3 3" xfId="44690" xr:uid="{00000000-0005-0000-0000-00003C550000}"/>
    <cellStyle name="20% - Dekorfärg6 2 10 4" xfId="28742" xr:uid="{00000000-0005-0000-0000-00003D550000}"/>
    <cellStyle name="20% - Dekorfärg6 2 10 4 2" xfId="44691" xr:uid="{00000000-0005-0000-0000-00003E550000}"/>
    <cellStyle name="20% - Dekorfärg6 2 10 5" xfId="44692" xr:uid="{00000000-0005-0000-0000-00003F550000}"/>
    <cellStyle name="20% - Dekorfärg6 2 10 6" xfId="44693" xr:uid="{00000000-0005-0000-0000-000040550000}"/>
    <cellStyle name="20% - Dekorfärg6 2 10_Tabell 6a K" xfId="19924" xr:uid="{00000000-0005-0000-0000-000041550000}"/>
    <cellStyle name="20% - Dekorfärg6 2 11" xfId="4553" xr:uid="{00000000-0005-0000-0000-000042550000}"/>
    <cellStyle name="20% - Dekorfärg6 2 11 2" xfId="13438" xr:uid="{00000000-0005-0000-0000-000043550000}"/>
    <cellStyle name="20% - Dekorfärg6 2 11 2 2" xfId="44694" xr:uid="{00000000-0005-0000-0000-000044550000}"/>
    <cellStyle name="20% - Dekorfärg6 2 11 3" xfId="30935" xr:uid="{00000000-0005-0000-0000-000045550000}"/>
    <cellStyle name="20% - Dekorfärg6 2 11 4" xfId="44695" xr:uid="{00000000-0005-0000-0000-000046550000}"/>
    <cellStyle name="20% - Dekorfärg6 2 11_Tabell 6a K" xfId="23008" xr:uid="{00000000-0005-0000-0000-000047550000}"/>
    <cellStyle name="20% - Dekorfärg6 2 12" xfId="9053" xr:uid="{00000000-0005-0000-0000-000048550000}"/>
    <cellStyle name="20% - Dekorfärg6 2 12 2" xfId="44696" xr:uid="{00000000-0005-0000-0000-000049550000}"/>
    <cellStyle name="20% - Dekorfärg6 2 12 2 2" xfId="44697" xr:uid="{00000000-0005-0000-0000-00004A550000}"/>
    <cellStyle name="20% - Dekorfärg6 2 12 3" xfId="44698" xr:uid="{00000000-0005-0000-0000-00004B550000}"/>
    <cellStyle name="20% - Dekorfärg6 2 13" xfId="26550" xr:uid="{00000000-0005-0000-0000-00004C550000}"/>
    <cellStyle name="20% - Dekorfärg6 2 13 2" xfId="44699" xr:uid="{00000000-0005-0000-0000-00004D550000}"/>
    <cellStyle name="20% - Dekorfärg6 2 14" xfId="44700" xr:uid="{00000000-0005-0000-0000-00004E550000}"/>
    <cellStyle name="20% - Dekorfärg6 2 15" xfId="44701" xr:uid="{00000000-0005-0000-0000-00004F550000}"/>
    <cellStyle name="20% - Dekorfärg6 2 16" xfId="44702" xr:uid="{00000000-0005-0000-0000-000050550000}"/>
    <cellStyle name="20% - Dekorfärg6 2 2" xfId="196" xr:uid="{00000000-0005-0000-0000-000051550000}"/>
    <cellStyle name="20% - Dekorfärg6 2 2 10" xfId="4581" xr:uid="{00000000-0005-0000-0000-000052550000}"/>
    <cellStyle name="20% - Dekorfärg6 2 2 10 2" xfId="13466" xr:uid="{00000000-0005-0000-0000-000053550000}"/>
    <cellStyle name="20% - Dekorfärg6 2 2 10 2 2" xfId="44703" xr:uid="{00000000-0005-0000-0000-000054550000}"/>
    <cellStyle name="20% - Dekorfärg6 2 2 10 3" xfId="30963" xr:uid="{00000000-0005-0000-0000-000055550000}"/>
    <cellStyle name="20% - Dekorfärg6 2 2 10 4" xfId="44704" xr:uid="{00000000-0005-0000-0000-000056550000}"/>
    <cellStyle name="20% - Dekorfärg6 2 2 10_Tabell 6a K" xfId="21104" xr:uid="{00000000-0005-0000-0000-000057550000}"/>
    <cellStyle name="20% - Dekorfärg6 2 2 11" xfId="9081" xr:uid="{00000000-0005-0000-0000-000058550000}"/>
    <cellStyle name="20% - Dekorfärg6 2 2 11 2" xfId="44705" xr:uid="{00000000-0005-0000-0000-000059550000}"/>
    <cellStyle name="20% - Dekorfärg6 2 2 11 2 2" xfId="44706" xr:uid="{00000000-0005-0000-0000-00005A550000}"/>
    <cellStyle name="20% - Dekorfärg6 2 2 11 3" xfId="44707" xr:uid="{00000000-0005-0000-0000-00005B550000}"/>
    <cellStyle name="20% - Dekorfärg6 2 2 12" xfId="26578" xr:uid="{00000000-0005-0000-0000-00005C550000}"/>
    <cellStyle name="20% - Dekorfärg6 2 2 12 2" xfId="44708" xr:uid="{00000000-0005-0000-0000-00005D550000}"/>
    <cellStyle name="20% - Dekorfärg6 2 2 13" xfId="44709" xr:uid="{00000000-0005-0000-0000-00005E550000}"/>
    <cellStyle name="20% - Dekorfärg6 2 2 14" xfId="44710" xr:uid="{00000000-0005-0000-0000-00005F550000}"/>
    <cellStyle name="20% - Dekorfärg6 2 2 15" xfId="44711" xr:uid="{00000000-0005-0000-0000-000060550000}"/>
    <cellStyle name="20% - Dekorfärg6 2 2 2" xfId="296" xr:uid="{00000000-0005-0000-0000-000061550000}"/>
    <cellStyle name="20% - Dekorfärg6 2 2 2 10" xfId="44712" xr:uid="{00000000-0005-0000-0000-000062550000}"/>
    <cellStyle name="20% - Dekorfärg6 2 2 2 11" xfId="44713" xr:uid="{00000000-0005-0000-0000-000063550000}"/>
    <cellStyle name="20% - Dekorfärg6 2 2 2 12" xfId="44714" xr:uid="{00000000-0005-0000-0000-000064550000}"/>
    <cellStyle name="20% - Dekorfärg6 2 2 2 2" xfId="508" xr:uid="{00000000-0005-0000-0000-000065550000}"/>
    <cellStyle name="20% - Dekorfärg6 2 2 2 2 2" xfId="932" xr:uid="{00000000-0005-0000-0000-000066550000}"/>
    <cellStyle name="20% - Dekorfärg6 2 2 2 2 2 2" xfId="1615" xr:uid="{00000000-0005-0000-0000-000067550000}"/>
    <cellStyle name="20% - Dekorfärg6 2 2 2 2 2 2 2" xfId="3807" xr:uid="{00000000-0005-0000-0000-000068550000}"/>
    <cellStyle name="20% - Dekorfärg6 2 2 2 2 2 2 2 2" xfId="8193" xr:uid="{00000000-0005-0000-0000-000069550000}"/>
    <cellStyle name="20% - Dekorfärg6 2 2 2 2 2 2 2 2 2" xfId="17078" xr:uid="{00000000-0005-0000-0000-00006A550000}"/>
    <cellStyle name="20% - Dekorfärg6 2 2 2 2 2 2 2 2 2 2" xfId="44715" xr:uid="{00000000-0005-0000-0000-00006B550000}"/>
    <cellStyle name="20% - Dekorfärg6 2 2 2 2 2 2 2 2 3" xfId="34575" xr:uid="{00000000-0005-0000-0000-00006C550000}"/>
    <cellStyle name="20% - Dekorfärg6 2 2 2 2 2 2 2 2_Tabell 6a K" xfId="20250" xr:uid="{00000000-0005-0000-0000-00006D550000}"/>
    <cellStyle name="20% - Dekorfärg6 2 2 2 2 2 2 2 3" xfId="12692" xr:uid="{00000000-0005-0000-0000-00006E550000}"/>
    <cellStyle name="20% - Dekorfärg6 2 2 2 2 2 2 2 3 2" xfId="44716" xr:uid="{00000000-0005-0000-0000-00006F550000}"/>
    <cellStyle name="20% - Dekorfärg6 2 2 2 2 2 2 2 4" xfId="30189" xr:uid="{00000000-0005-0000-0000-000070550000}"/>
    <cellStyle name="20% - Dekorfärg6 2 2 2 2 2 2 2 5" xfId="44717" xr:uid="{00000000-0005-0000-0000-000071550000}"/>
    <cellStyle name="20% - Dekorfärg6 2 2 2 2 2 2 2_Tabell 6a K" xfId="18095" xr:uid="{00000000-0005-0000-0000-000072550000}"/>
    <cellStyle name="20% - Dekorfärg6 2 2 2 2 2 2 3" xfId="6000" xr:uid="{00000000-0005-0000-0000-000073550000}"/>
    <cellStyle name="20% - Dekorfärg6 2 2 2 2 2 2 3 2" xfId="14885" xr:uid="{00000000-0005-0000-0000-000074550000}"/>
    <cellStyle name="20% - Dekorfärg6 2 2 2 2 2 2 3 2 2" xfId="44718" xr:uid="{00000000-0005-0000-0000-000075550000}"/>
    <cellStyle name="20% - Dekorfärg6 2 2 2 2 2 2 3 3" xfId="32382" xr:uid="{00000000-0005-0000-0000-000076550000}"/>
    <cellStyle name="20% - Dekorfärg6 2 2 2 2 2 2 3 4" xfId="44719" xr:uid="{00000000-0005-0000-0000-000077550000}"/>
    <cellStyle name="20% - Dekorfärg6 2 2 2 2 2 2 3_Tabell 6a K" xfId="18824" xr:uid="{00000000-0005-0000-0000-000078550000}"/>
    <cellStyle name="20% - Dekorfärg6 2 2 2 2 2 2 4" xfId="10500" xr:uid="{00000000-0005-0000-0000-000079550000}"/>
    <cellStyle name="20% - Dekorfärg6 2 2 2 2 2 2 4 2" xfId="44720" xr:uid="{00000000-0005-0000-0000-00007A550000}"/>
    <cellStyle name="20% - Dekorfärg6 2 2 2 2 2 2 4 2 2" xfId="44721" xr:uid="{00000000-0005-0000-0000-00007B550000}"/>
    <cellStyle name="20% - Dekorfärg6 2 2 2 2 2 2 4 3" xfId="44722" xr:uid="{00000000-0005-0000-0000-00007C550000}"/>
    <cellStyle name="20% - Dekorfärg6 2 2 2 2 2 2 5" xfId="27997" xr:uid="{00000000-0005-0000-0000-00007D550000}"/>
    <cellStyle name="20% - Dekorfärg6 2 2 2 2 2 2 5 2" xfId="44723" xr:uid="{00000000-0005-0000-0000-00007E550000}"/>
    <cellStyle name="20% - Dekorfärg6 2 2 2 2 2 2 6" xfId="44724" xr:uid="{00000000-0005-0000-0000-00007F550000}"/>
    <cellStyle name="20% - Dekorfärg6 2 2 2 2 2 2 7" xfId="44725" xr:uid="{00000000-0005-0000-0000-000080550000}"/>
    <cellStyle name="20% - Dekorfärg6 2 2 2 2 2 2_Tabell 6a K" xfId="25543" xr:uid="{00000000-0005-0000-0000-000081550000}"/>
    <cellStyle name="20% - Dekorfärg6 2 2 2 2 2 3" xfId="3124" xr:uid="{00000000-0005-0000-0000-000082550000}"/>
    <cellStyle name="20% - Dekorfärg6 2 2 2 2 2 3 2" xfId="7510" xr:uid="{00000000-0005-0000-0000-000083550000}"/>
    <cellStyle name="20% - Dekorfärg6 2 2 2 2 2 3 2 2" xfId="16395" xr:uid="{00000000-0005-0000-0000-000084550000}"/>
    <cellStyle name="20% - Dekorfärg6 2 2 2 2 2 3 2 2 2" xfId="44726" xr:uid="{00000000-0005-0000-0000-000085550000}"/>
    <cellStyle name="20% - Dekorfärg6 2 2 2 2 2 3 2 3" xfId="33892" xr:uid="{00000000-0005-0000-0000-000086550000}"/>
    <cellStyle name="20% - Dekorfärg6 2 2 2 2 2 3 2 4" xfId="44727" xr:uid="{00000000-0005-0000-0000-000087550000}"/>
    <cellStyle name="20% - Dekorfärg6 2 2 2 2 2 3 2_Tabell 6a K" xfId="26239" xr:uid="{00000000-0005-0000-0000-000088550000}"/>
    <cellStyle name="20% - Dekorfärg6 2 2 2 2 2 3 3" xfId="12009" xr:uid="{00000000-0005-0000-0000-000089550000}"/>
    <cellStyle name="20% - Dekorfärg6 2 2 2 2 2 3 3 2" xfId="44728" xr:uid="{00000000-0005-0000-0000-00008A550000}"/>
    <cellStyle name="20% - Dekorfärg6 2 2 2 2 2 3 3 2 2" xfId="44729" xr:uid="{00000000-0005-0000-0000-00008B550000}"/>
    <cellStyle name="20% - Dekorfärg6 2 2 2 2 2 3 3 3" xfId="44730" xr:uid="{00000000-0005-0000-0000-00008C550000}"/>
    <cellStyle name="20% - Dekorfärg6 2 2 2 2 2 3 4" xfId="29506" xr:uid="{00000000-0005-0000-0000-00008D550000}"/>
    <cellStyle name="20% - Dekorfärg6 2 2 2 2 2 3 4 2" xfId="44731" xr:uid="{00000000-0005-0000-0000-00008E550000}"/>
    <cellStyle name="20% - Dekorfärg6 2 2 2 2 2 3 5" xfId="44732" xr:uid="{00000000-0005-0000-0000-00008F550000}"/>
    <cellStyle name="20% - Dekorfärg6 2 2 2 2 2 3 6" xfId="44733" xr:uid="{00000000-0005-0000-0000-000090550000}"/>
    <cellStyle name="20% - Dekorfärg6 2 2 2 2 2 3_Tabell 6a K" xfId="25231" xr:uid="{00000000-0005-0000-0000-000091550000}"/>
    <cellStyle name="20% - Dekorfärg6 2 2 2 2 2 4" xfId="5317" xr:uid="{00000000-0005-0000-0000-000092550000}"/>
    <cellStyle name="20% - Dekorfärg6 2 2 2 2 2 4 2" xfId="14202" xr:uid="{00000000-0005-0000-0000-000093550000}"/>
    <cellStyle name="20% - Dekorfärg6 2 2 2 2 2 4 2 2" xfId="44734" xr:uid="{00000000-0005-0000-0000-000094550000}"/>
    <cellStyle name="20% - Dekorfärg6 2 2 2 2 2 4 3" xfId="31699" xr:uid="{00000000-0005-0000-0000-000095550000}"/>
    <cellStyle name="20% - Dekorfärg6 2 2 2 2 2 4 4" xfId="44735" xr:uid="{00000000-0005-0000-0000-000096550000}"/>
    <cellStyle name="20% - Dekorfärg6 2 2 2 2 2 4_Tabell 6a K" xfId="22006" xr:uid="{00000000-0005-0000-0000-000097550000}"/>
    <cellStyle name="20% - Dekorfärg6 2 2 2 2 2 5" xfId="9817" xr:uid="{00000000-0005-0000-0000-000098550000}"/>
    <cellStyle name="20% - Dekorfärg6 2 2 2 2 2 5 2" xfId="44736" xr:uid="{00000000-0005-0000-0000-000099550000}"/>
    <cellStyle name="20% - Dekorfärg6 2 2 2 2 2 5 2 2" xfId="44737" xr:uid="{00000000-0005-0000-0000-00009A550000}"/>
    <cellStyle name="20% - Dekorfärg6 2 2 2 2 2 5 3" xfId="44738" xr:uid="{00000000-0005-0000-0000-00009B550000}"/>
    <cellStyle name="20% - Dekorfärg6 2 2 2 2 2 6" xfId="27314" xr:uid="{00000000-0005-0000-0000-00009C550000}"/>
    <cellStyle name="20% - Dekorfärg6 2 2 2 2 2 6 2" xfId="44739" xr:uid="{00000000-0005-0000-0000-00009D550000}"/>
    <cellStyle name="20% - Dekorfärg6 2 2 2 2 2 7" xfId="44740" xr:uid="{00000000-0005-0000-0000-00009E550000}"/>
    <cellStyle name="20% - Dekorfärg6 2 2 2 2 2 8" xfId="44741" xr:uid="{00000000-0005-0000-0000-00009F550000}"/>
    <cellStyle name="20% - Dekorfärg6 2 2 2 2 2_Tabell 6a K" xfId="25814" xr:uid="{00000000-0005-0000-0000-0000A0550000}"/>
    <cellStyle name="20% - Dekorfärg6 2 2 2 2 3" xfId="1614" xr:uid="{00000000-0005-0000-0000-0000A1550000}"/>
    <cellStyle name="20% - Dekorfärg6 2 2 2 2 3 2" xfId="3806" xr:uid="{00000000-0005-0000-0000-0000A2550000}"/>
    <cellStyle name="20% - Dekorfärg6 2 2 2 2 3 2 2" xfId="8192" xr:uid="{00000000-0005-0000-0000-0000A3550000}"/>
    <cellStyle name="20% - Dekorfärg6 2 2 2 2 3 2 2 2" xfId="17077" xr:uid="{00000000-0005-0000-0000-0000A4550000}"/>
    <cellStyle name="20% - Dekorfärg6 2 2 2 2 3 2 2 2 2" xfId="44742" xr:uid="{00000000-0005-0000-0000-0000A5550000}"/>
    <cellStyle name="20% - Dekorfärg6 2 2 2 2 3 2 2 3" xfId="34574" xr:uid="{00000000-0005-0000-0000-0000A6550000}"/>
    <cellStyle name="20% - Dekorfärg6 2 2 2 2 3 2 2_Tabell 6a K" xfId="25315" xr:uid="{00000000-0005-0000-0000-0000A7550000}"/>
    <cellStyle name="20% - Dekorfärg6 2 2 2 2 3 2 3" xfId="12691" xr:uid="{00000000-0005-0000-0000-0000A8550000}"/>
    <cellStyle name="20% - Dekorfärg6 2 2 2 2 3 2 3 2" xfId="44743" xr:uid="{00000000-0005-0000-0000-0000A9550000}"/>
    <cellStyle name="20% - Dekorfärg6 2 2 2 2 3 2 4" xfId="30188" xr:uid="{00000000-0005-0000-0000-0000AA550000}"/>
    <cellStyle name="20% - Dekorfärg6 2 2 2 2 3 2 5" xfId="44744" xr:uid="{00000000-0005-0000-0000-0000AB550000}"/>
    <cellStyle name="20% - Dekorfärg6 2 2 2 2 3 2_Tabell 6a K" xfId="22596" xr:uid="{00000000-0005-0000-0000-0000AC550000}"/>
    <cellStyle name="20% - Dekorfärg6 2 2 2 2 3 3" xfId="5999" xr:uid="{00000000-0005-0000-0000-0000AD550000}"/>
    <cellStyle name="20% - Dekorfärg6 2 2 2 2 3 3 2" xfId="14884" xr:uid="{00000000-0005-0000-0000-0000AE550000}"/>
    <cellStyle name="20% - Dekorfärg6 2 2 2 2 3 3 2 2" xfId="44745" xr:uid="{00000000-0005-0000-0000-0000AF550000}"/>
    <cellStyle name="20% - Dekorfärg6 2 2 2 2 3 3 3" xfId="32381" xr:uid="{00000000-0005-0000-0000-0000B0550000}"/>
    <cellStyle name="20% - Dekorfärg6 2 2 2 2 3 3 4" xfId="44746" xr:uid="{00000000-0005-0000-0000-0000B1550000}"/>
    <cellStyle name="20% - Dekorfärg6 2 2 2 2 3 3_Tabell 6a K" xfId="24592" xr:uid="{00000000-0005-0000-0000-0000B2550000}"/>
    <cellStyle name="20% - Dekorfärg6 2 2 2 2 3 4" xfId="10499" xr:uid="{00000000-0005-0000-0000-0000B3550000}"/>
    <cellStyle name="20% - Dekorfärg6 2 2 2 2 3 4 2" xfId="44747" xr:uid="{00000000-0005-0000-0000-0000B4550000}"/>
    <cellStyle name="20% - Dekorfärg6 2 2 2 2 3 4 2 2" xfId="44748" xr:uid="{00000000-0005-0000-0000-0000B5550000}"/>
    <cellStyle name="20% - Dekorfärg6 2 2 2 2 3 4 3" xfId="44749" xr:uid="{00000000-0005-0000-0000-0000B6550000}"/>
    <cellStyle name="20% - Dekorfärg6 2 2 2 2 3 5" xfId="27996" xr:uid="{00000000-0005-0000-0000-0000B7550000}"/>
    <cellStyle name="20% - Dekorfärg6 2 2 2 2 3 5 2" xfId="44750" xr:uid="{00000000-0005-0000-0000-0000B8550000}"/>
    <cellStyle name="20% - Dekorfärg6 2 2 2 2 3 6" xfId="44751" xr:uid="{00000000-0005-0000-0000-0000B9550000}"/>
    <cellStyle name="20% - Dekorfärg6 2 2 2 2 3 7" xfId="44752" xr:uid="{00000000-0005-0000-0000-0000BA550000}"/>
    <cellStyle name="20% - Dekorfärg6 2 2 2 2 3_Tabell 6a K" xfId="20298" xr:uid="{00000000-0005-0000-0000-0000BB550000}"/>
    <cellStyle name="20% - Dekorfärg6 2 2 2 2 4" xfId="2700" xr:uid="{00000000-0005-0000-0000-0000BC550000}"/>
    <cellStyle name="20% - Dekorfärg6 2 2 2 2 4 2" xfId="7086" xr:uid="{00000000-0005-0000-0000-0000BD550000}"/>
    <cellStyle name="20% - Dekorfärg6 2 2 2 2 4 2 2" xfId="15971" xr:uid="{00000000-0005-0000-0000-0000BE550000}"/>
    <cellStyle name="20% - Dekorfärg6 2 2 2 2 4 2 2 2" xfId="44753" xr:uid="{00000000-0005-0000-0000-0000BF550000}"/>
    <cellStyle name="20% - Dekorfärg6 2 2 2 2 4 2 3" xfId="33468" xr:uid="{00000000-0005-0000-0000-0000C0550000}"/>
    <cellStyle name="20% - Dekorfärg6 2 2 2 2 4 2 4" xfId="44754" xr:uid="{00000000-0005-0000-0000-0000C1550000}"/>
    <cellStyle name="20% - Dekorfärg6 2 2 2 2 4 2_Tabell 6a K" xfId="23062" xr:uid="{00000000-0005-0000-0000-0000C2550000}"/>
    <cellStyle name="20% - Dekorfärg6 2 2 2 2 4 3" xfId="11585" xr:uid="{00000000-0005-0000-0000-0000C3550000}"/>
    <cellStyle name="20% - Dekorfärg6 2 2 2 2 4 3 2" xfId="44755" xr:uid="{00000000-0005-0000-0000-0000C4550000}"/>
    <cellStyle name="20% - Dekorfärg6 2 2 2 2 4 3 2 2" xfId="44756" xr:uid="{00000000-0005-0000-0000-0000C5550000}"/>
    <cellStyle name="20% - Dekorfärg6 2 2 2 2 4 3 3" xfId="44757" xr:uid="{00000000-0005-0000-0000-0000C6550000}"/>
    <cellStyle name="20% - Dekorfärg6 2 2 2 2 4 4" xfId="29082" xr:uid="{00000000-0005-0000-0000-0000C7550000}"/>
    <cellStyle name="20% - Dekorfärg6 2 2 2 2 4 4 2" xfId="44758" xr:uid="{00000000-0005-0000-0000-0000C8550000}"/>
    <cellStyle name="20% - Dekorfärg6 2 2 2 2 4 5" xfId="44759" xr:uid="{00000000-0005-0000-0000-0000C9550000}"/>
    <cellStyle name="20% - Dekorfärg6 2 2 2 2 4 6" xfId="44760" xr:uid="{00000000-0005-0000-0000-0000CA550000}"/>
    <cellStyle name="20% - Dekorfärg6 2 2 2 2 4_Tabell 6a K" xfId="18931" xr:uid="{00000000-0005-0000-0000-0000CB550000}"/>
    <cellStyle name="20% - Dekorfärg6 2 2 2 2 5" xfId="4893" xr:uid="{00000000-0005-0000-0000-0000CC550000}"/>
    <cellStyle name="20% - Dekorfärg6 2 2 2 2 5 2" xfId="13778" xr:uid="{00000000-0005-0000-0000-0000CD550000}"/>
    <cellStyle name="20% - Dekorfärg6 2 2 2 2 5 2 2" xfId="44761" xr:uid="{00000000-0005-0000-0000-0000CE550000}"/>
    <cellStyle name="20% - Dekorfärg6 2 2 2 2 5 3" xfId="31275" xr:uid="{00000000-0005-0000-0000-0000CF550000}"/>
    <cellStyle name="20% - Dekorfärg6 2 2 2 2 5 4" xfId="44762" xr:uid="{00000000-0005-0000-0000-0000D0550000}"/>
    <cellStyle name="20% - Dekorfärg6 2 2 2 2 5_Tabell 6a K" xfId="24069" xr:uid="{00000000-0005-0000-0000-0000D1550000}"/>
    <cellStyle name="20% - Dekorfärg6 2 2 2 2 6" xfId="9393" xr:uid="{00000000-0005-0000-0000-0000D2550000}"/>
    <cellStyle name="20% - Dekorfärg6 2 2 2 2 6 2" xfId="44763" xr:uid="{00000000-0005-0000-0000-0000D3550000}"/>
    <cellStyle name="20% - Dekorfärg6 2 2 2 2 6 2 2" xfId="44764" xr:uid="{00000000-0005-0000-0000-0000D4550000}"/>
    <cellStyle name="20% - Dekorfärg6 2 2 2 2 6 3" xfId="44765" xr:uid="{00000000-0005-0000-0000-0000D5550000}"/>
    <cellStyle name="20% - Dekorfärg6 2 2 2 2 7" xfId="26890" xr:uid="{00000000-0005-0000-0000-0000D6550000}"/>
    <cellStyle name="20% - Dekorfärg6 2 2 2 2 7 2" xfId="44766" xr:uid="{00000000-0005-0000-0000-0000D7550000}"/>
    <cellStyle name="20% - Dekorfärg6 2 2 2 2 8" xfId="44767" xr:uid="{00000000-0005-0000-0000-0000D8550000}"/>
    <cellStyle name="20% - Dekorfärg6 2 2 2 2 9" xfId="44768" xr:uid="{00000000-0005-0000-0000-0000D9550000}"/>
    <cellStyle name="20% - Dekorfärg6 2 2 2 2_Tabell 6a K" xfId="17926" xr:uid="{00000000-0005-0000-0000-0000DA550000}"/>
    <cellStyle name="20% - Dekorfärg6 2 2 2 3" xfId="720" xr:uid="{00000000-0005-0000-0000-0000DB550000}"/>
    <cellStyle name="20% - Dekorfärg6 2 2 2 3 2" xfId="1616" xr:uid="{00000000-0005-0000-0000-0000DC550000}"/>
    <cellStyle name="20% - Dekorfärg6 2 2 2 3 2 2" xfId="3808" xr:uid="{00000000-0005-0000-0000-0000DD550000}"/>
    <cellStyle name="20% - Dekorfärg6 2 2 2 3 2 2 2" xfId="8194" xr:uid="{00000000-0005-0000-0000-0000DE550000}"/>
    <cellStyle name="20% - Dekorfärg6 2 2 2 3 2 2 2 2" xfId="17079" xr:uid="{00000000-0005-0000-0000-0000DF550000}"/>
    <cellStyle name="20% - Dekorfärg6 2 2 2 3 2 2 2 2 2" xfId="44769" xr:uid="{00000000-0005-0000-0000-0000E0550000}"/>
    <cellStyle name="20% - Dekorfärg6 2 2 2 3 2 2 2 3" xfId="34576" xr:uid="{00000000-0005-0000-0000-0000E1550000}"/>
    <cellStyle name="20% - Dekorfärg6 2 2 2 3 2 2 2_Tabell 6a K" xfId="18310" xr:uid="{00000000-0005-0000-0000-0000E2550000}"/>
    <cellStyle name="20% - Dekorfärg6 2 2 2 3 2 2 3" xfId="12693" xr:uid="{00000000-0005-0000-0000-0000E3550000}"/>
    <cellStyle name="20% - Dekorfärg6 2 2 2 3 2 2 3 2" xfId="44770" xr:uid="{00000000-0005-0000-0000-0000E4550000}"/>
    <cellStyle name="20% - Dekorfärg6 2 2 2 3 2 2 4" xfId="30190" xr:uid="{00000000-0005-0000-0000-0000E5550000}"/>
    <cellStyle name="20% - Dekorfärg6 2 2 2 3 2 2 5" xfId="44771" xr:uid="{00000000-0005-0000-0000-0000E6550000}"/>
    <cellStyle name="20% - Dekorfärg6 2 2 2 3 2 2_Tabell 6a K" xfId="21285" xr:uid="{00000000-0005-0000-0000-0000E7550000}"/>
    <cellStyle name="20% - Dekorfärg6 2 2 2 3 2 3" xfId="6001" xr:uid="{00000000-0005-0000-0000-0000E8550000}"/>
    <cellStyle name="20% - Dekorfärg6 2 2 2 3 2 3 2" xfId="14886" xr:uid="{00000000-0005-0000-0000-0000E9550000}"/>
    <cellStyle name="20% - Dekorfärg6 2 2 2 3 2 3 2 2" xfId="44772" xr:uid="{00000000-0005-0000-0000-0000EA550000}"/>
    <cellStyle name="20% - Dekorfärg6 2 2 2 3 2 3 3" xfId="32383" xr:uid="{00000000-0005-0000-0000-0000EB550000}"/>
    <cellStyle name="20% - Dekorfärg6 2 2 2 3 2 3 4" xfId="44773" xr:uid="{00000000-0005-0000-0000-0000EC550000}"/>
    <cellStyle name="20% - Dekorfärg6 2 2 2 3 2 3_Tabell 6a K" xfId="18292" xr:uid="{00000000-0005-0000-0000-0000ED550000}"/>
    <cellStyle name="20% - Dekorfärg6 2 2 2 3 2 4" xfId="10501" xr:uid="{00000000-0005-0000-0000-0000EE550000}"/>
    <cellStyle name="20% - Dekorfärg6 2 2 2 3 2 4 2" xfId="44774" xr:uid="{00000000-0005-0000-0000-0000EF550000}"/>
    <cellStyle name="20% - Dekorfärg6 2 2 2 3 2 4 2 2" xfId="44775" xr:uid="{00000000-0005-0000-0000-0000F0550000}"/>
    <cellStyle name="20% - Dekorfärg6 2 2 2 3 2 4 3" xfId="44776" xr:uid="{00000000-0005-0000-0000-0000F1550000}"/>
    <cellStyle name="20% - Dekorfärg6 2 2 2 3 2 5" xfId="27998" xr:uid="{00000000-0005-0000-0000-0000F2550000}"/>
    <cellStyle name="20% - Dekorfärg6 2 2 2 3 2 5 2" xfId="44777" xr:uid="{00000000-0005-0000-0000-0000F3550000}"/>
    <cellStyle name="20% - Dekorfärg6 2 2 2 3 2 6" xfId="44778" xr:uid="{00000000-0005-0000-0000-0000F4550000}"/>
    <cellStyle name="20% - Dekorfärg6 2 2 2 3 2 7" xfId="44779" xr:uid="{00000000-0005-0000-0000-0000F5550000}"/>
    <cellStyle name="20% - Dekorfärg6 2 2 2 3 2_Tabell 6a K" xfId="25892" xr:uid="{00000000-0005-0000-0000-0000F6550000}"/>
    <cellStyle name="20% - Dekorfärg6 2 2 2 3 3" xfId="2912" xr:uid="{00000000-0005-0000-0000-0000F7550000}"/>
    <cellStyle name="20% - Dekorfärg6 2 2 2 3 3 2" xfId="7298" xr:uid="{00000000-0005-0000-0000-0000F8550000}"/>
    <cellStyle name="20% - Dekorfärg6 2 2 2 3 3 2 2" xfId="16183" xr:uid="{00000000-0005-0000-0000-0000F9550000}"/>
    <cellStyle name="20% - Dekorfärg6 2 2 2 3 3 2 2 2" xfId="44780" xr:uid="{00000000-0005-0000-0000-0000FA550000}"/>
    <cellStyle name="20% - Dekorfärg6 2 2 2 3 3 2 3" xfId="33680" xr:uid="{00000000-0005-0000-0000-0000FB550000}"/>
    <cellStyle name="20% - Dekorfärg6 2 2 2 3 3 2 4" xfId="44781" xr:uid="{00000000-0005-0000-0000-0000FC550000}"/>
    <cellStyle name="20% - Dekorfärg6 2 2 2 3 3 2_Tabell 6a K" xfId="21628" xr:uid="{00000000-0005-0000-0000-0000FD550000}"/>
    <cellStyle name="20% - Dekorfärg6 2 2 2 3 3 3" xfId="11797" xr:uid="{00000000-0005-0000-0000-0000FE550000}"/>
    <cellStyle name="20% - Dekorfärg6 2 2 2 3 3 3 2" xfId="44782" xr:uid="{00000000-0005-0000-0000-0000FF550000}"/>
    <cellStyle name="20% - Dekorfärg6 2 2 2 3 3 3 2 2" xfId="44783" xr:uid="{00000000-0005-0000-0000-000000560000}"/>
    <cellStyle name="20% - Dekorfärg6 2 2 2 3 3 3 3" xfId="44784" xr:uid="{00000000-0005-0000-0000-000001560000}"/>
    <cellStyle name="20% - Dekorfärg6 2 2 2 3 3 4" xfId="29294" xr:uid="{00000000-0005-0000-0000-000002560000}"/>
    <cellStyle name="20% - Dekorfärg6 2 2 2 3 3 4 2" xfId="44785" xr:uid="{00000000-0005-0000-0000-000003560000}"/>
    <cellStyle name="20% - Dekorfärg6 2 2 2 3 3 5" xfId="44786" xr:uid="{00000000-0005-0000-0000-000004560000}"/>
    <cellStyle name="20% - Dekorfärg6 2 2 2 3 3 6" xfId="44787" xr:uid="{00000000-0005-0000-0000-000005560000}"/>
    <cellStyle name="20% - Dekorfärg6 2 2 2 3 3_Tabell 6a K" xfId="25442" xr:uid="{00000000-0005-0000-0000-000006560000}"/>
    <cellStyle name="20% - Dekorfärg6 2 2 2 3 4" xfId="5105" xr:uid="{00000000-0005-0000-0000-000007560000}"/>
    <cellStyle name="20% - Dekorfärg6 2 2 2 3 4 2" xfId="13990" xr:uid="{00000000-0005-0000-0000-000008560000}"/>
    <cellStyle name="20% - Dekorfärg6 2 2 2 3 4 2 2" xfId="44788" xr:uid="{00000000-0005-0000-0000-000009560000}"/>
    <cellStyle name="20% - Dekorfärg6 2 2 2 3 4 3" xfId="31487" xr:uid="{00000000-0005-0000-0000-00000A560000}"/>
    <cellStyle name="20% - Dekorfärg6 2 2 2 3 4 4" xfId="44789" xr:uid="{00000000-0005-0000-0000-00000B560000}"/>
    <cellStyle name="20% - Dekorfärg6 2 2 2 3 4_Tabell 6a K" xfId="24788" xr:uid="{00000000-0005-0000-0000-00000C560000}"/>
    <cellStyle name="20% - Dekorfärg6 2 2 2 3 5" xfId="9605" xr:uid="{00000000-0005-0000-0000-00000D560000}"/>
    <cellStyle name="20% - Dekorfärg6 2 2 2 3 5 2" xfId="44790" xr:uid="{00000000-0005-0000-0000-00000E560000}"/>
    <cellStyle name="20% - Dekorfärg6 2 2 2 3 5 2 2" xfId="44791" xr:uid="{00000000-0005-0000-0000-00000F560000}"/>
    <cellStyle name="20% - Dekorfärg6 2 2 2 3 5 3" xfId="44792" xr:uid="{00000000-0005-0000-0000-000010560000}"/>
    <cellStyle name="20% - Dekorfärg6 2 2 2 3 6" xfId="27102" xr:uid="{00000000-0005-0000-0000-000011560000}"/>
    <cellStyle name="20% - Dekorfärg6 2 2 2 3 6 2" xfId="44793" xr:uid="{00000000-0005-0000-0000-000012560000}"/>
    <cellStyle name="20% - Dekorfärg6 2 2 2 3 7" xfId="44794" xr:uid="{00000000-0005-0000-0000-000013560000}"/>
    <cellStyle name="20% - Dekorfärg6 2 2 2 3 8" xfId="44795" xr:uid="{00000000-0005-0000-0000-000014560000}"/>
    <cellStyle name="20% - Dekorfärg6 2 2 2 3_Tabell 6a K" xfId="24223" xr:uid="{00000000-0005-0000-0000-000015560000}"/>
    <cellStyle name="20% - Dekorfärg6 2 2 2 4" xfId="1144" xr:uid="{00000000-0005-0000-0000-000016560000}"/>
    <cellStyle name="20% - Dekorfärg6 2 2 2 4 2" xfId="1617" xr:uid="{00000000-0005-0000-0000-000017560000}"/>
    <cellStyle name="20% - Dekorfärg6 2 2 2 4 2 2" xfId="3809" xr:uid="{00000000-0005-0000-0000-000018560000}"/>
    <cellStyle name="20% - Dekorfärg6 2 2 2 4 2 2 2" xfId="8195" xr:uid="{00000000-0005-0000-0000-000019560000}"/>
    <cellStyle name="20% - Dekorfärg6 2 2 2 4 2 2 2 2" xfId="17080" xr:uid="{00000000-0005-0000-0000-00001A560000}"/>
    <cellStyle name="20% - Dekorfärg6 2 2 2 4 2 2 2 2 2" xfId="44796" xr:uid="{00000000-0005-0000-0000-00001B560000}"/>
    <cellStyle name="20% - Dekorfärg6 2 2 2 4 2 2 2 3" xfId="34577" xr:uid="{00000000-0005-0000-0000-00001C560000}"/>
    <cellStyle name="20% - Dekorfärg6 2 2 2 4 2 2 2_Tabell 6a K" xfId="22422" xr:uid="{00000000-0005-0000-0000-00001D560000}"/>
    <cellStyle name="20% - Dekorfärg6 2 2 2 4 2 2 3" xfId="12694" xr:uid="{00000000-0005-0000-0000-00001E560000}"/>
    <cellStyle name="20% - Dekorfärg6 2 2 2 4 2 2 3 2" xfId="44797" xr:uid="{00000000-0005-0000-0000-00001F560000}"/>
    <cellStyle name="20% - Dekorfärg6 2 2 2 4 2 2 4" xfId="30191" xr:uid="{00000000-0005-0000-0000-000020560000}"/>
    <cellStyle name="20% - Dekorfärg6 2 2 2 4 2 2 5" xfId="44798" xr:uid="{00000000-0005-0000-0000-000021560000}"/>
    <cellStyle name="20% - Dekorfärg6 2 2 2 4 2 2_Tabell 6a K" xfId="22376" xr:uid="{00000000-0005-0000-0000-000022560000}"/>
    <cellStyle name="20% - Dekorfärg6 2 2 2 4 2 3" xfId="6002" xr:uid="{00000000-0005-0000-0000-000023560000}"/>
    <cellStyle name="20% - Dekorfärg6 2 2 2 4 2 3 2" xfId="14887" xr:uid="{00000000-0005-0000-0000-000024560000}"/>
    <cellStyle name="20% - Dekorfärg6 2 2 2 4 2 3 2 2" xfId="44799" xr:uid="{00000000-0005-0000-0000-000025560000}"/>
    <cellStyle name="20% - Dekorfärg6 2 2 2 4 2 3 3" xfId="32384" xr:uid="{00000000-0005-0000-0000-000026560000}"/>
    <cellStyle name="20% - Dekorfärg6 2 2 2 4 2 3 4" xfId="44800" xr:uid="{00000000-0005-0000-0000-000027560000}"/>
    <cellStyle name="20% - Dekorfärg6 2 2 2 4 2 3_Tabell 6a K" xfId="21101" xr:uid="{00000000-0005-0000-0000-000028560000}"/>
    <cellStyle name="20% - Dekorfärg6 2 2 2 4 2 4" xfId="10502" xr:uid="{00000000-0005-0000-0000-000029560000}"/>
    <cellStyle name="20% - Dekorfärg6 2 2 2 4 2 4 2" xfId="44801" xr:uid="{00000000-0005-0000-0000-00002A560000}"/>
    <cellStyle name="20% - Dekorfärg6 2 2 2 4 2 4 2 2" xfId="44802" xr:uid="{00000000-0005-0000-0000-00002B560000}"/>
    <cellStyle name="20% - Dekorfärg6 2 2 2 4 2 4 3" xfId="44803" xr:uid="{00000000-0005-0000-0000-00002C560000}"/>
    <cellStyle name="20% - Dekorfärg6 2 2 2 4 2 5" xfId="27999" xr:uid="{00000000-0005-0000-0000-00002D560000}"/>
    <cellStyle name="20% - Dekorfärg6 2 2 2 4 2 5 2" xfId="44804" xr:uid="{00000000-0005-0000-0000-00002E560000}"/>
    <cellStyle name="20% - Dekorfärg6 2 2 2 4 2 6" xfId="44805" xr:uid="{00000000-0005-0000-0000-00002F560000}"/>
    <cellStyle name="20% - Dekorfärg6 2 2 2 4 2 7" xfId="44806" xr:uid="{00000000-0005-0000-0000-000030560000}"/>
    <cellStyle name="20% - Dekorfärg6 2 2 2 4 2_Tabell 6a K" xfId="22834" xr:uid="{00000000-0005-0000-0000-000031560000}"/>
    <cellStyle name="20% - Dekorfärg6 2 2 2 4 3" xfId="3336" xr:uid="{00000000-0005-0000-0000-000032560000}"/>
    <cellStyle name="20% - Dekorfärg6 2 2 2 4 3 2" xfId="7722" xr:uid="{00000000-0005-0000-0000-000033560000}"/>
    <cellStyle name="20% - Dekorfärg6 2 2 2 4 3 2 2" xfId="16607" xr:uid="{00000000-0005-0000-0000-000034560000}"/>
    <cellStyle name="20% - Dekorfärg6 2 2 2 4 3 2 2 2" xfId="44807" xr:uid="{00000000-0005-0000-0000-000035560000}"/>
    <cellStyle name="20% - Dekorfärg6 2 2 2 4 3 2 3" xfId="34104" xr:uid="{00000000-0005-0000-0000-000036560000}"/>
    <cellStyle name="20% - Dekorfärg6 2 2 2 4 3 2 4" xfId="44808" xr:uid="{00000000-0005-0000-0000-000037560000}"/>
    <cellStyle name="20% - Dekorfärg6 2 2 2 4 3 2_Tabell 6a K" xfId="20447" xr:uid="{00000000-0005-0000-0000-000038560000}"/>
    <cellStyle name="20% - Dekorfärg6 2 2 2 4 3 3" xfId="12221" xr:uid="{00000000-0005-0000-0000-000039560000}"/>
    <cellStyle name="20% - Dekorfärg6 2 2 2 4 3 3 2" xfId="44809" xr:uid="{00000000-0005-0000-0000-00003A560000}"/>
    <cellStyle name="20% - Dekorfärg6 2 2 2 4 3 3 2 2" xfId="44810" xr:uid="{00000000-0005-0000-0000-00003B560000}"/>
    <cellStyle name="20% - Dekorfärg6 2 2 2 4 3 3 3" xfId="44811" xr:uid="{00000000-0005-0000-0000-00003C560000}"/>
    <cellStyle name="20% - Dekorfärg6 2 2 2 4 3 4" xfId="29718" xr:uid="{00000000-0005-0000-0000-00003D560000}"/>
    <cellStyle name="20% - Dekorfärg6 2 2 2 4 3 4 2" xfId="44812" xr:uid="{00000000-0005-0000-0000-00003E560000}"/>
    <cellStyle name="20% - Dekorfärg6 2 2 2 4 3 5" xfId="44813" xr:uid="{00000000-0005-0000-0000-00003F560000}"/>
    <cellStyle name="20% - Dekorfärg6 2 2 2 4 3 6" xfId="44814" xr:uid="{00000000-0005-0000-0000-000040560000}"/>
    <cellStyle name="20% - Dekorfärg6 2 2 2 4 3_Tabell 6a K" xfId="19457" xr:uid="{00000000-0005-0000-0000-000041560000}"/>
    <cellStyle name="20% - Dekorfärg6 2 2 2 4 4" xfId="5529" xr:uid="{00000000-0005-0000-0000-000042560000}"/>
    <cellStyle name="20% - Dekorfärg6 2 2 2 4 4 2" xfId="14414" xr:uid="{00000000-0005-0000-0000-000043560000}"/>
    <cellStyle name="20% - Dekorfärg6 2 2 2 4 4 2 2" xfId="44815" xr:uid="{00000000-0005-0000-0000-000044560000}"/>
    <cellStyle name="20% - Dekorfärg6 2 2 2 4 4 3" xfId="31911" xr:uid="{00000000-0005-0000-0000-000045560000}"/>
    <cellStyle name="20% - Dekorfärg6 2 2 2 4 4 4" xfId="44816" xr:uid="{00000000-0005-0000-0000-000046560000}"/>
    <cellStyle name="20% - Dekorfärg6 2 2 2 4 4_Tabell 6a K" xfId="21024" xr:uid="{00000000-0005-0000-0000-000047560000}"/>
    <cellStyle name="20% - Dekorfärg6 2 2 2 4 5" xfId="10029" xr:uid="{00000000-0005-0000-0000-000048560000}"/>
    <cellStyle name="20% - Dekorfärg6 2 2 2 4 5 2" xfId="44817" xr:uid="{00000000-0005-0000-0000-000049560000}"/>
    <cellStyle name="20% - Dekorfärg6 2 2 2 4 5 2 2" xfId="44818" xr:uid="{00000000-0005-0000-0000-00004A560000}"/>
    <cellStyle name="20% - Dekorfärg6 2 2 2 4 5 3" xfId="44819" xr:uid="{00000000-0005-0000-0000-00004B560000}"/>
    <cellStyle name="20% - Dekorfärg6 2 2 2 4 6" xfId="27526" xr:uid="{00000000-0005-0000-0000-00004C560000}"/>
    <cellStyle name="20% - Dekorfärg6 2 2 2 4 6 2" xfId="44820" xr:uid="{00000000-0005-0000-0000-00004D560000}"/>
    <cellStyle name="20% - Dekorfärg6 2 2 2 4 7" xfId="44821" xr:uid="{00000000-0005-0000-0000-00004E560000}"/>
    <cellStyle name="20% - Dekorfärg6 2 2 2 4 8" xfId="44822" xr:uid="{00000000-0005-0000-0000-00004F560000}"/>
    <cellStyle name="20% - Dekorfärg6 2 2 2 4_Tabell 6a K" xfId="21501" xr:uid="{00000000-0005-0000-0000-000050560000}"/>
    <cellStyle name="20% - Dekorfärg6 2 2 2 5" xfId="1613" xr:uid="{00000000-0005-0000-0000-000051560000}"/>
    <cellStyle name="20% - Dekorfärg6 2 2 2 5 2" xfId="3805" xr:uid="{00000000-0005-0000-0000-000052560000}"/>
    <cellStyle name="20% - Dekorfärg6 2 2 2 5 2 2" xfId="8191" xr:uid="{00000000-0005-0000-0000-000053560000}"/>
    <cellStyle name="20% - Dekorfärg6 2 2 2 5 2 2 2" xfId="17076" xr:uid="{00000000-0005-0000-0000-000054560000}"/>
    <cellStyle name="20% - Dekorfärg6 2 2 2 5 2 2 2 2" xfId="44823" xr:uid="{00000000-0005-0000-0000-000055560000}"/>
    <cellStyle name="20% - Dekorfärg6 2 2 2 5 2 2 3" xfId="34573" xr:uid="{00000000-0005-0000-0000-000056560000}"/>
    <cellStyle name="20% - Dekorfärg6 2 2 2 5 2 2_Tabell 6a K" xfId="23160" xr:uid="{00000000-0005-0000-0000-000057560000}"/>
    <cellStyle name="20% - Dekorfärg6 2 2 2 5 2 3" xfId="12690" xr:uid="{00000000-0005-0000-0000-000058560000}"/>
    <cellStyle name="20% - Dekorfärg6 2 2 2 5 2 3 2" xfId="44824" xr:uid="{00000000-0005-0000-0000-000059560000}"/>
    <cellStyle name="20% - Dekorfärg6 2 2 2 5 2 4" xfId="30187" xr:uid="{00000000-0005-0000-0000-00005A560000}"/>
    <cellStyle name="20% - Dekorfärg6 2 2 2 5 2 5" xfId="44825" xr:uid="{00000000-0005-0000-0000-00005B560000}"/>
    <cellStyle name="20% - Dekorfärg6 2 2 2 5 2_Tabell 6a K" xfId="19401" xr:uid="{00000000-0005-0000-0000-00005C560000}"/>
    <cellStyle name="20% - Dekorfärg6 2 2 2 5 3" xfId="5998" xr:uid="{00000000-0005-0000-0000-00005D560000}"/>
    <cellStyle name="20% - Dekorfärg6 2 2 2 5 3 2" xfId="14883" xr:uid="{00000000-0005-0000-0000-00005E560000}"/>
    <cellStyle name="20% - Dekorfärg6 2 2 2 5 3 2 2" xfId="44826" xr:uid="{00000000-0005-0000-0000-00005F560000}"/>
    <cellStyle name="20% - Dekorfärg6 2 2 2 5 3 3" xfId="32380" xr:uid="{00000000-0005-0000-0000-000060560000}"/>
    <cellStyle name="20% - Dekorfärg6 2 2 2 5 3 4" xfId="44827" xr:uid="{00000000-0005-0000-0000-000061560000}"/>
    <cellStyle name="20% - Dekorfärg6 2 2 2 5 3_Tabell 6a K" xfId="24400" xr:uid="{00000000-0005-0000-0000-000062560000}"/>
    <cellStyle name="20% - Dekorfärg6 2 2 2 5 4" xfId="10498" xr:uid="{00000000-0005-0000-0000-000063560000}"/>
    <cellStyle name="20% - Dekorfärg6 2 2 2 5 4 2" xfId="44828" xr:uid="{00000000-0005-0000-0000-000064560000}"/>
    <cellStyle name="20% - Dekorfärg6 2 2 2 5 4 2 2" xfId="44829" xr:uid="{00000000-0005-0000-0000-000065560000}"/>
    <cellStyle name="20% - Dekorfärg6 2 2 2 5 4 3" xfId="44830" xr:uid="{00000000-0005-0000-0000-000066560000}"/>
    <cellStyle name="20% - Dekorfärg6 2 2 2 5 5" xfId="27995" xr:uid="{00000000-0005-0000-0000-000067560000}"/>
    <cellStyle name="20% - Dekorfärg6 2 2 2 5 5 2" xfId="44831" xr:uid="{00000000-0005-0000-0000-000068560000}"/>
    <cellStyle name="20% - Dekorfärg6 2 2 2 5 6" xfId="44832" xr:uid="{00000000-0005-0000-0000-000069560000}"/>
    <cellStyle name="20% - Dekorfärg6 2 2 2 5 7" xfId="44833" xr:uid="{00000000-0005-0000-0000-00006A560000}"/>
    <cellStyle name="20% - Dekorfärg6 2 2 2 5_Tabell 6a K" xfId="26419" xr:uid="{00000000-0005-0000-0000-00006B560000}"/>
    <cellStyle name="20% - Dekorfärg6 2 2 2 6" xfId="2488" xr:uid="{00000000-0005-0000-0000-00006C560000}"/>
    <cellStyle name="20% - Dekorfärg6 2 2 2 6 2" xfId="6874" xr:uid="{00000000-0005-0000-0000-00006D560000}"/>
    <cellStyle name="20% - Dekorfärg6 2 2 2 6 2 2" xfId="15759" xr:uid="{00000000-0005-0000-0000-00006E560000}"/>
    <cellStyle name="20% - Dekorfärg6 2 2 2 6 2 2 2" xfId="44834" xr:uid="{00000000-0005-0000-0000-00006F560000}"/>
    <cellStyle name="20% - Dekorfärg6 2 2 2 6 2 3" xfId="33256" xr:uid="{00000000-0005-0000-0000-000070560000}"/>
    <cellStyle name="20% - Dekorfärg6 2 2 2 6 2 4" xfId="44835" xr:uid="{00000000-0005-0000-0000-000071560000}"/>
    <cellStyle name="20% - Dekorfärg6 2 2 2 6 2_Tabell 6a K" xfId="18927" xr:uid="{00000000-0005-0000-0000-000072560000}"/>
    <cellStyle name="20% - Dekorfärg6 2 2 2 6 3" xfId="11373" xr:uid="{00000000-0005-0000-0000-000073560000}"/>
    <cellStyle name="20% - Dekorfärg6 2 2 2 6 3 2" xfId="44836" xr:uid="{00000000-0005-0000-0000-000074560000}"/>
    <cellStyle name="20% - Dekorfärg6 2 2 2 6 3 2 2" xfId="44837" xr:uid="{00000000-0005-0000-0000-000075560000}"/>
    <cellStyle name="20% - Dekorfärg6 2 2 2 6 3 3" xfId="44838" xr:uid="{00000000-0005-0000-0000-000076560000}"/>
    <cellStyle name="20% - Dekorfärg6 2 2 2 6 4" xfId="28870" xr:uid="{00000000-0005-0000-0000-000077560000}"/>
    <cellStyle name="20% - Dekorfärg6 2 2 2 6 4 2" xfId="44839" xr:uid="{00000000-0005-0000-0000-000078560000}"/>
    <cellStyle name="20% - Dekorfärg6 2 2 2 6 5" xfId="44840" xr:uid="{00000000-0005-0000-0000-000079560000}"/>
    <cellStyle name="20% - Dekorfärg6 2 2 2 6 6" xfId="44841" xr:uid="{00000000-0005-0000-0000-00007A560000}"/>
    <cellStyle name="20% - Dekorfärg6 2 2 2 6_Tabell 6a K" xfId="20461" xr:uid="{00000000-0005-0000-0000-00007B560000}"/>
    <cellStyle name="20% - Dekorfärg6 2 2 2 7" xfId="4681" xr:uid="{00000000-0005-0000-0000-00007C560000}"/>
    <cellStyle name="20% - Dekorfärg6 2 2 2 7 2" xfId="13566" xr:uid="{00000000-0005-0000-0000-00007D560000}"/>
    <cellStyle name="20% - Dekorfärg6 2 2 2 7 2 2" xfId="44842" xr:uid="{00000000-0005-0000-0000-00007E560000}"/>
    <cellStyle name="20% - Dekorfärg6 2 2 2 7 3" xfId="31063" xr:uid="{00000000-0005-0000-0000-00007F560000}"/>
    <cellStyle name="20% - Dekorfärg6 2 2 2 7 4" xfId="44843" xr:uid="{00000000-0005-0000-0000-000080560000}"/>
    <cellStyle name="20% - Dekorfärg6 2 2 2 7_Tabell 6a K" xfId="22220" xr:uid="{00000000-0005-0000-0000-000081560000}"/>
    <cellStyle name="20% - Dekorfärg6 2 2 2 8" xfId="9181" xr:uid="{00000000-0005-0000-0000-000082560000}"/>
    <cellStyle name="20% - Dekorfärg6 2 2 2 8 2" xfId="44844" xr:uid="{00000000-0005-0000-0000-000083560000}"/>
    <cellStyle name="20% - Dekorfärg6 2 2 2 8 2 2" xfId="44845" xr:uid="{00000000-0005-0000-0000-000084560000}"/>
    <cellStyle name="20% - Dekorfärg6 2 2 2 8 3" xfId="44846" xr:uid="{00000000-0005-0000-0000-000085560000}"/>
    <cellStyle name="20% - Dekorfärg6 2 2 2 9" xfId="26678" xr:uid="{00000000-0005-0000-0000-000086560000}"/>
    <cellStyle name="20% - Dekorfärg6 2 2 2 9 2" xfId="44847" xr:uid="{00000000-0005-0000-0000-000087560000}"/>
    <cellStyle name="20% - Dekorfärg6 2 2 2_Tabell 6a K" xfId="21633" xr:uid="{00000000-0005-0000-0000-000088560000}"/>
    <cellStyle name="20% - Dekorfärg6 2 2 3" xfId="352" xr:uid="{00000000-0005-0000-0000-000089560000}"/>
    <cellStyle name="20% - Dekorfärg6 2 2 3 10" xfId="44848" xr:uid="{00000000-0005-0000-0000-00008A560000}"/>
    <cellStyle name="20% - Dekorfärg6 2 2 3 11" xfId="44849" xr:uid="{00000000-0005-0000-0000-00008B560000}"/>
    <cellStyle name="20% - Dekorfärg6 2 2 3 12" xfId="44850" xr:uid="{00000000-0005-0000-0000-00008C560000}"/>
    <cellStyle name="20% - Dekorfärg6 2 2 3 2" xfId="564" xr:uid="{00000000-0005-0000-0000-00008D560000}"/>
    <cellStyle name="20% - Dekorfärg6 2 2 3 2 2" xfId="988" xr:uid="{00000000-0005-0000-0000-00008E560000}"/>
    <cellStyle name="20% - Dekorfärg6 2 2 3 2 2 2" xfId="1620" xr:uid="{00000000-0005-0000-0000-00008F560000}"/>
    <cellStyle name="20% - Dekorfärg6 2 2 3 2 2 2 2" xfId="3812" xr:uid="{00000000-0005-0000-0000-000090560000}"/>
    <cellStyle name="20% - Dekorfärg6 2 2 3 2 2 2 2 2" xfId="8198" xr:uid="{00000000-0005-0000-0000-000091560000}"/>
    <cellStyle name="20% - Dekorfärg6 2 2 3 2 2 2 2 2 2" xfId="17083" xr:uid="{00000000-0005-0000-0000-000092560000}"/>
    <cellStyle name="20% - Dekorfärg6 2 2 3 2 2 2 2 2 2 2" xfId="44851" xr:uid="{00000000-0005-0000-0000-000093560000}"/>
    <cellStyle name="20% - Dekorfärg6 2 2 3 2 2 2 2 2 3" xfId="34580" xr:uid="{00000000-0005-0000-0000-000094560000}"/>
    <cellStyle name="20% - Dekorfärg6 2 2 3 2 2 2 2 2_Tabell 6a K" xfId="23271" xr:uid="{00000000-0005-0000-0000-000095560000}"/>
    <cellStyle name="20% - Dekorfärg6 2 2 3 2 2 2 2 3" xfId="12697" xr:uid="{00000000-0005-0000-0000-000096560000}"/>
    <cellStyle name="20% - Dekorfärg6 2 2 3 2 2 2 2 3 2" xfId="44852" xr:uid="{00000000-0005-0000-0000-000097560000}"/>
    <cellStyle name="20% - Dekorfärg6 2 2 3 2 2 2 2 4" xfId="30194" xr:uid="{00000000-0005-0000-0000-000098560000}"/>
    <cellStyle name="20% - Dekorfärg6 2 2 3 2 2 2 2 5" xfId="44853" xr:uid="{00000000-0005-0000-0000-000099560000}"/>
    <cellStyle name="20% - Dekorfärg6 2 2 3 2 2 2 2_Tabell 6a K" xfId="19197" xr:uid="{00000000-0005-0000-0000-00009A560000}"/>
    <cellStyle name="20% - Dekorfärg6 2 2 3 2 2 2 3" xfId="6005" xr:uid="{00000000-0005-0000-0000-00009B560000}"/>
    <cellStyle name="20% - Dekorfärg6 2 2 3 2 2 2 3 2" xfId="14890" xr:uid="{00000000-0005-0000-0000-00009C560000}"/>
    <cellStyle name="20% - Dekorfärg6 2 2 3 2 2 2 3 2 2" xfId="44854" xr:uid="{00000000-0005-0000-0000-00009D560000}"/>
    <cellStyle name="20% - Dekorfärg6 2 2 3 2 2 2 3 3" xfId="32387" xr:uid="{00000000-0005-0000-0000-00009E560000}"/>
    <cellStyle name="20% - Dekorfärg6 2 2 3 2 2 2 3 4" xfId="44855" xr:uid="{00000000-0005-0000-0000-00009F560000}"/>
    <cellStyle name="20% - Dekorfärg6 2 2 3 2 2 2 3_Tabell 6a K" xfId="25969" xr:uid="{00000000-0005-0000-0000-0000A0560000}"/>
    <cellStyle name="20% - Dekorfärg6 2 2 3 2 2 2 4" xfId="10505" xr:uid="{00000000-0005-0000-0000-0000A1560000}"/>
    <cellStyle name="20% - Dekorfärg6 2 2 3 2 2 2 4 2" xfId="44856" xr:uid="{00000000-0005-0000-0000-0000A2560000}"/>
    <cellStyle name="20% - Dekorfärg6 2 2 3 2 2 2 4 2 2" xfId="44857" xr:uid="{00000000-0005-0000-0000-0000A3560000}"/>
    <cellStyle name="20% - Dekorfärg6 2 2 3 2 2 2 4 3" xfId="44858" xr:uid="{00000000-0005-0000-0000-0000A4560000}"/>
    <cellStyle name="20% - Dekorfärg6 2 2 3 2 2 2 5" xfId="28002" xr:uid="{00000000-0005-0000-0000-0000A5560000}"/>
    <cellStyle name="20% - Dekorfärg6 2 2 3 2 2 2 5 2" xfId="44859" xr:uid="{00000000-0005-0000-0000-0000A6560000}"/>
    <cellStyle name="20% - Dekorfärg6 2 2 3 2 2 2 6" xfId="44860" xr:uid="{00000000-0005-0000-0000-0000A7560000}"/>
    <cellStyle name="20% - Dekorfärg6 2 2 3 2 2 2 7" xfId="44861" xr:uid="{00000000-0005-0000-0000-0000A8560000}"/>
    <cellStyle name="20% - Dekorfärg6 2 2 3 2 2 2_Tabell 6a K" xfId="25148" xr:uid="{00000000-0005-0000-0000-0000A9560000}"/>
    <cellStyle name="20% - Dekorfärg6 2 2 3 2 2 3" xfId="3180" xr:uid="{00000000-0005-0000-0000-0000AA560000}"/>
    <cellStyle name="20% - Dekorfärg6 2 2 3 2 2 3 2" xfId="7566" xr:uid="{00000000-0005-0000-0000-0000AB560000}"/>
    <cellStyle name="20% - Dekorfärg6 2 2 3 2 2 3 2 2" xfId="16451" xr:uid="{00000000-0005-0000-0000-0000AC560000}"/>
    <cellStyle name="20% - Dekorfärg6 2 2 3 2 2 3 2 2 2" xfId="44862" xr:uid="{00000000-0005-0000-0000-0000AD560000}"/>
    <cellStyle name="20% - Dekorfärg6 2 2 3 2 2 3 2 3" xfId="33948" xr:uid="{00000000-0005-0000-0000-0000AE560000}"/>
    <cellStyle name="20% - Dekorfärg6 2 2 3 2 2 3 2 4" xfId="44863" xr:uid="{00000000-0005-0000-0000-0000AF560000}"/>
    <cellStyle name="20% - Dekorfärg6 2 2 3 2 2 3 2_Tabell 6a K" xfId="21997" xr:uid="{00000000-0005-0000-0000-0000B0560000}"/>
    <cellStyle name="20% - Dekorfärg6 2 2 3 2 2 3 3" xfId="12065" xr:uid="{00000000-0005-0000-0000-0000B1560000}"/>
    <cellStyle name="20% - Dekorfärg6 2 2 3 2 2 3 3 2" xfId="44864" xr:uid="{00000000-0005-0000-0000-0000B2560000}"/>
    <cellStyle name="20% - Dekorfärg6 2 2 3 2 2 3 3 2 2" xfId="44865" xr:uid="{00000000-0005-0000-0000-0000B3560000}"/>
    <cellStyle name="20% - Dekorfärg6 2 2 3 2 2 3 3 3" xfId="44866" xr:uid="{00000000-0005-0000-0000-0000B4560000}"/>
    <cellStyle name="20% - Dekorfärg6 2 2 3 2 2 3 4" xfId="29562" xr:uid="{00000000-0005-0000-0000-0000B5560000}"/>
    <cellStyle name="20% - Dekorfärg6 2 2 3 2 2 3 4 2" xfId="44867" xr:uid="{00000000-0005-0000-0000-0000B6560000}"/>
    <cellStyle name="20% - Dekorfärg6 2 2 3 2 2 3 5" xfId="44868" xr:uid="{00000000-0005-0000-0000-0000B7560000}"/>
    <cellStyle name="20% - Dekorfärg6 2 2 3 2 2 3 6" xfId="44869" xr:uid="{00000000-0005-0000-0000-0000B8560000}"/>
    <cellStyle name="20% - Dekorfärg6 2 2 3 2 2 3_Tabell 6a K" xfId="22617" xr:uid="{00000000-0005-0000-0000-0000B9560000}"/>
    <cellStyle name="20% - Dekorfärg6 2 2 3 2 2 4" xfId="5373" xr:uid="{00000000-0005-0000-0000-0000BA560000}"/>
    <cellStyle name="20% - Dekorfärg6 2 2 3 2 2 4 2" xfId="14258" xr:uid="{00000000-0005-0000-0000-0000BB560000}"/>
    <cellStyle name="20% - Dekorfärg6 2 2 3 2 2 4 2 2" xfId="44870" xr:uid="{00000000-0005-0000-0000-0000BC560000}"/>
    <cellStyle name="20% - Dekorfärg6 2 2 3 2 2 4 3" xfId="31755" xr:uid="{00000000-0005-0000-0000-0000BD560000}"/>
    <cellStyle name="20% - Dekorfärg6 2 2 3 2 2 4 4" xfId="44871" xr:uid="{00000000-0005-0000-0000-0000BE560000}"/>
    <cellStyle name="20% - Dekorfärg6 2 2 3 2 2 4_Tabell 6a K" xfId="25862" xr:uid="{00000000-0005-0000-0000-0000BF560000}"/>
    <cellStyle name="20% - Dekorfärg6 2 2 3 2 2 5" xfId="9873" xr:uid="{00000000-0005-0000-0000-0000C0560000}"/>
    <cellStyle name="20% - Dekorfärg6 2 2 3 2 2 5 2" xfId="44872" xr:uid="{00000000-0005-0000-0000-0000C1560000}"/>
    <cellStyle name="20% - Dekorfärg6 2 2 3 2 2 5 2 2" xfId="44873" xr:uid="{00000000-0005-0000-0000-0000C2560000}"/>
    <cellStyle name="20% - Dekorfärg6 2 2 3 2 2 5 3" xfId="44874" xr:uid="{00000000-0005-0000-0000-0000C3560000}"/>
    <cellStyle name="20% - Dekorfärg6 2 2 3 2 2 6" xfId="27370" xr:uid="{00000000-0005-0000-0000-0000C4560000}"/>
    <cellStyle name="20% - Dekorfärg6 2 2 3 2 2 6 2" xfId="44875" xr:uid="{00000000-0005-0000-0000-0000C5560000}"/>
    <cellStyle name="20% - Dekorfärg6 2 2 3 2 2 7" xfId="44876" xr:uid="{00000000-0005-0000-0000-0000C6560000}"/>
    <cellStyle name="20% - Dekorfärg6 2 2 3 2 2 8" xfId="44877" xr:uid="{00000000-0005-0000-0000-0000C7560000}"/>
    <cellStyle name="20% - Dekorfärg6 2 2 3 2 2_Tabell 6a K" xfId="18580" xr:uid="{00000000-0005-0000-0000-0000C8560000}"/>
    <cellStyle name="20% - Dekorfärg6 2 2 3 2 3" xfId="1619" xr:uid="{00000000-0005-0000-0000-0000C9560000}"/>
    <cellStyle name="20% - Dekorfärg6 2 2 3 2 3 2" xfId="3811" xr:uid="{00000000-0005-0000-0000-0000CA560000}"/>
    <cellStyle name="20% - Dekorfärg6 2 2 3 2 3 2 2" xfId="8197" xr:uid="{00000000-0005-0000-0000-0000CB560000}"/>
    <cellStyle name="20% - Dekorfärg6 2 2 3 2 3 2 2 2" xfId="17082" xr:uid="{00000000-0005-0000-0000-0000CC560000}"/>
    <cellStyle name="20% - Dekorfärg6 2 2 3 2 3 2 2 2 2" xfId="44878" xr:uid="{00000000-0005-0000-0000-0000CD560000}"/>
    <cellStyle name="20% - Dekorfärg6 2 2 3 2 3 2 2 3" xfId="34579" xr:uid="{00000000-0005-0000-0000-0000CE560000}"/>
    <cellStyle name="20% - Dekorfärg6 2 2 3 2 3 2 2_Tabell 6a K" xfId="21368" xr:uid="{00000000-0005-0000-0000-0000CF560000}"/>
    <cellStyle name="20% - Dekorfärg6 2 2 3 2 3 2 3" xfId="12696" xr:uid="{00000000-0005-0000-0000-0000D0560000}"/>
    <cellStyle name="20% - Dekorfärg6 2 2 3 2 3 2 3 2" xfId="44879" xr:uid="{00000000-0005-0000-0000-0000D1560000}"/>
    <cellStyle name="20% - Dekorfärg6 2 2 3 2 3 2 4" xfId="30193" xr:uid="{00000000-0005-0000-0000-0000D2560000}"/>
    <cellStyle name="20% - Dekorfärg6 2 2 3 2 3 2 5" xfId="44880" xr:uid="{00000000-0005-0000-0000-0000D3560000}"/>
    <cellStyle name="20% - Dekorfärg6 2 2 3 2 3 2_Tabell 6a K" xfId="20006" xr:uid="{00000000-0005-0000-0000-0000D4560000}"/>
    <cellStyle name="20% - Dekorfärg6 2 2 3 2 3 3" xfId="6004" xr:uid="{00000000-0005-0000-0000-0000D5560000}"/>
    <cellStyle name="20% - Dekorfärg6 2 2 3 2 3 3 2" xfId="14889" xr:uid="{00000000-0005-0000-0000-0000D6560000}"/>
    <cellStyle name="20% - Dekorfärg6 2 2 3 2 3 3 2 2" xfId="44881" xr:uid="{00000000-0005-0000-0000-0000D7560000}"/>
    <cellStyle name="20% - Dekorfärg6 2 2 3 2 3 3 3" xfId="32386" xr:uid="{00000000-0005-0000-0000-0000D8560000}"/>
    <cellStyle name="20% - Dekorfärg6 2 2 3 2 3 3 4" xfId="44882" xr:uid="{00000000-0005-0000-0000-0000D9560000}"/>
    <cellStyle name="20% - Dekorfärg6 2 2 3 2 3 3_Tabell 6a K" xfId="20996" xr:uid="{00000000-0005-0000-0000-0000DA560000}"/>
    <cellStyle name="20% - Dekorfärg6 2 2 3 2 3 4" xfId="10504" xr:uid="{00000000-0005-0000-0000-0000DB560000}"/>
    <cellStyle name="20% - Dekorfärg6 2 2 3 2 3 4 2" xfId="44883" xr:uid="{00000000-0005-0000-0000-0000DC560000}"/>
    <cellStyle name="20% - Dekorfärg6 2 2 3 2 3 4 2 2" xfId="44884" xr:uid="{00000000-0005-0000-0000-0000DD560000}"/>
    <cellStyle name="20% - Dekorfärg6 2 2 3 2 3 4 3" xfId="44885" xr:uid="{00000000-0005-0000-0000-0000DE560000}"/>
    <cellStyle name="20% - Dekorfärg6 2 2 3 2 3 5" xfId="28001" xr:uid="{00000000-0005-0000-0000-0000DF560000}"/>
    <cellStyle name="20% - Dekorfärg6 2 2 3 2 3 5 2" xfId="44886" xr:uid="{00000000-0005-0000-0000-0000E0560000}"/>
    <cellStyle name="20% - Dekorfärg6 2 2 3 2 3 6" xfId="44887" xr:uid="{00000000-0005-0000-0000-0000E1560000}"/>
    <cellStyle name="20% - Dekorfärg6 2 2 3 2 3 7" xfId="44888" xr:uid="{00000000-0005-0000-0000-0000E2560000}"/>
    <cellStyle name="20% - Dekorfärg6 2 2 3 2 3_Tabell 6a K" xfId="20876" xr:uid="{00000000-0005-0000-0000-0000E3560000}"/>
    <cellStyle name="20% - Dekorfärg6 2 2 3 2 4" xfId="2756" xr:uid="{00000000-0005-0000-0000-0000E4560000}"/>
    <cellStyle name="20% - Dekorfärg6 2 2 3 2 4 2" xfId="7142" xr:uid="{00000000-0005-0000-0000-0000E5560000}"/>
    <cellStyle name="20% - Dekorfärg6 2 2 3 2 4 2 2" xfId="16027" xr:uid="{00000000-0005-0000-0000-0000E6560000}"/>
    <cellStyle name="20% - Dekorfärg6 2 2 3 2 4 2 2 2" xfId="44889" xr:uid="{00000000-0005-0000-0000-0000E7560000}"/>
    <cellStyle name="20% - Dekorfärg6 2 2 3 2 4 2 3" xfId="33524" xr:uid="{00000000-0005-0000-0000-0000E8560000}"/>
    <cellStyle name="20% - Dekorfärg6 2 2 3 2 4 2 4" xfId="44890" xr:uid="{00000000-0005-0000-0000-0000E9560000}"/>
    <cellStyle name="20% - Dekorfärg6 2 2 3 2 4 2_Tabell 6a K" xfId="18695" xr:uid="{00000000-0005-0000-0000-0000EA560000}"/>
    <cellStyle name="20% - Dekorfärg6 2 2 3 2 4 3" xfId="11641" xr:uid="{00000000-0005-0000-0000-0000EB560000}"/>
    <cellStyle name="20% - Dekorfärg6 2 2 3 2 4 3 2" xfId="44891" xr:uid="{00000000-0005-0000-0000-0000EC560000}"/>
    <cellStyle name="20% - Dekorfärg6 2 2 3 2 4 3 2 2" xfId="44892" xr:uid="{00000000-0005-0000-0000-0000ED560000}"/>
    <cellStyle name="20% - Dekorfärg6 2 2 3 2 4 3 3" xfId="44893" xr:uid="{00000000-0005-0000-0000-0000EE560000}"/>
    <cellStyle name="20% - Dekorfärg6 2 2 3 2 4 4" xfId="29138" xr:uid="{00000000-0005-0000-0000-0000EF560000}"/>
    <cellStyle name="20% - Dekorfärg6 2 2 3 2 4 4 2" xfId="44894" xr:uid="{00000000-0005-0000-0000-0000F0560000}"/>
    <cellStyle name="20% - Dekorfärg6 2 2 3 2 4 5" xfId="44895" xr:uid="{00000000-0005-0000-0000-0000F1560000}"/>
    <cellStyle name="20% - Dekorfärg6 2 2 3 2 4 6" xfId="44896" xr:uid="{00000000-0005-0000-0000-0000F2560000}"/>
    <cellStyle name="20% - Dekorfärg6 2 2 3 2 4_Tabell 6a K" xfId="23799" xr:uid="{00000000-0005-0000-0000-0000F3560000}"/>
    <cellStyle name="20% - Dekorfärg6 2 2 3 2 5" xfId="4949" xr:uid="{00000000-0005-0000-0000-0000F4560000}"/>
    <cellStyle name="20% - Dekorfärg6 2 2 3 2 5 2" xfId="13834" xr:uid="{00000000-0005-0000-0000-0000F5560000}"/>
    <cellStyle name="20% - Dekorfärg6 2 2 3 2 5 2 2" xfId="44897" xr:uid="{00000000-0005-0000-0000-0000F6560000}"/>
    <cellStyle name="20% - Dekorfärg6 2 2 3 2 5 3" xfId="31331" xr:uid="{00000000-0005-0000-0000-0000F7560000}"/>
    <cellStyle name="20% - Dekorfärg6 2 2 3 2 5 4" xfId="44898" xr:uid="{00000000-0005-0000-0000-0000F8560000}"/>
    <cellStyle name="20% - Dekorfärg6 2 2 3 2 5_Tabell 6a K" xfId="22048" xr:uid="{00000000-0005-0000-0000-0000F9560000}"/>
    <cellStyle name="20% - Dekorfärg6 2 2 3 2 6" xfId="9449" xr:uid="{00000000-0005-0000-0000-0000FA560000}"/>
    <cellStyle name="20% - Dekorfärg6 2 2 3 2 6 2" xfId="44899" xr:uid="{00000000-0005-0000-0000-0000FB560000}"/>
    <cellStyle name="20% - Dekorfärg6 2 2 3 2 6 2 2" xfId="44900" xr:uid="{00000000-0005-0000-0000-0000FC560000}"/>
    <cellStyle name="20% - Dekorfärg6 2 2 3 2 6 3" xfId="44901" xr:uid="{00000000-0005-0000-0000-0000FD560000}"/>
    <cellStyle name="20% - Dekorfärg6 2 2 3 2 7" xfId="26946" xr:uid="{00000000-0005-0000-0000-0000FE560000}"/>
    <cellStyle name="20% - Dekorfärg6 2 2 3 2 7 2" xfId="44902" xr:uid="{00000000-0005-0000-0000-0000FF560000}"/>
    <cellStyle name="20% - Dekorfärg6 2 2 3 2 8" xfId="44903" xr:uid="{00000000-0005-0000-0000-000000570000}"/>
    <cellStyle name="20% - Dekorfärg6 2 2 3 2 9" xfId="44904" xr:uid="{00000000-0005-0000-0000-000001570000}"/>
    <cellStyle name="20% - Dekorfärg6 2 2 3 2_Tabell 6a K" xfId="21472" xr:uid="{00000000-0005-0000-0000-000002570000}"/>
    <cellStyle name="20% - Dekorfärg6 2 2 3 3" xfId="776" xr:uid="{00000000-0005-0000-0000-000003570000}"/>
    <cellStyle name="20% - Dekorfärg6 2 2 3 3 2" xfId="1621" xr:uid="{00000000-0005-0000-0000-000004570000}"/>
    <cellStyle name="20% - Dekorfärg6 2 2 3 3 2 2" xfId="3813" xr:uid="{00000000-0005-0000-0000-000005570000}"/>
    <cellStyle name="20% - Dekorfärg6 2 2 3 3 2 2 2" xfId="8199" xr:uid="{00000000-0005-0000-0000-000006570000}"/>
    <cellStyle name="20% - Dekorfärg6 2 2 3 3 2 2 2 2" xfId="17084" xr:uid="{00000000-0005-0000-0000-000007570000}"/>
    <cellStyle name="20% - Dekorfärg6 2 2 3 3 2 2 2 2 2" xfId="44905" xr:uid="{00000000-0005-0000-0000-000008570000}"/>
    <cellStyle name="20% - Dekorfärg6 2 2 3 3 2 2 2 3" xfId="34581" xr:uid="{00000000-0005-0000-0000-000009570000}"/>
    <cellStyle name="20% - Dekorfärg6 2 2 3 3 2 2 2_Tabell 6a K" xfId="23538" xr:uid="{00000000-0005-0000-0000-00000A570000}"/>
    <cellStyle name="20% - Dekorfärg6 2 2 3 3 2 2 3" xfId="12698" xr:uid="{00000000-0005-0000-0000-00000B570000}"/>
    <cellStyle name="20% - Dekorfärg6 2 2 3 3 2 2 3 2" xfId="44906" xr:uid="{00000000-0005-0000-0000-00000C570000}"/>
    <cellStyle name="20% - Dekorfärg6 2 2 3 3 2 2 4" xfId="30195" xr:uid="{00000000-0005-0000-0000-00000D570000}"/>
    <cellStyle name="20% - Dekorfärg6 2 2 3 3 2 2 5" xfId="44907" xr:uid="{00000000-0005-0000-0000-00000E570000}"/>
    <cellStyle name="20% - Dekorfärg6 2 2 3 3 2 2_Tabell 6a K" xfId="22769" xr:uid="{00000000-0005-0000-0000-00000F570000}"/>
    <cellStyle name="20% - Dekorfärg6 2 2 3 3 2 3" xfId="6006" xr:uid="{00000000-0005-0000-0000-000010570000}"/>
    <cellStyle name="20% - Dekorfärg6 2 2 3 3 2 3 2" xfId="14891" xr:uid="{00000000-0005-0000-0000-000011570000}"/>
    <cellStyle name="20% - Dekorfärg6 2 2 3 3 2 3 2 2" xfId="44908" xr:uid="{00000000-0005-0000-0000-000012570000}"/>
    <cellStyle name="20% - Dekorfärg6 2 2 3 3 2 3 3" xfId="32388" xr:uid="{00000000-0005-0000-0000-000013570000}"/>
    <cellStyle name="20% - Dekorfärg6 2 2 3 3 2 3 4" xfId="44909" xr:uid="{00000000-0005-0000-0000-000014570000}"/>
    <cellStyle name="20% - Dekorfärg6 2 2 3 3 2 3_Tabell 6a K" xfId="23166" xr:uid="{00000000-0005-0000-0000-000015570000}"/>
    <cellStyle name="20% - Dekorfärg6 2 2 3 3 2 4" xfId="10506" xr:uid="{00000000-0005-0000-0000-000016570000}"/>
    <cellStyle name="20% - Dekorfärg6 2 2 3 3 2 4 2" xfId="44910" xr:uid="{00000000-0005-0000-0000-000017570000}"/>
    <cellStyle name="20% - Dekorfärg6 2 2 3 3 2 4 2 2" xfId="44911" xr:uid="{00000000-0005-0000-0000-000018570000}"/>
    <cellStyle name="20% - Dekorfärg6 2 2 3 3 2 4 3" xfId="44912" xr:uid="{00000000-0005-0000-0000-000019570000}"/>
    <cellStyle name="20% - Dekorfärg6 2 2 3 3 2 5" xfId="28003" xr:uid="{00000000-0005-0000-0000-00001A570000}"/>
    <cellStyle name="20% - Dekorfärg6 2 2 3 3 2 5 2" xfId="44913" xr:uid="{00000000-0005-0000-0000-00001B570000}"/>
    <cellStyle name="20% - Dekorfärg6 2 2 3 3 2 6" xfId="44914" xr:uid="{00000000-0005-0000-0000-00001C570000}"/>
    <cellStyle name="20% - Dekorfärg6 2 2 3 3 2 7" xfId="44915" xr:uid="{00000000-0005-0000-0000-00001D570000}"/>
    <cellStyle name="20% - Dekorfärg6 2 2 3 3 2_Tabell 6a K" xfId="19112" xr:uid="{00000000-0005-0000-0000-00001E570000}"/>
    <cellStyle name="20% - Dekorfärg6 2 2 3 3 3" xfId="2968" xr:uid="{00000000-0005-0000-0000-00001F570000}"/>
    <cellStyle name="20% - Dekorfärg6 2 2 3 3 3 2" xfId="7354" xr:uid="{00000000-0005-0000-0000-000020570000}"/>
    <cellStyle name="20% - Dekorfärg6 2 2 3 3 3 2 2" xfId="16239" xr:uid="{00000000-0005-0000-0000-000021570000}"/>
    <cellStyle name="20% - Dekorfärg6 2 2 3 3 3 2 2 2" xfId="44916" xr:uid="{00000000-0005-0000-0000-000022570000}"/>
    <cellStyle name="20% - Dekorfärg6 2 2 3 3 3 2 3" xfId="33736" xr:uid="{00000000-0005-0000-0000-000023570000}"/>
    <cellStyle name="20% - Dekorfärg6 2 2 3 3 3 2 4" xfId="44917" xr:uid="{00000000-0005-0000-0000-000024570000}"/>
    <cellStyle name="20% - Dekorfärg6 2 2 3 3 3 2_Tabell 6a K" xfId="21897" xr:uid="{00000000-0005-0000-0000-000025570000}"/>
    <cellStyle name="20% - Dekorfärg6 2 2 3 3 3 3" xfId="11853" xr:uid="{00000000-0005-0000-0000-000026570000}"/>
    <cellStyle name="20% - Dekorfärg6 2 2 3 3 3 3 2" xfId="44918" xr:uid="{00000000-0005-0000-0000-000027570000}"/>
    <cellStyle name="20% - Dekorfärg6 2 2 3 3 3 3 2 2" xfId="44919" xr:uid="{00000000-0005-0000-0000-000028570000}"/>
    <cellStyle name="20% - Dekorfärg6 2 2 3 3 3 3 3" xfId="44920" xr:uid="{00000000-0005-0000-0000-000029570000}"/>
    <cellStyle name="20% - Dekorfärg6 2 2 3 3 3 4" xfId="29350" xr:uid="{00000000-0005-0000-0000-00002A570000}"/>
    <cellStyle name="20% - Dekorfärg6 2 2 3 3 3 4 2" xfId="44921" xr:uid="{00000000-0005-0000-0000-00002B570000}"/>
    <cellStyle name="20% - Dekorfärg6 2 2 3 3 3 5" xfId="44922" xr:uid="{00000000-0005-0000-0000-00002C570000}"/>
    <cellStyle name="20% - Dekorfärg6 2 2 3 3 3 6" xfId="44923" xr:uid="{00000000-0005-0000-0000-00002D570000}"/>
    <cellStyle name="20% - Dekorfärg6 2 2 3 3 3_Tabell 6a K" xfId="24393" xr:uid="{00000000-0005-0000-0000-00002E570000}"/>
    <cellStyle name="20% - Dekorfärg6 2 2 3 3 4" xfId="5161" xr:uid="{00000000-0005-0000-0000-00002F570000}"/>
    <cellStyle name="20% - Dekorfärg6 2 2 3 3 4 2" xfId="14046" xr:uid="{00000000-0005-0000-0000-000030570000}"/>
    <cellStyle name="20% - Dekorfärg6 2 2 3 3 4 2 2" xfId="44924" xr:uid="{00000000-0005-0000-0000-000031570000}"/>
    <cellStyle name="20% - Dekorfärg6 2 2 3 3 4 3" xfId="31543" xr:uid="{00000000-0005-0000-0000-000032570000}"/>
    <cellStyle name="20% - Dekorfärg6 2 2 3 3 4 4" xfId="44925" xr:uid="{00000000-0005-0000-0000-000033570000}"/>
    <cellStyle name="20% - Dekorfärg6 2 2 3 3 4_Tabell 6a K" xfId="19321" xr:uid="{00000000-0005-0000-0000-000034570000}"/>
    <cellStyle name="20% - Dekorfärg6 2 2 3 3 5" xfId="9661" xr:uid="{00000000-0005-0000-0000-000035570000}"/>
    <cellStyle name="20% - Dekorfärg6 2 2 3 3 5 2" xfId="44926" xr:uid="{00000000-0005-0000-0000-000036570000}"/>
    <cellStyle name="20% - Dekorfärg6 2 2 3 3 5 2 2" xfId="44927" xr:uid="{00000000-0005-0000-0000-000037570000}"/>
    <cellStyle name="20% - Dekorfärg6 2 2 3 3 5 3" xfId="44928" xr:uid="{00000000-0005-0000-0000-000038570000}"/>
    <cellStyle name="20% - Dekorfärg6 2 2 3 3 6" xfId="27158" xr:uid="{00000000-0005-0000-0000-000039570000}"/>
    <cellStyle name="20% - Dekorfärg6 2 2 3 3 6 2" xfId="44929" xr:uid="{00000000-0005-0000-0000-00003A570000}"/>
    <cellStyle name="20% - Dekorfärg6 2 2 3 3 7" xfId="44930" xr:uid="{00000000-0005-0000-0000-00003B570000}"/>
    <cellStyle name="20% - Dekorfärg6 2 2 3 3 8" xfId="44931" xr:uid="{00000000-0005-0000-0000-00003C570000}"/>
    <cellStyle name="20% - Dekorfärg6 2 2 3 3_Tabell 6a K" xfId="25883" xr:uid="{00000000-0005-0000-0000-00003D570000}"/>
    <cellStyle name="20% - Dekorfärg6 2 2 3 4" xfId="1200" xr:uid="{00000000-0005-0000-0000-00003E570000}"/>
    <cellStyle name="20% - Dekorfärg6 2 2 3 4 2" xfId="1622" xr:uid="{00000000-0005-0000-0000-00003F570000}"/>
    <cellStyle name="20% - Dekorfärg6 2 2 3 4 2 2" xfId="3814" xr:uid="{00000000-0005-0000-0000-000040570000}"/>
    <cellStyle name="20% - Dekorfärg6 2 2 3 4 2 2 2" xfId="8200" xr:uid="{00000000-0005-0000-0000-000041570000}"/>
    <cellStyle name="20% - Dekorfärg6 2 2 3 4 2 2 2 2" xfId="17085" xr:uid="{00000000-0005-0000-0000-000042570000}"/>
    <cellStyle name="20% - Dekorfärg6 2 2 3 4 2 2 2 2 2" xfId="44932" xr:uid="{00000000-0005-0000-0000-000043570000}"/>
    <cellStyle name="20% - Dekorfärg6 2 2 3 4 2 2 2 3" xfId="34582" xr:uid="{00000000-0005-0000-0000-000044570000}"/>
    <cellStyle name="20% - Dekorfärg6 2 2 3 4 2 2 2_Tabell 6a K" xfId="25336" xr:uid="{00000000-0005-0000-0000-000045570000}"/>
    <cellStyle name="20% - Dekorfärg6 2 2 3 4 2 2 3" xfId="12699" xr:uid="{00000000-0005-0000-0000-000046570000}"/>
    <cellStyle name="20% - Dekorfärg6 2 2 3 4 2 2 3 2" xfId="44933" xr:uid="{00000000-0005-0000-0000-000047570000}"/>
    <cellStyle name="20% - Dekorfärg6 2 2 3 4 2 2 4" xfId="30196" xr:uid="{00000000-0005-0000-0000-000048570000}"/>
    <cellStyle name="20% - Dekorfärg6 2 2 3 4 2 2 5" xfId="44934" xr:uid="{00000000-0005-0000-0000-000049570000}"/>
    <cellStyle name="20% - Dekorfärg6 2 2 3 4 2 2_Tabell 6a K" xfId="25707" xr:uid="{00000000-0005-0000-0000-00004A570000}"/>
    <cellStyle name="20% - Dekorfärg6 2 2 3 4 2 3" xfId="6007" xr:uid="{00000000-0005-0000-0000-00004B570000}"/>
    <cellStyle name="20% - Dekorfärg6 2 2 3 4 2 3 2" xfId="14892" xr:uid="{00000000-0005-0000-0000-00004C570000}"/>
    <cellStyle name="20% - Dekorfärg6 2 2 3 4 2 3 2 2" xfId="44935" xr:uid="{00000000-0005-0000-0000-00004D570000}"/>
    <cellStyle name="20% - Dekorfärg6 2 2 3 4 2 3 3" xfId="32389" xr:uid="{00000000-0005-0000-0000-00004E570000}"/>
    <cellStyle name="20% - Dekorfärg6 2 2 3 4 2 3 4" xfId="44936" xr:uid="{00000000-0005-0000-0000-00004F570000}"/>
    <cellStyle name="20% - Dekorfärg6 2 2 3 4 2 3_Tabell 6a K" xfId="20050" xr:uid="{00000000-0005-0000-0000-000050570000}"/>
    <cellStyle name="20% - Dekorfärg6 2 2 3 4 2 4" xfId="10507" xr:uid="{00000000-0005-0000-0000-000051570000}"/>
    <cellStyle name="20% - Dekorfärg6 2 2 3 4 2 4 2" xfId="44937" xr:uid="{00000000-0005-0000-0000-000052570000}"/>
    <cellStyle name="20% - Dekorfärg6 2 2 3 4 2 4 2 2" xfId="44938" xr:uid="{00000000-0005-0000-0000-000053570000}"/>
    <cellStyle name="20% - Dekorfärg6 2 2 3 4 2 4 3" xfId="44939" xr:uid="{00000000-0005-0000-0000-000054570000}"/>
    <cellStyle name="20% - Dekorfärg6 2 2 3 4 2 5" xfId="28004" xr:uid="{00000000-0005-0000-0000-000055570000}"/>
    <cellStyle name="20% - Dekorfärg6 2 2 3 4 2 5 2" xfId="44940" xr:uid="{00000000-0005-0000-0000-000056570000}"/>
    <cellStyle name="20% - Dekorfärg6 2 2 3 4 2 6" xfId="44941" xr:uid="{00000000-0005-0000-0000-000057570000}"/>
    <cellStyle name="20% - Dekorfärg6 2 2 3 4 2 7" xfId="44942" xr:uid="{00000000-0005-0000-0000-000058570000}"/>
    <cellStyle name="20% - Dekorfärg6 2 2 3 4 2_Tabell 6a K" xfId="20475" xr:uid="{00000000-0005-0000-0000-000059570000}"/>
    <cellStyle name="20% - Dekorfärg6 2 2 3 4 3" xfId="3392" xr:uid="{00000000-0005-0000-0000-00005A570000}"/>
    <cellStyle name="20% - Dekorfärg6 2 2 3 4 3 2" xfId="7778" xr:uid="{00000000-0005-0000-0000-00005B570000}"/>
    <cellStyle name="20% - Dekorfärg6 2 2 3 4 3 2 2" xfId="16663" xr:uid="{00000000-0005-0000-0000-00005C570000}"/>
    <cellStyle name="20% - Dekorfärg6 2 2 3 4 3 2 2 2" xfId="44943" xr:uid="{00000000-0005-0000-0000-00005D570000}"/>
    <cellStyle name="20% - Dekorfärg6 2 2 3 4 3 2 3" xfId="34160" xr:uid="{00000000-0005-0000-0000-00005E570000}"/>
    <cellStyle name="20% - Dekorfärg6 2 2 3 4 3 2 4" xfId="44944" xr:uid="{00000000-0005-0000-0000-00005F570000}"/>
    <cellStyle name="20% - Dekorfärg6 2 2 3 4 3 2_Tabell 6a K" xfId="22787" xr:uid="{00000000-0005-0000-0000-000060570000}"/>
    <cellStyle name="20% - Dekorfärg6 2 2 3 4 3 3" xfId="12277" xr:uid="{00000000-0005-0000-0000-000061570000}"/>
    <cellStyle name="20% - Dekorfärg6 2 2 3 4 3 3 2" xfId="44945" xr:uid="{00000000-0005-0000-0000-000062570000}"/>
    <cellStyle name="20% - Dekorfärg6 2 2 3 4 3 3 2 2" xfId="44946" xr:uid="{00000000-0005-0000-0000-000063570000}"/>
    <cellStyle name="20% - Dekorfärg6 2 2 3 4 3 3 3" xfId="44947" xr:uid="{00000000-0005-0000-0000-000064570000}"/>
    <cellStyle name="20% - Dekorfärg6 2 2 3 4 3 4" xfId="29774" xr:uid="{00000000-0005-0000-0000-000065570000}"/>
    <cellStyle name="20% - Dekorfärg6 2 2 3 4 3 4 2" xfId="44948" xr:uid="{00000000-0005-0000-0000-000066570000}"/>
    <cellStyle name="20% - Dekorfärg6 2 2 3 4 3 5" xfId="44949" xr:uid="{00000000-0005-0000-0000-000067570000}"/>
    <cellStyle name="20% - Dekorfärg6 2 2 3 4 3 6" xfId="44950" xr:uid="{00000000-0005-0000-0000-000068570000}"/>
    <cellStyle name="20% - Dekorfärg6 2 2 3 4 3_Tabell 6a K" xfId="19727" xr:uid="{00000000-0005-0000-0000-000069570000}"/>
    <cellStyle name="20% - Dekorfärg6 2 2 3 4 4" xfId="5585" xr:uid="{00000000-0005-0000-0000-00006A570000}"/>
    <cellStyle name="20% - Dekorfärg6 2 2 3 4 4 2" xfId="14470" xr:uid="{00000000-0005-0000-0000-00006B570000}"/>
    <cellStyle name="20% - Dekorfärg6 2 2 3 4 4 2 2" xfId="44951" xr:uid="{00000000-0005-0000-0000-00006C570000}"/>
    <cellStyle name="20% - Dekorfärg6 2 2 3 4 4 3" xfId="31967" xr:uid="{00000000-0005-0000-0000-00006D570000}"/>
    <cellStyle name="20% - Dekorfärg6 2 2 3 4 4 4" xfId="44952" xr:uid="{00000000-0005-0000-0000-00006E570000}"/>
    <cellStyle name="20% - Dekorfärg6 2 2 3 4 4_Tabell 6a K" xfId="22156" xr:uid="{00000000-0005-0000-0000-00006F570000}"/>
    <cellStyle name="20% - Dekorfärg6 2 2 3 4 5" xfId="10085" xr:uid="{00000000-0005-0000-0000-000070570000}"/>
    <cellStyle name="20% - Dekorfärg6 2 2 3 4 5 2" xfId="44953" xr:uid="{00000000-0005-0000-0000-000071570000}"/>
    <cellStyle name="20% - Dekorfärg6 2 2 3 4 5 2 2" xfId="44954" xr:uid="{00000000-0005-0000-0000-000072570000}"/>
    <cellStyle name="20% - Dekorfärg6 2 2 3 4 5 3" xfId="44955" xr:uid="{00000000-0005-0000-0000-000073570000}"/>
    <cellStyle name="20% - Dekorfärg6 2 2 3 4 6" xfId="27582" xr:uid="{00000000-0005-0000-0000-000074570000}"/>
    <cellStyle name="20% - Dekorfärg6 2 2 3 4 6 2" xfId="44956" xr:uid="{00000000-0005-0000-0000-000075570000}"/>
    <cellStyle name="20% - Dekorfärg6 2 2 3 4 7" xfId="44957" xr:uid="{00000000-0005-0000-0000-000076570000}"/>
    <cellStyle name="20% - Dekorfärg6 2 2 3 4 8" xfId="44958" xr:uid="{00000000-0005-0000-0000-000077570000}"/>
    <cellStyle name="20% - Dekorfärg6 2 2 3 4_Tabell 6a K" xfId="22528" xr:uid="{00000000-0005-0000-0000-000078570000}"/>
    <cellStyle name="20% - Dekorfärg6 2 2 3 5" xfId="1618" xr:uid="{00000000-0005-0000-0000-000079570000}"/>
    <cellStyle name="20% - Dekorfärg6 2 2 3 5 2" xfId="3810" xr:uid="{00000000-0005-0000-0000-00007A570000}"/>
    <cellStyle name="20% - Dekorfärg6 2 2 3 5 2 2" xfId="8196" xr:uid="{00000000-0005-0000-0000-00007B570000}"/>
    <cellStyle name="20% - Dekorfärg6 2 2 3 5 2 2 2" xfId="17081" xr:uid="{00000000-0005-0000-0000-00007C570000}"/>
    <cellStyle name="20% - Dekorfärg6 2 2 3 5 2 2 2 2" xfId="44959" xr:uid="{00000000-0005-0000-0000-00007D570000}"/>
    <cellStyle name="20% - Dekorfärg6 2 2 3 5 2 2 3" xfId="34578" xr:uid="{00000000-0005-0000-0000-00007E570000}"/>
    <cellStyle name="20% - Dekorfärg6 2 2 3 5 2 2_Tabell 6a K" xfId="21293" xr:uid="{00000000-0005-0000-0000-00007F570000}"/>
    <cellStyle name="20% - Dekorfärg6 2 2 3 5 2 3" xfId="12695" xr:uid="{00000000-0005-0000-0000-000080570000}"/>
    <cellStyle name="20% - Dekorfärg6 2 2 3 5 2 3 2" xfId="44960" xr:uid="{00000000-0005-0000-0000-000081570000}"/>
    <cellStyle name="20% - Dekorfärg6 2 2 3 5 2 4" xfId="30192" xr:uid="{00000000-0005-0000-0000-000082570000}"/>
    <cellStyle name="20% - Dekorfärg6 2 2 3 5 2 5" xfId="44961" xr:uid="{00000000-0005-0000-0000-000083570000}"/>
    <cellStyle name="20% - Dekorfärg6 2 2 3 5 2_Tabell 6a K" xfId="25899" xr:uid="{00000000-0005-0000-0000-000084570000}"/>
    <cellStyle name="20% - Dekorfärg6 2 2 3 5 3" xfId="6003" xr:uid="{00000000-0005-0000-0000-000085570000}"/>
    <cellStyle name="20% - Dekorfärg6 2 2 3 5 3 2" xfId="14888" xr:uid="{00000000-0005-0000-0000-000086570000}"/>
    <cellStyle name="20% - Dekorfärg6 2 2 3 5 3 2 2" xfId="44962" xr:uid="{00000000-0005-0000-0000-000087570000}"/>
    <cellStyle name="20% - Dekorfärg6 2 2 3 5 3 3" xfId="32385" xr:uid="{00000000-0005-0000-0000-000088570000}"/>
    <cellStyle name="20% - Dekorfärg6 2 2 3 5 3 4" xfId="44963" xr:uid="{00000000-0005-0000-0000-000089570000}"/>
    <cellStyle name="20% - Dekorfärg6 2 2 3 5 3_Tabell 6a K" xfId="21804" xr:uid="{00000000-0005-0000-0000-00008A570000}"/>
    <cellStyle name="20% - Dekorfärg6 2 2 3 5 4" xfId="10503" xr:uid="{00000000-0005-0000-0000-00008B570000}"/>
    <cellStyle name="20% - Dekorfärg6 2 2 3 5 4 2" xfId="44964" xr:uid="{00000000-0005-0000-0000-00008C570000}"/>
    <cellStyle name="20% - Dekorfärg6 2 2 3 5 4 2 2" xfId="44965" xr:uid="{00000000-0005-0000-0000-00008D570000}"/>
    <cellStyle name="20% - Dekorfärg6 2 2 3 5 4 3" xfId="44966" xr:uid="{00000000-0005-0000-0000-00008E570000}"/>
    <cellStyle name="20% - Dekorfärg6 2 2 3 5 5" xfId="28000" xr:uid="{00000000-0005-0000-0000-00008F570000}"/>
    <cellStyle name="20% - Dekorfärg6 2 2 3 5 5 2" xfId="44967" xr:uid="{00000000-0005-0000-0000-000090570000}"/>
    <cellStyle name="20% - Dekorfärg6 2 2 3 5 6" xfId="44968" xr:uid="{00000000-0005-0000-0000-000091570000}"/>
    <cellStyle name="20% - Dekorfärg6 2 2 3 5 7" xfId="44969" xr:uid="{00000000-0005-0000-0000-000092570000}"/>
    <cellStyle name="20% - Dekorfärg6 2 2 3 5_Tabell 6a K" xfId="25111" xr:uid="{00000000-0005-0000-0000-000093570000}"/>
    <cellStyle name="20% - Dekorfärg6 2 2 3 6" xfId="2544" xr:uid="{00000000-0005-0000-0000-000094570000}"/>
    <cellStyle name="20% - Dekorfärg6 2 2 3 6 2" xfId="6930" xr:uid="{00000000-0005-0000-0000-000095570000}"/>
    <cellStyle name="20% - Dekorfärg6 2 2 3 6 2 2" xfId="15815" xr:uid="{00000000-0005-0000-0000-000096570000}"/>
    <cellStyle name="20% - Dekorfärg6 2 2 3 6 2 2 2" xfId="44970" xr:uid="{00000000-0005-0000-0000-000097570000}"/>
    <cellStyle name="20% - Dekorfärg6 2 2 3 6 2 3" xfId="33312" xr:uid="{00000000-0005-0000-0000-000098570000}"/>
    <cellStyle name="20% - Dekorfärg6 2 2 3 6 2 4" xfId="44971" xr:uid="{00000000-0005-0000-0000-000099570000}"/>
    <cellStyle name="20% - Dekorfärg6 2 2 3 6 2_Tabell 6a K" xfId="24497" xr:uid="{00000000-0005-0000-0000-00009A570000}"/>
    <cellStyle name="20% - Dekorfärg6 2 2 3 6 3" xfId="11429" xr:uid="{00000000-0005-0000-0000-00009B570000}"/>
    <cellStyle name="20% - Dekorfärg6 2 2 3 6 3 2" xfId="44972" xr:uid="{00000000-0005-0000-0000-00009C570000}"/>
    <cellStyle name="20% - Dekorfärg6 2 2 3 6 3 2 2" xfId="44973" xr:uid="{00000000-0005-0000-0000-00009D570000}"/>
    <cellStyle name="20% - Dekorfärg6 2 2 3 6 3 3" xfId="44974" xr:uid="{00000000-0005-0000-0000-00009E570000}"/>
    <cellStyle name="20% - Dekorfärg6 2 2 3 6 4" xfId="28926" xr:uid="{00000000-0005-0000-0000-00009F570000}"/>
    <cellStyle name="20% - Dekorfärg6 2 2 3 6 4 2" xfId="44975" xr:uid="{00000000-0005-0000-0000-0000A0570000}"/>
    <cellStyle name="20% - Dekorfärg6 2 2 3 6 5" xfId="44976" xr:uid="{00000000-0005-0000-0000-0000A1570000}"/>
    <cellStyle name="20% - Dekorfärg6 2 2 3 6 6" xfId="44977" xr:uid="{00000000-0005-0000-0000-0000A2570000}"/>
    <cellStyle name="20% - Dekorfärg6 2 2 3 6_Tabell 6a K" xfId="21369" xr:uid="{00000000-0005-0000-0000-0000A3570000}"/>
    <cellStyle name="20% - Dekorfärg6 2 2 3 7" xfId="4737" xr:uid="{00000000-0005-0000-0000-0000A4570000}"/>
    <cellStyle name="20% - Dekorfärg6 2 2 3 7 2" xfId="13622" xr:uid="{00000000-0005-0000-0000-0000A5570000}"/>
    <cellStyle name="20% - Dekorfärg6 2 2 3 7 2 2" xfId="44978" xr:uid="{00000000-0005-0000-0000-0000A6570000}"/>
    <cellStyle name="20% - Dekorfärg6 2 2 3 7 3" xfId="31119" xr:uid="{00000000-0005-0000-0000-0000A7570000}"/>
    <cellStyle name="20% - Dekorfärg6 2 2 3 7 4" xfId="44979" xr:uid="{00000000-0005-0000-0000-0000A8570000}"/>
    <cellStyle name="20% - Dekorfärg6 2 2 3 7_Tabell 6a K" xfId="25975" xr:uid="{00000000-0005-0000-0000-0000A9570000}"/>
    <cellStyle name="20% - Dekorfärg6 2 2 3 8" xfId="9237" xr:uid="{00000000-0005-0000-0000-0000AA570000}"/>
    <cellStyle name="20% - Dekorfärg6 2 2 3 8 2" xfId="44980" xr:uid="{00000000-0005-0000-0000-0000AB570000}"/>
    <cellStyle name="20% - Dekorfärg6 2 2 3 8 2 2" xfId="44981" xr:uid="{00000000-0005-0000-0000-0000AC570000}"/>
    <cellStyle name="20% - Dekorfärg6 2 2 3 8 3" xfId="44982" xr:uid="{00000000-0005-0000-0000-0000AD570000}"/>
    <cellStyle name="20% - Dekorfärg6 2 2 3 9" xfId="26734" xr:uid="{00000000-0005-0000-0000-0000AE570000}"/>
    <cellStyle name="20% - Dekorfärg6 2 2 3 9 2" xfId="44983" xr:uid="{00000000-0005-0000-0000-0000AF570000}"/>
    <cellStyle name="20% - Dekorfärg6 2 2 3_Tabell 6a K" xfId="26240" xr:uid="{00000000-0005-0000-0000-0000B0570000}"/>
    <cellStyle name="20% - Dekorfärg6 2 2 4" xfId="214" xr:uid="{00000000-0005-0000-0000-0000B1570000}"/>
    <cellStyle name="20% - Dekorfärg6 2 2 4 10" xfId="44984" xr:uid="{00000000-0005-0000-0000-0000B2570000}"/>
    <cellStyle name="20% - Dekorfärg6 2 2 4 11" xfId="44985" xr:uid="{00000000-0005-0000-0000-0000B3570000}"/>
    <cellStyle name="20% - Dekorfärg6 2 2 4 12" xfId="44986" xr:uid="{00000000-0005-0000-0000-0000B4570000}"/>
    <cellStyle name="20% - Dekorfärg6 2 2 4 2" xfId="426" xr:uid="{00000000-0005-0000-0000-0000B5570000}"/>
    <cellStyle name="20% - Dekorfärg6 2 2 4 2 2" xfId="850" xr:uid="{00000000-0005-0000-0000-0000B6570000}"/>
    <cellStyle name="20% - Dekorfärg6 2 2 4 2 2 2" xfId="1625" xr:uid="{00000000-0005-0000-0000-0000B7570000}"/>
    <cellStyle name="20% - Dekorfärg6 2 2 4 2 2 2 2" xfId="3817" xr:uid="{00000000-0005-0000-0000-0000B8570000}"/>
    <cellStyle name="20% - Dekorfärg6 2 2 4 2 2 2 2 2" xfId="8203" xr:uid="{00000000-0005-0000-0000-0000B9570000}"/>
    <cellStyle name="20% - Dekorfärg6 2 2 4 2 2 2 2 2 2" xfId="17088" xr:uid="{00000000-0005-0000-0000-0000BA570000}"/>
    <cellStyle name="20% - Dekorfärg6 2 2 4 2 2 2 2 2 2 2" xfId="44987" xr:uid="{00000000-0005-0000-0000-0000BB570000}"/>
    <cellStyle name="20% - Dekorfärg6 2 2 4 2 2 2 2 2 3" xfId="34585" xr:uid="{00000000-0005-0000-0000-0000BC570000}"/>
    <cellStyle name="20% - Dekorfärg6 2 2 4 2 2 2 2 2_Tabell 6a K" xfId="21097" xr:uid="{00000000-0005-0000-0000-0000BD570000}"/>
    <cellStyle name="20% - Dekorfärg6 2 2 4 2 2 2 2 3" xfId="12702" xr:uid="{00000000-0005-0000-0000-0000BE570000}"/>
    <cellStyle name="20% - Dekorfärg6 2 2 4 2 2 2 2 3 2" xfId="44988" xr:uid="{00000000-0005-0000-0000-0000BF570000}"/>
    <cellStyle name="20% - Dekorfärg6 2 2 4 2 2 2 2 4" xfId="30199" xr:uid="{00000000-0005-0000-0000-0000C0570000}"/>
    <cellStyle name="20% - Dekorfärg6 2 2 4 2 2 2 2 5" xfId="44989" xr:uid="{00000000-0005-0000-0000-0000C1570000}"/>
    <cellStyle name="20% - Dekorfärg6 2 2 4 2 2 2 2_Tabell 6a K" xfId="24802" xr:uid="{00000000-0005-0000-0000-0000C2570000}"/>
    <cellStyle name="20% - Dekorfärg6 2 2 4 2 2 2 3" xfId="6010" xr:uid="{00000000-0005-0000-0000-0000C3570000}"/>
    <cellStyle name="20% - Dekorfärg6 2 2 4 2 2 2 3 2" xfId="14895" xr:uid="{00000000-0005-0000-0000-0000C4570000}"/>
    <cellStyle name="20% - Dekorfärg6 2 2 4 2 2 2 3 2 2" xfId="44990" xr:uid="{00000000-0005-0000-0000-0000C5570000}"/>
    <cellStyle name="20% - Dekorfärg6 2 2 4 2 2 2 3 3" xfId="32392" xr:uid="{00000000-0005-0000-0000-0000C6570000}"/>
    <cellStyle name="20% - Dekorfärg6 2 2 4 2 2 2 3 4" xfId="44991" xr:uid="{00000000-0005-0000-0000-0000C7570000}"/>
    <cellStyle name="20% - Dekorfärg6 2 2 4 2 2 2 3_Tabell 6a K" xfId="18042" xr:uid="{00000000-0005-0000-0000-0000C8570000}"/>
    <cellStyle name="20% - Dekorfärg6 2 2 4 2 2 2 4" xfId="10510" xr:uid="{00000000-0005-0000-0000-0000C9570000}"/>
    <cellStyle name="20% - Dekorfärg6 2 2 4 2 2 2 4 2" xfId="44992" xr:uid="{00000000-0005-0000-0000-0000CA570000}"/>
    <cellStyle name="20% - Dekorfärg6 2 2 4 2 2 2 4 2 2" xfId="44993" xr:uid="{00000000-0005-0000-0000-0000CB570000}"/>
    <cellStyle name="20% - Dekorfärg6 2 2 4 2 2 2 4 3" xfId="44994" xr:uid="{00000000-0005-0000-0000-0000CC570000}"/>
    <cellStyle name="20% - Dekorfärg6 2 2 4 2 2 2 5" xfId="28007" xr:uid="{00000000-0005-0000-0000-0000CD570000}"/>
    <cellStyle name="20% - Dekorfärg6 2 2 4 2 2 2 5 2" xfId="44995" xr:uid="{00000000-0005-0000-0000-0000CE570000}"/>
    <cellStyle name="20% - Dekorfärg6 2 2 4 2 2 2 6" xfId="44996" xr:uid="{00000000-0005-0000-0000-0000CF570000}"/>
    <cellStyle name="20% - Dekorfärg6 2 2 4 2 2 2 7" xfId="44997" xr:uid="{00000000-0005-0000-0000-0000D0570000}"/>
    <cellStyle name="20% - Dekorfärg6 2 2 4 2 2 2_Tabell 6a K" xfId="25257" xr:uid="{00000000-0005-0000-0000-0000D1570000}"/>
    <cellStyle name="20% - Dekorfärg6 2 2 4 2 2 3" xfId="3042" xr:uid="{00000000-0005-0000-0000-0000D2570000}"/>
    <cellStyle name="20% - Dekorfärg6 2 2 4 2 2 3 2" xfId="7428" xr:uid="{00000000-0005-0000-0000-0000D3570000}"/>
    <cellStyle name="20% - Dekorfärg6 2 2 4 2 2 3 2 2" xfId="16313" xr:uid="{00000000-0005-0000-0000-0000D4570000}"/>
    <cellStyle name="20% - Dekorfärg6 2 2 4 2 2 3 2 2 2" xfId="44998" xr:uid="{00000000-0005-0000-0000-0000D5570000}"/>
    <cellStyle name="20% - Dekorfärg6 2 2 4 2 2 3 2 3" xfId="33810" xr:uid="{00000000-0005-0000-0000-0000D6570000}"/>
    <cellStyle name="20% - Dekorfärg6 2 2 4 2 2 3 2 4" xfId="44999" xr:uid="{00000000-0005-0000-0000-0000D7570000}"/>
    <cellStyle name="20% - Dekorfärg6 2 2 4 2 2 3 2_Tabell 6a K" xfId="19812" xr:uid="{00000000-0005-0000-0000-0000D8570000}"/>
    <cellStyle name="20% - Dekorfärg6 2 2 4 2 2 3 3" xfId="11927" xr:uid="{00000000-0005-0000-0000-0000D9570000}"/>
    <cellStyle name="20% - Dekorfärg6 2 2 4 2 2 3 3 2" xfId="45000" xr:uid="{00000000-0005-0000-0000-0000DA570000}"/>
    <cellStyle name="20% - Dekorfärg6 2 2 4 2 2 3 3 2 2" xfId="45001" xr:uid="{00000000-0005-0000-0000-0000DB570000}"/>
    <cellStyle name="20% - Dekorfärg6 2 2 4 2 2 3 3 3" xfId="45002" xr:uid="{00000000-0005-0000-0000-0000DC570000}"/>
    <cellStyle name="20% - Dekorfärg6 2 2 4 2 2 3 4" xfId="29424" xr:uid="{00000000-0005-0000-0000-0000DD570000}"/>
    <cellStyle name="20% - Dekorfärg6 2 2 4 2 2 3 4 2" xfId="45003" xr:uid="{00000000-0005-0000-0000-0000DE570000}"/>
    <cellStyle name="20% - Dekorfärg6 2 2 4 2 2 3 5" xfId="45004" xr:uid="{00000000-0005-0000-0000-0000DF570000}"/>
    <cellStyle name="20% - Dekorfärg6 2 2 4 2 2 3 6" xfId="45005" xr:uid="{00000000-0005-0000-0000-0000E0570000}"/>
    <cellStyle name="20% - Dekorfärg6 2 2 4 2 2 3_Tabell 6a K" xfId="24070" xr:uid="{00000000-0005-0000-0000-0000E1570000}"/>
    <cellStyle name="20% - Dekorfärg6 2 2 4 2 2 4" xfId="5235" xr:uid="{00000000-0005-0000-0000-0000E2570000}"/>
    <cellStyle name="20% - Dekorfärg6 2 2 4 2 2 4 2" xfId="14120" xr:uid="{00000000-0005-0000-0000-0000E3570000}"/>
    <cellStyle name="20% - Dekorfärg6 2 2 4 2 2 4 2 2" xfId="45006" xr:uid="{00000000-0005-0000-0000-0000E4570000}"/>
    <cellStyle name="20% - Dekorfärg6 2 2 4 2 2 4 3" xfId="31617" xr:uid="{00000000-0005-0000-0000-0000E5570000}"/>
    <cellStyle name="20% - Dekorfärg6 2 2 4 2 2 4 4" xfId="45007" xr:uid="{00000000-0005-0000-0000-0000E6570000}"/>
    <cellStyle name="20% - Dekorfärg6 2 2 4 2 2 4_Tabell 6a K" xfId="22497" xr:uid="{00000000-0005-0000-0000-0000E7570000}"/>
    <cellStyle name="20% - Dekorfärg6 2 2 4 2 2 5" xfId="9735" xr:uid="{00000000-0005-0000-0000-0000E8570000}"/>
    <cellStyle name="20% - Dekorfärg6 2 2 4 2 2 5 2" xfId="45008" xr:uid="{00000000-0005-0000-0000-0000E9570000}"/>
    <cellStyle name="20% - Dekorfärg6 2 2 4 2 2 5 2 2" xfId="45009" xr:uid="{00000000-0005-0000-0000-0000EA570000}"/>
    <cellStyle name="20% - Dekorfärg6 2 2 4 2 2 5 3" xfId="45010" xr:uid="{00000000-0005-0000-0000-0000EB570000}"/>
    <cellStyle name="20% - Dekorfärg6 2 2 4 2 2 6" xfId="27232" xr:uid="{00000000-0005-0000-0000-0000EC570000}"/>
    <cellStyle name="20% - Dekorfärg6 2 2 4 2 2 6 2" xfId="45011" xr:uid="{00000000-0005-0000-0000-0000ED570000}"/>
    <cellStyle name="20% - Dekorfärg6 2 2 4 2 2 7" xfId="45012" xr:uid="{00000000-0005-0000-0000-0000EE570000}"/>
    <cellStyle name="20% - Dekorfärg6 2 2 4 2 2 8" xfId="45013" xr:uid="{00000000-0005-0000-0000-0000EF570000}"/>
    <cellStyle name="20% - Dekorfärg6 2 2 4 2 2_Tabell 6a K" xfId="18798" xr:uid="{00000000-0005-0000-0000-0000F0570000}"/>
    <cellStyle name="20% - Dekorfärg6 2 2 4 2 3" xfId="1624" xr:uid="{00000000-0005-0000-0000-0000F1570000}"/>
    <cellStyle name="20% - Dekorfärg6 2 2 4 2 3 2" xfId="3816" xr:uid="{00000000-0005-0000-0000-0000F2570000}"/>
    <cellStyle name="20% - Dekorfärg6 2 2 4 2 3 2 2" xfId="8202" xr:uid="{00000000-0005-0000-0000-0000F3570000}"/>
    <cellStyle name="20% - Dekorfärg6 2 2 4 2 3 2 2 2" xfId="17087" xr:uid="{00000000-0005-0000-0000-0000F4570000}"/>
    <cellStyle name="20% - Dekorfärg6 2 2 4 2 3 2 2 2 2" xfId="45014" xr:uid="{00000000-0005-0000-0000-0000F5570000}"/>
    <cellStyle name="20% - Dekorfärg6 2 2 4 2 3 2 2 3" xfId="34584" xr:uid="{00000000-0005-0000-0000-0000F6570000}"/>
    <cellStyle name="20% - Dekorfärg6 2 2 4 2 3 2 2_Tabell 6a K" xfId="22631" xr:uid="{00000000-0005-0000-0000-0000F7570000}"/>
    <cellStyle name="20% - Dekorfärg6 2 2 4 2 3 2 3" xfId="12701" xr:uid="{00000000-0005-0000-0000-0000F8570000}"/>
    <cellStyle name="20% - Dekorfärg6 2 2 4 2 3 2 3 2" xfId="45015" xr:uid="{00000000-0005-0000-0000-0000F9570000}"/>
    <cellStyle name="20% - Dekorfärg6 2 2 4 2 3 2 4" xfId="30198" xr:uid="{00000000-0005-0000-0000-0000FA570000}"/>
    <cellStyle name="20% - Dekorfärg6 2 2 4 2 3 2 5" xfId="45016" xr:uid="{00000000-0005-0000-0000-0000FB570000}"/>
    <cellStyle name="20% - Dekorfärg6 2 2 4 2 3 2_Tabell 6a K" xfId="19596" xr:uid="{00000000-0005-0000-0000-0000FC570000}"/>
    <cellStyle name="20% - Dekorfärg6 2 2 4 2 3 3" xfId="6009" xr:uid="{00000000-0005-0000-0000-0000FD570000}"/>
    <cellStyle name="20% - Dekorfärg6 2 2 4 2 3 3 2" xfId="14894" xr:uid="{00000000-0005-0000-0000-0000FE570000}"/>
    <cellStyle name="20% - Dekorfärg6 2 2 4 2 3 3 2 2" xfId="45017" xr:uid="{00000000-0005-0000-0000-0000FF570000}"/>
    <cellStyle name="20% - Dekorfärg6 2 2 4 2 3 3 3" xfId="32391" xr:uid="{00000000-0005-0000-0000-000000580000}"/>
    <cellStyle name="20% - Dekorfärg6 2 2 4 2 3 3 4" xfId="45018" xr:uid="{00000000-0005-0000-0000-000001580000}"/>
    <cellStyle name="20% - Dekorfärg6 2 2 4 2 3 3_Tabell 6a K" xfId="25438" xr:uid="{00000000-0005-0000-0000-000002580000}"/>
    <cellStyle name="20% - Dekorfärg6 2 2 4 2 3 4" xfId="10509" xr:uid="{00000000-0005-0000-0000-000003580000}"/>
    <cellStyle name="20% - Dekorfärg6 2 2 4 2 3 4 2" xfId="45019" xr:uid="{00000000-0005-0000-0000-000004580000}"/>
    <cellStyle name="20% - Dekorfärg6 2 2 4 2 3 4 2 2" xfId="45020" xr:uid="{00000000-0005-0000-0000-000005580000}"/>
    <cellStyle name="20% - Dekorfärg6 2 2 4 2 3 4 3" xfId="45021" xr:uid="{00000000-0005-0000-0000-000006580000}"/>
    <cellStyle name="20% - Dekorfärg6 2 2 4 2 3 5" xfId="28006" xr:uid="{00000000-0005-0000-0000-000007580000}"/>
    <cellStyle name="20% - Dekorfärg6 2 2 4 2 3 5 2" xfId="45022" xr:uid="{00000000-0005-0000-0000-000008580000}"/>
    <cellStyle name="20% - Dekorfärg6 2 2 4 2 3 6" xfId="45023" xr:uid="{00000000-0005-0000-0000-000009580000}"/>
    <cellStyle name="20% - Dekorfärg6 2 2 4 2 3 7" xfId="45024" xr:uid="{00000000-0005-0000-0000-00000A580000}"/>
    <cellStyle name="20% - Dekorfärg6 2 2 4 2 3_Tabell 6a K" xfId="19070" xr:uid="{00000000-0005-0000-0000-00000B580000}"/>
    <cellStyle name="20% - Dekorfärg6 2 2 4 2 4" xfId="2618" xr:uid="{00000000-0005-0000-0000-00000C580000}"/>
    <cellStyle name="20% - Dekorfärg6 2 2 4 2 4 2" xfId="7004" xr:uid="{00000000-0005-0000-0000-00000D580000}"/>
    <cellStyle name="20% - Dekorfärg6 2 2 4 2 4 2 2" xfId="15889" xr:uid="{00000000-0005-0000-0000-00000E580000}"/>
    <cellStyle name="20% - Dekorfärg6 2 2 4 2 4 2 2 2" xfId="45025" xr:uid="{00000000-0005-0000-0000-00000F580000}"/>
    <cellStyle name="20% - Dekorfärg6 2 2 4 2 4 2 3" xfId="33386" xr:uid="{00000000-0005-0000-0000-000010580000}"/>
    <cellStyle name="20% - Dekorfärg6 2 2 4 2 4 2 4" xfId="45026" xr:uid="{00000000-0005-0000-0000-000011580000}"/>
    <cellStyle name="20% - Dekorfärg6 2 2 4 2 4 2_Tabell 6a K" xfId="20867" xr:uid="{00000000-0005-0000-0000-000012580000}"/>
    <cellStyle name="20% - Dekorfärg6 2 2 4 2 4 3" xfId="11503" xr:uid="{00000000-0005-0000-0000-000013580000}"/>
    <cellStyle name="20% - Dekorfärg6 2 2 4 2 4 3 2" xfId="45027" xr:uid="{00000000-0005-0000-0000-000014580000}"/>
    <cellStyle name="20% - Dekorfärg6 2 2 4 2 4 3 2 2" xfId="45028" xr:uid="{00000000-0005-0000-0000-000015580000}"/>
    <cellStyle name="20% - Dekorfärg6 2 2 4 2 4 3 3" xfId="45029" xr:uid="{00000000-0005-0000-0000-000016580000}"/>
    <cellStyle name="20% - Dekorfärg6 2 2 4 2 4 4" xfId="29000" xr:uid="{00000000-0005-0000-0000-000017580000}"/>
    <cellStyle name="20% - Dekorfärg6 2 2 4 2 4 4 2" xfId="45030" xr:uid="{00000000-0005-0000-0000-000018580000}"/>
    <cellStyle name="20% - Dekorfärg6 2 2 4 2 4 5" xfId="45031" xr:uid="{00000000-0005-0000-0000-000019580000}"/>
    <cellStyle name="20% - Dekorfärg6 2 2 4 2 4 6" xfId="45032" xr:uid="{00000000-0005-0000-0000-00001A580000}"/>
    <cellStyle name="20% - Dekorfärg6 2 2 4 2 4_Tabell 6a K" xfId="18464" xr:uid="{00000000-0005-0000-0000-00001B580000}"/>
    <cellStyle name="20% - Dekorfärg6 2 2 4 2 5" xfId="4811" xr:uid="{00000000-0005-0000-0000-00001C580000}"/>
    <cellStyle name="20% - Dekorfärg6 2 2 4 2 5 2" xfId="13696" xr:uid="{00000000-0005-0000-0000-00001D580000}"/>
    <cellStyle name="20% - Dekorfärg6 2 2 4 2 5 2 2" xfId="45033" xr:uid="{00000000-0005-0000-0000-00001E580000}"/>
    <cellStyle name="20% - Dekorfärg6 2 2 4 2 5 3" xfId="31193" xr:uid="{00000000-0005-0000-0000-00001F580000}"/>
    <cellStyle name="20% - Dekorfärg6 2 2 4 2 5 4" xfId="45034" xr:uid="{00000000-0005-0000-0000-000020580000}"/>
    <cellStyle name="20% - Dekorfärg6 2 2 4 2 5_Tabell 6a K" xfId="8927" xr:uid="{00000000-0005-0000-0000-000021580000}"/>
    <cellStyle name="20% - Dekorfärg6 2 2 4 2 6" xfId="9311" xr:uid="{00000000-0005-0000-0000-000022580000}"/>
    <cellStyle name="20% - Dekorfärg6 2 2 4 2 6 2" xfId="45035" xr:uid="{00000000-0005-0000-0000-000023580000}"/>
    <cellStyle name="20% - Dekorfärg6 2 2 4 2 6 2 2" xfId="45036" xr:uid="{00000000-0005-0000-0000-000024580000}"/>
    <cellStyle name="20% - Dekorfärg6 2 2 4 2 6 3" xfId="45037" xr:uid="{00000000-0005-0000-0000-000025580000}"/>
    <cellStyle name="20% - Dekorfärg6 2 2 4 2 7" xfId="26808" xr:uid="{00000000-0005-0000-0000-000026580000}"/>
    <cellStyle name="20% - Dekorfärg6 2 2 4 2 7 2" xfId="45038" xr:uid="{00000000-0005-0000-0000-000027580000}"/>
    <cellStyle name="20% - Dekorfärg6 2 2 4 2 8" xfId="45039" xr:uid="{00000000-0005-0000-0000-000028580000}"/>
    <cellStyle name="20% - Dekorfärg6 2 2 4 2 9" xfId="45040" xr:uid="{00000000-0005-0000-0000-000029580000}"/>
    <cellStyle name="20% - Dekorfärg6 2 2 4 2_Tabell 6a K" xfId="20362" xr:uid="{00000000-0005-0000-0000-00002A580000}"/>
    <cellStyle name="20% - Dekorfärg6 2 2 4 3" xfId="638" xr:uid="{00000000-0005-0000-0000-00002B580000}"/>
    <cellStyle name="20% - Dekorfärg6 2 2 4 3 2" xfId="1626" xr:uid="{00000000-0005-0000-0000-00002C580000}"/>
    <cellStyle name="20% - Dekorfärg6 2 2 4 3 2 2" xfId="3818" xr:uid="{00000000-0005-0000-0000-00002D580000}"/>
    <cellStyle name="20% - Dekorfärg6 2 2 4 3 2 2 2" xfId="8204" xr:uid="{00000000-0005-0000-0000-00002E580000}"/>
    <cellStyle name="20% - Dekorfärg6 2 2 4 3 2 2 2 2" xfId="17089" xr:uid="{00000000-0005-0000-0000-00002F580000}"/>
    <cellStyle name="20% - Dekorfärg6 2 2 4 3 2 2 2 2 2" xfId="45041" xr:uid="{00000000-0005-0000-0000-000030580000}"/>
    <cellStyle name="20% - Dekorfärg6 2 2 4 3 2 2 2 3" xfId="34586" xr:uid="{00000000-0005-0000-0000-000031580000}"/>
    <cellStyle name="20% - Dekorfärg6 2 2 4 3 2 2 2_Tabell 6a K" xfId="19198" xr:uid="{00000000-0005-0000-0000-000032580000}"/>
    <cellStyle name="20% - Dekorfärg6 2 2 4 3 2 2 3" xfId="12703" xr:uid="{00000000-0005-0000-0000-000033580000}"/>
    <cellStyle name="20% - Dekorfärg6 2 2 4 3 2 2 3 2" xfId="45042" xr:uid="{00000000-0005-0000-0000-000034580000}"/>
    <cellStyle name="20% - Dekorfärg6 2 2 4 3 2 2 4" xfId="30200" xr:uid="{00000000-0005-0000-0000-000035580000}"/>
    <cellStyle name="20% - Dekorfärg6 2 2 4 3 2 2 5" xfId="45043" xr:uid="{00000000-0005-0000-0000-000036580000}"/>
    <cellStyle name="20% - Dekorfärg6 2 2 4 3 2 2_Tabell 6a K" xfId="24950" xr:uid="{00000000-0005-0000-0000-000037580000}"/>
    <cellStyle name="20% - Dekorfärg6 2 2 4 3 2 3" xfId="6011" xr:uid="{00000000-0005-0000-0000-000038580000}"/>
    <cellStyle name="20% - Dekorfärg6 2 2 4 3 2 3 2" xfId="14896" xr:uid="{00000000-0005-0000-0000-000039580000}"/>
    <cellStyle name="20% - Dekorfärg6 2 2 4 3 2 3 2 2" xfId="45044" xr:uid="{00000000-0005-0000-0000-00003A580000}"/>
    <cellStyle name="20% - Dekorfärg6 2 2 4 3 2 3 3" xfId="32393" xr:uid="{00000000-0005-0000-0000-00003B580000}"/>
    <cellStyle name="20% - Dekorfärg6 2 2 4 3 2 3 4" xfId="45045" xr:uid="{00000000-0005-0000-0000-00003C580000}"/>
    <cellStyle name="20% - Dekorfärg6 2 2 4 3 2 3_Tabell 6a K" xfId="20155" xr:uid="{00000000-0005-0000-0000-00003D580000}"/>
    <cellStyle name="20% - Dekorfärg6 2 2 4 3 2 4" xfId="10511" xr:uid="{00000000-0005-0000-0000-00003E580000}"/>
    <cellStyle name="20% - Dekorfärg6 2 2 4 3 2 4 2" xfId="45046" xr:uid="{00000000-0005-0000-0000-00003F580000}"/>
    <cellStyle name="20% - Dekorfärg6 2 2 4 3 2 4 2 2" xfId="45047" xr:uid="{00000000-0005-0000-0000-000040580000}"/>
    <cellStyle name="20% - Dekorfärg6 2 2 4 3 2 4 3" xfId="45048" xr:uid="{00000000-0005-0000-0000-000041580000}"/>
    <cellStyle name="20% - Dekorfärg6 2 2 4 3 2 5" xfId="28008" xr:uid="{00000000-0005-0000-0000-000042580000}"/>
    <cellStyle name="20% - Dekorfärg6 2 2 4 3 2 5 2" xfId="45049" xr:uid="{00000000-0005-0000-0000-000043580000}"/>
    <cellStyle name="20% - Dekorfärg6 2 2 4 3 2 6" xfId="45050" xr:uid="{00000000-0005-0000-0000-000044580000}"/>
    <cellStyle name="20% - Dekorfärg6 2 2 4 3 2 7" xfId="45051" xr:uid="{00000000-0005-0000-0000-000045580000}"/>
    <cellStyle name="20% - Dekorfärg6 2 2 4 3 2_Tabell 6a K" xfId="18115" xr:uid="{00000000-0005-0000-0000-000046580000}"/>
    <cellStyle name="20% - Dekorfärg6 2 2 4 3 3" xfId="2830" xr:uid="{00000000-0005-0000-0000-000047580000}"/>
    <cellStyle name="20% - Dekorfärg6 2 2 4 3 3 2" xfId="7216" xr:uid="{00000000-0005-0000-0000-000048580000}"/>
    <cellStyle name="20% - Dekorfärg6 2 2 4 3 3 2 2" xfId="16101" xr:uid="{00000000-0005-0000-0000-000049580000}"/>
    <cellStyle name="20% - Dekorfärg6 2 2 4 3 3 2 2 2" xfId="45052" xr:uid="{00000000-0005-0000-0000-00004A580000}"/>
    <cellStyle name="20% - Dekorfärg6 2 2 4 3 3 2 3" xfId="33598" xr:uid="{00000000-0005-0000-0000-00004B580000}"/>
    <cellStyle name="20% - Dekorfärg6 2 2 4 3 3 2 4" xfId="45053" xr:uid="{00000000-0005-0000-0000-00004C580000}"/>
    <cellStyle name="20% - Dekorfärg6 2 2 4 3 3 2_Tabell 6a K" xfId="23038" xr:uid="{00000000-0005-0000-0000-00004D580000}"/>
    <cellStyle name="20% - Dekorfärg6 2 2 4 3 3 3" xfId="11715" xr:uid="{00000000-0005-0000-0000-00004E580000}"/>
    <cellStyle name="20% - Dekorfärg6 2 2 4 3 3 3 2" xfId="45054" xr:uid="{00000000-0005-0000-0000-00004F580000}"/>
    <cellStyle name="20% - Dekorfärg6 2 2 4 3 3 3 2 2" xfId="45055" xr:uid="{00000000-0005-0000-0000-000050580000}"/>
    <cellStyle name="20% - Dekorfärg6 2 2 4 3 3 3 3" xfId="45056" xr:uid="{00000000-0005-0000-0000-000051580000}"/>
    <cellStyle name="20% - Dekorfärg6 2 2 4 3 3 4" xfId="29212" xr:uid="{00000000-0005-0000-0000-000052580000}"/>
    <cellStyle name="20% - Dekorfärg6 2 2 4 3 3 4 2" xfId="45057" xr:uid="{00000000-0005-0000-0000-000053580000}"/>
    <cellStyle name="20% - Dekorfärg6 2 2 4 3 3 5" xfId="45058" xr:uid="{00000000-0005-0000-0000-000054580000}"/>
    <cellStyle name="20% - Dekorfärg6 2 2 4 3 3 6" xfId="45059" xr:uid="{00000000-0005-0000-0000-000055580000}"/>
    <cellStyle name="20% - Dekorfärg6 2 2 4 3 3_Tabell 6a K" xfId="21634" xr:uid="{00000000-0005-0000-0000-000056580000}"/>
    <cellStyle name="20% - Dekorfärg6 2 2 4 3 4" xfId="5023" xr:uid="{00000000-0005-0000-0000-000057580000}"/>
    <cellStyle name="20% - Dekorfärg6 2 2 4 3 4 2" xfId="13908" xr:uid="{00000000-0005-0000-0000-000058580000}"/>
    <cellStyle name="20% - Dekorfärg6 2 2 4 3 4 2 2" xfId="45060" xr:uid="{00000000-0005-0000-0000-000059580000}"/>
    <cellStyle name="20% - Dekorfärg6 2 2 4 3 4 3" xfId="31405" xr:uid="{00000000-0005-0000-0000-00005A580000}"/>
    <cellStyle name="20% - Dekorfärg6 2 2 4 3 4 4" xfId="45061" xr:uid="{00000000-0005-0000-0000-00005B580000}"/>
    <cellStyle name="20% - Dekorfärg6 2 2 4 3 4_Tabell 6a K" xfId="25822" xr:uid="{00000000-0005-0000-0000-00005C580000}"/>
    <cellStyle name="20% - Dekorfärg6 2 2 4 3 5" xfId="9523" xr:uid="{00000000-0005-0000-0000-00005D580000}"/>
    <cellStyle name="20% - Dekorfärg6 2 2 4 3 5 2" xfId="45062" xr:uid="{00000000-0005-0000-0000-00005E580000}"/>
    <cellStyle name="20% - Dekorfärg6 2 2 4 3 5 2 2" xfId="45063" xr:uid="{00000000-0005-0000-0000-00005F580000}"/>
    <cellStyle name="20% - Dekorfärg6 2 2 4 3 5 3" xfId="45064" xr:uid="{00000000-0005-0000-0000-000060580000}"/>
    <cellStyle name="20% - Dekorfärg6 2 2 4 3 6" xfId="27020" xr:uid="{00000000-0005-0000-0000-000061580000}"/>
    <cellStyle name="20% - Dekorfärg6 2 2 4 3 6 2" xfId="45065" xr:uid="{00000000-0005-0000-0000-000062580000}"/>
    <cellStyle name="20% - Dekorfärg6 2 2 4 3 7" xfId="45066" xr:uid="{00000000-0005-0000-0000-000063580000}"/>
    <cellStyle name="20% - Dekorfärg6 2 2 4 3 8" xfId="45067" xr:uid="{00000000-0005-0000-0000-000064580000}"/>
    <cellStyle name="20% - Dekorfärg6 2 2 4 3_Tabell 6a K" xfId="20985" xr:uid="{00000000-0005-0000-0000-000065580000}"/>
    <cellStyle name="20% - Dekorfärg6 2 2 4 4" xfId="1062" xr:uid="{00000000-0005-0000-0000-000066580000}"/>
    <cellStyle name="20% - Dekorfärg6 2 2 4 4 2" xfId="1627" xr:uid="{00000000-0005-0000-0000-000067580000}"/>
    <cellStyle name="20% - Dekorfärg6 2 2 4 4 2 2" xfId="3819" xr:uid="{00000000-0005-0000-0000-000068580000}"/>
    <cellStyle name="20% - Dekorfärg6 2 2 4 4 2 2 2" xfId="8205" xr:uid="{00000000-0005-0000-0000-000069580000}"/>
    <cellStyle name="20% - Dekorfärg6 2 2 4 4 2 2 2 2" xfId="17090" xr:uid="{00000000-0005-0000-0000-00006A580000}"/>
    <cellStyle name="20% - Dekorfärg6 2 2 4 4 2 2 2 2 2" xfId="45068" xr:uid="{00000000-0005-0000-0000-00006B580000}"/>
    <cellStyle name="20% - Dekorfärg6 2 2 4 4 2 2 2 3" xfId="34587" xr:uid="{00000000-0005-0000-0000-00006C580000}"/>
    <cellStyle name="20% - Dekorfärg6 2 2 4 4 2 2 2_Tabell 6a K" xfId="23267" xr:uid="{00000000-0005-0000-0000-00006D580000}"/>
    <cellStyle name="20% - Dekorfärg6 2 2 4 4 2 2 3" xfId="12704" xr:uid="{00000000-0005-0000-0000-00006E580000}"/>
    <cellStyle name="20% - Dekorfärg6 2 2 4 4 2 2 3 2" xfId="45069" xr:uid="{00000000-0005-0000-0000-00006F580000}"/>
    <cellStyle name="20% - Dekorfärg6 2 2 4 4 2 2 4" xfId="30201" xr:uid="{00000000-0005-0000-0000-000070580000}"/>
    <cellStyle name="20% - Dekorfärg6 2 2 4 4 2 2 5" xfId="45070" xr:uid="{00000000-0005-0000-0000-000071580000}"/>
    <cellStyle name="20% - Dekorfärg6 2 2 4 4 2 2_Tabell 6a K" xfId="18709" xr:uid="{00000000-0005-0000-0000-000072580000}"/>
    <cellStyle name="20% - Dekorfärg6 2 2 4 4 2 3" xfId="6012" xr:uid="{00000000-0005-0000-0000-000073580000}"/>
    <cellStyle name="20% - Dekorfärg6 2 2 4 4 2 3 2" xfId="14897" xr:uid="{00000000-0005-0000-0000-000074580000}"/>
    <cellStyle name="20% - Dekorfärg6 2 2 4 4 2 3 2 2" xfId="45071" xr:uid="{00000000-0005-0000-0000-000075580000}"/>
    <cellStyle name="20% - Dekorfärg6 2 2 4 4 2 3 3" xfId="32394" xr:uid="{00000000-0005-0000-0000-000076580000}"/>
    <cellStyle name="20% - Dekorfärg6 2 2 4 4 2 3 4" xfId="45072" xr:uid="{00000000-0005-0000-0000-000077580000}"/>
    <cellStyle name="20% - Dekorfärg6 2 2 4 4 2 3_Tabell 6a K" xfId="19463" xr:uid="{00000000-0005-0000-0000-000078580000}"/>
    <cellStyle name="20% - Dekorfärg6 2 2 4 4 2 4" xfId="10512" xr:uid="{00000000-0005-0000-0000-000079580000}"/>
    <cellStyle name="20% - Dekorfärg6 2 2 4 4 2 4 2" xfId="45073" xr:uid="{00000000-0005-0000-0000-00007A580000}"/>
    <cellStyle name="20% - Dekorfärg6 2 2 4 4 2 4 2 2" xfId="45074" xr:uid="{00000000-0005-0000-0000-00007B580000}"/>
    <cellStyle name="20% - Dekorfärg6 2 2 4 4 2 4 3" xfId="45075" xr:uid="{00000000-0005-0000-0000-00007C580000}"/>
    <cellStyle name="20% - Dekorfärg6 2 2 4 4 2 5" xfId="28009" xr:uid="{00000000-0005-0000-0000-00007D580000}"/>
    <cellStyle name="20% - Dekorfärg6 2 2 4 4 2 5 2" xfId="45076" xr:uid="{00000000-0005-0000-0000-00007E580000}"/>
    <cellStyle name="20% - Dekorfärg6 2 2 4 4 2 6" xfId="45077" xr:uid="{00000000-0005-0000-0000-00007F580000}"/>
    <cellStyle name="20% - Dekorfärg6 2 2 4 4 2 7" xfId="45078" xr:uid="{00000000-0005-0000-0000-000080580000}"/>
    <cellStyle name="20% - Dekorfärg6 2 2 4 4 2_Tabell 6a K" xfId="19574" xr:uid="{00000000-0005-0000-0000-000081580000}"/>
    <cellStyle name="20% - Dekorfärg6 2 2 4 4 3" xfId="3254" xr:uid="{00000000-0005-0000-0000-000082580000}"/>
    <cellStyle name="20% - Dekorfärg6 2 2 4 4 3 2" xfId="7640" xr:uid="{00000000-0005-0000-0000-000083580000}"/>
    <cellStyle name="20% - Dekorfärg6 2 2 4 4 3 2 2" xfId="16525" xr:uid="{00000000-0005-0000-0000-000084580000}"/>
    <cellStyle name="20% - Dekorfärg6 2 2 4 4 3 2 2 2" xfId="45079" xr:uid="{00000000-0005-0000-0000-000085580000}"/>
    <cellStyle name="20% - Dekorfärg6 2 2 4 4 3 2 3" xfId="34022" xr:uid="{00000000-0005-0000-0000-000086580000}"/>
    <cellStyle name="20% - Dekorfärg6 2 2 4 4 3 2 4" xfId="45080" xr:uid="{00000000-0005-0000-0000-000087580000}"/>
    <cellStyle name="20% - Dekorfärg6 2 2 4 4 3 2_Tabell 6a K" xfId="26355" xr:uid="{00000000-0005-0000-0000-000088580000}"/>
    <cellStyle name="20% - Dekorfärg6 2 2 4 4 3 3" xfId="12139" xr:uid="{00000000-0005-0000-0000-000089580000}"/>
    <cellStyle name="20% - Dekorfärg6 2 2 4 4 3 3 2" xfId="45081" xr:uid="{00000000-0005-0000-0000-00008A580000}"/>
    <cellStyle name="20% - Dekorfärg6 2 2 4 4 3 3 2 2" xfId="45082" xr:uid="{00000000-0005-0000-0000-00008B580000}"/>
    <cellStyle name="20% - Dekorfärg6 2 2 4 4 3 3 3" xfId="45083" xr:uid="{00000000-0005-0000-0000-00008C580000}"/>
    <cellStyle name="20% - Dekorfärg6 2 2 4 4 3 4" xfId="29636" xr:uid="{00000000-0005-0000-0000-00008D580000}"/>
    <cellStyle name="20% - Dekorfärg6 2 2 4 4 3 4 2" xfId="45084" xr:uid="{00000000-0005-0000-0000-00008E580000}"/>
    <cellStyle name="20% - Dekorfärg6 2 2 4 4 3 5" xfId="45085" xr:uid="{00000000-0005-0000-0000-00008F580000}"/>
    <cellStyle name="20% - Dekorfärg6 2 2 4 4 3 6" xfId="45086" xr:uid="{00000000-0005-0000-0000-000090580000}"/>
    <cellStyle name="20% - Dekorfärg6 2 2 4 4 3_Tabell 6a K" xfId="25207" xr:uid="{00000000-0005-0000-0000-000091580000}"/>
    <cellStyle name="20% - Dekorfärg6 2 2 4 4 4" xfId="5447" xr:uid="{00000000-0005-0000-0000-000092580000}"/>
    <cellStyle name="20% - Dekorfärg6 2 2 4 4 4 2" xfId="14332" xr:uid="{00000000-0005-0000-0000-000093580000}"/>
    <cellStyle name="20% - Dekorfärg6 2 2 4 4 4 2 2" xfId="45087" xr:uid="{00000000-0005-0000-0000-000094580000}"/>
    <cellStyle name="20% - Dekorfärg6 2 2 4 4 4 3" xfId="31829" xr:uid="{00000000-0005-0000-0000-000095580000}"/>
    <cellStyle name="20% - Dekorfärg6 2 2 4 4 4 4" xfId="45088" xr:uid="{00000000-0005-0000-0000-000096580000}"/>
    <cellStyle name="20% - Dekorfärg6 2 2 4 4 4_Tabell 6a K" xfId="24426" xr:uid="{00000000-0005-0000-0000-000097580000}"/>
    <cellStyle name="20% - Dekorfärg6 2 2 4 4 5" xfId="9947" xr:uid="{00000000-0005-0000-0000-000098580000}"/>
    <cellStyle name="20% - Dekorfärg6 2 2 4 4 5 2" xfId="45089" xr:uid="{00000000-0005-0000-0000-000099580000}"/>
    <cellStyle name="20% - Dekorfärg6 2 2 4 4 5 2 2" xfId="45090" xr:uid="{00000000-0005-0000-0000-00009A580000}"/>
    <cellStyle name="20% - Dekorfärg6 2 2 4 4 5 3" xfId="45091" xr:uid="{00000000-0005-0000-0000-00009B580000}"/>
    <cellStyle name="20% - Dekorfärg6 2 2 4 4 6" xfId="27444" xr:uid="{00000000-0005-0000-0000-00009C580000}"/>
    <cellStyle name="20% - Dekorfärg6 2 2 4 4 6 2" xfId="45092" xr:uid="{00000000-0005-0000-0000-00009D580000}"/>
    <cellStyle name="20% - Dekorfärg6 2 2 4 4 7" xfId="45093" xr:uid="{00000000-0005-0000-0000-00009E580000}"/>
    <cellStyle name="20% - Dekorfärg6 2 2 4 4 8" xfId="45094" xr:uid="{00000000-0005-0000-0000-00009F580000}"/>
    <cellStyle name="20% - Dekorfärg6 2 2 4 4_Tabell 6a K" xfId="21214" xr:uid="{00000000-0005-0000-0000-0000A0580000}"/>
    <cellStyle name="20% - Dekorfärg6 2 2 4 5" xfId="1623" xr:uid="{00000000-0005-0000-0000-0000A1580000}"/>
    <cellStyle name="20% - Dekorfärg6 2 2 4 5 2" xfId="3815" xr:uid="{00000000-0005-0000-0000-0000A2580000}"/>
    <cellStyle name="20% - Dekorfärg6 2 2 4 5 2 2" xfId="8201" xr:uid="{00000000-0005-0000-0000-0000A3580000}"/>
    <cellStyle name="20% - Dekorfärg6 2 2 4 5 2 2 2" xfId="17086" xr:uid="{00000000-0005-0000-0000-0000A4580000}"/>
    <cellStyle name="20% - Dekorfärg6 2 2 4 5 2 2 2 2" xfId="45095" xr:uid="{00000000-0005-0000-0000-0000A5580000}"/>
    <cellStyle name="20% - Dekorfärg6 2 2 4 5 2 2 3" xfId="34583" xr:uid="{00000000-0005-0000-0000-0000A6580000}"/>
    <cellStyle name="20% - Dekorfärg6 2 2 4 5 2 2_Tabell 6a K" xfId="25640" xr:uid="{00000000-0005-0000-0000-0000A7580000}"/>
    <cellStyle name="20% - Dekorfärg6 2 2 4 5 2 3" xfId="12700" xr:uid="{00000000-0005-0000-0000-0000A8580000}"/>
    <cellStyle name="20% - Dekorfärg6 2 2 4 5 2 3 2" xfId="45096" xr:uid="{00000000-0005-0000-0000-0000A9580000}"/>
    <cellStyle name="20% - Dekorfärg6 2 2 4 5 2 4" xfId="30197" xr:uid="{00000000-0005-0000-0000-0000AA580000}"/>
    <cellStyle name="20% - Dekorfärg6 2 2 4 5 2 5" xfId="45097" xr:uid="{00000000-0005-0000-0000-0000AB580000}"/>
    <cellStyle name="20% - Dekorfärg6 2 2 4 5 2_Tabell 6a K" xfId="20549" xr:uid="{00000000-0005-0000-0000-0000AC580000}"/>
    <cellStyle name="20% - Dekorfärg6 2 2 4 5 3" xfId="6008" xr:uid="{00000000-0005-0000-0000-0000AD580000}"/>
    <cellStyle name="20% - Dekorfärg6 2 2 4 5 3 2" xfId="14893" xr:uid="{00000000-0005-0000-0000-0000AE580000}"/>
    <cellStyle name="20% - Dekorfärg6 2 2 4 5 3 2 2" xfId="45098" xr:uid="{00000000-0005-0000-0000-0000AF580000}"/>
    <cellStyle name="20% - Dekorfärg6 2 2 4 5 3 3" xfId="32390" xr:uid="{00000000-0005-0000-0000-0000B0580000}"/>
    <cellStyle name="20% - Dekorfärg6 2 2 4 5 3 4" xfId="45099" xr:uid="{00000000-0005-0000-0000-0000B1580000}"/>
    <cellStyle name="20% - Dekorfärg6 2 2 4 5 3_Tabell 6a K" xfId="21829" xr:uid="{00000000-0005-0000-0000-0000B2580000}"/>
    <cellStyle name="20% - Dekorfärg6 2 2 4 5 4" xfId="10508" xr:uid="{00000000-0005-0000-0000-0000B3580000}"/>
    <cellStyle name="20% - Dekorfärg6 2 2 4 5 4 2" xfId="45100" xr:uid="{00000000-0005-0000-0000-0000B4580000}"/>
    <cellStyle name="20% - Dekorfärg6 2 2 4 5 4 2 2" xfId="45101" xr:uid="{00000000-0005-0000-0000-0000B5580000}"/>
    <cellStyle name="20% - Dekorfärg6 2 2 4 5 4 3" xfId="45102" xr:uid="{00000000-0005-0000-0000-0000B6580000}"/>
    <cellStyle name="20% - Dekorfärg6 2 2 4 5 5" xfId="28005" xr:uid="{00000000-0005-0000-0000-0000B7580000}"/>
    <cellStyle name="20% - Dekorfärg6 2 2 4 5 5 2" xfId="45103" xr:uid="{00000000-0005-0000-0000-0000B8580000}"/>
    <cellStyle name="20% - Dekorfärg6 2 2 4 5 6" xfId="45104" xr:uid="{00000000-0005-0000-0000-0000B9580000}"/>
    <cellStyle name="20% - Dekorfärg6 2 2 4 5 7" xfId="45105" xr:uid="{00000000-0005-0000-0000-0000BA580000}"/>
    <cellStyle name="20% - Dekorfärg6 2 2 4 5_Tabell 6a K" xfId="22085" xr:uid="{00000000-0005-0000-0000-0000BB580000}"/>
    <cellStyle name="20% - Dekorfärg6 2 2 4 6" xfId="2406" xr:uid="{00000000-0005-0000-0000-0000BC580000}"/>
    <cellStyle name="20% - Dekorfärg6 2 2 4 6 2" xfId="6792" xr:uid="{00000000-0005-0000-0000-0000BD580000}"/>
    <cellStyle name="20% - Dekorfärg6 2 2 4 6 2 2" xfId="15677" xr:uid="{00000000-0005-0000-0000-0000BE580000}"/>
    <cellStyle name="20% - Dekorfärg6 2 2 4 6 2 2 2" xfId="45106" xr:uid="{00000000-0005-0000-0000-0000BF580000}"/>
    <cellStyle name="20% - Dekorfärg6 2 2 4 6 2 3" xfId="33174" xr:uid="{00000000-0005-0000-0000-0000C0580000}"/>
    <cellStyle name="20% - Dekorfärg6 2 2 4 6 2 4" xfId="45107" xr:uid="{00000000-0005-0000-0000-0000C1580000}"/>
    <cellStyle name="20% - Dekorfärg6 2 2 4 6 2_Tabell 6a K" xfId="18934" xr:uid="{00000000-0005-0000-0000-0000C2580000}"/>
    <cellStyle name="20% - Dekorfärg6 2 2 4 6 3" xfId="11291" xr:uid="{00000000-0005-0000-0000-0000C3580000}"/>
    <cellStyle name="20% - Dekorfärg6 2 2 4 6 3 2" xfId="45108" xr:uid="{00000000-0005-0000-0000-0000C4580000}"/>
    <cellStyle name="20% - Dekorfärg6 2 2 4 6 3 2 2" xfId="45109" xr:uid="{00000000-0005-0000-0000-0000C5580000}"/>
    <cellStyle name="20% - Dekorfärg6 2 2 4 6 3 3" xfId="45110" xr:uid="{00000000-0005-0000-0000-0000C6580000}"/>
    <cellStyle name="20% - Dekorfärg6 2 2 4 6 4" xfId="28788" xr:uid="{00000000-0005-0000-0000-0000C7580000}"/>
    <cellStyle name="20% - Dekorfärg6 2 2 4 6 4 2" xfId="45111" xr:uid="{00000000-0005-0000-0000-0000C8580000}"/>
    <cellStyle name="20% - Dekorfärg6 2 2 4 6 5" xfId="45112" xr:uid="{00000000-0005-0000-0000-0000C9580000}"/>
    <cellStyle name="20% - Dekorfärg6 2 2 4 6 6" xfId="45113" xr:uid="{00000000-0005-0000-0000-0000CA580000}"/>
    <cellStyle name="20% - Dekorfärg6 2 2 4 6_Tabell 6a K" xfId="23052" xr:uid="{00000000-0005-0000-0000-0000CB580000}"/>
    <cellStyle name="20% - Dekorfärg6 2 2 4 7" xfId="4599" xr:uid="{00000000-0005-0000-0000-0000CC580000}"/>
    <cellStyle name="20% - Dekorfärg6 2 2 4 7 2" xfId="13484" xr:uid="{00000000-0005-0000-0000-0000CD580000}"/>
    <cellStyle name="20% - Dekorfärg6 2 2 4 7 2 2" xfId="45114" xr:uid="{00000000-0005-0000-0000-0000CE580000}"/>
    <cellStyle name="20% - Dekorfärg6 2 2 4 7 3" xfId="30981" xr:uid="{00000000-0005-0000-0000-0000CF580000}"/>
    <cellStyle name="20% - Dekorfärg6 2 2 4 7 4" xfId="45115" xr:uid="{00000000-0005-0000-0000-0000D0580000}"/>
    <cellStyle name="20% - Dekorfärg6 2 2 4 7_Tabell 6a K" xfId="19462" xr:uid="{00000000-0005-0000-0000-0000D1580000}"/>
    <cellStyle name="20% - Dekorfärg6 2 2 4 8" xfId="9099" xr:uid="{00000000-0005-0000-0000-0000D2580000}"/>
    <cellStyle name="20% - Dekorfärg6 2 2 4 8 2" xfId="45116" xr:uid="{00000000-0005-0000-0000-0000D3580000}"/>
    <cellStyle name="20% - Dekorfärg6 2 2 4 8 2 2" xfId="45117" xr:uid="{00000000-0005-0000-0000-0000D4580000}"/>
    <cellStyle name="20% - Dekorfärg6 2 2 4 8 3" xfId="45118" xr:uid="{00000000-0005-0000-0000-0000D5580000}"/>
    <cellStyle name="20% - Dekorfärg6 2 2 4 9" xfId="26596" xr:uid="{00000000-0005-0000-0000-0000D6580000}"/>
    <cellStyle name="20% - Dekorfärg6 2 2 4 9 2" xfId="45119" xr:uid="{00000000-0005-0000-0000-0000D7580000}"/>
    <cellStyle name="20% - Dekorfärg6 2 2 4_Tabell 6a K" xfId="19708" xr:uid="{00000000-0005-0000-0000-0000D8580000}"/>
    <cellStyle name="20% - Dekorfärg6 2 2 5" xfId="408" xr:uid="{00000000-0005-0000-0000-0000D9580000}"/>
    <cellStyle name="20% - Dekorfärg6 2 2 5 2" xfId="832" xr:uid="{00000000-0005-0000-0000-0000DA580000}"/>
    <cellStyle name="20% - Dekorfärg6 2 2 5 2 2" xfId="1629" xr:uid="{00000000-0005-0000-0000-0000DB580000}"/>
    <cellStyle name="20% - Dekorfärg6 2 2 5 2 2 2" xfId="3821" xr:uid="{00000000-0005-0000-0000-0000DC580000}"/>
    <cellStyle name="20% - Dekorfärg6 2 2 5 2 2 2 2" xfId="8207" xr:uid="{00000000-0005-0000-0000-0000DD580000}"/>
    <cellStyle name="20% - Dekorfärg6 2 2 5 2 2 2 2 2" xfId="17092" xr:uid="{00000000-0005-0000-0000-0000DE580000}"/>
    <cellStyle name="20% - Dekorfärg6 2 2 5 2 2 2 2 2 2" xfId="45120" xr:uid="{00000000-0005-0000-0000-0000DF580000}"/>
    <cellStyle name="20% - Dekorfärg6 2 2 5 2 2 2 2 3" xfId="34589" xr:uid="{00000000-0005-0000-0000-0000E0580000}"/>
    <cellStyle name="20% - Dekorfärg6 2 2 5 2 2 2 2_Tabell 6a K" xfId="25708" xr:uid="{00000000-0005-0000-0000-0000E1580000}"/>
    <cellStyle name="20% - Dekorfärg6 2 2 5 2 2 2 3" xfId="12706" xr:uid="{00000000-0005-0000-0000-0000E2580000}"/>
    <cellStyle name="20% - Dekorfärg6 2 2 5 2 2 2 3 2" xfId="45121" xr:uid="{00000000-0005-0000-0000-0000E3580000}"/>
    <cellStyle name="20% - Dekorfärg6 2 2 5 2 2 2 4" xfId="30203" xr:uid="{00000000-0005-0000-0000-0000E4580000}"/>
    <cellStyle name="20% - Dekorfärg6 2 2 5 2 2 2 5" xfId="45122" xr:uid="{00000000-0005-0000-0000-0000E5580000}"/>
    <cellStyle name="20% - Dekorfärg6 2 2 5 2 2 2_Tabell 6a K" xfId="25386" xr:uid="{00000000-0005-0000-0000-0000E6580000}"/>
    <cellStyle name="20% - Dekorfärg6 2 2 5 2 2 3" xfId="6014" xr:uid="{00000000-0005-0000-0000-0000E7580000}"/>
    <cellStyle name="20% - Dekorfärg6 2 2 5 2 2 3 2" xfId="14899" xr:uid="{00000000-0005-0000-0000-0000E8580000}"/>
    <cellStyle name="20% - Dekorfärg6 2 2 5 2 2 3 2 2" xfId="45123" xr:uid="{00000000-0005-0000-0000-0000E9580000}"/>
    <cellStyle name="20% - Dekorfärg6 2 2 5 2 2 3 3" xfId="32396" xr:uid="{00000000-0005-0000-0000-0000EA580000}"/>
    <cellStyle name="20% - Dekorfärg6 2 2 5 2 2 3 4" xfId="45124" xr:uid="{00000000-0005-0000-0000-0000EB580000}"/>
    <cellStyle name="20% - Dekorfärg6 2 2 5 2 2 3_Tabell 6a K" xfId="22325" xr:uid="{00000000-0005-0000-0000-0000EC580000}"/>
    <cellStyle name="20% - Dekorfärg6 2 2 5 2 2 4" xfId="10514" xr:uid="{00000000-0005-0000-0000-0000ED580000}"/>
    <cellStyle name="20% - Dekorfärg6 2 2 5 2 2 4 2" xfId="45125" xr:uid="{00000000-0005-0000-0000-0000EE580000}"/>
    <cellStyle name="20% - Dekorfärg6 2 2 5 2 2 4 2 2" xfId="45126" xr:uid="{00000000-0005-0000-0000-0000EF580000}"/>
    <cellStyle name="20% - Dekorfärg6 2 2 5 2 2 4 3" xfId="45127" xr:uid="{00000000-0005-0000-0000-0000F0580000}"/>
    <cellStyle name="20% - Dekorfärg6 2 2 5 2 2 5" xfId="28011" xr:uid="{00000000-0005-0000-0000-0000F1580000}"/>
    <cellStyle name="20% - Dekorfärg6 2 2 5 2 2 5 2" xfId="45128" xr:uid="{00000000-0005-0000-0000-0000F2580000}"/>
    <cellStyle name="20% - Dekorfärg6 2 2 5 2 2 6" xfId="45129" xr:uid="{00000000-0005-0000-0000-0000F3580000}"/>
    <cellStyle name="20% - Dekorfärg6 2 2 5 2 2 7" xfId="45130" xr:uid="{00000000-0005-0000-0000-0000F4580000}"/>
    <cellStyle name="20% - Dekorfärg6 2 2 5 2 2_Tabell 6a K" xfId="18435" xr:uid="{00000000-0005-0000-0000-0000F5580000}"/>
    <cellStyle name="20% - Dekorfärg6 2 2 5 2 3" xfId="3024" xr:uid="{00000000-0005-0000-0000-0000F6580000}"/>
    <cellStyle name="20% - Dekorfärg6 2 2 5 2 3 2" xfId="7410" xr:uid="{00000000-0005-0000-0000-0000F7580000}"/>
    <cellStyle name="20% - Dekorfärg6 2 2 5 2 3 2 2" xfId="16295" xr:uid="{00000000-0005-0000-0000-0000F8580000}"/>
    <cellStyle name="20% - Dekorfärg6 2 2 5 2 3 2 2 2" xfId="45131" xr:uid="{00000000-0005-0000-0000-0000F9580000}"/>
    <cellStyle name="20% - Dekorfärg6 2 2 5 2 3 2 3" xfId="33792" xr:uid="{00000000-0005-0000-0000-0000FA580000}"/>
    <cellStyle name="20% - Dekorfärg6 2 2 5 2 3 2 4" xfId="45132" xr:uid="{00000000-0005-0000-0000-0000FB580000}"/>
    <cellStyle name="20% - Dekorfärg6 2 2 5 2 3 2_Tabell 6a K" xfId="21878" xr:uid="{00000000-0005-0000-0000-0000FC580000}"/>
    <cellStyle name="20% - Dekorfärg6 2 2 5 2 3 3" xfId="11909" xr:uid="{00000000-0005-0000-0000-0000FD580000}"/>
    <cellStyle name="20% - Dekorfärg6 2 2 5 2 3 3 2" xfId="45133" xr:uid="{00000000-0005-0000-0000-0000FE580000}"/>
    <cellStyle name="20% - Dekorfärg6 2 2 5 2 3 3 2 2" xfId="45134" xr:uid="{00000000-0005-0000-0000-0000FF580000}"/>
    <cellStyle name="20% - Dekorfärg6 2 2 5 2 3 3 3" xfId="45135" xr:uid="{00000000-0005-0000-0000-000000590000}"/>
    <cellStyle name="20% - Dekorfärg6 2 2 5 2 3 4" xfId="29406" xr:uid="{00000000-0005-0000-0000-000001590000}"/>
    <cellStyle name="20% - Dekorfärg6 2 2 5 2 3 4 2" xfId="45136" xr:uid="{00000000-0005-0000-0000-000002590000}"/>
    <cellStyle name="20% - Dekorfärg6 2 2 5 2 3 5" xfId="45137" xr:uid="{00000000-0005-0000-0000-000003590000}"/>
    <cellStyle name="20% - Dekorfärg6 2 2 5 2 3 6" xfId="45138" xr:uid="{00000000-0005-0000-0000-000004590000}"/>
    <cellStyle name="20% - Dekorfärg6 2 2 5 2 3_Tabell 6a K" xfId="23805" xr:uid="{00000000-0005-0000-0000-000005590000}"/>
    <cellStyle name="20% - Dekorfärg6 2 2 5 2 4" xfId="5217" xr:uid="{00000000-0005-0000-0000-000006590000}"/>
    <cellStyle name="20% - Dekorfärg6 2 2 5 2 4 2" xfId="14102" xr:uid="{00000000-0005-0000-0000-000007590000}"/>
    <cellStyle name="20% - Dekorfärg6 2 2 5 2 4 2 2" xfId="45139" xr:uid="{00000000-0005-0000-0000-000008590000}"/>
    <cellStyle name="20% - Dekorfärg6 2 2 5 2 4 3" xfId="31599" xr:uid="{00000000-0005-0000-0000-000009590000}"/>
    <cellStyle name="20% - Dekorfärg6 2 2 5 2 4 4" xfId="45140" xr:uid="{00000000-0005-0000-0000-00000A590000}"/>
    <cellStyle name="20% - Dekorfärg6 2 2 5 2 4_Tabell 6a K" xfId="20744" xr:uid="{00000000-0005-0000-0000-00000B590000}"/>
    <cellStyle name="20% - Dekorfärg6 2 2 5 2 5" xfId="9717" xr:uid="{00000000-0005-0000-0000-00000C590000}"/>
    <cellStyle name="20% - Dekorfärg6 2 2 5 2 5 2" xfId="45141" xr:uid="{00000000-0005-0000-0000-00000D590000}"/>
    <cellStyle name="20% - Dekorfärg6 2 2 5 2 5 2 2" xfId="45142" xr:uid="{00000000-0005-0000-0000-00000E590000}"/>
    <cellStyle name="20% - Dekorfärg6 2 2 5 2 5 3" xfId="45143" xr:uid="{00000000-0005-0000-0000-00000F590000}"/>
    <cellStyle name="20% - Dekorfärg6 2 2 5 2 6" xfId="27214" xr:uid="{00000000-0005-0000-0000-000010590000}"/>
    <cellStyle name="20% - Dekorfärg6 2 2 5 2 6 2" xfId="45144" xr:uid="{00000000-0005-0000-0000-000011590000}"/>
    <cellStyle name="20% - Dekorfärg6 2 2 5 2 7" xfId="45145" xr:uid="{00000000-0005-0000-0000-000012590000}"/>
    <cellStyle name="20% - Dekorfärg6 2 2 5 2 8" xfId="45146" xr:uid="{00000000-0005-0000-0000-000013590000}"/>
    <cellStyle name="20% - Dekorfärg6 2 2 5 2_Tabell 6a K" xfId="20883" xr:uid="{00000000-0005-0000-0000-000014590000}"/>
    <cellStyle name="20% - Dekorfärg6 2 2 5 3" xfId="1628" xr:uid="{00000000-0005-0000-0000-000015590000}"/>
    <cellStyle name="20% - Dekorfärg6 2 2 5 3 2" xfId="3820" xr:uid="{00000000-0005-0000-0000-000016590000}"/>
    <cellStyle name="20% - Dekorfärg6 2 2 5 3 2 2" xfId="8206" xr:uid="{00000000-0005-0000-0000-000017590000}"/>
    <cellStyle name="20% - Dekorfärg6 2 2 5 3 2 2 2" xfId="17091" xr:uid="{00000000-0005-0000-0000-000018590000}"/>
    <cellStyle name="20% - Dekorfärg6 2 2 5 3 2 2 2 2" xfId="45147" xr:uid="{00000000-0005-0000-0000-000019590000}"/>
    <cellStyle name="20% - Dekorfärg6 2 2 5 3 2 2 3" xfId="34588" xr:uid="{00000000-0005-0000-0000-00001A590000}"/>
    <cellStyle name="20% - Dekorfärg6 2 2 5 3 2 2_Tabell 6a K" xfId="22856" xr:uid="{00000000-0005-0000-0000-00001B590000}"/>
    <cellStyle name="20% - Dekorfärg6 2 2 5 3 2 3" xfId="12705" xr:uid="{00000000-0005-0000-0000-00001C590000}"/>
    <cellStyle name="20% - Dekorfärg6 2 2 5 3 2 3 2" xfId="45148" xr:uid="{00000000-0005-0000-0000-00001D590000}"/>
    <cellStyle name="20% - Dekorfärg6 2 2 5 3 2 4" xfId="30202" xr:uid="{00000000-0005-0000-0000-00001E590000}"/>
    <cellStyle name="20% - Dekorfärg6 2 2 5 3 2 5" xfId="45149" xr:uid="{00000000-0005-0000-0000-00001F590000}"/>
    <cellStyle name="20% - Dekorfärg6 2 2 5 3 2_Tabell 6a K" xfId="19079" xr:uid="{00000000-0005-0000-0000-000020590000}"/>
    <cellStyle name="20% - Dekorfärg6 2 2 5 3 3" xfId="6013" xr:uid="{00000000-0005-0000-0000-000021590000}"/>
    <cellStyle name="20% - Dekorfärg6 2 2 5 3 3 2" xfId="14898" xr:uid="{00000000-0005-0000-0000-000022590000}"/>
    <cellStyle name="20% - Dekorfärg6 2 2 5 3 3 2 2" xfId="45150" xr:uid="{00000000-0005-0000-0000-000023590000}"/>
    <cellStyle name="20% - Dekorfärg6 2 2 5 3 3 3" xfId="32395" xr:uid="{00000000-0005-0000-0000-000024590000}"/>
    <cellStyle name="20% - Dekorfärg6 2 2 5 3 3 4" xfId="45151" xr:uid="{00000000-0005-0000-0000-000025590000}"/>
    <cellStyle name="20% - Dekorfärg6 2 2 5 3 3_Tabell 6a K" xfId="23539" xr:uid="{00000000-0005-0000-0000-000026590000}"/>
    <cellStyle name="20% - Dekorfärg6 2 2 5 3 4" xfId="10513" xr:uid="{00000000-0005-0000-0000-000027590000}"/>
    <cellStyle name="20% - Dekorfärg6 2 2 5 3 4 2" xfId="45152" xr:uid="{00000000-0005-0000-0000-000028590000}"/>
    <cellStyle name="20% - Dekorfärg6 2 2 5 3 4 2 2" xfId="45153" xr:uid="{00000000-0005-0000-0000-000029590000}"/>
    <cellStyle name="20% - Dekorfärg6 2 2 5 3 4 3" xfId="45154" xr:uid="{00000000-0005-0000-0000-00002A590000}"/>
    <cellStyle name="20% - Dekorfärg6 2 2 5 3 5" xfId="28010" xr:uid="{00000000-0005-0000-0000-00002B590000}"/>
    <cellStyle name="20% - Dekorfärg6 2 2 5 3 5 2" xfId="45155" xr:uid="{00000000-0005-0000-0000-00002C590000}"/>
    <cellStyle name="20% - Dekorfärg6 2 2 5 3 6" xfId="45156" xr:uid="{00000000-0005-0000-0000-00002D590000}"/>
    <cellStyle name="20% - Dekorfärg6 2 2 5 3 7" xfId="45157" xr:uid="{00000000-0005-0000-0000-00002E590000}"/>
    <cellStyle name="20% - Dekorfärg6 2 2 5 3_Tabell 6a K" xfId="23183" xr:uid="{00000000-0005-0000-0000-00002F590000}"/>
    <cellStyle name="20% - Dekorfärg6 2 2 5 4" xfId="2600" xr:uid="{00000000-0005-0000-0000-000030590000}"/>
    <cellStyle name="20% - Dekorfärg6 2 2 5 4 2" xfId="6986" xr:uid="{00000000-0005-0000-0000-000031590000}"/>
    <cellStyle name="20% - Dekorfärg6 2 2 5 4 2 2" xfId="15871" xr:uid="{00000000-0005-0000-0000-000032590000}"/>
    <cellStyle name="20% - Dekorfärg6 2 2 5 4 2 2 2" xfId="45158" xr:uid="{00000000-0005-0000-0000-000033590000}"/>
    <cellStyle name="20% - Dekorfärg6 2 2 5 4 2 3" xfId="33368" xr:uid="{00000000-0005-0000-0000-000034590000}"/>
    <cellStyle name="20% - Dekorfärg6 2 2 5 4 2 4" xfId="45159" xr:uid="{00000000-0005-0000-0000-000035590000}"/>
    <cellStyle name="20% - Dekorfärg6 2 2 5 4 2_Tabell 6a K" xfId="20633" xr:uid="{00000000-0005-0000-0000-000036590000}"/>
    <cellStyle name="20% - Dekorfärg6 2 2 5 4 3" xfId="11485" xr:uid="{00000000-0005-0000-0000-000037590000}"/>
    <cellStyle name="20% - Dekorfärg6 2 2 5 4 3 2" xfId="45160" xr:uid="{00000000-0005-0000-0000-000038590000}"/>
    <cellStyle name="20% - Dekorfärg6 2 2 5 4 3 2 2" xfId="45161" xr:uid="{00000000-0005-0000-0000-000039590000}"/>
    <cellStyle name="20% - Dekorfärg6 2 2 5 4 3 3" xfId="45162" xr:uid="{00000000-0005-0000-0000-00003A590000}"/>
    <cellStyle name="20% - Dekorfärg6 2 2 5 4 4" xfId="28982" xr:uid="{00000000-0005-0000-0000-00003B590000}"/>
    <cellStyle name="20% - Dekorfärg6 2 2 5 4 4 2" xfId="45163" xr:uid="{00000000-0005-0000-0000-00003C590000}"/>
    <cellStyle name="20% - Dekorfärg6 2 2 5 4 5" xfId="45164" xr:uid="{00000000-0005-0000-0000-00003D590000}"/>
    <cellStyle name="20% - Dekorfärg6 2 2 5 4 6" xfId="45165" xr:uid="{00000000-0005-0000-0000-00003E590000}"/>
    <cellStyle name="20% - Dekorfärg6 2 2 5 4_Tabell 6a K" xfId="17859" xr:uid="{00000000-0005-0000-0000-00003F590000}"/>
    <cellStyle name="20% - Dekorfärg6 2 2 5 5" xfId="4793" xr:uid="{00000000-0005-0000-0000-000040590000}"/>
    <cellStyle name="20% - Dekorfärg6 2 2 5 5 2" xfId="13678" xr:uid="{00000000-0005-0000-0000-000041590000}"/>
    <cellStyle name="20% - Dekorfärg6 2 2 5 5 2 2" xfId="45166" xr:uid="{00000000-0005-0000-0000-000042590000}"/>
    <cellStyle name="20% - Dekorfärg6 2 2 5 5 3" xfId="31175" xr:uid="{00000000-0005-0000-0000-000043590000}"/>
    <cellStyle name="20% - Dekorfärg6 2 2 5 5 4" xfId="45167" xr:uid="{00000000-0005-0000-0000-000044590000}"/>
    <cellStyle name="20% - Dekorfärg6 2 2 5 5_Tabell 6a K" xfId="26221" xr:uid="{00000000-0005-0000-0000-000045590000}"/>
    <cellStyle name="20% - Dekorfärg6 2 2 5 6" xfId="9293" xr:uid="{00000000-0005-0000-0000-000046590000}"/>
    <cellStyle name="20% - Dekorfärg6 2 2 5 6 2" xfId="45168" xr:uid="{00000000-0005-0000-0000-000047590000}"/>
    <cellStyle name="20% - Dekorfärg6 2 2 5 6 2 2" xfId="45169" xr:uid="{00000000-0005-0000-0000-000048590000}"/>
    <cellStyle name="20% - Dekorfärg6 2 2 5 6 3" xfId="45170" xr:uid="{00000000-0005-0000-0000-000049590000}"/>
    <cellStyle name="20% - Dekorfärg6 2 2 5 7" xfId="26790" xr:uid="{00000000-0005-0000-0000-00004A590000}"/>
    <cellStyle name="20% - Dekorfärg6 2 2 5 7 2" xfId="45171" xr:uid="{00000000-0005-0000-0000-00004B590000}"/>
    <cellStyle name="20% - Dekorfärg6 2 2 5 8" xfId="45172" xr:uid="{00000000-0005-0000-0000-00004C590000}"/>
    <cellStyle name="20% - Dekorfärg6 2 2 5 9" xfId="45173" xr:uid="{00000000-0005-0000-0000-00004D590000}"/>
    <cellStyle name="20% - Dekorfärg6 2 2 5_Tabell 6a K" xfId="24369" xr:uid="{00000000-0005-0000-0000-00004E590000}"/>
    <cellStyle name="20% - Dekorfärg6 2 2 6" xfId="620" xr:uid="{00000000-0005-0000-0000-00004F590000}"/>
    <cellStyle name="20% - Dekorfärg6 2 2 6 2" xfId="1630" xr:uid="{00000000-0005-0000-0000-000050590000}"/>
    <cellStyle name="20% - Dekorfärg6 2 2 6 2 2" xfId="3822" xr:uid="{00000000-0005-0000-0000-000051590000}"/>
    <cellStyle name="20% - Dekorfärg6 2 2 6 2 2 2" xfId="8208" xr:uid="{00000000-0005-0000-0000-000052590000}"/>
    <cellStyle name="20% - Dekorfärg6 2 2 6 2 2 2 2" xfId="17093" xr:uid="{00000000-0005-0000-0000-000053590000}"/>
    <cellStyle name="20% - Dekorfärg6 2 2 6 2 2 2 2 2" xfId="45174" xr:uid="{00000000-0005-0000-0000-000054590000}"/>
    <cellStyle name="20% - Dekorfärg6 2 2 6 2 2 2 3" xfId="34590" xr:uid="{00000000-0005-0000-0000-000055590000}"/>
    <cellStyle name="20% - Dekorfärg6 2 2 6 2 2 2_Tabell 6a K" xfId="22167" xr:uid="{00000000-0005-0000-0000-000056590000}"/>
    <cellStyle name="20% - Dekorfärg6 2 2 6 2 2 3" xfId="12707" xr:uid="{00000000-0005-0000-0000-000057590000}"/>
    <cellStyle name="20% - Dekorfärg6 2 2 6 2 2 3 2" xfId="45175" xr:uid="{00000000-0005-0000-0000-000058590000}"/>
    <cellStyle name="20% - Dekorfärg6 2 2 6 2 2 4" xfId="30204" xr:uid="{00000000-0005-0000-0000-000059590000}"/>
    <cellStyle name="20% - Dekorfärg6 2 2 6 2 2 5" xfId="45176" xr:uid="{00000000-0005-0000-0000-00005A590000}"/>
    <cellStyle name="20% - Dekorfärg6 2 2 6 2 2_Tabell 6a K" xfId="19103" xr:uid="{00000000-0005-0000-0000-00005B590000}"/>
    <cellStyle name="20% - Dekorfärg6 2 2 6 2 3" xfId="6015" xr:uid="{00000000-0005-0000-0000-00005C590000}"/>
    <cellStyle name="20% - Dekorfärg6 2 2 6 2 3 2" xfId="14900" xr:uid="{00000000-0005-0000-0000-00005D590000}"/>
    <cellStyle name="20% - Dekorfärg6 2 2 6 2 3 2 2" xfId="45177" xr:uid="{00000000-0005-0000-0000-00005E590000}"/>
    <cellStyle name="20% - Dekorfärg6 2 2 6 2 3 3" xfId="32397" xr:uid="{00000000-0005-0000-0000-00005F590000}"/>
    <cellStyle name="20% - Dekorfärg6 2 2 6 2 3 4" xfId="45178" xr:uid="{00000000-0005-0000-0000-000060590000}"/>
    <cellStyle name="20% - Dekorfärg6 2 2 6 2 3_Tabell 6a K" xfId="25221" xr:uid="{00000000-0005-0000-0000-000061590000}"/>
    <cellStyle name="20% - Dekorfärg6 2 2 6 2 4" xfId="10515" xr:uid="{00000000-0005-0000-0000-000062590000}"/>
    <cellStyle name="20% - Dekorfärg6 2 2 6 2 4 2" xfId="45179" xr:uid="{00000000-0005-0000-0000-000063590000}"/>
    <cellStyle name="20% - Dekorfärg6 2 2 6 2 4 2 2" xfId="45180" xr:uid="{00000000-0005-0000-0000-000064590000}"/>
    <cellStyle name="20% - Dekorfärg6 2 2 6 2 4 3" xfId="45181" xr:uid="{00000000-0005-0000-0000-000065590000}"/>
    <cellStyle name="20% - Dekorfärg6 2 2 6 2 5" xfId="28012" xr:uid="{00000000-0005-0000-0000-000066590000}"/>
    <cellStyle name="20% - Dekorfärg6 2 2 6 2 5 2" xfId="45182" xr:uid="{00000000-0005-0000-0000-000067590000}"/>
    <cellStyle name="20% - Dekorfärg6 2 2 6 2 6" xfId="45183" xr:uid="{00000000-0005-0000-0000-000068590000}"/>
    <cellStyle name="20% - Dekorfärg6 2 2 6 2 7" xfId="45184" xr:uid="{00000000-0005-0000-0000-000069590000}"/>
    <cellStyle name="20% - Dekorfärg6 2 2 6 2_Tabell 6a K" xfId="20620" xr:uid="{00000000-0005-0000-0000-00006A590000}"/>
    <cellStyle name="20% - Dekorfärg6 2 2 6 3" xfId="2812" xr:uid="{00000000-0005-0000-0000-00006B590000}"/>
    <cellStyle name="20% - Dekorfärg6 2 2 6 3 2" xfId="7198" xr:uid="{00000000-0005-0000-0000-00006C590000}"/>
    <cellStyle name="20% - Dekorfärg6 2 2 6 3 2 2" xfId="16083" xr:uid="{00000000-0005-0000-0000-00006D590000}"/>
    <cellStyle name="20% - Dekorfärg6 2 2 6 3 2 2 2" xfId="45185" xr:uid="{00000000-0005-0000-0000-00006E590000}"/>
    <cellStyle name="20% - Dekorfärg6 2 2 6 3 2 3" xfId="33580" xr:uid="{00000000-0005-0000-0000-00006F590000}"/>
    <cellStyle name="20% - Dekorfärg6 2 2 6 3 2 4" xfId="45186" xr:uid="{00000000-0005-0000-0000-000070590000}"/>
    <cellStyle name="20% - Dekorfärg6 2 2 6 3 2_Tabell 6a K" xfId="22803" xr:uid="{00000000-0005-0000-0000-000071590000}"/>
    <cellStyle name="20% - Dekorfärg6 2 2 6 3 3" xfId="11697" xr:uid="{00000000-0005-0000-0000-000072590000}"/>
    <cellStyle name="20% - Dekorfärg6 2 2 6 3 3 2" xfId="45187" xr:uid="{00000000-0005-0000-0000-000073590000}"/>
    <cellStyle name="20% - Dekorfärg6 2 2 6 3 3 2 2" xfId="45188" xr:uid="{00000000-0005-0000-0000-000074590000}"/>
    <cellStyle name="20% - Dekorfärg6 2 2 6 3 3 3" xfId="45189" xr:uid="{00000000-0005-0000-0000-000075590000}"/>
    <cellStyle name="20% - Dekorfärg6 2 2 6 3 4" xfId="29194" xr:uid="{00000000-0005-0000-0000-000076590000}"/>
    <cellStyle name="20% - Dekorfärg6 2 2 6 3 4 2" xfId="45190" xr:uid="{00000000-0005-0000-0000-000077590000}"/>
    <cellStyle name="20% - Dekorfärg6 2 2 6 3 5" xfId="45191" xr:uid="{00000000-0005-0000-0000-000078590000}"/>
    <cellStyle name="20% - Dekorfärg6 2 2 6 3 6" xfId="45192" xr:uid="{00000000-0005-0000-0000-000079590000}"/>
    <cellStyle name="20% - Dekorfärg6 2 2 6 3_Tabell 6a K" xfId="18491" xr:uid="{00000000-0005-0000-0000-00007A590000}"/>
    <cellStyle name="20% - Dekorfärg6 2 2 6 4" xfId="5005" xr:uid="{00000000-0005-0000-0000-00007B590000}"/>
    <cellStyle name="20% - Dekorfärg6 2 2 6 4 2" xfId="13890" xr:uid="{00000000-0005-0000-0000-00007C590000}"/>
    <cellStyle name="20% - Dekorfärg6 2 2 6 4 2 2" xfId="45193" xr:uid="{00000000-0005-0000-0000-00007D590000}"/>
    <cellStyle name="20% - Dekorfärg6 2 2 6 4 3" xfId="31387" xr:uid="{00000000-0005-0000-0000-00007E590000}"/>
    <cellStyle name="20% - Dekorfärg6 2 2 6 4 4" xfId="45194" xr:uid="{00000000-0005-0000-0000-00007F590000}"/>
    <cellStyle name="20% - Dekorfärg6 2 2 6 4_Tabell 6a K" xfId="20026" xr:uid="{00000000-0005-0000-0000-000080590000}"/>
    <cellStyle name="20% - Dekorfärg6 2 2 6 5" xfId="9505" xr:uid="{00000000-0005-0000-0000-000081590000}"/>
    <cellStyle name="20% - Dekorfärg6 2 2 6 5 2" xfId="45195" xr:uid="{00000000-0005-0000-0000-000082590000}"/>
    <cellStyle name="20% - Dekorfärg6 2 2 6 5 2 2" xfId="45196" xr:uid="{00000000-0005-0000-0000-000083590000}"/>
    <cellStyle name="20% - Dekorfärg6 2 2 6 5 3" xfId="45197" xr:uid="{00000000-0005-0000-0000-000084590000}"/>
    <cellStyle name="20% - Dekorfärg6 2 2 6 6" xfId="27002" xr:uid="{00000000-0005-0000-0000-000085590000}"/>
    <cellStyle name="20% - Dekorfärg6 2 2 6 6 2" xfId="45198" xr:uid="{00000000-0005-0000-0000-000086590000}"/>
    <cellStyle name="20% - Dekorfärg6 2 2 6 7" xfId="45199" xr:uid="{00000000-0005-0000-0000-000087590000}"/>
    <cellStyle name="20% - Dekorfärg6 2 2 6 8" xfId="45200" xr:uid="{00000000-0005-0000-0000-000088590000}"/>
    <cellStyle name="20% - Dekorfärg6 2 2 6_Tabell 6a K" xfId="17995" xr:uid="{00000000-0005-0000-0000-000089590000}"/>
    <cellStyle name="20% - Dekorfärg6 2 2 7" xfId="1044" xr:uid="{00000000-0005-0000-0000-00008A590000}"/>
    <cellStyle name="20% - Dekorfärg6 2 2 7 2" xfId="1631" xr:uid="{00000000-0005-0000-0000-00008B590000}"/>
    <cellStyle name="20% - Dekorfärg6 2 2 7 2 2" xfId="3823" xr:uid="{00000000-0005-0000-0000-00008C590000}"/>
    <cellStyle name="20% - Dekorfärg6 2 2 7 2 2 2" xfId="8209" xr:uid="{00000000-0005-0000-0000-00008D590000}"/>
    <cellStyle name="20% - Dekorfärg6 2 2 7 2 2 2 2" xfId="17094" xr:uid="{00000000-0005-0000-0000-00008E590000}"/>
    <cellStyle name="20% - Dekorfärg6 2 2 7 2 2 2 2 2" xfId="45201" xr:uid="{00000000-0005-0000-0000-00008F590000}"/>
    <cellStyle name="20% - Dekorfärg6 2 2 7 2 2 2 3" xfId="34591" xr:uid="{00000000-0005-0000-0000-000090590000}"/>
    <cellStyle name="20% - Dekorfärg6 2 2 7 2 2 2_Tabell 6a K" xfId="20881" xr:uid="{00000000-0005-0000-0000-000091590000}"/>
    <cellStyle name="20% - Dekorfärg6 2 2 7 2 2 3" xfId="12708" xr:uid="{00000000-0005-0000-0000-000092590000}"/>
    <cellStyle name="20% - Dekorfärg6 2 2 7 2 2 3 2" xfId="45202" xr:uid="{00000000-0005-0000-0000-000093590000}"/>
    <cellStyle name="20% - Dekorfärg6 2 2 7 2 2 4" xfId="30205" xr:uid="{00000000-0005-0000-0000-000094590000}"/>
    <cellStyle name="20% - Dekorfärg6 2 2 7 2 2 5" xfId="45203" xr:uid="{00000000-0005-0000-0000-000095590000}"/>
    <cellStyle name="20% - Dekorfärg6 2 2 7 2 2_Tabell 6a K" xfId="26090" xr:uid="{00000000-0005-0000-0000-000096590000}"/>
    <cellStyle name="20% - Dekorfärg6 2 2 7 2 3" xfId="6016" xr:uid="{00000000-0005-0000-0000-000097590000}"/>
    <cellStyle name="20% - Dekorfärg6 2 2 7 2 3 2" xfId="14901" xr:uid="{00000000-0005-0000-0000-000098590000}"/>
    <cellStyle name="20% - Dekorfärg6 2 2 7 2 3 2 2" xfId="45204" xr:uid="{00000000-0005-0000-0000-000099590000}"/>
    <cellStyle name="20% - Dekorfärg6 2 2 7 2 3 3" xfId="32398" xr:uid="{00000000-0005-0000-0000-00009A590000}"/>
    <cellStyle name="20% - Dekorfärg6 2 2 7 2 3 4" xfId="45205" xr:uid="{00000000-0005-0000-0000-00009B590000}"/>
    <cellStyle name="20% - Dekorfärg6 2 2 7 2 3_Tabell 6a K" xfId="18069" xr:uid="{00000000-0005-0000-0000-00009C590000}"/>
    <cellStyle name="20% - Dekorfärg6 2 2 7 2 4" xfId="10516" xr:uid="{00000000-0005-0000-0000-00009D590000}"/>
    <cellStyle name="20% - Dekorfärg6 2 2 7 2 4 2" xfId="45206" xr:uid="{00000000-0005-0000-0000-00009E590000}"/>
    <cellStyle name="20% - Dekorfärg6 2 2 7 2 4 2 2" xfId="45207" xr:uid="{00000000-0005-0000-0000-00009F590000}"/>
    <cellStyle name="20% - Dekorfärg6 2 2 7 2 4 3" xfId="45208" xr:uid="{00000000-0005-0000-0000-0000A0590000}"/>
    <cellStyle name="20% - Dekorfärg6 2 2 7 2 5" xfId="28013" xr:uid="{00000000-0005-0000-0000-0000A1590000}"/>
    <cellStyle name="20% - Dekorfärg6 2 2 7 2 5 2" xfId="45209" xr:uid="{00000000-0005-0000-0000-0000A2590000}"/>
    <cellStyle name="20% - Dekorfärg6 2 2 7 2 6" xfId="45210" xr:uid="{00000000-0005-0000-0000-0000A3590000}"/>
    <cellStyle name="20% - Dekorfärg6 2 2 7 2 7" xfId="45211" xr:uid="{00000000-0005-0000-0000-0000A4590000}"/>
    <cellStyle name="20% - Dekorfärg6 2 2 7 2_Tabell 6a K" xfId="25561" xr:uid="{00000000-0005-0000-0000-0000A5590000}"/>
    <cellStyle name="20% - Dekorfärg6 2 2 7 3" xfId="3236" xr:uid="{00000000-0005-0000-0000-0000A6590000}"/>
    <cellStyle name="20% - Dekorfärg6 2 2 7 3 2" xfId="7622" xr:uid="{00000000-0005-0000-0000-0000A7590000}"/>
    <cellStyle name="20% - Dekorfärg6 2 2 7 3 2 2" xfId="16507" xr:uid="{00000000-0005-0000-0000-0000A8590000}"/>
    <cellStyle name="20% - Dekorfärg6 2 2 7 3 2 2 2" xfId="45212" xr:uid="{00000000-0005-0000-0000-0000A9590000}"/>
    <cellStyle name="20% - Dekorfärg6 2 2 7 3 2 3" xfId="34004" xr:uid="{00000000-0005-0000-0000-0000AA590000}"/>
    <cellStyle name="20% - Dekorfärg6 2 2 7 3 2 4" xfId="45213" xr:uid="{00000000-0005-0000-0000-0000AB590000}"/>
    <cellStyle name="20% - Dekorfärg6 2 2 7 3 2_Tabell 6a K" xfId="24051" xr:uid="{00000000-0005-0000-0000-0000AC590000}"/>
    <cellStyle name="20% - Dekorfärg6 2 2 7 3 3" xfId="12121" xr:uid="{00000000-0005-0000-0000-0000AD590000}"/>
    <cellStyle name="20% - Dekorfärg6 2 2 7 3 3 2" xfId="45214" xr:uid="{00000000-0005-0000-0000-0000AE590000}"/>
    <cellStyle name="20% - Dekorfärg6 2 2 7 3 3 2 2" xfId="45215" xr:uid="{00000000-0005-0000-0000-0000AF590000}"/>
    <cellStyle name="20% - Dekorfärg6 2 2 7 3 3 3" xfId="45216" xr:uid="{00000000-0005-0000-0000-0000B0590000}"/>
    <cellStyle name="20% - Dekorfärg6 2 2 7 3 4" xfId="29618" xr:uid="{00000000-0005-0000-0000-0000B1590000}"/>
    <cellStyle name="20% - Dekorfärg6 2 2 7 3 4 2" xfId="45217" xr:uid="{00000000-0005-0000-0000-0000B2590000}"/>
    <cellStyle name="20% - Dekorfärg6 2 2 7 3 5" xfId="45218" xr:uid="{00000000-0005-0000-0000-0000B3590000}"/>
    <cellStyle name="20% - Dekorfärg6 2 2 7 3 6" xfId="45219" xr:uid="{00000000-0005-0000-0000-0000B4590000}"/>
    <cellStyle name="20% - Dekorfärg6 2 2 7 3_Tabell 6a K" xfId="24974" xr:uid="{00000000-0005-0000-0000-0000B5590000}"/>
    <cellStyle name="20% - Dekorfärg6 2 2 7 4" xfId="5429" xr:uid="{00000000-0005-0000-0000-0000B6590000}"/>
    <cellStyle name="20% - Dekorfärg6 2 2 7 4 2" xfId="14314" xr:uid="{00000000-0005-0000-0000-0000B7590000}"/>
    <cellStyle name="20% - Dekorfärg6 2 2 7 4 2 2" xfId="45220" xr:uid="{00000000-0005-0000-0000-0000B8590000}"/>
    <cellStyle name="20% - Dekorfärg6 2 2 7 4 3" xfId="31811" xr:uid="{00000000-0005-0000-0000-0000B9590000}"/>
    <cellStyle name="20% - Dekorfärg6 2 2 7 4 4" xfId="45221" xr:uid="{00000000-0005-0000-0000-0000BA590000}"/>
    <cellStyle name="20% - Dekorfärg6 2 2 7 4_Tabell 6a K" xfId="24191" xr:uid="{00000000-0005-0000-0000-0000BB590000}"/>
    <cellStyle name="20% - Dekorfärg6 2 2 7 5" xfId="9929" xr:uid="{00000000-0005-0000-0000-0000BC590000}"/>
    <cellStyle name="20% - Dekorfärg6 2 2 7 5 2" xfId="45222" xr:uid="{00000000-0005-0000-0000-0000BD590000}"/>
    <cellStyle name="20% - Dekorfärg6 2 2 7 5 2 2" xfId="45223" xr:uid="{00000000-0005-0000-0000-0000BE590000}"/>
    <cellStyle name="20% - Dekorfärg6 2 2 7 5 3" xfId="45224" xr:uid="{00000000-0005-0000-0000-0000BF590000}"/>
    <cellStyle name="20% - Dekorfärg6 2 2 7 6" xfId="27426" xr:uid="{00000000-0005-0000-0000-0000C0590000}"/>
    <cellStyle name="20% - Dekorfärg6 2 2 7 6 2" xfId="45225" xr:uid="{00000000-0005-0000-0000-0000C1590000}"/>
    <cellStyle name="20% - Dekorfärg6 2 2 7 7" xfId="45226" xr:uid="{00000000-0005-0000-0000-0000C2590000}"/>
    <cellStyle name="20% - Dekorfärg6 2 2 7 8" xfId="45227" xr:uid="{00000000-0005-0000-0000-0000C3590000}"/>
    <cellStyle name="20% - Dekorfärg6 2 2 7_Tabell 6a K" xfId="23659" xr:uid="{00000000-0005-0000-0000-0000C4590000}"/>
    <cellStyle name="20% - Dekorfärg6 2 2 8" xfId="1612" xr:uid="{00000000-0005-0000-0000-0000C5590000}"/>
    <cellStyle name="20% - Dekorfärg6 2 2 8 2" xfId="3804" xr:uid="{00000000-0005-0000-0000-0000C6590000}"/>
    <cellStyle name="20% - Dekorfärg6 2 2 8 2 2" xfId="8190" xr:uid="{00000000-0005-0000-0000-0000C7590000}"/>
    <cellStyle name="20% - Dekorfärg6 2 2 8 2 2 2" xfId="17075" xr:uid="{00000000-0005-0000-0000-0000C8590000}"/>
    <cellStyle name="20% - Dekorfärg6 2 2 8 2 2 2 2" xfId="45228" xr:uid="{00000000-0005-0000-0000-0000C9590000}"/>
    <cellStyle name="20% - Dekorfärg6 2 2 8 2 2 3" xfId="34572" xr:uid="{00000000-0005-0000-0000-0000CA590000}"/>
    <cellStyle name="20% - Dekorfärg6 2 2 8 2 2_Tabell 6a K" xfId="19405" xr:uid="{00000000-0005-0000-0000-0000CB590000}"/>
    <cellStyle name="20% - Dekorfärg6 2 2 8 2 3" xfId="12689" xr:uid="{00000000-0005-0000-0000-0000CC590000}"/>
    <cellStyle name="20% - Dekorfärg6 2 2 8 2 3 2" xfId="45229" xr:uid="{00000000-0005-0000-0000-0000CD590000}"/>
    <cellStyle name="20% - Dekorfärg6 2 2 8 2 4" xfId="30186" xr:uid="{00000000-0005-0000-0000-0000CE590000}"/>
    <cellStyle name="20% - Dekorfärg6 2 2 8 2 5" xfId="45230" xr:uid="{00000000-0005-0000-0000-0000CF590000}"/>
    <cellStyle name="20% - Dekorfärg6 2 2 8 2_Tabell 6a K" xfId="24263" xr:uid="{00000000-0005-0000-0000-0000D0590000}"/>
    <cellStyle name="20% - Dekorfärg6 2 2 8 3" xfId="5997" xr:uid="{00000000-0005-0000-0000-0000D1590000}"/>
    <cellStyle name="20% - Dekorfärg6 2 2 8 3 2" xfId="14882" xr:uid="{00000000-0005-0000-0000-0000D2590000}"/>
    <cellStyle name="20% - Dekorfärg6 2 2 8 3 2 2" xfId="45231" xr:uid="{00000000-0005-0000-0000-0000D3590000}"/>
    <cellStyle name="20% - Dekorfärg6 2 2 8 3 3" xfId="32379" xr:uid="{00000000-0005-0000-0000-0000D4590000}"/>
    <cellStyle name="20% - Dekorfärg6 2 2 8 3 4" xfId="45232" xr:uid="{00000000-0005-0000-0000-0000D5590000}"/>
    <cellStyle name="20% - Dekorfärg6 2 2 8 3_Tabell 6a K" xfId="18109" xr:uid="{00000000-0005-0000-0000-0000D6590000}"/>
    <cellStyle name="20% - Dekorfärg6 2 2 8 4" xfId="10497" xr:uid="{00000000-0005-0000-0000-0000D7590000}"/>
    <cellStyle name="20% - Dekorfärg6 2 2 8 4 2" xfId="45233" xr:uid="{00000000-0005-0000-0000-0000D8590000}"/>
    <cellStyle name="20% - Dekorfärg6 2 2 8 4 2 2" xfId="45234" xr:uid="{00000000-0005-0000-0000-0000D9590000}"/>
    <cellStyle name="20% - Dekorfärg6 2 2 8 4 3" xfId="45235" xr:uid="{00000000-0005-0000-0000-0000DA590000}"/>
    <cellStyle name="20% - Dekorfärg6 2 2 8 5" xfId="27994" xr:uid="{00000000-0005-0000-0000-0000DB590000}"/>
    <cellStyle name="20% - Dekorfärg6 2 2 8 5 2" xfId="45236" xr:uid="{00000000-0005-0000-0000-0000DC590000}"/>
    <cellStyle name="20% - Dekorfärg6 2 2 8 6" xfId="45237" xr:uid="{00000000-0005-0000-0000-0000DD590000}"/>
    <cellStyle name="20% - Dekorfärg6 2 2 8 7" xfId="45238" xr:uid="{00000000-0005-0000-0000-0000DE590000}"/>
    <cellStyle name="20% - Dekorfärg6 2 2 8_Tabell 6a K" xfId="26405" xr:uid="{00000000-0005-0000-0000-0000DF590000}"/>
    <cellStyle name="20% - Dekorfärg6 2 2 9" xfId="2388" xr:uid="{00000000-0005-0000-0000-0000E0590000}"/>
    <cellStyle name="20% - Dekorfärg6 2 2 9 2" xfId="6774" xr:uid="{00000000-0005-0000-0000-0000E1590000}"/>
    <cellStyle name="20% - Dekorfärg6 2 2 9 2 2" xfId="15659" xr:uid="{00000000-0005-0000-0000-0000E2590000}"/>
    <cellStyle name="20% - Dekorfärg6 2 2 9 2 2 2" xfId="45239" xr:uid="{00000000-0005-0000-0000-0000E3590000}"/>
    <cellStyle name="20% - Dekorfärg6 2 2 9 2 3" xfId="33156" xr:uid="{00000000-0005-0000-0000-0000E4590000}"/>
    <cellStyle name="20% - Dekorfärg6 2 2 9 2 4" xfId="45240" xr:uid="{00000000-0005-0000-0000-0000E5590000}"/>
    <cellStyle name="20% - Dekorfärg6 2 2 9 2_Tabell 6a K" xfId="20204" xr:uid="{00000000-0005-0000-0000-0000E6590000}"/>
    <cellStyle name="20% - Dekorfärg6 2 2 9 3" xfId="11273" xr:uid="{00000000-0005-0000-0000-0000E7590000}"/>
    <cellStyle name="20% - Dekorfärg6 2 2 9 3 2" xfId="45241" xr:uid="{00000000-0005-0000-0000-0000E8590000}"/>
    <cellStyle name="20% - Dekorfärg6 2 2 9 3 2 2" xfId="45242" xr:uid="{00000000-0005-0000-0000-0000E9590000}"/>
    <cellStyle name="20% - Dekorfärg6 2 2 9 3 3" xfId="45243" xr:uid="{00000000-0005-0000-0000-0000EA590000}"/>
    <cellStyle name="20% - Dekorfärg6 2 2 9 4" xfId="28770" xr:uid="{00000000-0005-0000-0000-0000EB590000}"/>
    <cellStyle name="20% - Dekorfärg6 2 2 9 4 2" xfId="45244" xr:uid="{00000000-0005-0000-0000-0000EC590000}"/>
    <cellStyle name="20% - Dekorfärg6 2 2 9 5" xfId="45245" xr:uid="{00000000-0005-0000-0000-0000ED590000}"/>
    <cellStyle name="20% - Dekorfärg6 2 2 9 6" xfId="45246" xr:uid="{00000000-0005-0000-0000-0000EE590000}"/>
    <cellStyle name="20% - Dekorfärg6 2 2 9_Tabell 6a K" xfId="21582" xr:uid="{00000000-0005-0000-0000-0000EF590000}"/>
    <cellStyle name="20% - Dekorfärg6 2 2_Tabell 6a K" xfId="19195" xr:uid="{00000000-0005-0000-0000-0000F0590000}"/>
    <cellStyle name="20% - Dekorfärg6 2 3" xfId="268" xr:uid="{00000000-0005-0000-0000-0000F1590000}"/>
    <cellStyle name="20% - Dekorfärg6 2 3 10" xfId="45247" xr:uid="{00000000-0005-0000-0000-0000F2590000}"/>
    <cellStyle name="20% - Dekorfärg6 2 3 11" xfId="45248" xr:uid="{00000000-0005-0000-0000-0000F3590000}"/>
    <cellStyle name="20% - Dekorfärg6 2 3 12" xfId="45249" xr:uid="{00000000-0005-0000-0000-0000F4590000}"/>
    <cellStyle name="20% - Dekorfärg6 2 3 2" xfId="480" xr:uid="{00000000-0005-0000-0000-0000F5590000}"/>
    <cellStyle name="20% - Dekorfärg6 2 3 2 2" xfId="904" xr:uid="{00000000-0005-0000-0000-0000F6590000}"/>
    <cellStyle name="20% - Dekorfärg6 2 3 2 2 2" xfId="1634" xr:uid="{00000000-0005-0000-0000-0000F7590000}"/>
    <cellStyle name="20% - Dekorfärg6 2 3 2 2 2 2" xfId="3826" xr:uid="{00000000-0005-0000-0000-0000F8590000}"/>
    <cellStyle name="20% - Dekorfärg6 2 3 2 2 2 2 2" xfId="8212" xr:uid="{00000000-0005-0000-0000-0000F9590000}"/>
    <cellStyle name="20% - Dekorfärg6 2 3 2 2 2 2 2 2" xfId="17097" xr:uid="{00000000-0005-0000-0000-0000FA590000}"/>
    <cellStyle name="20% - Dekorfärg6 2 3 2 2 2 2 2 2 2" xfId="45250" xr:uid="{00000000-0005-0000-0000-0000FB590000}"/>
    <cellStyle name="20% - Dekorfärg6 2 3 2 2 2 2 2 3" xfId="34594" xr:uid="{00000000-0005-0000-0000-0000FC590000}"/>
    <cellStyle name="20% - Dekorfärg6 2 3 2 2 2 2 2_Tabell 6a K" xfId="25660" xr:uid="{00000000-0005-0000-0000-0000FD590000}"/>
    <cellStyle name="20% - Dekorfärg6 2 3 2 2 2 2 3" xfId="12711" xr:uid="{00000000-0005-0000-0000-0000FE590000}"/>
    <cellStyle name="20% - Dekorfärg6 2 3 2 2 2 2 3 2" xfId="45251" xr:uid="{00000000-0005-0000-0000-0000FF590000}"/>
    <cellStyle name="20% - Dekorfärg6 2 3 2 2 2 2 4" xfId="30208" xr:uid="{00000000-0005-0000-0000-0000005A0000}"/>
    <cellStyle name="20% - Dekorfärg6 2 3 2 2 2 2 5" xfId="45252" xr:uid="{00000000-0005-0000-0000-0000015A0000}"/>
    <cellStyle name="20% - Dekorfärg6 2 3 2 2 2 2_Tabell 6a K" xfId="20108" xr:uid="{00000000-0005-0000-0000-0000025A0000}"/>
    <cellStyle name="20% - Dekorfärg6 2 3 2 2 2 3" xfId="6019" xr:uid="{00000000-0005-0000-0000-0000035A0000}"/>
    <cellStyle name="20% - Dekorfärg6 2 3 2 2 2 3 2" xfId="14904" xr:uid="{00000000-0005-0000-0000-0000045A0000}"/>
    <cellStyle name="20% - Dekorfärg6 2 3 2 2 2 3 2 2" xfId="45253" xr:uid="{00000000-0005-0000-0000-0000055A0000}"/>
    <cellStyle name="20% - Dekorfärg6 2 3 2 2 2 3 3" xfId="32401" xr:uid="{00000000-0005-0000-0000-0000065A0000}"/>
    <cellStyle name="20% - Dekorfärg6 2 3 2 2 2 3 4" xfId="45254" xr:uid="{00000000-0005-0000-0000-0000075A0000}"/>
    <cellStyle name="20% - Dekorfärg6 2 3 2 2 2 3_Tabell 6a K" xfId="22117" xr:uid="{00000000-0005-0000-0000-0000085A0000}"/>
    <cellStyle name="20% - Dekorfärg6 2 3 2 2 2 4" xfId="10519" xr:uid="{00000000-0005-0000-0000-0000095A0000}"/>
    <cellStyle name="20% - Dekorfärg6 2 3 2 2 2 4 2" xfId="45255" xr:uid="{00000000-0005-0000-0000-00000A5A0000}"/>
    <cellStyle name="20% - Dekorfärg6 2 3 2 2 2 4 2 2" xfId="45256" xr:uid="{00000000-0005-0000-0000-00000B5A0000}"/>
    <cellStyle name="20% - Dekorfärg6 2 3 2 2 2 4 3" xfId="45257" xr:uid="{00000000-0005-0000-0000-00000C5A0000}"/>
    <cellStyle name="20% - Dekorfärg6 2 3 2 2 2 5" xfId="28016" xr:uid="{00000000-0005-0000-0000-00000D5A0000}"/>
    <cellStyle name="20% - Dekorfärg6 2 3 2 2 2 5 2" xfId="45258" xr:uid="{00000000-0005-0000-0000-00000E5A0000}"/>
    <cellStyle name="20% - Dekorfärg6 2 3 2 2 2 6" xfId="45259" xr:uid="{00000000-0005-0000-0000-00000F5A0000}"/>
    <cellStyle name="20% - Dekorfärg6 2 3 2 2 2 7" xfId="45260" xr:uid="{00000000-0005-0000-0000-0000105A0000}"/>
    <cellStyle name="20% - Dekorfärg6 2 3 2 2 2_Tabell 6a K" xfId="20834" xr:uid="{00000000-0005-0000-0000-0000115A0000}"/>
    <cellStyle name="20% - Dekorfärg6 2 3 2 2 3" xfId="3096" xr:uid="{00000000-0005-0000-0000-0000125A0000}"/>
    <cellStyle name="20% - Dekorfärg6 2 3 2 2 3 2" xfId="7482" xr:uid="{00000000-0005-0000-0000-0000135A0000}"/>
    <cellStyle name="20% - Dekorfärg6 2 3 2 2 3 2 2" xfId="16367" xr:uid="{00000000-0005-0000-0000-0000145A0000}"/>
    <cellStyle name="20% - Dekorfärg6 2 3 2 2 3 2 2 2" xfId="45261" xr:uid="{00000000-0005-0000-0000-0000155A0000}"/>
    <cellStyle name="20% - Dekorfärg6 2 3 2 2 3 2 3" xfId="33864" xr:uid="{00000000-0005-0000-0000-0000165A0000}"/>
    <cellStyle name="20% - Dekorfärg6 2 3 2 2 3 2 4" xfId="45262" xr:uid="{00000000-0005-0000-0000-0000175A0000}"/>
    <cellStyle name="20% - Dekorfärg6 2 3 2 2 3 2_Tabell 6a K" xfId="21849" xr:uid="{00000000-0005-0000-0000-0000185A0000}"/>
    <cellStyle name="20% - Dekorfärg6 2 3 2 2 3 3" xfId="11981" xr:uid="{00000000-0005-0000-0000-0000195A0000}"/>
    <cellStyle name="20% - Dekorfärg6 2 3 2 2 3 3 2" xfId="45263" xr:uid="{00000000-0005-0000-0000-00001A5A0000}"/>
    <cellStyle name="20% - Dekorfärg6 2 3 2 2 3 3 2 2" xfId="45264" xr:uid="{00000000-0005-0000-0000-00001B5A0000}"/>
    <cellStyle name="20% - Dekorfärg6 2 3 2 2 3 3 3" xfId="45265" xr:uid="{00000000-0005-0000-0000-00001C5A0000}"/>
    <cellStyle name="20% - Dekorfärg6 2 3 2 2 3 4" xfId="29478" xr:uid="{00000000-0005-0000-0000-00001D5A0000}"/>
    <cellStyle name="20% - Dekorfärg6 2 3 2 2 3 4 2" xfId="45266" xr:uid="{00000000-0005-0000-0000-00001E5A0000}"/>
    <cellStyle name="20% - Dekorfärg6 2 3 2 2 3 5" xfId="45267" xr:uid="{00000000-0005-0000-0000-00001F5A0000}"/>
    <cellStyle name="20% - Dekorfärg6 2 3 2 2 3 6" xfId="45268" xr:uid="{00000000-0005-0000-0000-0000205A0000}"/>
    <cellStyle name="20% - Dekorfärg6 2 3 2 2 3_Tabell 6a K" xfId="21581" xr:uid="{00000000-0005-0000-0000-0000215A0000}"/>
    <cellStyle name="20% - Dekorfärg6 2 3 2 2 4" xfId="5289" xr:uid="{00000000-0005-0000-0000-0000225A0000}"/>
    <cellStyle name="20% - Dekorfärg6 2 3 2 2 4 2" xfId="14174" xr:uid="{00000000-0005-0000-0000-0000235A0000}"/>
    <cellStyle name="20% - Dekorfärg6 2 3 2 2 4 2 2" xfId="45269" xr:uid="{00000000-0005-0000-0000-0000245A0000}"/>
    <cellStyle name="20% - Dekorfärg6 2 3 2 2 4 3" xfId="31671" xr:uid="{00000000-0005-0000-0000-0000255A0000}"/>
    <cellStyle name="20% - Dekorfärg6 2 3 2 2 4 4" xfId="45270" xr:uid="{00000000-0005-0000-0000-0000265A0000}"/>
    <cellStyle name="20% - Dekorfärg6 2 3 2 2 4_Tabell 6a K" xfId="23490" xr:uid="{00000000-0005-0000-0000-0000275A0000}"/>
    <cellStyle name="20% - Dekorfärg6 2 3 2 2 5" xfId="9789" xr:uid="{00000000-0005-0000-0000-0000285A0000}"/>
    <cellStyle name="20% - Dekorfärg6 2 3 2 2 5 2" xfId="45271" xr:uid="{00000000-0005-0000-0000-0000295A0000}"/>
    <cellStyle name="20% - Dekorfärg6 2 3 2 2 5 2 2" xfId="45272" xr:uid="{00000000-0005-0000-0000-00002A5A0000}"/>
    <cellStyle name="20% - Dekorfärg6 2 3 2 2 5 3" xfId="45273" xr:uid="{00000000-0005-0000-0000-00002B5A0000}"/>
    <cellStyle name="20% - Dekorfärg6 2 3 2 2 6" xfId="27286" xr:uid="{00000000-0005-0000-0000-00002C5A0000}"/>
    <cellStyle name="20% - Dekorfärg6 2 3 2 2 6 2" xfId="45274" xr:uid="{00000000-0005-0000-0000-00002D5A0000}"/>
    <cellStyle name="20% - Dekorfärg6 2 3 2 2 7" xfId="45275" xr:uid="{00000000-0005-0000-0000-00002E5A0000}"/>
    <cellStyle name="20% - Dekorfärg6 2 3 2 2 8" xfId="45276" xr:uid="{00000000-0005-0000-0000-00002F5A0000}"/>
    <cellStyle name="20% - Dekorfärg6 2 3 2 2_Tabell 6a K" xfId="25923" xr:uid="{00000000-0005-0000-0000-0000305A0000}"/>
    <cellStyle name="20% - Dekorfärg6 2 3 2 3" xfId="1633" xr:uid="{00000000-0005-0000-0000-0000315A0000}"/>
    <cellStyle name="20% - Dekorfärg6 2 3 2 3 2" xfId="3825" xr:uid="{00000000-0005-0000-0000-0000325A0000}"/>
    <cellStyle name="20% - Dekorfärg6 2 3 2 3 2 2" xfId="8211" xr:uid="{00000000-0005-0000-0000-0000335A0000}"/>
    <cellStyle name="20% - Dekorfärg6 2 3 2 3 2 2 2" xfId="17096" xr:uid="{00000000-0005-0000-0000-0000345A0000}"/>
    <cellStyle name="20% - Dekorfärg6 2 3 2 3 2 2 2 2" xfId="45277" xr:uid="{00000000-0005-0000-0000-0000355A0000}"/>
    <cellStyle name="20% - Dekorfärg6 2 3 2 3 2 2 3" xfId="34593" xr:uid="{00000000-0005-0000-0000-0000365A0000}"/>
    <cellStyle name="20% - Dekorfärg6 2 3 2 3 2 2_Tabell 6a K" xfId="26191" xr:uid="{00000000-0005-0000-0000-0000375A0000}"/>
    <cellStyle name="20% - Dekorfärg6 2 3 2 3 2 3" xfId="12710" xr:uid="{00000000-0005-0000-0000-0000385A0000}"/>
    <cellStyle name="20% - Dekorfärg6 2 3 2 3 2 3 2" xfId="45278" xr:uid="{00000000-0005-0000-0000-0000395A0000}"/>
    <cellStyle name="20% - Dekorfärg6 2 3 2 3 2 4" xfId="30207" xr:uid="{00000000-0005-0000-0000-00003A5A0000}"/>
    <cellStyle name="20% - Dekorfärg6 2 3 2 3 2 5" xfId="45279" xr:uid="{00000000-0005-0000-0000-00003B5A0000}"/>
    <cellStyle name="20% - Dekorfärg6 2 3 2 3 2_Tabell 6a K" xfId="25920" xr:uid="{00000000-0005-0000-0000-00003C5A0000}"/>
    <cellStyle name="20% - Dekorfärg6 2 3 2 3 3" xfId="6018" xr:uid="{00000000-0005-0000-0000-00003D5A0000}"/>
    <cellStyle name="20% - Dekorfärg6 2 3 2 3 3 2" xfId="14903" xr:uid="{00000000-0005-0000-0000-00003E5A0000}"/>
    <cellStyle name="20% - Dekorfärg6 2 3 2 3 3 2 2" xfId="45280" xr:uid="{00000000-0005-0000-0000-00003F5A0000}"/>
    <cellStyle name="20% - Dekorfärg6 2 3 2 3 3 3" xfId="32400" xr:uid="{00000000-0005-0000-0000-0000405A0000}"/>
    <cellStyle name="20% - Dekorfärg6 2 3 2 3 3 4" xfId="45281" xr:uid="{00000000-0005-0000-0000-0000415A0000}"/>
    <cellStyle name="20% - Dekorfärg6 2 3 2 3 3_Tabell 6a K" xfId="19282" xr:uid="{00000000-0005-0000-0000-0000425A0000}"/>
    <cellStyle name="20% - Dekorfärg6 2 3 2 3 4" xfId="10518" xr:uid="{00000000-0005-0000-0000-0000435A0000}"/>
    <cellStyle name="20% - Dekorfärg6 2 3 2 3 4 2" xfId="45282" xr:uid="{00000000-0005-0000-0000-0000445A0000}"/>
    <cellStyle name="20% - Dekorfärg6 2 3 2 3 4 2 2" xfId="45283" xr:uid="{00000000-0005-0000-0000-0000455A0000}"/>
    <cellStyle name="20% - Dekorfärg6 2 3 2 3 4 3" xfId="45284" xr:uid="{00000000-0005-0000-0000-0000465A0000}"/>
    <cellStyle name="20% - Dekorfärg6 2 3 2 3 5" xfId="28015" xr:uid="{00000000-0005-0000-0000-0000475A0000}"/>
    <cellStyle name="20% - Dekorfärg6 2 3 2 3 5 2" xfId="45285" xr:uid="{00000000-0005-0000-0000-0000485A0000}"/>
    <cellStyle name="20% - Dekorfärg6 2 3 2 3 6" xfId="45286" xr:uid="{00000000-0005-0000-0000-0000495A0000}"/>
    <cellStyle name="20% - Dekorfärg6 2 3 2 3 7" xfId="45287" xr:uid="{00000000-0005-0000-0000-00004A5A0000}"/>
    <cellStyle name="20% - Dekorfärg6 2 3 2 3_Tabell 6a K" xfId="26458" xr:uid="{00000000-0005-0000-0000-00004B5A0000}"/>
    <cellStyle name="20% - Dekorfärg6 2 3 2 4" xfId="2672" xr:uid="{00000000-0005-0000-0000-00004C5A0000}"/>
    <cellStyle name="20% - Dekorfärg6 2 3 2 4 2" xfId="7058" xr:uid="{00000000-0005-0000-0000-00004D5A0000}"/>
    <cellStyle name="20% - Dekorfärg6 2 3 2 4 2 2" xfId="15943" xr:uid="{00000000-0005-0000-0000-00004E5A0000}"/>
    <cellStyle name="20% - Dekorfärg6 2 3 2 4 2 2 2" xfId="45288" xr:uid="{00000000-0005-0000-0000-00004F5A0000}"/>
    <cellStyle name="20% - Dekorfärg6 2 3 2 4 2 3" xfId="33440" xr:uid="{00000000-0005-0000-0000-0000505A0000}"/>
    <cellStyle name="20% - Dekorfärg6 2 3 2 4 2 4" xfId="45289" xr:uid="{00000000-0005-0000-0000-0000515A0000}"/>
    <cellStyle name="20% - Dekorfärg6 2 3 2 4 2_Tabell 6a K" xfId="19546" xr:uid="{00000000-0005-0000-0000-0000525A0000}"/>
    <cellStyle name="20% - Dekorfärg6 2 3 2 4 3" xfId="11557" xr:uid="{00000000-0005-0000-0000-0000535A0000}"/>
    <cellStyle name="20% - Dekorfärg6 2 3 2 4 3 2" xfId="45290" xr:uid="{00000000-0005-0000-0000-0000545A0000}"/>
    <cellStyle name="20% - Dekorfärg6 2 3 2 4 3 2 2" xfId="45291" xr:uid="{00000000-0005-0000-0000-0000555A0000}"/>
    <cellStyle name="20% - Dekorfärg6 2 3 2 4 3 3" xfId="45292" xr:uid="{00000000-0005-0000-0000-0000565A0000}"/>
    <cellStyle name="20% - Dekorfärg6 2 3 2 4 4" xfId="29054" xr:uid="{00000000-0005-0000-0000-0000575A0000}"/>
    <cellStyle name="20% - Dekorfärg6 2 3 2 4 4 2" xfId="45293" xr:uid="{00000000-0005-0000-0000-0000585A0000}"/>
    <cellStyle name="20% - Dekorfärg6 2 3 2 4 5" xfId="45294" xr:uid="{00000000-0005-0000-0000-0000595A0000}"/>
    <cellStyle name="20% - Dekorfärg6 2 3 2 4 6" xfId="45295" xr:uid="{00000000-0005-0000-0000-00005A5A0000}"/>
    <cellStyle name="20% - Dekorfärg6 2 3 2 4_Tabell 6a K" xfId="23337" xr:uid="{00000000-0005-0000-0000-00005B5A0000}"/>
    <cellStyle name="20% - Dekorfärg6 2 3 2 5" xfId="4865" xr:uid="{00000000-0005-0000-0000-00005C5A0000}"/>
    <cellStyle name="20% - Dekorfärg6 2 3 2 5 2" xfId="13750" xr:uid="{00000000-0005-0000-0000-00005D5A0000}"/>
    <cellStyle name="20% - Dekorfärg6 2 3 2 5 2 2" xfId="45296" xr:uid="{00000000-0005-0000-0000-00005E5A0000}"/>
    <cellStyle name="20% - Dekorfärg6 2 3 2 5 3" xfId="31247" xr:uid="{00000000-0005-0000-0000-00005F5A0000}"/>
    <cellStyle name="20% - Dekorfärg6 2 3 2 5 4" xfId="45297" xr:uid="{00000000-0005-0000-0000-0000605A0000}"/>
    <cellStyle name="20% - Dekorfärg6 2 3 2 5_Tabell 6a K" xfId="25704" xr:uid="{00000000-0005-0000-0000-0000615A0000}"/>
    <cellStyle name="20% - Dekorfärg6 2 3 2 6" xfId="9365" xr:uid="{00000000-0005-0000-0000-0000625A0000}"/>
    <cellStyle name="20% - Dekorfärg6 2 3 2 6 2" xfId="45298" xr:uid="{00000000-0005-0000-0000-0000635A0000}"/>
    <cellStyle name="20% - Dekorfärg6 2 3 2 6 2 2" xfId="45299" xr:uid="{00000000-0005-0000-0000-0000645A0000}"/>
    <cellStyle name="20% - Dekorfärg6 2 3 2 6 3" xfId="45300" xr:uid="{00000000-0005-0000-0000-0000655A0000}"/>
    <cellStyle name="20% - Dekorfärg6 2 3 2 7" xfId="26862" xr:uid="{00000000-0005-0000-0000-0000665A0000}"/>
    <cellStyle name="20% - Dekorfärg6 2 3 2 7 2" xfId="45301" xr:uid="{00000000-0005-0000-0000-0000675A0000}"/>
    <cellStyle name="20% - Dekorfärg6 2 3 2 8" xfId="45302" xr:uid="{00000000-0005-0000-0000-0000685A0000}"/>
    <cellStyle name="20% - Dekorfärg6 2 3 2 9" xfId="45303" xr:uid="{00000000-0005-0000-0000-0000695A0000}"/>
    <cellStyle name="20% - Dekorfärg6 2 3 2_Tabell 6a K" xfId="24278" xr:uid="{00000000-0005-0000-0000-00006A5A0000}"/>
    <cellStyle name="20% - Dekorfärg6 2 3 3" xfId="692" xr:uid="{00000000-0005-0000-0000-00006B5A0000}"/>
    <cellStyle name="20% - Dekorfärg6 2 3 3 2" xfId="1635" xr:uid="{00000000-0005-0000-0000-00006C5A0000}"/>
    <cellStyle name="20% - Dekorfärg6 2 3 3 2 2" xfId="3827" xr:uid="{00000000-0005-0000-0000-00006D5A0000}"/>
    <cellStyle name="20% - Dekorfärg6 2 3 3 2 2 2" xfId="8213" xr:uid="{00000000-0005-0000-0000-00006E5A0000}"/>
    <cellStyle name="20% - Dekorfärg6 2 3 3 2 2 2 2" xfId="17098" xr:uid="{00000000-0005-0000-0000-00006F5A0000}"/>
    <cellStyle name="20% - Dekorfärg6 2 3 3 2 2 2 2 2" xfId="45304" xr:uid="{00000000-0005-0000-0000-0000705A0000}"/>
    <cellStyle name="20% - Dekorfärg6 2 3 3 2 2 2 3" xfId="34595" xr:uid="{00000000-0005-0000-0000-0000715A0000}"/>
    <cellStyle name="20% - Dekorfärg6 2 3 3 2 2 2_Tabell 6a K" xfId="26325" xr:uid="{00000000-0005-0000-0000-0000725A0000}"/>
    <cellStyle name="20% - Dekorfärg6 2 3 3 2 2 3" xfId="12712" xr:uid="{00000000-0005-0000-0000-0000735A0000}"/>
    <cellStyle name="20% - Dekorfärg6 2 3 3 2 2 3 2" xfId="45305" xr:uid="{00000000-0005-0000-0000-0000745A0000}"/>
    <cellStyle name="20% - Dekorfärg6 2 3 3 2 2 4" xfId="30209" xr:uid="{00000000-0005-0000-0000-0000755A0000}"/>
    <cellStyle name="20% - Dekorfärg6 2 3 3 2 2 5" xfId="45306" xr:uid="{00000000-0005-0000-0000-0000765A0000}"/>
    <cellStyle name="20% - Dekorfärg6 2 3 3 2 2_Tabell 6a K" xfId="18560" xr:uid="{00000000-0005-0000-0000-0000775A0000}"/>
    <cellStyle name="20% - Dekorfärg6 2 3 3 2 3" xfId="6020" xr:uid="{00000000-0005-0000-0000-0000785A0000}"/>
    <cellStyle name="20% - Dekorfärg6 2 3 3 2 3 2" xfId="14905" xr:uid="{00000000-0005-0000-0000-0000795A0000}"/>
    <cellStyle name="20% - Dekorfärg6 2 3 3 2 3 2 2" xfId="45307" xr:uid="{00000000-0005-0000-0000-00007A5A0000}"/>
    <cellStyle name="20% - Dekorfärg6 2 3 3 2 3 3" xfId="32402" xr:uid="{00000000-0005-0000-0000-00007B5A0000}"/>
    <cellStyle name="20% - Dekorfärg6 2 3 3 2 3 4" xfId="45308" xr:uid="{00000000-0005-0000-0000-00007C5A0000}"/>
    <cellStyle name="20% - Dekorfärg6 2 3 3 2 3_Tabell 6a K" xfId="18852" xr:uid="{00000000-0005-0000-0000-00007D5A0000}"/>
    <cellStyle name="20% - Dekorfärg6 2 3 3 2 4" xfId="10520" xr:uid="{00000000-0005-0000-0000-00007E5A0000}"/>
    <cellStyle name="20% - Dekorfärg6 2 3 3 2 4 2" xfId="45309" xr:uid="{00000000-0005-0000-0000-00007F5A0000}"/>
    <cellStyle name="20% - Dekorfärg6 2 3 3 2 4 2 2" xfId="45310" xr:uid="{00000000-0005-0000-0000-0000805A0000}"/>
    <cellStyle name="20% - Dekorfärg6 2 3 3 2 4 3" xfId="45311" xr:uid="{00000000-0005-0000-0000-0000815A0000}"/>
    <cellStyle name="20% - Dekorfärg6 2 3 3 2 5" xfId="28017" xr:uid="{00000000-0005-0000-0000-0000825A0000}"/>
    <cellStyle name="20% - Dekorfärg6 2 3 3 2 5 2" xfId="45312" xr:uid="{00000000-0005-0000-0000-0000835A0000}"/>
    <cellStyle name="20% - Dekorfärg6 2 3 3 2 6" xfId="45313" xr:uid="{00000000-0005-0000-0000-0000845A0000}"/>
    <cellStyle name="20% - Dekorfärg6 2 3 3 2 7" xfId="45314" xr:uid="{00000000-0005-0000-0000-0000855A0000}"/>
    <cellStyle name="20% - Dekorfärg6 2 3 3 2_Tabell 6a K" xfId="23804" xr:uid="{00000000-0005-0000-0000-0000865A0000}"/>
    <cellStyle name="20% - Dekorfärg6 2 3 3 3" xfId="2884" xr:uid="{00000000-0005-0000-0000-0000875A0000}"/>
    <cellStyle name="20% - Dekorfärg6 2 3 3 3 2" xfId="7270" xr:uid="{00000000-0005-0000-0000-0000885A0000}"/>
    <cellStyle name="20% - Dekorfärg6 2 3 3 3 2 2" xfId="16155" xr:uid="{00000000-0005-0000-0000-0000895A0000}"/>
    <cellStyle name="20% - Dekorfärg6 2 3 3 3 2 2 2" xfId="45315" xr:uid="{00000000-0005-0000-0000-00008A5A0000}"/>
    <cellStyle name="20% - Dekorfärg6 2 3 3 3 2 3" xfId="33652" xr:uid="{00000000-0005-0000-0000-00008B5A0000}"/>
    <cellStyle name="20% - Dekorfärg6 2 3 3 3 2 4" xfId="45316" xr:uid="{00000000-0005-0000-0000-00008C5A0000}"/>
    <cellStyle name="20% - Dekorfärg6 2 3 3 3 2_Tabell 6a K" xfId="23357" xr:uid="{00000000-0005-0000-0000-00008D5A0000}"/>
    <cellStyle name="20% - Dekorfärg6 2 3 3 3 3" xfId="11769" xr:uid="{00000000-0005-0000-0000-00008E5A0000}"/>
    <cellStyle name="20% - Dekorfärg6 2 3 3 3 3 2" xfId="45317" xr:uid="{00000000-0005-0000-0000-00008F5A0000}"/>
    <cellStyle name="20% - Dekorfärg6 2 3 3 3 3 2 2" xfId="45318" xr:uid="{00000000-0005-0000-0000-0000905A0000}"/>
    <cellStyle name="20% - Dekorfärg6 2 3 3 3 3 3" xfId="45319" xr:uid="{00000000-0005-0000-0000-0000915A0000}"/>
    <cellStyle name="20% - Dekorfärg6 2 3 3 3 4" xfId="29266" xr:uid="{00000000-0005-0000-0000-0000925A0000}"/>
    <cellStyle name="20% - Dekorfärg6 2 3 3 3 4 2" xfId="45320" xr:uid="{00000000-0005-0000-0000-0000935A0000}"/>
    <cellStyle name="20% - Dekorfärg6 2 3 3 3 5" xfId="45321" xr:uid="{00000000-0005-0000-0000-0000945A0000}"/>
    <cellStyle name="20% - Dekorfärg6 2 3 3 3 6" xfId="45322" xr:uid="{00000000-0005-0000-0000-0000955A0000}"/>
    <cellStyle name="20% - Dekorfärg6 2 3 3 3_Tabell 6a K" xfId="18612" xr:uid="{00000000-0005-0000-0000-0000965A0000}"/>
    <cellStyle name="20% - Dekorfärg6 2 3 3 4" xfId="5077" xr:uid="{00000000-0005-0000-0000-0000975A0000}"/>
    <cellStyle name="20% - Dekorfärg6 2 3 3 4 2" xfId="13962" xr:uid="{00000000-0005-0000-0000-0000985A0000}"/>
    <cellStyle name="20% - Dekorfärg6 2 3 3 4 2 2" xfId="45323" xr:uid="{00000000-0005-0000-0000-0000995A0000}"/>
    <cellStyle name="20% - Dekorfärg6 2 3 3 4 3" xfId="31459" xr:uid="{00000000-0005-0000-0000-00009A5A0000}"/>
    <cellStyle name="20% - Dekorfärg6 2 3 3 4 4" xfId="45324" xr:uid="{00000000-0005-0000-0000-00009B5A0000}"/>
    <cellStyle name="20% - Dekorfärg6 2 3 3 4_Tabell 6a K" xfId="21719" xr:uid="{00000000-0005-0000-0000-00009C5A0000}"/>
    <cellStyle name="20% - Dekorfärg6 2 3 3 5" xfId="9577" xr:uid="{00000000-0005-0000-0000-00009D5A0000}"/>
    <cellStyle name="20% - Dekorfärg6 2 3 3 5 2" xfId="45325" xr:uid="{00000000-0005-0000-0000-00009E5A0000}"/>
    <cellStyle name="20% - Dekorfärg6 2 3 3 5 2 2" xfId="45326" xr:uid="{00000000-0005-0000-0000-00009F5A0000}"/>
    <cellStyle name="20% - Dekorfärg6 2 3 3 5 3" xfId="45327" xr:uid="{00000000-0005-0000-0000-0000A05A0000}"/>
    <cellStyle name="20% - Dekorfärg6 2 3 3 6" xfId="27074" xr:uid="{00000000-0005-0000-0000-0000A15A0000}"/>
    <cellStyle name="20% - Dekorfärg6 2 3 3 6 2" xfId="45328" xr:uid="{00000000-0005-0000-0000-0000A25A0000}"/>
    <cellStyle name="20% - Dekorfärg6 2 3 3 7" xfId="45329" xr:uid="{00000000-0005-0000-0000-0000A35A0000}"/>
    <cellStyle name="20% - Dekorfärg6 2 3 3 8" xfId="45330" xr:uid="{00000000-0005-0000-0000-0000A45A0000}"/>
    <cellStyle name="20% - Dekorfärg6 2 3 3_Tabell 6a K" xfId="23274" xr:uid="{00000000-0005-0000-0000-0000A55A0000}"/>
    <cellStyle name="20% - Dekorfärg6 2 3 4" xfId="1116" xr:uid="{00000000-0005-0000-0000-0000A65A0000}"/>
    <cellStyle name="20% - Dekorfärg6 2 3 4 2" xfId="1636" xr:uid="{00000000-0005-0000-0000-0000A75A0000}"/>
    <cellStyle name="20% - Dekorfärg6 2 3 4 2 2" xfId="3828" xr:uid="{00000000-0005-0000-0000-0000A85A0000}"/>
    <cellStyle name="20% - Dekorfärg6 2 3 4 2 2 2" xfId="8214" xr:uid="{00000000-0005-0000-0000-0000A95A0000}"/>
    <cellStyle name="20% - Dekorfärg6 2 3 4 2 2 2 2" xfId="17099" xr:uid="{00000000-0005-0000-0000-0000AA5A0000}"/>
    <cellStyle name="20% - Dekorfärg6 2 3 4 2 2 2 2 2" xfId="45331" xr:uid="{00000000-0005-0000-0000-0000AB5A0000}"/>
    <cellStyle name="20% - Dekorfärg6 2 3 4 2 2 2 3" xfId="34596" xr:uid="{00000000-0005-0000-0000-0000AC5A0000}"/>
    <cellStyle name="20% - Dekorfärg6 2 3 4 2 2 2_Tabell 6a K" xfId="19730" xr:uid="{00000000-0005-0000-0000-0000AD5A0000}"/>
    <cellStyle name="20% - Dekorfärg6 2 3 4 2 2 3" xfId="12713" xr:uid="{00000000-0005-0000-0000-0000AE5A0000}"/>
    <cellStyle name="20% - Dekorfärg6 2 3 4 2 2 3 2" xfId="45332" xr:uid="{00000000-0005-0000-0000-0000AF5A0000}"/>
    <cellStyle name="20% - Dekorfärg6 2 3 4 2 2 4" xfId="30210" xr:uid="{00000000-0005-0000-0000-0000B05A0000}"/>
    <cellStyle name="20% - Dekorfärg6 2 3 4 2 2 5" xfId="45333" xr:uid="{00000000-0005-0000-0000-0000B15A0000}"/>
    <cellStyle name="20% - Dekorfärg6 2 3 4 2 2_Tabell 6a K" xfId="20213" xr:uid="{00000000-0005-0000-0000-0000B25A0000}"/>
    <cellStyle name="20% - Dekorfärg6 2 3 4 2 3" xfId="6021" xr:uid="{00000000-0005-0000-0000-0000B35A0000}"/>
    <cellStyle name="20% - Dekorfärg6 2 3 4 2 3 2" xfId="14906" xr:uid="{00000000-0005-0000-0000-0000B45A0000}"/>
    <cellStyle name="20% - Dekorfärg6 2 3 4 2 3 2 2" xfId="45334" xr:uid="{00000000-0005-0000-0000-0000B55A0000}"/>
    <cellStyle name="20% - Dekorfärg6 2 3 4 2 3 3" xfId="32403" xr:uid="{00000000-0005-0000-0000-0000B65A0000}"/>
    <cellStyle name="20% - Dekorfärg6 2 3 4 2 3 4" xfId="45335" xr:uid="{00000000-0005-0000-0000-0000B75A0000}"/>
    <cellStyle name="20% - Dekorfärg6 2 3 4 2 3_Tabell 6a K" xfId="24156" xr:uid="{00000000-0005-0000-0000-0000B85A0000}"/>
    <cellStyle name="20% - Dekorfärg6 2 3 4 2 4" xfId="10521" xr:uid="{00000000-0005-0000-0000-0000B95A0000}"/>
    <cellStyle name="20% - Dekorfärg6 2 3 4 2 4 2" xfId="45336" xr:uid="{00000000-0005-0000-0000-0000BA5A0000}"/>
    <cellStyle name="20% - Dekorfärg6 2 3 4 2 4 2 2" xfId="45337" xr:uid="{00000000-0005-0000-0000-0000BB5A0000}"/>
    <cellStyle name="20% - Dekorfärg6 2 3 4 2 4 3" xfId="45338" xr:uid="{00000000-0005-0000-0000-0000BC5A0000}"/>
    <cellStyle name="20% - Dekorfärg6 2 3 4 2 5" xfId="28018" xr:uid="{00000000-0005-0000-0000-0000BD5A0000}"/>
    <cellStyle name="20% - Dekorfärg6 2 3 4 2 5 2" xfId="45339" xr:uid="{00000000-0005-0000-0000-0000BE5A0000}"/>
    <cellStyle name="20% - Dekorfärg6 2 3 4 2 6" xfId="45340" xr:uid="{00000000-0005-0000-0000-0000BF5A0000}"/>
    <cellStyle name="20% - Dekorfärg6 2 3 4 2 7" xfId="45341" xr:uid="{00000000-0005-0000-0000-0000C05A0000}"/>
    <cellStyle name="20% - Dekorfärg6 2 3 4 2_Tabell 6a K" xfId="20660" xr:uid="{00000000-0005-0000-0000-0000C15A0000}"/>
    <cellStyle name="20% - Dekorfärg6 2 3 4 3" xfId="3308" xr:uid="{00000000-0005-0000-0000-0000C25A0000}"/>
    <cellStyle name="20% - Dekorfärg6 2 3 4 3 2" xfId="7694" xr:uid="{00000000-0005-0000-0000-0000C35A0000}"/>
    <cellStyle name="20% - Dekorfärg6 2 3 4 3 2 2" xfId="16579" xr:uid="{00000000-0005-0000-0000-0000C45A0000}"/>
    <cellStyle name="20% - Dekorfärg6 2 3 4 3 2 2 2" xfId="45342" xr:uid="{00000000-0005-0000-0000-0000C55A0000}"/>
    <cellStyle name="20% - Dekorfärg6 2 3 4 3 2 3" xfId="34076" xr:uid="{00000000-0005-0000-0000-0000C65A0000}"/>
    <cellStyle name="20% - Dekorfärg6 2 3 4 3 2 4" xfId="45343" xr:uid="{00000000-0005-0000-0000-0000C75A0000}"/>
    <cellStyle name="20% - Dekorfärg6 2 3 4 3 2_Tabell 6a K" xfId="18074" xr:uid="{00000000-0005-0000-0000-0000C85A0000}"/>
    <cellStyle name="20% - Dekorfärg6 2 3 4 3 3" xfId="12193" xr:uid="{00000000-0005-0000-0000-0000C95A0000}"/>
    <cellStyle name="20% - Dekorfärg6 2 3 4 3 3 2" xfId="45344" xr:uid="{00000000-0005-0000-0000-0000CA5A0000}"/>
    <cellStyle name="20% - Dekorfärg6 2 3 4 3 3 2 2" xfId="45345" xr:uid="{00000000-0005-0000-0000-0000CB5A0000}"/>
    <cellStyle name="20% - Dekorfärg6 2 3 4 3 3 3" xfId="45346" xr:uid="{00000000-0005-0000-0000-0000CC5A0000}"/>
    <cellStyle name="20% - Dekorfärg6 2 3 4 3 4" xfId="29690" xr:uid="{00000000-0005-0000-0000-0000CD5A0000}"/>
    <cellStyle name="20% - Dekorfärg6 2 3 4 3 4 2" xfId="45347" xr:uid="{00000000-0005-0000-0000-0000CE5A0000}"/>
    <cellStyle name="20% - Dekorfärg6 2 3 4 3 5" xfId="45348" xr:uid="{00000000-0005-0000-0000-0000CF5A0000}"/>
    <cellStyle name="20% - Dekorfärg6 2 3 4 3 6" xfId="45349" xr:uid="{00000000-0005-0000-0000-0000D05A0000}"/>
    <cellStyle name="20% - Dekorfärg6 2 3 4 3_Tabell 6a K" xfId="19310" xr:uid="{00000000-0005-0000-0000-0000D15A0000}"/>
    <cellStyle name="20% - Dekorfärg6 2 3 4 4" xfId="5501" xr:uid="{00000000-0005-0000-0000-0000D25A0000}"/>
    <cellStyle name="20% - Dekorfärg6 2 3 4 4 2" xfId="14386" xr:uid="{00000000-0005-0000-0000-0000D35A0000}"/>
    <cellStyle name="20% - Dekorfärg6 2 3 4 4 2 2" xfId="45350" xr:uid="{00000000-0005-0000-0000-0000D45A0000}"/>
    <cellStyle name="20% - Dekorfärg6 2 3 4 4 3" xfId="31883" xr:uid="{00000000-0005-0000-0000-0000D55A0000}"/>
    <cellStyle name="20% - Dekorfärg6 2 3 4 4 4" xfId="45351" xr:uid="{00000000-0005-0000-0000-0000D65A0000}"/>
    <cellStyle name="20% - Dekorfärg6 2 3 4 4_Tabell 6a K" xfId="24994" xr:uid="{00000000-0005-0000-0000-0000D75A0000}"/>
    <cellStyle name="20% - Dekorfärg6 2 3 4 5" xfId="10001" xr:uid="{00000000-0005-0000-0000-0000D85A0000}"/>
    <cellStyle name="20% - Dekorfärg6 2 3 4 5 2" xfId="45352" xr:uid="{00000000-0005-0000-0000-0000D95A0000}"/>
    <cellStyle name="20% - Dekorfärg6 2 3 4 5 2 2" xfId="45353" xr:uid="{00000000-0005-0000-0000-0000DA5A0000}"/>
    <cellStyle name="20% - Dekorfärg6 2 3 4 5 3" xfId="45354" xr:uid="{00000000-0005-0000-0000-0000DB5A0000}"/>
    <cellStyle name="20% - Dekorfärg6 2 3 4 6" xfId="27498" xr:uid="{00000000-0005-0000-0000-0000DC5A0000}"/>
    <cellStyle name="20% - Dekorfärg6 2 3 4 6 2" xfId="45355" xr:uid="{00000000-0005-0000-0000-0000DD5A0000}"/>
    <cellStyle name="20% - Dekorfärg6 2 3 4 7" xfId="45356" xr:uid="{00000000-0005-0000-0000-0000DE5A0000}"/>
    <cellStyle name="20% - Dekorfärg6 2 3 4 8" xfId="45357" xr:uid="{00000000-0005-0000-0000-0000DF5A0000}"/>
    <cellStyle name="20% - Dekorfärg6 2 3 4_Tabell 6a K" xfId="23535" xr:uid="{00000000-0005-0000-0000-0000E05A0000}"/>
    <cellStyle name="20% - Dekorfärg6 2 3 5" xfId="1632" xr:uid="{00000000-0005-0000-0000-0000E15A0000}"/>
    <cellStyle name="20% - Dekorfärg6 2 3 5 2" xfId="3824" xr:uid="{00000000-0005-0000-0000-0000E25A0000}"/>
    <cellStyle name="20% - Dekorfärg6 2 3 5 2 2" xfId="8210" xr:uid="{00000000-0005-0000-0000-0000E35A0000}"/>
    <cellStyle name="20% - Dekorfärg6 2 3 5 2 2 2" xfId="17095" xr:uid="{00000000-0005-0000-0000-0000E45A0000}"/>
    <cellStyle name="20% - Dekorfärg6 2 3 5 2 2 2 2" xfId="45358" xr:uid="{00000000-0005-0000-0000-0000E55A0000}"/>
    <cellStyle name="20% - Dekorfärg6 2 3 5 2 2 3" xfId="34592" xr:uid="{00000000-0005-0000-0000-0000E65A0000}"/>
    <cellStyle name="20% - Dekorfärg6 2 3 5 2 2_Tabell 6a K" xfId="24555" xr:uid="{00000000-0005-0000-0000-0000E75A0000}"/>
    <cellStyle name="20% - Dekorfärg6 2 3 5 2 3" xfId="12709" xr:uid="{00000000-0005-0000-0000-0000E85A0000}"/>
    <cellStyle name="20% - Dekorfärg6 2 3 5 2 3 2" xfId="45359" xr:uid="{00000000-0005-0000-0000-0000E95A0000}"/>
    <cellStyle name="20% - Dekorfärg6 2 3 5 2 4" xfId="30206" xr:uid="{00000000-0005-0000-0000-0000EA5A0000}"/>
    <cellStyle name="20% - Dekorfärg6 2 3 5 2 5" xfId="45360" xr:uid="{00000000-0005-0000-0000-0000EB5A0000}"/>
    <cellStyle name="20% - Dekorfärg6 2 3 5 2_Tabell 6a K" xfId="25001" xr:uid="{00000000-0005-0000-0000-0000EC5A0000}"/>
    <cellStyle name="20% - Dekorfärg6 2 3 5 3" xfId="6017" xr:uid="{00000000-0005-0000-0000-0000ED5A0000}"/>
    <cellStyle name="20% - Dekorfärg6 2 3 5 3 2" xfId="14902" xr:uid="{00000000-0005-0000-0000-0000EE5A0000}"/>
    <cellStyle name="20% - Dekorfärg6 2 3 5 3 2 2" xfId="45361" xr:uid="{00000000-0005-0000-0000-0000EF5A0000}"/>
    <cellStyle name="20% - Dekorfärg6 2 3 5 3 3" xfId="32399" xr:uid="{00000000-0005-0000-0000-0000F05A0000}"/>
    <cellStyle name="20% - Dekorfärg6 2 3 5 3 4" xfId="45362" xr:uid="{00000000-0005-0000-0000-0000F15A0000}"/>
    <cellStyle name="20% - Dekorfärg6 2 3 5 3_Tabell 6a K" xfId="21900" xr:uid="{00000000-0005-0000-0000-0000F25A0000}"/>
    <cellStyle name="20% - Dekorfärg6 2 3 5 4" xfId="10517" xr:uid="{00000000-0005-0000-0000-0000F35A0000}"/>
    <cellStyle name="20% - Dekorfärg6 2 3 5 4 2" xfId="45363" xr:uid="{00000000-0005-0000-0000-0000F45A0000}"/>
    <cellStyle name="20% - Dekorfärg6 2 3 5 4 2 2" xfId="45364" xr:uid="{00000000-0005-0000-0000-0000F55A0000}"/>
    <cellStyle name="20% - Dekorfärg6 2 3 5 4 3" xfId="45365" xr:uid="{00000000-0005-0000-0000-0000F65A0000}"/>
    <cellStyle name="20% - Dekorfärg6 2 3 5 5" xfId="28014" xr:uid="{00000000-0005-0000-0000-0000F75A0000}"/>
    <cellStyle name="20% - Dekorfärg6 2 3 5 5 2" xfId="45366" xr:uid="{00000000-0005-0000-0000-0000F85A0000}"/>
    <cellStyle name="20% - Dekorfärg6 2 3 5 6" xfId="45367" xr:uid="{00000000-0005-0000-0000-0000F95A0000}"/>
    <cellStyle name="20% - Dekorfärg6 2 3 5 7" xfId="45368" xr:uid="{00000000-0005-0000-0000-0000FA5A0000}"/>
    <cellStyle name="20% - Dekorfärg6 2 3 5_Tabell 6a K" xfId="20040" xr:uid="{00000000-0005-0000-0000-0000FB5A0000}"/>
    <cellStyle name="20% - Dekorfärg6 2 3 6" xfId="2460" xr:uid="{00000000-0005-0000-0000-0000FC5A0000}"/>
    <cellStyle name="20% - Dekorfärg6 2 3 6 2" xfId="6846" xr:uid="{00000000-0005-0000-0000-0000FD5A0000}"/>
    <cellStyle name="20% - Dekorfärg6 2 3 6 2 2" xfId="15731" xr:uid="{00000000-0005-0000-0000-0000FE5A0000}"/>
    <cellStyle name="20% - Dekorfärg6 2 3 6 2 2 2" xfId="45369" xr:uid="{00000000-0005-0000-0000-0000FF5A0000}"/>
    <cellStyle name="20% - Dekorfärg6 2 3 6 2 3" xfId="33228" xr:uid="{00000000-0005-0000-0000-0000005B0000}"/>
    <cellStyle name="20% - Dekorfärg6 2 3 6 2 4" xfId="45370" xr:uid="{00000000-0005-0000-0000-0000015B0000}"/>
    <cellStyle name="20% - Dekorfärg6 2 3 6 2_Tabell 6a K" xfId="25871" xr:uid="{00000000-0005-0000-0000-0000025B0000}"/>
    <cellStyle name="20% - Dekorfärg6 2 3 6 3" xfId="11345" xr:uid="{00000000-0005-0000-0000-0000035B0000}"/>
    <cellStyle name="20% - Dekorfärg6 2 3 6 3 2" xfId="45371" xr:uid="{00000000-0005-0000-0000-0000045B0000}"/>
    <cellStyle name="20% - Dekorfärg6 2 3 6 3 2 2" xfId="45372" xr:uid="{00000000-0005-0000-0000-0000055B0000}"/>
    <cellStyle name="20% - Dekorfärg6 2 3 6 3 3" xfId="45373" xr:uid="{00000000-0005-0000-0000-0000065B0000}"/>
    <cellStyle name="20% - Dekorfärg6 2 3 6 4" xfId="28842" xr:uid="{00000000-0005-0000-0000-0000075B0000}"/>
    <cellStyle name="20% - Dekorfärg6 2 3 6 4 2" xfId="45374" xr:uid="{00000000-0005-0000-0000-0000085B0000}"/>
    <cellStyle name="20% - Dekorfärg6 2 3 6 5" xfId="45375" xr:uid="{00000000-0005-0000-0000-0000095B0000}"/>
    <cellStyle name="20% - Dekorfärg6 2 3 6 6" xfId="45376" xr:uid="{00000000-0005-0000-0000-00000A5B0000}"/>
    <cellStyle name="20% - Dekorfärg6 2 3 6_Tabell 6a K" xfId="21991" xr:uid="{00000000-0005-0000-0000-00000B5B0000}"/>
    <cellStyle name="20% - Dekorfärg6 2 3 7" xfId="4653" xr:uid="{00000000-0005-0000-0000-00000C5B0000}"/>
    <cellStyle name="20% - Dekorfärg6 2 3 7 2" xfId="13538" xr:uid="{00000000-0005-0000-0000-00000D5B0000}"/>
    <cellStyle name="20% - Dekorfärg6 2 3 7 2 2" xfId="45377" xr:uid="{00000000-0005-0000-0000-00000E5B0000}"/>
    <cellStyle name="20% - Dekorfärg6 2 3 7 3" xfId="31035" xr:uid="{00000000-0005-0000-0000-00000F5B0000}"/>
    <cellStyle name="20% - Dekorfärg6 2 3 7 4" xfId="45378" xr:uid="{00000000-0005-0000-0000-0000105B0000}"/>
    <cellStyle name="20% - Dekorfärg6 2 3 7_Tabell 6a K" xfId="25312" xr:uid="{00000000-0005-0000-0000-0000115B0000}"/>
    <cellStyle name="20% - Dekorfärg6 2 3 8" xfId="9153" xr:uid="{00000000-0005-0000-0000-0000125B0000}"/>
    <cellStyle name="20% - Dekorfärg6 2 3 8 2" xfId="45379" xr:uid="{00000000-0005-0000-0000-0000135B0000}"/>
    <cellStyle name="20% - Dekorfärg6 2 3 8 2 2" xfId="45380" xr:uid="{00000000-0005-0000-0000-0000145B0000}"/>
    <cellStyle name="20% - Dekorfärg6 2 3 8 3" xfId="45381" xr:uid="{00000000-0005-0000-0000-0000155B0000}"/>
    <cellStyle name="20% - Dekorfärg6 2 3 9" xfId="26650" xr:uid="{00000000-0005-0000-0000-0000165B0000}"/>
    <cellStyle name="20% - Dekorfärg6 2 3 9 2" xfId="45382" xr:uid="{00000000-0005-0000-0000-0000175B0000}"/>
    <cellStyle name="20% - Dekorfärg6 2 3_Tabell 6a K" xfId="24018" xr:uid="{00000000-0005-0000-0000-0000185B0000}"/>
    <cellStyle name="20% - Dekorfärg6 2 4" xfId="324" xr:uid="{00000000-0005-0000-0000-0000195B0000}"/>
    <cellStyle name="20% - Dekorfärg6 2 4 10" xfId="45383" xr:uid="{00000000-0005-0000-0000-00001A5B0000}"/>
    <cellStyle name="20% - Dekorfärg6 2 4 11" xfId="45384" xr:uid="{00000000-0005-0000-0000-00001B5B0000}"/>
    <cellStyle name="20% - Dekorfärg6 2 4 12" xfId="45385" xr:uid="{00000000-0005-0000-0000-00001C5B0000}"/>
    <cellStyle name="20% - Dekorfärg6 2 4 2" xfId="536" xr:uid="{00000000-0005-0000-0000-00001D5B0000}"/>
    <cellStyle name="20% - Dekorfärg6 2 4 2 2" xfId="960" xr:uid="{00000000-0005-0000-0000-00001E5B0000}"/>
    <cellStyle name="20% - Dekorfärg6 2 4 2 2 2" xfId="1639" xr:uid="{00000000-0005-0000-0000-00001F5B0000}"/>
    <cellStyle name="20% - Dekorfärg6 2 4 2 2 2 2" xfId="3831" xr:uid="{00000000-0005-0000-0000-0000205B0000}"/>
    <cellStyle name="20% - Dekorfärg6 2 4 2 2 2 2 2" xfId="8217" xr:uid="{00000000-0005-0000-0000-0000215B0000}"/>
    <cellStyle name="20% - Dekorfärg6 2 4 2 2 2 2 2 2" xfId="17102" xr:uid="{00000000-0005-0000-0000-0000225B0000}"/>
    <cellStyle name="20% - Dekorfärg6 2 4 2 2 2 2 2 2 2" xfId="45386" xr:uid="{00000000-0005-0000-0000-0000235B0000}"/>
    <cellStyle name="20% - Dekorfärg6 2 4 2 2 2 2 2 3" xfId="34599" xr:uid="{00000000-0005-0000-0000-0000245B0000}"/>
    <cellStyle name="20% - Dekorfärg6 2 4 2 2 2 2 2_Tabell 6a K" xfId="26398" xr:uid="{00000000-0005-0000-0000-0000255B0000}"/>
    <cellStyle name="20% - Dekorfärg6 2 4 2 2 2 2 3" xfId="12716" xr:uid="{00000000-0005-0000-0000-0000265B0000}"/>
    <cellStyle name="20% - Dekorfärg6 2 4 2 2 2 2 3 2" xfId="45387" xr:uid="{00000000-0005-0000-0000-0000275B0000}"/>
    <cellStyle name="20% - Dekorfärg6 2 4 2 2 2 2 4" xfId="30213" xr:uid="{00000000-0005-0000-0000-0000285B0000}"/>
    <cellStyle name="20% - Dekorfärg6 2 4 2 2 2 2 5" xfId="45388" xr:uid="{00000000-0005-0000-0000-0000295B0000}"/>
    <cellStyle name="20% - Dekorfärg6 2 4 2 2 2 2_Tabell 6a K" xfId="26243" xr:uid="{00000000-0005-0000-0000-00002A5B0000}"/>
    <cellStyle name="20% - Dekorfärg6 2 4 2 2 2 3" xfId="6024" xr:uid="{00000000-0005-0000-0000-00002B5B0000}"/>
    <cellStyle name="20% - Dekorfärg6 2 4 2 2 2 3 2" xfId="14909" xr:uid="{00000000-0005-0000-0000-00002C5B0000}"/>
    <cellStyle name="20% - Dekorfärg6 2 4 2 2 2 3 2 2" xfId="45389" xr:uid="{00000000-0005-0000-0000-00002D5B0000}"/>
    <cellStyle name="20% - Dekorfärg6 2 4 2 2 2 3 3" xfId="32406" xr:uid="{00000000-0005-0000-0000-00002E5B0000}"/>
    <cellStyle name="20% - Dekorfärg6 2 4 2 2 2 3 4" xfId="45390" xr:uid="{00000000-0005-0000-0000-00002F5B0000}"/>
    <cellStyle name="20% - Dekorfärg6 2 4 2 2 2 3_Tabell 6a K" xfId="21554" xr:uid="{00000000-0005-0000-0000-0000305B0000}"/>
    <cellStyle name="20% - Dekorfärg6 2 4 2 2 2 4" xfId="10524" xr:uid="{00000000-0005-0000-0000-0000315B0000}"/>
    <cellStyle name="20% - Dekorfärg6 2 4 2 2 2 4 2" xfId="45391" xr:uid="{00000000-0005-0000-0000-0000325B0000}"/>
    <cellStyle name="20% - Dekorfärg6 2 4 2 2 2 4 2 2" xfId="45392" xr:uid="{00000000-0005-0000-0000-0000335B0000}"/>
    <cellStyle name="20% - Dekorfärg6 2 4 2 2 2 4 3" xfId="45393" xr:uid="{00000000-0005-0000-0000-0000345B0000}"/>
    <cellStyle name="20% - Dekorfärg6 2 4 2 2 2 5" xfId="28021" xr:uid="{00000000-0005-0000-0000-0000355B0000}"/>
    <cellStyle name="20% - Dekorfärg6 2 4 2 2 2 5 2" xfId="45394" xr:uid="{00000000-0005-0000-0000-0000365B0000}"/>
    <cellStyle name="20% - Dekorfärg6 2 4 2 2 2 6" xfId="45395" xr:uid="{00000000-0005-0000-0000-0000375B0000}"/>
    <cellStyle name="20% - Dekorfärg6 2 4 2 2 2 7" xfId="45396" xr:uid="{00000000-0005-0000-0000-0000385B0000}"/>
    <cellStyle name="20% - Dekorfärg6 2 4 2 2 2_Tabell 6a K" xfId="22384" xr:uid="{00000000-0005-0000-0000-0000395B0000}"/>
    <cellStyle name="20% - Dekorfärg6 2 4 2 2 3" xfId="3152" xr:uid="{00000000-0005-0000-0000-00003A5B0000}"/>
    <cellStyle name="20% - Dekorfärg6 2 4 2 2 3 2" xfId="7538" xr:uid="{00000000-0005-0000-0000-00003B5B0000}"/>
    <cellStyle name="20% - Dekorfärg6 2 4 2 2 3 2 2" xfId="16423" xr:uid="{00000000-0005-0000-0000-00003C5B0000}"/>
    <cellStyle name="20% - Dekorfärg6 2 4 2 2 3 2 2 2" xfId="45397" xr:uid="{00000000-0005-0000-0000-00003D5B0000}"/>
    <cellStyle name="20% - Dekorfärg6 2 4 2 2 3 2 3" xfId="33920" xr:uid="{00000000-0005-0000-0000-00003E5B0000}"/>
    <cellStyle name="20% - Dekorfärg6 2 4 2 2 3 2 4" xfId="45398" xr:uid="{00000000-0005-0000-0000-00003F5B0000}"/>
    <cellStyle name="20% - Dekorfärg6 2 4 2 2 3 2_Tabell 6a K" xfId="22615" xr:uid="{00000000-0005-0000-0000-0000405B0000}"/>
    <cellStyle name="20% - Dekorfärg6 2 4 2 2 3 3" xfId="12037" xr:uid="{00000000-0005-0000-0000-0000415B0000}"/>
    <cellStyle name="20% - Dekorfärg6 2 4 2 2 3 3 2" xfId="45399" xr:uid="{00000000-0005-0000-0000-0000425B0000}"/>
    <cellStyle name="20% - Dekorfärg6 2 4 2 2 3 3 2 2" xfId="45400" xr:uid="{00000000-0005-0000-0000-0000435B0000}"/>
    <cellStyle name="20% - Dekorfärg6 2 4 2 2 3 3 3" xfId="45401" xr:uid="{00000000-0005-0000-0000-0000445B0000}"/>
    <cellStyle name="20% - Dekorfärg6 2 4 2 2 3 4" xfId="29534" xr:uid="{00000000-0005-0000-0000-0000455B0000}"/>
    <cellStyle name="20% - Dekorfärg6 2 4 2 2 3 4 2" xfId="45402" xr:uid="{00000000-0005-0000-0000-0000465B0000}"/>
    <cellStyle name="20% - Dekorfärg6 2 4 2 2 3 5" xfId="45403" xr:uid="{00000000-0005-0000-0000-0000475B0000}"/>
    <cellStyle name="20% - Dekorfärg6 2 4 2 2 3 6" xfId="45404" xr:uid="{00000000-0005-0000-0000-0000485B0000}"/>
    <cellStyle name="20% - Dekorfärg6 2 4 2 2 3_Tabell 6a K" xfId="18289" xr:uid="{00000000-0005-0000-0000-0000495B0000}"/>
    <cellStyle name="20% - Dekorfärg6 2 4 2 2 4" xfId="5345" xr:uid="{00000000-0005-0000-0000-00004A5B0000}"/>
    <cellStyle name="20% - Dekorfärg6 2 4 2 2 4 2" xfId="14230" xr:uid="{00000000-0005-0000-0000-00004B5B0000}"/>
    <cellStyle name="20% - Dekorfärg6 2 4 2 2 4 2 2" xfId="45405" xr:uid="{00000000-0005-0000-0000-00004C5B0000}"/>
    <cellStyle name="20% - Dekorfärg6 2 4 2 2 4 3" xfId="31727" xr:uid="{00000000-0005-0000-0000-00004D5B0000}"/>
    <cellStyle name="20% - Dekorfärg6 2 4 2 2 4 4" xfId="45406" xr:uid="{00000000-0005-0000-0000-00004E5B0000}"/>
    <cellStyle name="20% - Dekorfärg6 2 4 2 2 4_Tabell 6a K" xfId="18063" xr:uid="{00000000-0005-0000-0000-00004F5B0000}"/>
    <cellStyle name="20% - Dekorfärg6 2 4 2 2 5" xfId="9845" xr:uid="{00000000-0005-0000-0000-0000505B0000}"/>
    <cellStyle name="20% - Dekorfärg6 2 4 2 2 5 2" xfId="45407" xr:uid="{00000000-0005-0000-0000-0000515B0000}"/>
    <cellStyle name="20% - Dekorfärg6 2 4 2 2 5 2 2" xfId="45408" xr:uid="{00000000-0005-0000-0000-0000525B0000}"/>
    <cellStyle name="20% - Dekorfärg6 2 4 2 2 5 3" xfId="45409" xr:uid="{00000000-0005-0000-0000-0000535B0000}"/>
    <cellStyle name="20% - Dekorfärg6 2 4 2 2 6" xfId="27342" xr:uid="{00000000-0005-0000-0000-0000545B0000}"/>
    <cellStyle name="20% - Dekorfärg6 2 4 2 2 6 2" xfId="45410" xr:uid="{00000000-0005-0000-0000-0000555B0000}"/>
    <cellStyle name="20% - Dekorfärg6 2 4 2 2 7" xfId="45411" xr:uid="{00000000-0005-0000-0000-0000565B0000}"/>
    <cellStyle name="20% - Dekorfärg6 2 4 2 2 8" xfId="45412" xr:uid="{00000000-0005-0000-0000-0000575B0000}"/>
    <cellStyle name="20% - Dekorfärg6 2 4 2 2_Tabell 6a K" xfId="22830" xr:uid="{00000000-0005-0000-0000-0000585B0000}"/>
    <cellStyle name="20% - Dekorfärg6 2 4 2 3" xfId="1638" xr:uid="{00000000-0005-0000-0000-0000595B0000}"/>
    <cellStyle name="20% - Dekorfärg6 2 4 2 3 2" xfId="3830" xr:uid="{00000000-0005-0000-0000-00005A5B0000}"/>
    <cellStyle name="20% - Dekorfärg6 2 4 2 3 2 2" xfId="8216" xr:uid="{00000000-0005-0000-0000-00005B5B0000}"/>
    <cellStyle name="20% - Dekorfärg6 2 4 2 3 2 2 2" xfId="17101" xr:uid="{00000000-0005-0000-0000-00005C5B0000}"/>
    <cellStyle name="20% - Dekorfärg6 2 4 2 3 2 2 2 2" xfId="45413" xr:uid="{00000000-0005-0000-0000-00005D5B0000}"/>
    <cellStyle name="20% - Dekorfärg6 2 4 2 3 2 2 3" xfId="34598" xr:uid="{00000000-0005-0000-0000-00005E5B0000}"/>
    <cellStyle name="20% - Dekorfärg6 2 4 2 3 2 2_Tabell 6a K" xfId="20728" xr:uid="{00000000-0005-0000-0000-00005F5B0000}"/>
    <cellStyle name="20% - Dekorfärg6 2 4 2 3 2 3" xfId="12715" xr:uid="{00000000-0005-0000-0000-0000605B0000}"/>
    <cellStyle name="20% - Dekorfärg6 2 4 2 3 2 3 2" xfId="45414" xr:uid="{00000000-0005-0000-0000-0000615B0000}"/>
    <cellStyle name="20% - Dekorfärg6 2 4 2 3 2 4" xfId="30212" xr:uid="{00000000-0005-0000-0000-0000625B0000}"/>
    <cellStyle name="20% - Dekorfärg6 2 4 2 3 2 5" xfId="45415" xr:uid="{00000000-0005-0000-0000-0000635B0000}"/>
    <cellStyle name="20% - Dekorfärg6 2 4 2 3 2_Tabell 6a K" xfId="19464" xr:uid="{00000000-0005-0000-0000-0000645B0000}"/>
    <cellStyle name="20% - Dekorfärg6 2 4 2 3 3" xfId="6023" xr:uid="{00000000-0005-0000-0000-0000655B0000}"/>
    <cellStyle name="20% - Dekorfärg6 2 4 2 3 3 2" xfId="14908" xr:uid="{00000000-0005-0000-0000-0000665B0000}"/>
    <cellStyle name="20% - Dekorfärg6 2 4 2 3 3 2 2" xfId="45416" xr:uid="{00000000-0005-0000-0000-0000675B0000}"/>
    <cellStyle name="20% - Dekorfärg6 2 4 2 3 3 3" xfId="32405" xr:uid="{00000000-0005-0000-0000-0000685B0000}"/>
    <cellStyle name="20% - Dekorfärg6 2 4 2 3 3 4" xfId="45417" xr:uid="{00000000-0005-0000-0000-0000695B0000}"/>
    <cellStyle name="20% - Dekorfärg6 2 4 2 3 3_Tabell 6a K" xfId="23677" xr:uid="{00000000-0005-0000-0000-00006A5B0000}"/>
    <cellStyle name="20% - Dekorfärg6 2 4 2 3 4" xfId="10523" xr:uid="{00000000-0005-0000-0000-00006B5B0000}"/>
    <cellStyle name="20% - Dekorfärg6 2 4 2 3 4 2" xfId="45418" xr:uid="{00000000-0005-0000-0000-00006C5B0000}"/>
    <cellStyle name="20% - Dekorfärg6 2 4 2 3 4 2 2" xfId="45419" xr:uid="{00000000-0005-0000-0000-00006D5B0000}"/>
    <cellStyle name="20% - Dekorfärg6 2 4 2 3 4 3" xfId="45420" xr:uid="{00000000-0005-0000-0000-00006E5B0000}"/>
    <cellStyle name="20% - Dekorfärg6 2 4 2 3 5" xfId="28020" xr:uid="{00000000-0005-0000-0000-00006F5B0000}"/>
    <cellStyle name="20% - Dekorfärg6 2 4 2 3 5 2" xfId="45421" xr:uid="{00000000-0005-0000-0000-0000705B0000}"/>
    <cellStyle name="20% - Dekorfärg6 2 4 2 3 6" xfId="45422" xr:uid="{00000000-0005-0000-0000-0000715B0000}"/>
    <cellStyle name="20% - Dekorfärg6 2 4 2 3 7" xfId="45423" xr:uid="{00000000-0005-0000-0000-0000725B0000}"/>
    <cellStyle name="20% - Dekorfärg6 2 4 2 3_Tabell 6a K" xfId="21103" xr:uid="{00000000-0005-0000-0000-0000735B0000}"/>
    <cellStyle name="20% - Dekorfärg6 2 4 2 4" xfId="2728" xr:uid="{00000000-0005-0000-0000-0000745B0000}"/>
    <cellStyle name="20% - Dekorfärg6 2 4 2 4 2" xfId="7114" xr:uid="{00000000-0005-0000-0000-0000755B0000}"/>
    <cellStyle name="20% - Dekorfärg6 2 4 2 4 2 2" xfId="15999" xr:uid="{00000000-0005-0000-0000-0000765B0000}"/>
    <cellStyle name="20% - Dekorfärg6 2 4 2 4 2 2 2" xfId="45424" xr:uid="{00000000-0005-0000-0000-0000775B0000}"/>
    <cellStyle name="20% - Dekorfärg6 2 4 2 4 2 3" xfId="33496" xr:uid="{00000000-0005-0000-0000-0000785B0000}"/>
    <cellStyle name="20% - Dekorfärg6 2 4 2 4 2 4" xfId="45425" xr:uid="{00000000-0005-0000-0000-0000795B0000}"/>
    <cellStyle name="20% - Dekorfärg6 2 4 2 4 2_Tabell 6a K" xfId="24866" xr:uid="{00000000-0005-0000-0000-00007A5B0000}"/>
    <cellStyle name="20% - Dekorfärg6 2 4 2 4 3" xfId="11613" xr:uid="{00000000-0005-0000-0000-00007B5B0000}"/>
    <cellStyle name="20% - Dekorfärg6 2 4 2 4 3 2" xfId="45426" xr:uid="{00000000-0005-0000-0000-00007C5B0000}"/>
    <cellStyle name="20% - Dekorfärg6 2 4 2 4 3 2 2" xfId="45427" xr:uid="{00000000-0005-0000-0000-00007D5B0000}"/>
    <cellStyle name="20% - Dekorfärg6 2 4 2 4 3 3" xfId="45428" xr:uid="{00000000-0005-0000-0000-00007E5B0000}"/>
    <cellStyle name="20% - Dekorfärg6 2 4 2 4 4" xfId="29110" xr:uid="{00000000-0005-0000-0000-00007F5B0000}"/>
    <cellStyle name="20% - Dekorfärg6 2 4 2 4 4 2" xfId="45429" xr:uid="{00000000-0005-0000-0000-0000805B0000}"/>
    <cellStyle name="20% - Dekorfärg6 2 4 2 4 5" xfId="45430" xr:uid="{00000000-0005-0000-0000-0000815B0000}"/>
    <cellStyle name="20% - Dekorfärg6 2 4 2 4 6" xfId="45431" xr:uid="{00000000-0005-0000-0000-0000825B0000}"/>
    <cellStyle name="20% - Dekorfärg6 2 4 2 4_Tabell 6a K" xfId="22373" xr:uid="{00000000-0005-0000-0000-0000835B0000}"/>
    <cellStyle name="20% - Dekorfärg6 2 4 2 5" xfId="4921" xr:uid="{00000000-0005-0000-0000-0000845B0000}"/>
    <cellStyle name="20% - Dekorfärg6 2 4 2 5 2" xfId="13806" xr:uid="{00000000-0005-0000-0000-0000855B0000}"/>
    <cellStyle name="20% - Dekorfärg6 2 4 2 5 2 2" xfId="45432" xr:uid="{00000000-0005-0000-0000-0000865B0000}"/>
    <cellStyle name="20% - Dekorfärg6 2 4 2 5 3" xfId="31303" xr:uid="{00000000-0005-0000-0000-0000875B0000}"/>
    <cellStyle name="20% - Dekorfärg6 2 4 2 5 4" xfId="45433" xr:uid="{00000000-0005-0000-0000-0000885B0000}"/>
    <cellStyle name="20% - Dekorfärg6 2 4 2 5_Tabell 6a K" xfId="22210" xr:uid="{00000000-0005-0000-0000-0000895B0000}"/>
    <cellStyle name="20% - Dekorfärg6 2 4 2 6" xfId="9421" xr:uid="{00000000-0005-0000-0000-00008A5B0000}"/>
    <cellStyle name="20% - Dekorfärg6 2 4 2 6 2" xfId="45434" xr:uid="{00000000-0005-0000-0000-00008B5B0000}"/>
    <cellStyle name="20% - Dekorfärg6 2 4 2 6 2 2" xfId="45435" xr:uid="{00000000-0005-0000-0000-00008C5B0000}"/>
    <cellStyle name="20% - Dekorfärg6 2 4 2 6 3" xfId="45436" xr:uid="{00000000-0005-0000-0000-00008D5B0000}"/>
    <cellStyle name="20% - Dekorfärg6 2 4 2 7" xfId="26918" xr:uid="{00000000-0005-0000-0000-00008E5B0000}"/>
    <cellStyle name="20% - Dekorfärg6 2 4 2 7 2" xfId="45437" xr:uid="{00000000-0005-0000-0000-00008F5B0000}"/>
    <cellStyle name="20% - Dekorfärg6 2 4 2 8" xfId="45438" xr:uid="{00000000-0005-0000-0000-0000905B0000}"/>
    <cellStyle name="20% - Dekorfärg6 2 4 2 9" xfId="45439" xr:uid="{00000000-0005-0000-0000-0000915B0000}"/>
    <cellStyle name="20% - Dekorfärg6 2 4 2_Tabell 6a K" xfId="24383" xr:uid="{00000000-0005-0000-0000-0000925B0000}"/>
    <cellStyle name="20% - Dekorfärg6 2 4 3" xfId="748" xr:uid="{00000000-0005-0000-0000-0000935B0000}"/>
    <cellStyle name="20% - Dekorfärg6 2 4 3 2" xfId="1640" xr:uid="{00000000-0005-0000-0000-0000945B0000}"/>
    <cellStyle name="20% - Dekorfärg6 2 4 3 2 2" xfId="3832" xr:uid="{00000000-0005-0000-0000-0000955B0000}"/>
    <cellStyle name="20% - Dekorfärg6 2 4 3 2 2 2" xfId="8218" xr:uid="{00000000-0005-0000-0000-0000965B0000}"/>
    <cellStyle name="20% - Dekorfärg6 2 4 3 2 2 2 2" xfId="17103" xr:uid="{00000000-0005-0000-0000-0000975B0000}"/>
    <cellStyle name="20% - Dekorfärg6 2 4 3 2 2 2 2 2" xfId="45440" xr:uid="{00000000-0005-0000-0000-0000985B0000}"/>
    <cellStyle name="20% - Dekorfärg6 2 4 3 2 2 2 3" xfId="34600" xr:uid="{00000000-0005-0000-0000-0000995B0000}"/>
    <cellStyle name="20% - Dekorfärg6 2 4 3 2 2 2_Tabell 6a K" xfId="9034" xr:uid="{00000000-0005-0000-0000-00009A5B0000}"/>
    <cellStyle name="20% - Dekorfärg6 2 4 3 2 2 3" xfId="12717" xr:uid="{00000000-0005-0000-0000-00009B5B0000}"/>
    <cellStyle name="20% - Dekorfärg6 2 4 3 2 2 3 2" xfId="45441" xr:uid="{00000000-0005-0000-0000-00009C5B0000}"/>
    <cellStyle name="20% - Dekorfärg6 2 4 3 2 2 4" xfId="30214" xr:uid="{00000000-0005-0000-0000-00009D5B0000}"/>
    <cellStyle name="20% - Dekorfärg6 2 4 3 2 2 5" xfId="45442" xr:uid="{00000000-0005-0000-0000-00009E5B0000}"/>
    <cellStyle name="20% - Dekorfärg6 2 4 3 2 2_Tabell 6a K" xfId="24073" xr:uid="{00000000-0005-0000-0000-00009F5B0000}"/>
    <cellStyle name="20% - Dekorfärg6 2 4 3 2 3" xfId="6025" xr:uid="{00000000-0005-0000-0000-0000A05B0000}"/>
    <cellStyle name="20% - Dekorfärg6 2 4 3 2 3 2" xfId="14910" xr:uid="{00000000-0005-0000-0000-0000A15B0000}"/>
    <cellStyle name="20% - Dekorfärg6 2 4 3 2 3 2 2" xfId="45443" xr:uid="{00000000-0005-0000-0000-0000A25B0000}"/>
    <cellStyle name="20% - Dekorfärg6 2 4 3 2 3 3" xfId="32407" xr:uid="{00000000-0005-0000-0000-0000A35B0000}"/>
    <cellStyle name="20% - Dekorfärg6 2 4 3 2 3 4" xfId="45444" xr:uid="{00000000-0005-0000-0000-0000A45B0000}"/>
    <cellStyle name="20% - Dekorfärg6 2 4 3 2 3_Tabell 6a K" xfId="22078" xr:uid="{00000000-0005-0000-0000-0000A55B0000}"/>
    <cellStyle name="20% - Dekorfärg6 2 4 3 2 4" xfId="10525" xr:uid="{00000000-0005-0000-0000-0000A65B0000}"/>
    <cellStyle name="20% - Dekorfärg6 2 4 3 2 4 2" xfId="45445" xr:uid="{00000000-0005-0000-0000-0000A75B0000}"/>
    <cellStyle name="20% - Dekorfärg6 2 4 3 2 4 2 2" xfId="45446" xr:uid="{00000000-0005-0000-0000-0000A85B0000}"/>
    <cellStyle name="20% - Dekorfärg6 2 4 3 2 4 3" xfId="45447" xr:uid="{00000000-0005-0000-0000-0000A95B0000}"/>
    <cellStyle name="20% - Dekorfärg6 2 4 3 2 5" xfId="28022" xr:uid="{00000000-0005-0000-0000-0000AA5B0000}"/>
    <cellStyle name="20% - Dekorfärg6 2 4 3 2 5 2" xfId="45448" xr:uid="{00000000-0005-0000-0000-0000AB5B0000}"/>
    <cellStyle name="20% - Dekorfärg6 2 4 3 2 6" xfId="45449" xr:uid="{00000000-0005-0000-0000-0000AC5B0000}"/>
    <cellStyle name="20% - Dekorfärg6 2 4 3 2 7" xfId="45450" xr:uid="{00000000-0005-0000-0000-0000AD5B0000}"/>
    <cellStyle name="20% - Dekorfärg6 2 4 3 2_Tabell 6a K" xfId="18254" xr:uid="{00000000-0005-0000-0000-0000AE5B0000}"/>
    <cellStyle name="20% - Dekorfärg6 2 4 3 3" xfId="2940" xr:uid="{00000000-0005-0000-0000-0000AF5B0000}"/>
    <cellStyle name="20% - Dekorfärg6 2 4 3 3 2" xfId="7326" xr:uid="{00000000-0005-0000-0000-0000B05B0000}"/>
    <cellStyle name="20% - Dekorfärg6 2 4 3 3 2 2" xfId="16211" xr:uid="{00000000-0005-0000-0000-0000B15B0000}"/>
    <cellStyle name="20% - Dekorfärg6 2 4 3 3 2 2 2" xfId="45451" xr:uid="{00000000-0005-0000-0000-0000B25B0000}"/>
    <cellStyle name="20% - Dekorfärg6 2 4 3 3 2 3" xfId="33708" xr:uid="{00000000-0005-0000-0000-0000B35B0000}"/>
    <cellStyle name="20% - Dekorfärg6 2 4 3 3 2 4" xfId="45452" xr:uid="{00000000-0005-0000-0000-0000B45B0000}"/>
    <cellStyle name="20% - Dekorfärg6 2 4 3 3 2_Tabell 6a K" xfId="21304" xr:uid="{00000000-0005-0000-0000-0000B55B0000}"/>
    <cellStyle name="20% - Dekorfärg6 2 4 3 3 3" xfId="11825" xr:uid="{00000000-0005-0000-0000-0000B65B0000}"/>
    <cellStyle name="20% - Dekorfärg6 2 4 3 3 3 2" xfId="45453" xr:uid="{00000000-0005-0000-0000-0000B75B0000}"/>
    <cellStyle name="20% - Dekorfärg6 2 4 3 3 3 2 2" xfId="45454" xr:uid="{00000000-0005-0000-0000-0000B85B0000}"/>
    <cellStyle name="20% - Dekorfärg6 2 4 3 3 3 3" xfId="45455" xr:uid="{00000000-0005-0000-0000-0000B95B0000}"/>
    <cellStyle name="20% - Dekorfärg6 2 4 3 3 4" xfId="29322" xr:uid="{00000000-0005-0000-0000-0000BA5B0000}"/>
    <cellStyle name="20% - Dekorfärg6 2 4 3 3 4 2" xfId="45456" xr:uid="{00000000-0005-0000-0000-0000BB5B0000}"/>
    <cellStyle name="20% - Dekorfärg6 2 4 3 3 5" xfId="45457" xr:uid="{00000000-0005-0000-0000-0000BC5B0000}"/>
    <cellStyle name="20% - Dekorfärg6 2 4 3 3 6" xfId="45458" xr:uid="{00000000-0005-0000-0000-0000BD5B0000}"/>
    <cellStyle name="20% - Dekorfärg6 2 4 3 3_Tabell 6a K" xfId="25911" xr:uid="{00000000-0005-0000-0000-0000BE5B0000}"/>
    <cellStyle name="20% - Dekorfärg6 2 4 3 4" xfId="5133" xr:uid="{00000000-0005-0000-0000-0000BF5B0000}"/>
    <cellStyle name="20% - Dekorfärg6 2 4 3 4 2" xfId="14018" xr:uid="{00000000-0005-0000-0000-0000C05B0000}"/>
    <cellStyle name="20% - Dekorfärg6 2 4 3 4 2 2" xfId="45459" xr:uid="{00000000-0005-0000-0000-0000C15B0000}"/>
    <cellStyle name="20% - Dekorfärg6 2 4 3 4 3" xfId="31515" xr:uid="{00000000-0005-0000-0000-0000C25B0000}"/>
    <cellStyle name="20% - Dekorfärg6 2 4 3 4 4" xfId="45460" xr:uid="{00000000-0005-0000-0000-0000C35B0000}"/>
    <cellStyle name="20% - Dekorfärg6 2 4 3 4_Tabell 6a K" xfId="18309" xr:uid="{00000000-0005-0000-0000-0000C45B0000}"/>
    <cellStyle name="20% - Dekorfärg6 2 4 3 5" xfId="9633" xr:uid="{00000000-0005-0000-0000-0000C55B0000}"/>
    <cellStyle name="20% - Dekorfärg6 2 4 3 5 2" xfId="45461" xr:uid="{00000000-0005-0000-0000-0000C65B0000}"/>
    <cellStyle name="20% - Dekorfärg6 2 4 3 5 2 2" xfId="45462" xr:uid="{00000000-0005-0000-0000-0000C75B0000}"/>
    <cellStyle name="20% - Dekorfärg6 2 4 3 5 3" xfId="45463" xr:uid="{00000000-0005-0000-0000-0000C85B0000}"/>
    <cellStyle name="20% - Dekorfärg6 2 4 3 6" xfId="27130" xr:uid="{00000000-0005-0000-0000-0000C95B0000}"/>
    <cellStyle name="20% - Dekorfärg6 2 4 3 6 2" xfId="45464" xr:uid="{00000000-0005-0000-0000-0000CA5B0000}"/>
    <cellStyle name="20% - Dekorfärg6 2 4 3 7" xfId="45465" xr:uid="{00000000-0005-0000-0000-0000CB5B0000}"/>
    <cellStyle name="20% - Dekorfärg6 2 4 3 8" xfId="45466" xr:uid="{00000000-0005-0000-0000-0000CC5B0000}"/>
    <cellStyle name="20% - Dekorfärg6 2 4 3_Tabell 6a K" xfId="18933" xr:uid="{00000000-0005-0000-0000-0000CD5B0000}"/>
    <cellStyle name="20% - Dekorfärg6 2 4 4" xfId="1172" xr:uid="{00000000-0005-0000-0000-0000CE5B0000}"/>
    <cellStyle name="20% - Dekorfärg6 2 4 4 2" xfId="1641" xr:uid="{00000000-0005-0000-0000-0000CF5B0000}"/>
    <cellStyle name="20% - Dekorfärg6 2 4 4 2 2" xfId="3833" xr:uid="{00000000-0005-0000-0000-0000D05B0000}"/>
    <cellStyle name="20% - Dekorfärg6 2 4 4 2 2 2" xfId="8219" xr:uid="{00000000-0005-0000-0000-0000D15B0000}"/>
    <cellStyle name="20% - Dekorfärg6 2 4 4 2 2 2 2" xfId="17104" xr:uid="{00000000-0005-0000-0000-0000D25B0000}"/>
    <cellStyle name="20% - Dekorfärg6 2 4 4 2 2 2 2 2" xfId="45467" xr:uid="{00000000-0005-0000-0000-0000D35B0000}"/>
    <cellStyle name="20% - Dekorfärg6 2 4 4 2 2 2 3" xfId="34601" xr:uid="{00000000-0005-0000-0000-0000D45B0000}"/>
    <cellStyle name="20% - Dekorfärg6 2 4 4 2 2 2_Tabell 6a K" xfId="26242" xr:uid="{00000000-0005-0000-0000-0000D55B0000}"/>
    <cellStyle name="20% - Dekorfärg6 2 4 4 2 2 3" xfId="12718" xr:uid="{00000000-0005-0000-0000-0000D65B0000}"/>
    <cellStyle name="20% - Dekorfärg6 2 4 4 2 2 3 2" xfId="45468" xr:uid="{00000000-0005-0000-0000-0000D75B0000}"/>
    <cellStyle name="20% - Dekorfärg6 2 4 4 2 2 4" xfId="30215" xr:uid="{00000000-0005-0000-0000-0000D85B0000}"/>
    <cellStyle name="20% - Dekorfärg6 2 4 4 2 2 5" xfId="45469" xr:uid="{00000000-0005-0000-0000-0000D95B0000}"/>
    <cellStyle name="20% - Dekorfärg6 2 4 4 2 2_Tabell 6a K" xfId="24764" xr:uid="{00000000-0005-0000-0000-0000DA5B0000}"/>
    <cellStyle name="20% - Dekorfärg6 2 4 4 2 3" xfId="6026" xr:uid="{00000000-0005-0000-0000-0000DB5B0000}"/>
    <cellStyle name="20% - Dekorfärg6 2 4 4 2 3 2" xfId="14911" xr:uid="{00000000-0005-0000-0000-0000DC5B0000}"/>
    <cellStyle name="20% - Dekorfärg6 2 4 4 2 3 2 2" xfId="45470" xr:uid="{00000000-0005-0000-0000-0000DD5B0000}"/>
    <cellStyle name="20% - Dekorfärg6 2 4 4 2 3 3" xfId="32408" xr:uid="{00000000-0005-0000-0000-0000DE5B0000}"/>
    <cellStyle name="20% - Dekorfärg6 2 4 4 2 3 4" xfId="45471" xr:uid="{00000000-0005-0000-0000-0000DF5B0000}"/>
    <cellStyle name="20% - Dekorfärg6 2 4 4 2 3_Tabell 6a K" xfId="17839" xr:uid="{00000000-0005-0000-0000-0000E05B0000}"/>
    <cellStyle name="20% - Dekorfärg6 2 4 4 2 4" xfId="10526" xr:uid="{00000000-0005-0000-0000-0000E15B0000}"/>
    <cellStyle name="20% - Dekorfärg6 2 4 4 2 4 2" xfId="45472" xr:uid="{00000000-0005-0000-0000-0000E25B0000}"/>
    <cellStyle name="20% - Dekorfärg6 2 4 4 2 4 2 2" xfId="45473" xr:uid="{00000000-0005-0000-0000-0000E35B0000}"/>
    <cellStyle name="20% - Dekorfärg6 2 4 4 2 4 3" xfId="45474" xr:uid="{00000000-0005-0000-0000-0000E45B0000}"/>
    <cellStyle name="20% - Dekorfärg6 2 4 4 2 5" xfId="28023" xr:uid="{00000000-0005-0000-0000-0000E55B0000}"/>
    <cellStyle name="20% - Dekorfärg6 2 4 4 2 5 2" xfId="45475" xr:uid="{00000000-0005-0000-0000-0000E65B0000}"/>
    <cellStyle name="20% - Dekorfärg6 2 4 4 2 6" xfId="45476" xr:uid="{00000000-0005-0000-0000-0000E75B0000}"/>
    <cellStyle name="20% - Dekorfärg6 2 4 4 2 7" xfId="45477" xr:uid="{00000000-0005-0000-0000-0000E85B0000}"/>
    <cellStyle name="20% - Dekorfärg6 2 4 4 2_Tabell 6a K" xfId="22411" xr:uid="{00000000-0005-0000-0000-0000E95B0000}"/>
    <cellStyle name="20% - Dekorfärg6 2 4 4 3" xfId="3364" xr:uid="{00000000-0005-0000-0000-0000EA5B0000}"/>
    <cellStyle name="20% - Dekorfärg6 2 4 4 3 2" xfId="7750" xr:uid="{00000000-0005-0000-0000-0000EB5B0000}"/>
    <cellStyle name="20% - Dekorfärg6 2 4 4 3 2 2" xfId="16635" xr:uid="{00000000-0005-0000-0000-0000EC5B0000}"/>
    <cellStyle name="20% - Dekorfärg6 2 4 4 3 2 2 2" xfId="45478" xr:uid="{00000000-0005-0000-0000-0000ED5B0000}"/>
    <cellStyle name="20% - Dekorfärg6 2 4 4 3 2 3" xfId="34132" xr:uid="{00000000-0005-0000-0000-0000EE5B0000}"/>
    <cellStyle name="20% - Dekorfärg6 2 4 4 3 2 4" xfId="45479" xr:uid="{00000000-0005-0000-0000-0000EF5B0000}"/>
    <cellStyle name="20% - Dekorfärg6 2 4 4 3 2_Tabell 6a K" xfId="21733" xr:uid="{00000000-0005-0000-0000-0000F05B0000}"/>
    <cellStyle name="20% - Dekorfärg6 2 4 4 3 3" xfId="12249" xr:uid="{00000000-0005-0000-0000-0000F15B0000}"/>
    <cellStyle name="20% - Dekorfärg6 2 4 4 3 3 2" xfId="45480" xr:uid="{00000000-0005-0000-0000-0000F25B0000}"/>
    <cellStyle name="20% - Dekorfärg6 2 4 4 3 3 2 2" xfId="45481" xr:uid="{00000000-0005-0000-0000-0000F35B0000}"/>
    <cellStyle name="20% - Dekorfärg6 2 4 4 3 3 3" xfId="45482" xr:uid="{00000000-0005-0000-0000-0000F45B0000}"/>
    <cellStyle name="20% - Dekorfärg6 2 4 4 3 4" xfId="29746" xr:uid="{00000000-0005-0000-0000-0000F55B0000}"/>
    <cellStyle name="20% - Dekorfärg6 2 4 4 3 4 2" xfId="45483" xr:uid="{00000000-0005-0000-0000-0000F65B0000}"/>
    <cellStyle name="20% - Dekorfärg6 2 4 4 3 5" xfId="45484" xr:uid="{00000000-0005-0000-0000-0000F75B0000}"/>
    <cellStyle name="20% - Dekorfärg6 2 4 4 3 6" xfId="45485" xr:uid="{00000000-0005-0000-0000-0000F85B0000}"/>
    <cellStyle name="20% - Dekorfärg6 2 4 4 3_Tabell 6a K" xfId="25383" xr:uid="{00000000-0005-0000-0000-0000F95B0000}"/>
    <cellStyle name="20% - Dekorfärg6 2 4 4 4" xfId="5557" xr:uid="{00000000-0005-0000-0000-0000FA5B0000}"/>
    <cellStyle name="20% - Dekorfärg6 2 4 4 4 2" xfId="14442" xr:uid="{00000000-0005-0000-0000-0000FB5B0000}"/>
    <cellStyle name="20% - Dekorfärg6 2 4 4 4 2 2" xfId="45486" xr:uid="{00000000-0005-0000-0000-0000FC5B0000}"/>
    <cellStyle name="20% - Dekorfärg6 2 4 4 4 3" xfId="31939" xr:uid="{00000000-0005-0000-0000-0000FD5B0000}"/>
    <cellStyle name="20% - Dekorfärg6 2 4 4 4 4" xfId="45487" xr:uid="{00000000-0005-0000-0000-0000FE5B0000}"/>
    <cellStyle name="20% - Dekorfärg6 2 4 4 4_Tabell 6a K" xfId="18485" xr:uid="{00000000-0005-0000-0000-0000FF5B0000}"/>
    <cellStyle name="20% - Dekorfärg6 2 4 4 5" xfId="10057" xr:uid="{00000000-0005-0000-0000-0000005C0000}"/>
    <cellStyle name="20% - Dekorfärg6 2 4 4 5 2" xfId="45488" xr:uid="{00000000-0005-0000-0000-0000015C0000}"/>
    <cellStyle name="20% - Dekorfärg6 2 4 4 5 2 2" xfId="45489" xr:uid="{00000000-0005-0000-0000-0000025C0000}"/>
    <cellStyle name="20% - Dekorfärg6 2 4 4 5 3" xfId="45490" xr:uid="{00000000-0005-0000-0000-0000035C0000}"/>
    <cellStyle name="20% - Dekorfärg6 2 4 4 6" xfId="27554" xr:uid="{00000000-0005-0000-0000-0000045C0000}"/>
    <cellStyle name="20% - Dekorfärg6 2 4 4 6 2" xfId="45491" xr:uid="{00000000-0005-0000-0000-0000055C0000}"/>
    <cellStyle name="20% - Dekorfärg6 2 4 4 7" xfId="45492" xr:uid="{00000000-0005-0000-0000-0000065C0000}"/>
    <cellStyle name="20% - Dekorfärg6 2 4 4 8" xfId="45493" xr:uid="{00000000-0005-0000-0000-0000075C0000}"/>
    <cellStyle name="20% - Dekorfärg6 2 4 4_Tabell 6a K" xfId="23541" xr:uid="{00000000-0005-0000-0000-0000085C0000}"/>
    <cellStyle name="20% - Dekorfärg6 2 4 5" xfId="1637" xr:uid="{00000000-0005-0000-0000-0000095C0000}"/>
    <cellStyle name="20% - Dekorfärg6 2 4 5 2" xfId="3829" xr:uid="{00000000-0005-0000-0000-00000A5C0000}"/>
    <cellStyle name="20% - Dekorfärg6 2 4 5 2 2" xfId="8215" xr:uid="{00000000-0005-0000-0000-00000B5C0000}"/>
    <cellStyle name="20% - Dekorfärg6 2 4 5 2 2 2" xfId="17100" xr:uid="{00000000-0005-0000-0000-00000C5C0000}"/>
    <cellStyle name="20% - Dekorfärg6 2 4 5 2 2 2 2" xfId="45494" xr:uid="{00000000-0005-0000-0000-00000D5C0000}"/>
    <cellStyle name="20% - Dekorfärg6 2 4 5 2 2 3" xfId="34597" xr:uid="{00000000-0005-0000-0000-00000E5C0000}"/>
    <cellStyle name="20% - Dekorfärg6 2 4 5 2 2_Tabell 6a K" xfId="25068" xr:uid="{00000000-0005-0000-0000-00000F5C0000}"/>
    <cellStyle name="20% - Dekorfärg6 2 4 5 2 3" xfId="12714" xr:uid="{00000000-0005-0000-0000-0000105C0000}"/>
    <cellStyle name="20% - Dekorfärg6 2 4 5 2 3 2" xfId="45495" xr:uid="{00000000-0005-0000-0000-0000115C0000}"/>
    <cellStyle name="20% - Dekorfärg6 2 4 5 2 4" xfId="30211" xr:uid="{00000000-0005-0000-0000-0000125C0000}"/>
    <cellStyle name="20% - Dekorfärg6 2 4 5 2 5" xfId="45496" xr:uid="{00000000-0005-0000-0000-0000135C0000}"/>
    <cellStyle name="20% - Dekorfärg6 2 4 5 2_Tabell 6a K" xfId="21635" xr:uid="{00000000-0005-0000-0000-0000145C0000}"/>
    <cellStyle name="20% - Dekorfärg6 2 4 5 3" xfId="6022" xr:uid="{00000000-0005-0000-0000-0000155C0000}"/>
    <cellStyle name="20% - Dekorfärg6 2 4 5 3 2" xfId="14907" xr:uid="{00000000-0005-0000-0000-0000165C0000}"/>
    <cellStyle name="20% - Dekorfärg6 2 4 5 3 2 2" xfId="45497" xr:uid="{00000000-0005-0000-0000-0000175C0000}"/>
    <cellStyle name="20% - Dekorfärg6 2 4 5 3 3" xfId="32404" xr:uid="{00000000-0005-0000-0000-0000185C0000}"/>
    <cellStyle name="20% - Dekorfärg6 2 4 5 3 4" xfId="45498" xr:uid="{00000000-0005-0000-0000-0000195C0000}"/>
    <cellStyle name="20% - Dekorfärg6 2 4 5 3_Tabell 6a K" xfId="24170" xr:uid="{00000000-0005-0000-0000-00001A5C0000}"/>
    <cellStyle name="20% - Dekorfärg6 2 4 5 4" xfId="10522" xr:uid="{00000000-0005-0000-0000-00001B5C0000}"/>
    <cellStyle name="20% - Dekorfärg6 2 4 5 4 2" xfId="45499" xr:uid="{00000000-0005-0000-0000-00001C5C0000}"/>
    <cellStyle name="20% - Dekorfärg6 2 4 5 4 2 2" xfId="45500" xr:uid="{00000000-0005-0000-0000-00001D5C0000}"/>
    <cellStyle name="20% - Dekorfärg6 2 4 5 4 3" xfId="45501" xr:uid="{00000000-0005-0000-0000-00001E5C0000}"/>
    <cellStyle name="20% - Dekorfärg6 2 4 5 5" xfId="28019" xr:uid="{00000000-0005-0000-0000-00001F5C0000}"/>
    <cellStyle name="20% - Dekorfärg6 2 4 5 5 2" xfId="45502" xr:uid="{00000000-0005-0000-0000-0000205C0000}"/>
    <cellStyle name="20% - Dekorfärg6 2 4 5 6" xfId="45503" xr:uid="{00000000-0005-0000-0000-0000215C0000}"/>
    <cellStyle name="20% - Dekorfärg6 2 4 5 7" xfId="45504" xr:uid="{00000000-0005-0000-0000-0000225C0000}"/>
    <cellStyle name="20% - Dekorfärg6 2 4 5_Tabell 6a K" xfId="25444" xr:uid="{00000000-0005-0000-0000-0000235C0000}"/>
    <cellStyle name="20% - Dekorfärg6 2 4 6" xfId="2516" xr:uid="{00000000-0005-0000-0000-0000245C0000}"/>
    <cellStyle name="20% - Dekorfärg6 2 4 6 2" xfId="6902" xr:uid="{00000000-0005-0000-0000-0000255C0000}"/>
    <cellStyle name="20% - Dekorfärg6 2 4 6 2 2" xfId="15787" xr:uid="{00000000-0005-0000-0000-0000265C0000}"/>
    <cellStyle name="20% - Dekorfärg6 2 4 6 2 2 2" xfId="45505" xr:uid="{00000000-0005-0000-0000-0000275C0000}"/>
    <cellStyle name="20% - Dekorfärg6 2 4 6 2 3" xfId="33284" xr:uid="{00000000-0005-0000-0000-0000285C0000}"/>
    <cellStyle name="20% - Dekorfärg6 2 4 6 2 4" xfId="45506" xr:uid="{00000000-0005-0000-0000-0000295C0000}"/>
    <cellStyle name="20% - Dekorfärg6 2 4 6 2_Tabell 6a K" xfId="22836" xr:uid="{00000000-0005-0000-0000-00002A5C0000}"/>
    <cellStyle name="20% - Dekorfärg6 2 4 6 3" xfId="11401" xr:uid="{00000000-0005-0000-0000-00002B5C0000}"/>
    <cellStyle name="20% - Dekorfärg6 2 4 6 3 2" xfId="45507" xr:uid="{00000000-0005-0000-0000-00002C5C0000}"/>
    <cellStyle name="20% - Dekorfärg6 2 4 6 3 2 2" xfId="45508" xr:uid="{00000000-0005-0000-0000-00002D5C0000}"/>
    <cellStyle name="20% - Dekorfärg6 2 4 6 3 3" xfId="45509" xr:uid="{00000000-0005-0000-0000-00002E5C0000}"/>
    <cellStyle name="20% - Dekorfärg6 2 4 6 4" xfId="28898" xr:uid="{00000000-0005-0000-0000-00002F5C0000}"/>
    <cellStyle name="20% - Dekorfärg6 2 4 6 4 2" xfId="45510" xr:uid="{00000000-0005-0000-0000-0000305C0000}"/>
    <cellStyle name="20% - Dekorfärg6 2 4 6 5" xfId="45511" xr:uid="{00000000-0005-0000-0000-0000315C0000}"/>
    <cellStyle name="20% - Dekorfärg6 2 4 6 6" xfId="45512" xr:uid="{00000000-0005-0000-0000-0000325C0000}"/>
    <cellStyle name="20% - Dekorfärg6 2 4 6_Tabell 6a K" xfId="24389" xr:uid="{00000000-0005-0000-0000-0000335C0000}"/>
    <cellStyle name="20% - Dekorfärg6 2 4 7" xfId="4709" xr:uid="{00000000-0005-0000-0000-0000345C0000}"/>
    <cellStyle name="20% - Dekorfärg6 2 4 7 2" xfId="13594" xr:uid="{00000000-0005-0000-0000-0000355C0000}"/>
    <cellStyle name="20% - Dekorfärg6 2 4 7 2 2" xfId="45513" xr:uid="{00000000-0005-0000-0000-0000365C0000}"/>
    <cellStyle name="20% - Dekorfärg6 2 4 7 3" xfId="31091" xr:uid="{00000000-0005-0000-0000-0000375C0000}"/>
    <cellStyle name="20% - Dekorfärg6 2 4 7 4" xfId="45514" xr:uid="{00000000-0005-0000-0000-0000385C0000}"/>
    <cellStyle name="20% - Dekorfärg6 2 4 7_Tabell 6a K" xfId="22388" xr:uid="{00000000-0005-0000-0000-0000395C0000}"/>
    <cellStyle name="20% - Dekorfärg6 2 4 8" xfId="9209" xr:uid="{00000000-0005-0000-0000-00003A5C0000}"/>
    <cellStyle name="20% - Dekorfärg6 2 4 8 2" xfId="45515" xr:uid="{00000000-0005-0000-0000-00003B5C0000}"/>
    <cellStyle name="20% - Dekorfärg6 2 4 8 2 2" xfId="45516" xr:uid="{00000000-0005-0000-0000-00003C5C0000}"/>
    <cellStyle name="20% - Dekorfärg6 2 4 8 3" xfId="45517" xr:uid="{00000000-0005-0000-0000-00003D5C0000}"/>
    <cellStyle name="20% - Dekorfärg6 2 4 9" xfId="26706" xr:uid="{00000000-0005-0000-0000-00003E5C0000}"/>
    <cellStyle name="20% - Dekorfärg6 2 4 9 2" xfId="45518" xr:uid="{00000000-0005-0000-0000-00003F5C0000}"/>
    <cellStyle name="20% - Dekorfärg6 2 4_Tabell 6a K" xfId="20078" xr:uid="{00000000-0005-0000-0000-0000405C0000}"/>
    <cellStyle name="20% - Dekorfärg6 2 5" xfId="213" xr:uid="{00000000-0005-0000-0000-0000415C0000}"/>
    <cellStyle name="20% - Dekorfärg6 2 5 10" xfId="45519" xr:uid="{00000000-0005-0000-0000-0000425C0000}"/>
    <cellStyle name="20% - Dekorfärg6 2 5 11" xfId="45520" xr:uid="{00000000-0005-0000-0000-0000435C0000}"/>
    <cellStyle name="20% - Dekorfärg6 2 5 12" xfId="45521" xr:uid="{00000000-0005-0000-0000-0000445C0000}"/>
    <cellStyle name="20% - Dekorfärg6 2 5 2" xfId="425" xr:uid="{00000000-0005-0000-0000-0000455C0000}"/>
    <cellStyle name="20% - Dekorfärg6 2 5 2 2" xfId="849" xr:uid="{00000000-0005-0000-0000-0000465C0000}"/>
    <cellStyle name="20% - Dekorfärg6 2 5 2 2 2" xfId="1644" xr:uid="{00000000-0005-0000-0000-0000475C0000}"/>
    <cellStyle name="20% - Dekorfärg6 2 5 2 2 2 2" xfId="3836" xr:uid="{00000000-0005-0000-0000-0000485C0000}"/>
    <cellStyle name="20% - Dekorfärg6 2 5 2 2 2 2 2" xfId="8222" xr:uid="{00000000-0005-0000-0000-0000495C0000}"/>
    <cellStyle name="20% - Dekorfärg6 2 5 2 2 2 2 2 2" xfId="17107" xr:uid="{00000000-0005-0000-0000-00004A5C0000}"/>
    <cellStyle name="20% - Dekorfärg6 2 5 2 2 2 2 2 2 2" xfId="45522" xr:uid="{00000000-0005-0000-0000-00004B5C0000}"/>
    <cellStyle name="20% - Dekorfärg6 2 5 2 2 2 2 2 3" xfId="34604" xr:uid="{00000000-0005-0000-0000-00004C5C0000}"/>
    <cellStyle name="20% - Dekorfärg6 2 5 2 2 2 2 2_Tabell 6a K" xfId="20310" xr:uid="{00000000-0005-0000-0000-00004D5C0000}"/>
    <cellStyle name="20% - Dekorfärg6 2 5 2 2 2 2 3" xfId="12721" xr:uid="{00000000-0005-0000-0000-00004E5C0000}"/>
    <cellStyle name="20% - Dekorfärg6 2 5 2 2 2 2 3 2" xfId="45523" xr:uid="{00000000-0005-0000-0000-00004F5C0000}"/>
    <cellStyle name="20% - Dekorfärg6 2 5 2 2 2 2 4" xfId="30218" xr:uid="{00000000-0005-0000-0000-0000505C0000}"/>
    <cellStyle name="20% - Dekorfärg6 2 5 2 2 2 2 5" xfId="45524" xr:uid="{00000000-0005-0000-0000-0000515C0000}"/>
    <cellStyle name="20% - Dekorfärg6 2 5 2 2 2 2_Tabell 6a K" xfId="24218" xr:uid="{00000000-0005-0000-0000-0000525C0000}"/>
    <cellStyle name="20% - Dekorfärg6 2 5 2 2 2 3" xfId="6029" xr:uid="{00000000-0005-0000-0000-0000535C0000}"/>
    <cellStyle name="20% - Dekorfärg6 2 5 2 2 2 3 2" xfId="14914" xr:uid="{00000000-0005-0000-0000-0000545C0000}"/>
    <cellStyle name="20% - Dekorfärg6 2 5 2 2 2 3 2 2" xfId="45525" xr:uid="{00000000-0005-0000-0000-0000555C0000}"/>
    <cellStyle name="20% - Dekorfärg6 2 5 2 2 2 3 3" xfId="32411" xr:uid="{00000000-0005-0000-0000-0000565C0000}"/>
    <cellStyle name="20% - Dekorfärg6 2 5 2 2 2 3 4" xfId="45526" xr:uid="{00000000-0005-0000-0000-0000575C0000}"/>
    <cellStyle name="20% - Dekorfärg6 2 5 2 2 2 3_Tabell 6a K" xfId="22164" xr:uid="{00000000-0005-0000-0000-0000585C0000}"/>
    <cellStyle name="20% - Dekorfärg6 2 5 2 2 2 4" xfId="10529" xr:uid="{00000000-0005-0000-0000-0000595C0000}"/>
    <cellStyle name="20% - Dekorfärg6 2 5 2 2 2 4 2" xfId="45527" xr:uid="{00000000-0005-0000-0000-00005A5C0000}"/>
    <cellStyle name="20% - Dekorfärg6 2 5 2 2 2 4 2 2" xfId="45528" xr:uid="{00000000-0005-0000-0000-00005B5C0000}"/>
    <cellStyle name="20% - Dekorfärg6 2 5 2 2 2 4 3" xfId="45529" xr:uid="{00000000-0005-0000-0000-00005C5C0000}"/>
    <cellStyle name="20% - Dekorfärg6 2 5 2 2 2 5" xfId="28026" xr:uid="{00000000-0005-0000-0000-00005D5C0000}"/>
    <cellStyle name="20% - Dekorfärg6 2 5 2 2 2 5 2" xfId="45530" xr:uid="{00000000-0005-0000-0000-00005E5C0000}"/>
    <cellStyle name="20% - Dekorfärg6 2 5 2 2 2 6" xfId="45531" xr:uid="{00000000-0005-0000-0000-00005F5C0000}"/>
    <cellStyle name="20% - Dekorfärg6 2 5 2 2 2 7" xfId="45532" xr:uid="{00000000-0005-0000-0000-0000605C0000}"/>
    <cellStyle name="20% - Dekorfärg6 2 5 2 2 2_Tabell 6a K" xfId="22898" xr:uid="{00000000-0005-0000-0000-0000615C0000}"/>
    <cellStyle name="20% - Dekorfärg6 2 5 2 2 3" xfId="3041" xr:uid="{00000000-0005-0000-0000-0000625C0000}"/>
    <cellStyle name="20% - Dekorfärg6 2 5 2 2 3 2" xfId="7427" xr:uid="{00000000-0005-0000-0000-0000635C0000}"/>
    <cellStyle name="20% - Dekorfärg6 2 5 2 2 3 2 2" xfId="16312" xr:uid="{00000000-0005-0000-0000-0000645C0000}"/>
    <cellStyle name="20% - Dekorfärg6 2 5 2 2 3 2 2 2" xfId="45533" xr:uid="{00000000-0005-0000-0000-0000655C0000}"/>
    <cellStyle name="20% - Dekorfärg6 2 5 2 2 3 2 3" xfId="33809" xr:uid="{00000000-0005-0000-0000-0000665C0000}"/>
    <cellStyle name="20% - Dekorfärg6 2 5 2 2 3 2 4" xfId="45534" xr:uid="{00000000-0005-0000-0000-0000675C0000}"/>
    <cellStyle name="20% - Dekorfärg6 2 5 2 2 3 2_Tabell 6a K" xfId="25710" xr:uid="{00000000-0005-0000-0000-0000685C0000}"/>
    <cellStyle name="20% - Dekorfärg6 2 5 2 2 3 3" xfId="11926" xr:uid="{00000000-0005-0000-0000-0000695C0000}"/>
    <cellStyle name="20% - Dekorfärg6 2 5 2 2 3 3 2" xfId="45535" xr:uid="{00000000-0005-0000-0000-00006A5C0000}"/>
    <cellStyle name="20% - Dekorfärg6 2 5 2 2 3 3 2 2" xfId="45536" xr:uid="{00000000-0005-0000-0000-00006B5C0000}"/>
    <cellStyle name="20% - Dekorfärg6 2 5 2 2 3 3 3" xfId="45537" xr:uid="{00000000-0005-0000-0000-00006C5C0000}"/>
    <cellStyle name="20% - Dekorfärg6 2 5 2 2 3 4" xfId="29423" xr:uid="{00000000-0005-0000-0000-00006D5C0000}"/>
    <cellStyle name="20% - Dekorfärg6 2 5 2 2 3 4 2" xfId="45538" xr:uid="{00000000-0005-0000-0000-00006E5C0000}"/>
    <cellStyle name="20% - Dekorfärg6 2 5 2 2 3 5" xfId="45539" xr:uid="{00000000-0005-0000-0000-00006F5C0000}"/>
    <cellStyle name="20% - Dekorfärg6 2 5 2 2 3 6" xfId="45540" xr:uid="{00000000-0005-0000-0000-0000705C0000}"/>
    <cellStyle name="20% - Dekorfärg6 2 5 2 2 3_Tabell 6a K" xfId="19640" xr:uid="{00000000-0005-0000-0000-0000715C0000}"/>
    <cellStyle name="20% - Dekorfärg6 2 5 2 2 4" xfId="5234" xr:uid="{00000000-0005-0000-0000-0000725C0000}"/>
    <cellStyle name="20% - Dekorfärg6 2 5 2 2 4 2" xfId="14119" xr:uid="{00000000-0005-0000-0000-0000735C0000}"/>
    <cellStyle name="20% - Dekorfärg6 2 5 2 2 4 2 2" xfId="45541" xr:uid="{00000000-0005-0000-0000-0000745C0000}"/>
    <cellStyle name="20% - Dekorfärg6 2 5 2 2 4 3" xfId="31616" xr:uid="{00000000-0005-0000-0000-0000755C0000}"/>
    <cellStyle name="20% - Dekorfärg6 2 5 2 2 4 4" xfId="45542" xr:uid="{00000000-0005-0000-0000-0000765C0000}"/>
    <cellStyle name="20% - Dekorfärg6 2 5 2 2 4_Tabell 6a K" xfId="24581" xr:uid="{00000000-0005-0000-0000-0000775C0000}"/>
    <cellStyle name="20% - Dekorfärg6 2 5 2 2 5" xfId="9734" xr:uid="{00000000-0005-0000-0000-0000785C0000}"/>
    <cellStyle name="20% - Dekorfärg6 2 5 2 2 5 2" xfId="45543" xr:uid="{00000000-0005-0000-0000-0000795C0000}"/>
    <cellStyle name="20% - Dekorfärg6 2 5 2 2 5 2 2" xfId="45544" xr:uid="{00000000-0005-0000-0000-00007A5C0000}"/>
    <cellStyle name="20% - Dekorfärg6 2 5 2 2 5 3" xfId="45545" xr:uid="{00000000-0005-0000-0000-00007B5C0000}"/>
    <cellStyle name="20% - Dekorfärg6 2 5 2 2 6" xfId="27231" xr:uid="{00000000-0005-0000-0000-00007C5C0000}"/>
    <cellStyle name="20% - Dekorfärg6 2 5 2 2 6 2" xfId="45546" xr:uid="{00000000-0005-0000-0000-00007D5C0000}"/>
    <cellStyle name="20% - Dekorfärg6 2 5 2 2 7" xfId="45547" xr:uid="{00000000-0005-0000-0000-00007E5C0000}"/>
    <cellStyle name="20% - Dekorfärg6 2 5 2 2 8" xfId="45548" xr:uid="{00000000-0005-0000-0000-00007F5C0000}"/>
    <cellStyle name="20% - Dekorfärg6 2 5 2 2_Tabell 6a K" xfId="25976" xr:uid="{00000000-0005-0000-0000-0000805C0000}"/>
    <cellStyle name="20% - Dekorfärg6 2 5 2 3" xfId="1643" xr:uid="{00000000-0005-0000-0000-0000815C0000}"/>
    <cellStyle name="20% - Dekorfärg6 2 5 2 3 2" xfId="3835" xr:uid="{00000000-0005-0000-0000-0000825C0000}"/>
    <cellStyle name="20% - Dekorfärg6 2 5 2 3 2 2" xfId="8221" xr:uid="{00000000-0005-0000-0000-0000835C0000}"/>
    <cellStyle name="20% - Dekorfärg6 2 5 2 3 2 2 2" xfId="17106" xr:uid="{00000000-0005-0000-0000-0000845C0000}"/>
    <cellStyle name="20% - Dekorfärg6 2 5 2 3 2 2 2 2" xfId="45549" xr:uid="{00000000-0005-0000-0000-0000855C0000}"/>
    <cellStyle name="20% - Dekorfärg6 2 5 2 3 2 2 3" xfId="34603" xr:uid="{00000000-0005-0000-0000-0000865C0000}"/>
    <cellStyle name="20% - Dekorfärg6 2 5 2 3 2 2_Tabell 6a K" xfId="25833" xr:uid="{00000000-0005-0000-0000-0000875C0000}"/>
    <cellStyle name="20% - Dekorfärg6 2 5 2 3 2 3" xfId="12720" xr:uid="{00000000-0005-0000-0000-0000885C0000}"/>
    <cellStyle name="20% - Dekorfärg6 2 5 2 3 2 3 2" xfId="45550" xr:uid="{00000000-0005-0000-0000-0000895C0000}"/>
    <cellStyle name="20% - Dekorfärg6 2 5 2 3 2 4" xfId="30217" xr:uid="{00000000-0005-0000-0000-00008A5C0000}"/>
    <cellStyle name="20% - Dekorfärg6 2 5 2 3 2 5" xfId="45551" xr:uid="{00000000-0005-0000-0000-00008B5C0000}"/>
    <cellStyle name="20% - Dekorfärg6 2 5 2 3 2_Tabell 6a K" xfId="21899" xr:uid="{00000000-0005-0000-0000-00008C5C0000}"/>
    <cellStyle name="20% - Dekorfärg6 2 5 2 3 3" xfId="6028" xr:uid="{00000000-0005-0000-0000-00008D5C0000}"/>
    <cellStyle name="20% - Dekorfärg6 2 5 2 3 3 2" xfId="14913" xr:uid="{00000000-0005-0000-0000-00008E5C0000}"/>
    <cellStyle name="20% - Dekorfärg6 2 5 2 3 3 2 2" xfId="45552" xr:uid="{00000000-0005-0000-0000-00008F5C0000}"/>
    <cellStyle name="20% - Dekorfärg6 2 5 2 3 3 3" xfId="32410" xr:uid="{00000000-0005-0000-0000-0000905C0000}"/>
    <cellStyle name="20% - Dekorfärg6 2 5 2 3 3 4" xfId="45553" xr:uid="{00000000-0005-0000-0000-0000915C0000}"/>
    <cellStyle name="20% - Dekorfärg6 2 5 2 3 3_Tabell 6a K" xfId="25562" xr:uid="{00000000-0005-0000-0000-0000925C0000}"/>
    <cellStyle name="20% - Dekorfärg6 2 5 2 3 4" xfId="10528" xr:uid="{00000000-0005-0000-0000-0000935C0000}"/>
    <cellStyle name="20% - Dekorfärg6 2 5 2 3 4 2" xfId="45554" xr:uid="{00000000-0005-0000-0000-0000945C0000}"/>
    <cellStyle name="20% - Dekorfärg6 2 5 2 3 4 2 2" xfId="45555" xr:uid="{00000000-0005-0000-0000-0000955C0000}"/>
    <cellStyle name="20% - Dekorfärg6 2 5 2 3 4 3" xfId="45556" xr:uid="{00000000-0005-0000-0000-0000965C0000}"/>
    <cellStyle name="20% - Dekorfärg6 2 5 2 3 5" xfId="28025" xr:uid="{00000000-0005-0000-0000-0000975C0000}"/>
    <cellStyle name="20% - Dekorfärg6 2 5 2 3 5 2" xfId="45557" xr:uid="{00000000-0005-0000-0000-0000985C0000}"/>
    <cellStyle name="20% - Dekorfärg6 2 5 2 3 6" xfId="45558" xr:uid="{00000000-0005-0000-0000-0000995C0000}"/>
    <cellStyle name="20% - Dekorfärg6 2 5 2 3 7" xfId="45559" xr:uid="{00000000-0005-0000-0000-00009A5C0000}"/>
    <cellStyle name="20% - Dekorfärg6 2 5 2 3_Tabell 6a K" xfId="20423" xr:uid="{00000000-0005-0000-0000-00009B5C0000}"/>
    <cellStyle name="20% - Dekorfärg6 2 5 2 4" xfId="2617" xr:uid="{00000000-0005-0000-0000-00009C5C0000}"/>
    <cellStyle name="20% - Dekorfärg6 2 5 2 4 2" xfId="7003" xr:uid="{00000000-0005-0000-0000-00009D5C0000}"/>
    <cellStyle name="20% - Dekorfärg6 2 5 2 4 2 2" xfId="15888" xr:uid="{00000000-0005-0000-0000-00009E5C0000}"/>
    <cellStyle name="20% - Dekorfärg6 2 5 2 4 2 2 2" xfId="45560" xr:uid="{00000000-0005-0000-0000-00009F5C0000}"/>
    <cellStyle name="20% - Dekorfärg6 2 5 2 4 2 3" xfId="33385" xr:uid="{00000000-0005-0000-0000-0000A05C0000}"/>
    <cellStyle name="20% - Dekorfärg6 2 5 2 4 2 4" xfId="45561" xr:uid="{00000000-0005-0000-0000-0000A15C0000}"/>
    <cellStyle name="20% - Dekorfärg6 2 5 2 4 2_Tabell 6a K" xfId="21371" xr:uid="{00000000-0005-0000-0000-0000A25C0000}"/>
    <cellStyle name="20% - Dekorfärg6 2 5 2 4 3" xfId="11502" xr:uid="{00000000-0005-0000-0000-0000A35C0000}"/>
    <cellStyle name="20% - Dekorfärg6 2 5 2 4 3 2" xfId="45562" xr:uid="{00000000-0005-0000-0000-0000A45C0000}"/>
    <cellStyle name="20% - Dekorfärg6 2 5 2 4 3 2 2" xfId="45563" xr:uid="{00000000-0005-0000-0000-0000A55C0000}"/>
    <cellStyle name="20% - Dekorfärg6 2 5 2 4 3 3" xfId="45564" xr:uid="{00000000-0005-0000-0000-0000A65C0000}"/>
    <cellStyle name="20% - Dekorfärg6 2 5 2 4 4" xfId="28999" xr:uid="{00000000-0005-0000-0000-0000A75C0000}"/>
    <cellStyle name="20% - Dekorfärg6 2 5 2 4 4 2" xfId="45565" xr:uid="{00000000-0005-0000-0000-0000A85C0000}"/>
    <cellStyle name="20% - Dekorfärg6 2 5 2 4 5" xfId="45566" xr:uid="{00000000-0005-0000-0000-0000A95C0000}"/>
    <cellStyle name="20% - Dekorfärg6 2 5 2 4 6" xfId="45567" xr:uid="{00000000-0005-0000-0000-0000AA5C0000}"/>
    <cellStyle name="20% - Dekorfärg6 2 5 2 4_Tabell 6a K" xfId="18094" xr:uid="{00000000-0005-0000-0000-0000AB5C0000}"/>
    <cellStyle name="20% - Dekorfärg6 2 5 2 5" xfId="4810" xr:uid="{00000000-0005-0000-0000-0000AC5C0000}"/>
    <cellStyle name="20% - Dekorfärg6 2 5 2 5 2" xfId="13695" xr:uid="{00000000-0005-0000-0000-0000AD5C0000}"/>
    <cellStyle name="20% - Dekorfärg6 2 5 2 5 2 2" xfId="45568" xr:uid="{00000000-0005-0000-0000-0000AE5C0000}"/>
    <cellStyle name="20% - Dekorfärg6 2 5 2 5 3" xfId="31192" xr:uid="{00000000-0005-0000-0000-0000AF5C0000}"/>
    <cellStyle name="20% - Dekorfärg6 2 5 2 5 4" xfId="45569" xr:uid="{00000000-0005-0000-0000-0000B05C0000}"/>
    <cellStyle name="20% - Dekorfärg6 2 5 2 5_Tabell 6a K" xfId="20240" xr:uid="{00000000-0005-0000-0000-0000B15C0000}"/>
    <cellStyle name="20% - Dekorfärg6 2 5 2 6" xfId="9310" xr:uid="{00000000-0005-0000-0000-0000B25C0000}"/>
    <cellStyle name="20% - Dekorfärg6 2 5 2 6 2" xfId="45570" xr:uid="{00000000-0005-0000-0000-0000B35C0000}"/>
    <cellStyle name="20% - Dekorfärg6 2 5 2 6 2 2" xfId="45571" xr:uid="{00000000-0005-0000-0000-0000B45C0000}"/>
    <cellStyle name="20% - Dekorfärg6 2 5 2 6 3" xfId="45572" xr:uid="{00000000-0005-0000-0000-0000B55C0000}"/>
    <cellStyle name="20% - Dekorfärg6 2 5 2 7" xfId="26807" xr:uid="{00000000-0005-0000-0000-0000B65C0000}"/>
    <cellStyle name="20% - Dekorfärg6 2 5 2 7 2" xfId="45573" xr:uid="{00000000-0005-0000-0000-0000B75C0000}"/>
    <cellStyle name="20% - Dekorfärg6 2 5 2 8" xfId="45574" xr:uid="{00000000-0005-0000-0000-0000B85C0000}"/>
    <cellStyle name="20% - Dekorfärg6 2 5 2 9" xfId="45575" xr:uid="{00000000-0005-0000-0000-0000B95C0000}"/>
    <cellStyle name="20% - Dekorfärg6 2 5 2_Tabell 6a K" xfId="23273" xr:uid="{00000000-0005-0000-0000-0000BA5C0000}"/>
    <cellStyle name="20% - Dekorfärg6 2 5 3" xfId="637" xr:uid="{00000000-0005-0000-0000-0000BB5C0000}"/>
    <cellStyle name="20% - Dekorfärg6 2 5 3 2" xfId="1645" xr:uid="{00000000-0005-0000-0000-0000BC5C0000}"/>
    <cellStyle name="20% - Dekorfärg6 2 5 3 2 2" xfId="3837" xr:uid="{00000000-0005-0000-0000-0000BD5C0000}"/>
    <cellStyle name="20% - Dekorfärg6 2 5 3 2 2 2" xfId="8223" xr:uid="{00000000-0005-0000-0000-0000BE5C0000}"/>
    <cellStyle name="20% - Dekorfärg6 2 5 3 2 2 2 2" xfId="17108" xr:uid="{00000000-0005-0000-0000-0000BF5C0000}"/>
    <cellStyle name="20% - Dekorfärg6 2 5 3 2 2 2 2 2" xfId="45576" xr:uid="{00000000-0005-0000-0000-0000C05C0000}"/>
    <cellStyle name="20% - Dekorfärg6 2 5 3 2 2 2 3" xfId="34605" xr:uid="{00000000-0005-0000-0000-0000C15C0000}"/>
    <cellStyle name="20% - Dekorfärg6 2 5 3 2 2 2_Tabell 6a K" xfId="22069" xr:uid="{00000000-0005-0000-0000-0000C25C0000}"/>
    <cellStyle name="20% - Dekorfärg6 2 5 3 2 2 3" xfId="12722" xr:uid="{00000000-0005-0000-0000-0000C35C0000}"/>
    <cellStyle name="20% - Dekorfärg6 2 5 3 2 2 3 2" xfId="45577" xr:uid="{00000000-0005-0000-0000-0000C45C0000}"/>
    <cellStyle name="20% - Dekorfärg6 2 5 3 2 2 4" xfId="30219" xr:uid="{00000000-0005-0000-0000-0000C55C0000}"/>
    <cellStyle name="20% - Dekorfärg6 2 5 3 2 2 5" xfId="45578" xr:uid="{00000000-0005-0000-0000-0000C65C0000}"/>
    <cellStyle name="20% - Dekorfärg6 2 5 3 2 2_Tabell 6a K" xfId="22025" xr:uid="{00000000-0005-0000-0000-0000C75C0000}"/>
    <cellStyle name="20% - Dekorfärg6 2 5 3 2 3" xfId="6030" xr:uid="{00000000-0005-0000-0000-0000C85C0000}"/>
    <cellStyle name="20% - Dekorfärg6 2 5 3 2 3 2" xfId="14915" xr:uid="{00000000-0005-0000-0000-0000C95C0000}"/>
    <cellStyle name="20% - Dekorfärg6 2 5 3 2 3 2 2" xfId="45579" xr:uid="{00000000-0005-0000-0000-0000CA5C0000}"/>
    <cellStyle name="20% - Dekorfärg6 2 5 3 2 3 3" xfId="32412" xr:uid="{00000000-0005-0000-0000-0000CB5C0000}"/>
    <cellStyle name="20% - Dekorfärg6 2 5 3 2 3 4" xfId="45580" xr:uid="{00000000-0005-0000-0000-0000CC5C0000}"/>
    <cellStyle name="20% - Dekorfärg6 2 5 3 2 3_Tabell 6a K" xfId="26437" xr:uid="{00000000-0005-0000-0000-0000CD5C0000}"/>
    <cellStyle name="20% - Dekorfärg6 2 5 3 2 4" xfId="10530" xr:uid="{00000000-0005-0000-0000-0000CE5C0000}"/>
    <cellStyle name="20% - Dekorfärg6 2 5 3 2 4 2" xfId="45581" xr:uid="{00000000-0005-0000-0000-0000CF5C0000}"/>
    <cellStyle name="20% - Dekorfärg6 2 5 3 2 4 2 2" xfId="45582" xr:uid="{00000000-0005-0000-0000-0000D05C0000}"/>
    <cellStyle name="20% - Dekorfärg6 2 5 3 2 4 3" xfId="45583" xr:uid="{00000000-0005-0000-0000-0000D15C0000}"/>
    <cellStyle name="20% - Dekorfärg6 2 5 3 2 5" xfId="28027" xr:uid="{00000000-0005-0000-0000-0000D25C0000}"/>
    <cellStyle name="20% - Dekorfärg6 2 5 3 2 5 2" xfId="45584" xr:uid="{00000000-0005-0000-0000-0000D35C0000}"/>
    <cellStyle name="20% - Dekorfärg6 2 5 3 2 6" xfId="45585" xr:uid="{00000000-0005-0000-0000-0000D45C0000}"/>
    <cellStyle name="20% - Dekorfärg6 2 5 3 2 7" xfId="45586" xr:uid="{00000000-0005-0000-0000-0000D55C0000}"/>
    <cellStyle name="20% - Dekorfärg6 2 5 3 2_Tabell 6a K" xfId="19729" xr:uid="{00000000-0005-0000-0000-0000D65C0000}"/>
    <cellStyle name="20% - Dekorfärg6 2 5 3 3" xfId="2829" xr:uid="{00000000-0005-0000-0000-0000D75C0000}"/>
    <cellStyle name="20% - Dekorfärg6 2 5 3 3 2" xfId="7215" xr:uid="{00000000-0005-0000-0000-0000D85C0000}"/>
    <cellStyle name="20% - Dekorfärg6 2 5 3 3 2 2" xfId="16100" xr:uid="{00000000-0005-0000-0000-0000D95C0000}"/>
    <cellStyle name="20% - Dekorfärg6 2 5 3 3 2 2 2" xfId="45587" xr:uid="{00000000-0005-0000-0000-0000DA5C0000}"/>
    <cellStyle name="20% - Dekorfärg6 2 5 3 3 2 3" xfId="33597" xr:uid="{00000000-0005-0000-0000-0000DB5C0000}"/>
    <cellStyle name="20% - Dekorfärg6 2 5 3 3 2 4" xfId="45588" xr:uid="{00000000-0005-0000-0000-0000DC5C0000}"/>
    <cellStyle name="20% - Dekorfärg6 2 5 3 3 2_Tabell 6a K" xfId="21278" xr:uid="{00000000-0005-0000-0000-0000DD5C0000}"/>
    <cellStyle name="20% - Dekorfärg6 2 5 3 3 3" xfId="11714" xr:uid="{00000000-0005-0000-0000-0000DE5C0000}"/>
    <cellStyle name="20% - Dekorfärg6 2 5 3 3 3 2" xfId="45589" xr:uid="{00000000-0005-0000-0000-0000DF5C0000}"/>
    <cellStyle name="20% - Dekorfärg6 2 5 3 3 3 2 2" xfId="45590" xr:uid="{00000000-0005-0000-0000-0000E05C0000}"/>
    <cellStyle name="20% - Dekorfärg6 2 5 3 3 3 3" xfId="45591" xr:uid="{00000000-0005-0000-0000-0000E15C0000}"/>
    <cellStyle name="20% - Dekorfärg6 2 5 3 3 4" xfId="29211" xr:uid="{00000000-0005-0000-0000-0000E25C0000}"/>
    <cellStyle name="20% - Dekorfärg6 2 5 3 3 4 2" xfId="45592" xr:uid="{00000000-0005-0000-0000-0000E35C0000}"/>
    <cellStyle name="20% - Dekorfärg6 2 5 3 3 5" xfId="45593" xr:uid="{00000000-0005-0000-0000-0000E45C0000}"/>
    <cellStyle name="20% - Dekorfärg6 2 5 3 3 6" xfId="45594" xr:uid="{00000000-0005-0000-0000-0000E55C0000}"/>
    <cellStyle name="20% - Dekorfärg6 2 5 3 3_Tabell 6a K" xfId="25903" xr:uid="{00000000-0005-0000-0000-0000E65C0000}"/>
    <cellStyle name="20% - Dekorfärg6 2 5 3 4" xfId="5022" xr:uid="{00000000-0005-0000-0000-0000E75C0000}"/>
    <cellStyle name="20% - Dekorfärg6 2 5 3 4 2" xfId="13907" xr:uid="{00000000-0005-0000-0000-0000E85C0000}"/>
    <cellStyle name="20% - Dekorfärg6 2 5 3 4 2 2" xfId="45595" xr:uid="{00000000-0005-0000-0000-0000E95C0000}"/>
    <cellStyle name="20% - Dekorfärg6 2 5 3 4 3" xfId="31404" xr:uid="{00000000-0005-0000-0000-0000EA5C0000}"/>
    <cellStyle name="20% - Dekorfärg6 2 5 3 4 4" xfId="45596" xr:uid="{00000000-0005-0000-0000-0000EB5C0000}"/>
    <cellStyle name="20% - Dekorfärg6 2 5 3 4_Tabell 6a K" xfId="18192" xr:uid="{00000000-0005-0000-0000-0000EC5C0000}"/>
    <cellStyle name="20% - Dekorfärg6 2 5 3 5" xfId="9522" xr:uid="{00000000-0005-0000-0000-0000ED5C0000}"/>
    <cellStyle name="20% - Dekorfärg6 2 5 3 5 2" xfId="45597" xr:uid="{00000000-0005-0000-0000-0000EE5C0000}"/>
    <cellStyle name="20% - Dekorfärg6 2 5 3 5 2 2" xfId="45598" xr:uid="{00000000-0005-0000-0000-0000EF5C0000}"/>
    <cellStyle name="20% - Dekorfärg6 2 5 3 5 3" xfId="45599" xr:uid="{00000000-0005-0000-0000-0000F05C0000}"/>
    <cellStyle name="20% - Dekorfärg6 2 5 3 6" xfId="27019" xr:uid="{00000000-0005-0000-0000-0000F15C0000}"/>
    <cellStyle name="20% - Dekorfärg6 2 5 3 6 2" xfId="45600" xr:uid="{00000000-0005-0000-0000-0000F25C0000}"/>
    <cellStyle name="20% - Dekorfärg6 2 5 3 7" xfId="45601" xr:uid="{00000000-0005-0000-0000-0000F35C0000}"/>
    <cellStyle name="20% - Dekorfärg6 2 5 3 8" xfId="45602" xr:uid="{00000000-0005-0000-0000-0000F45C0000}"/>
    <cellStyle name="20% - Dekorfärg6 2 5 3_Tabell 6a K" xfId="23806" xr:uid="{00000000-0005-0000-0000-0000F55C0000}"/>
    <cellStyle name="20% - Dekorfärg6 2 5 4" xfId="1061" xr:uid="{00000000-0005-0000-0000-0000F65C0000}"/>
    <cellStyle name="20% - Dekorfärg6 2 5 4 2" xfId="1646" xr:uid="{00000000-0005-0000-0000-0000F75C0000}"/>
    <cellStyle name="20% - Dekorfärg6 2 5 4 2 2" xfId="3838" xr:uid="{00000000-0005-0000-0000-0000F85C0000}"/>
    <cellStyle name="20% - Dekorfärg6 2 5 4 2 2 2" xfId="8224" xr:uid="{00000000-0005-0000-0000-0000F95C0000}"/>
    <cellStyle name="20% - Dekorfärg6 2 5 4 2 2 2 2" xfId="17109" xr:uid="{00000000-0005-0000-0000-0000FA5C0000}"/>
    <cellStyle name="20% - Dekorfärg6 2 5 4 2 2 2 2 2" xfId="45603" xr:uid="{00000000-0005-0000-0000-0000FB5C0000}"/>
    <cellStyle name="20% - Dekorfärg6 2 5 4 2 2 2 3" xfId="34606" xr:uid="{00000000-0005-0000-0000-0000FC5C0000}"/>
    <cellStyle name="20% - Dekorfärg6 2 5 4 2 2 2_Tabell 6a K" xfId="18349" xr:uid="{00000000-0005-0000-0000-0000FD5C0000}"/>
    <cellStyle name="20% - Dekorfärg6 2 5 4 2 2 3" xfId="12723" xr:uid="{00000000-0005-0000-0000-0000FE5C0000}"/>
    <cellStyle name="20% - Dekorfärg6 2 5 4 2 2 3 2" xfId="45604" xr:uid="{00000000-0005-0000-0000-0000FF5C0000}"/>
    <cellStyle name="20% - Dekorfärg6 2 5 4 2 2 4" xfId="30220" xr:uid="{00000000-0005-0000-0000-0000005D0000}"/>
    <cellStyle name="20% - Dekorfärg6 2 5 4 2 2 5" xfId="45605" xr:uid="{00000000-0005-0000-0000-0000015D0000}"/>
    <cellStyle name="20% - Dekorfärg6 2 5 4 2 2_Tabell 6a K" xfId="25977" xr:uid="{00000000-0005-0000-0000-0000025D0000}"/>
    <cellStyle name="20% - Dekorfärg6 2 5 4 2 3" xfId="6031" xr:uid="{00000000-0005-0000-0000-0000035D0000}"/>
    <cellStyle name="20% - Dekorfärg6 2 5 4 2 3 2" xfId="14916" xr:uid="{00000000-0005-0000-0000-0000045D0000}"/>
    <cellStyle name="20% - Dekorfärg6 2 5 4 2 3 2 2" xfId="45606" xr:uid="{00000000-0005-0000-0000-0000055D0000}"/>
    <cellStyle name="20% - Dekorfärg6 2 5 4 2 3 3" xfId="32413" xr:uid="{00000000-0005-0000-0000-0000065D0000}"/>
    <cellStyle name="20% - Dekorfärg6 2 5 4 2 3 4" xfId="45607" xr:uid="{00000000-0005-0000-0000-0000075D0000}"/>
    <cellStyle name="20% - Dekorfärg6 2 5 4 2 3_Tabell 6a K" xfId="25801" xr:uid="{00000000-0005-0000-0000-0000085D0000}"/>
    <cellStyle name="20% - Dekorfärg6 2 5 4 2 4" xfId="10531" xr:uid="{00000000-0005-0000-0000-0000095D0000}"/>
    <cellStyle name="20% - Dekorfärg6 2 5 4 2 4 2" xfId="45608" xr:uid="{00000000-0005-0000-0000-00000A5D0000}"/>
    <cellStyle name="20% - Dekorfärg6 2 5 4 2 4 2 2" xfId="45609" xr:uid="{00000000-0005-0000-0000-00000B5D0000}"/>
    <cellStyle name="20% - Dekorfärg6 2 5 4 2 4 3" xfId="45610" xr:uid="{00000000-0005-0000-0000-00000C5D0000}"/>
    <cellStyle name="20% - Dekorfärg6 2 5 4 2 5" xfId="28028" xr:uid="{00000000-0005-0000-0000-00000D5D0000}"/>
    <cellStyle name="20% - Dekorfärg6 2 5 4 2 5 2" xfId="45611" xr:uid="{00000000-0005-0000-0000-00000E5D0000}"/>
    <cellStyle name="20% - Dekorfärg6 2 5 4 2 6" xfId="45612" xr:uid="{00000000-0005-0000-0000-00000F5D0000}"/>
    <cellStyle name="20% - Dekorfärg6 2 5 4 2 7" xfId="45613" xr:uid="{00000000-0005-0000-0000-0000105D0000}"/>
    <cellStyle name="20% - Dekorfärg6 2 5 4 2_Tabell 6a K" xfId="23275" xr:uid="{00000000-0005-0000-0000-0000115D0000}"/>
    <cellStyle name="20% - Dekorfärg6 2 5 4 3" xfId="3253" xr:uid="{00000000-0005-0000-0000-0000125D0000}"/>
    <cellStyle name="20% - Dekorfärg6 2 5 4 3 2" xfId="7639" xr:uid="{00000000-0005-0000-0000-0000135D0000}"/>
    <cellStyle name="20% - Dekorfärg6 2 5 4 3 2 2" xfId="16524" xr:uid="{00000000-0005-0000-0000-0000145D0000}"/>
    <cellStyle name="20% - Dekorfärg6 2 5 4 3 2 2 2" xfId="45614" xr:uid="{00000000-0005-0000-0000-0000155D0000}"/>
    <cellStyle name="20% - Dekorfärg6 2 5 4 3 2 3" xfId="34021" xr:uid="{00000000-0005-0000-0000-0000165D0000}"/>
    <cellStyle name="20% - Dekorfärg6 2 5 4 3 2 4" xfId="45615" xr:uid="{00000000-0005-0000-0000-0000175D0000}"/>
    <cellStyle name="20% - Dekorfärg6 2 5 4 3 2_Tabell 6a K" xfId="21030" xr:uid="{00000000-0005-0000-0000-0000185D0000}"/>
    <cellStyle name="20% - Dekorfärg6 2 5 4 3 3" xfId="12138" xr:uid="{00000000-0005-0000-0000-0000195D0000}"/>
    <cellStyle name="20% - Dekorfärg6 2 5 4 3 3 2" xfId="45616" xr:uid="{00000000-0005-0000-0000-00001A5D0000}"/>
    <cellStyle name="20% - Dekorfärg6 2 5 4 3 3 2 2" xfId="45617" xr:uid="{00000000-0005-0000-0000-00001B5D0000}"/>
    <cellStyle name="20% - Dekorfärg6 2 5 4 3 3 3" xfId="45618" xr:uid="{00000000-0005-0000-0000-00001C5D0000}"/>
    <cellStyle name="20% - Dekorfärg6 2 5 4 3 4" xfId="29635" xr:uid="{00000000-0005-0000-0000-00001D5D0000}"/>
    <cellStyle name="20% - Dekorfärg6 2 5 4 3 4 2" xfId="45619" xr:uid="{00000000-0005-0000-0000-00001E5D0000}"/>
    <cellStyle name="20% - Dekorfärg6 2 5 4 3 5" xfId="45620" xr:uid="{00000000-0005-0000-0000-00001F5D0000}"/>
    <cellStyle name="20% - Dekorfärg6 2 5 4 3 6" xfId="45621" xr:uid="{00000000-0005-0000-0000-0000205D0000}"/>
    <cellStyle name="20% - Dekorfärg6 2 5 4 3_Tabell 6a K" xfId="25254" xr:uid="{00000000-0005-0000-0000-0000215D0000}"/>
    <cellStyle name="20% - Dekorfärg6 2 5 4 4" xfId="5446" xr:uid="{00000000-0005-0000-0000-0000225D0000}"/>
    <cellStyle name="20% - Dekorfärg6 2 5 4 4 2" xfId="14331" xr:uid="{00000000-0005-0000-0000-0000235D0000}"/>
    <cellStyle name="20% - Dekorfärg6 2 5 4 4 2 2" xfId="45622" xr:uid="{00000000-0005-0000-0000-0000245D0000}"/>
    <cellStyle name="20% - Dekorfärg6 2 5 4 4 3" xfId="31828" xr:uid="{00000000-0005-0000-0000-0000255D0000}"/>
    <cellStyle name="20% - Dekorfärg6 2 5 4 4 4" xfId="45623" xr:uid="{00000000-0005-0000-0000-0000265D0000}"/>
    <cellStyle name="20% - Dekorfärg6 2 5 4 4_Tabell 6a K" xfId="20654" xr:uid="{00000000-0005-0000-0000-0000275D0000}"/>
    <cellStyle name="20% - Dekorfärg6 2 5 4 5" xfId="9946" xr:uid="{00000000-0005-0000-0000-0000285D0000}"/>
    <cellStyle name="20% - Dekorfärg6 2 5 4 5 2" xfId="45624" xr:uid="{00000000-0005-0000-0000-0000295D0000}"/>
    <cellStyle name="20% - Dekorfärg6 2 5 4 5 2 2" xfId="45625" xr:uid="{00000000-0005-0000-0000-00002A5D0000}"/>
    <cellStyle name="20% - Dekorfärg6 2 5 4 5 3" xfId="45626" xr:uid="{00000000-0005-0000-0000-00002B5D0000}"/>
    <cellStyle name="20% - Dekorfärg6 2 5 4 6" xfId="27443" xr:uid="{00000000-0005-0000-0000-00002C5D0000}"/>
    <cellStyle name="20% - Dekorfärg6 2 5 4 6 2" xfId="45627" xr:uid="{00000000-0005-0000-0000-00002D5D0000}"/>
    <cellStyle name="20% - Dekorfärg6 2 5 4 7" xfId="45628" xr:uid="{00000000-0005-0000-0000-00002E5D0000}"/>
    <cellStyle name="20% - Dekorfärg6 2 5 4 8" xfId="45629" xr:uid="{00000000-0005-0000-0000-00002F5D0000}"/>
    <cellStyle name="20% - Dekorfärg6 2 5 4_Tabell 6a K" xfId="21370" xr:uid="{00000000-0005-0000-0000-0000305D0000}"/>
    <cellStyle name="20% - Dekorfärg6 2 5 5" xfId="1642" xr:uid="{00000000-0005-0000-0000-0000315D0000}"/>
    <cellStyle name="20% - Dekorfärg6 2 5 5 2" xfId="3834" xr:uid="{00000000-0005-0000-0000-0000325D0000}"/>
    <cellStyle name="20% - Dekorfärg6 2 5 5 2 2" xfId="8220" xr:uid="{00000000-0005-0000-0000-0000335D0000}"/>
    <cellStyle name="20% - Dekorfärg6 2 5 5 2 2 2" xfId="17105" xr:uid="{00000000-0005-0000-0000-0000345D0000}"/>
    <cellStyle name="20% - Dekorfärg6 2 5 5 2 2 2 2" xfId="45630" xr:uid="{00000000-0005-0000-0000-0000355D0000}"/>
    <cellStyle name="20% - Dekorfärg6 2 5 5 2 2 3" xfId="34602" xr:uid="{00000000-0005-0000-0000-0000365D0000}"/>
    <cellStyle name="20% - Dekorfärg6 2 5 5 2 2_Tabell 6a K" xfId="24072" xr:uid="{00000000-0005-0000-0000-0000375D0000}"/>
    <cellStyle name="20% - Dekorfärg6 2 5 5 2 3" xfId="12719" xr:uid="{00000000-0005-0000-0000-0000385D0000}"/>
    <cellStyle name="20% - Dekorfärg6 2 5 5 2 3 2" xfId="45631" xr:uid="{00000000-0005-0000-0000-0000395D0000}"/>
    <cellStyle name="20% - Dekorfärg6 2 5 5 2 4" xfId="30216" xr:uid="{00000000-0005-0000-0000-00003A5D0000}"/>
    <cellStyle name="20% - Dekorfärg6 2 5 5 2 5" xfId="45632" xr:uid="{00000000-0005-0000-0000-00003B5D0000}"/>
    <cellStyle name="20% - Dekorfärg6 2 5 5 2_Tabell 6a K" xfId="22595" xr:uid="{00000000-0005-0000-0000-00003C5D0000}"/>
    <cellStyle name="20% - Dekorfärg6 2 5 5 3" xfId="6027" xr:uid="{00000000-0005-0000-0000-00003D5D0000}"/>
    <cellStyle name="20% - Dekorfärg6 2 5 5 3 2" xfId="14912" xr:uid="{00000000-0005-0000-0000-00003E5D0000}"/>
    <cellStyle name="20% - Dekorfärg6 2 5 5 3 2 2" xfId="45633" xr:uid="{00000000-0005-0000-0000-00003F5D0000}"/>
    <cellStyle name="20% - Dekorfärg6 2 5 5 3 3" xfId="32409" xr:uid="{00000000-0005-0000-0000-0000405D0000}"/>
    <cellStyle name="20% - Dekorfärg6 2 5 5 3 4" xfId="45634" xr:uid="{00000000-0005-0000-0000-0000415D0000}"/>
    <cellStyle name="20% - Dekorfärg6 2 5 5 3_Tabell 6a K" xfId="22157" xr:uid="{00000000-0005-0000-0000-0000425D0000}"/>
    <cellStyle name="20% - Dekorfärg6 2 5 5 4" xfId="10527" xr:uid="{00000000-0005-0000-0000-0000435D0000}"/>
    <cellStyle name="20% - Dekorfärg6 2 5 5 4 2" xfId="45635" xr:uid="{00000000-0005-0000-0000-0000445D0000}"/>
    <cellStyle name="20% - Dekorfärg6 2 5 5 4 2 2" xfId="45636" xr:uid="{00000000-0005-0000-0000-0000455D0000}"/>
    <cellStyle name="20% - Dekorfärg6 2 5 5 4 3" xfId="45637" xr:uid="{00000000-0005-0000-0000-0000465D0000}"/>
    <cellStyle name="20% - Dekorfärg6 2 5 5 5" xfId="28024" xr:uid="{00000000-0005-0000-0000-0000475D0000}"/>
    <cellStyle name="20% - Dekorfärg6 2 5 5 5 2" xfId="45638" xr:uid="{00000000-0005-0000-0000-0000485D0000}"/>
    <cellStyle name="20% - Dekorfärg6 2 5 5 6" xfId="45639" xr:uid="{00000000-0005-0000-0000-0000495D0000}"/>
    <cellStyle name="20% - Dekorfärg6 2 5 5 7" xfId="45640" xr:uid="{00000000-0005-0000-0000-00004A5D0000}"/>
    <cellStyle name="20% - Dekorfärg6 2 5 5_Tabell 6a K" xfId="18281" xr:uid="{00000000-0005-0000-0000-00004B5D0000}"/>
    <cellStyle name="20% - Dekorfärg6 2 5 6" xfId="2405" xr:uid="{00000000-0005-0000-0000-00004C5D0000}"/>
    <cellStyle name="20% - Dekorfärg6 2 5 6 2" xfId="6791" xr:uid="{00000000-0005-0000-0000-00004D5D0000}"/>
    <cellStyle name="20% - Dekorfärg6 2 5 6 2 2" xfId="15676" xr:uid="{00000000-0005-0000-0000-00004E5D0000}"/>
    <cellStyle name="20% - Dekorfärg6 2 5 6 2 2 2" xfId="45641" xr:uid="{00000000-0005-0000-0000-00004F5D0000}"/>
    <cellStyle name="20% - Dekorfärg6 2 5 6 2 3" xfId="33173" xr:uid="{00000000-0005-0000-0000-0000505D0000}"/>
    <cellStyle name="20% - Dekorfärg6 2 5 6 2 4" xfId="45642" xr:uid="{00000000-0005-0000-0000-0000515D0000}"/>
    <cellStyle name="20% - Dekorfärg6 2 5 6 2_Tabell 6a K" xfId="19072" xr:uid="{00000000-0005-0000-0000-0000525D0000}"/>
    <cellStyle name="20% - Dekorfärg6 2 5 6 3" xfId="11290" xr:uid="{00000000-0005-0000-0000-0000535D0000}"/>
    <cellStyle name="20% - Dekorfärg6 2 5 6 3 2" xfId="45643" xr:uid="{00000000-0005-0000-0000-0000545D0000}"/>
    <cellStyle name="20% - Dekorfärg6 2 5 6 3 2 2" xfId="45644" xr:uid="{00000000-0005-0000-0000-0000555D0000}"/>
    <cellStyle name="20% - Dekorfärg6 2 5 6 3 3" xfId="45645" xr:uid="{00000000-0005-0000-0000-0000565D0000}"/>
    <cellStyle name="20% - Dekorfärg6 2 5 6 4" xfId="28787" xr:uid="{00000000-0005-0000-0000-0000575D0000}"/>
    <cellStyle name="20% - Dekorfärg6 2 5 6 4 2" xfId="45646" xr:uid="{00000000-0005-0000-0000-0000585D0000}"/>
    <cellStyle name="20% - Dekorfärg6 2 5 6 5" xfId="45647" xr:uid="{00000000-0005-0000-0000-0000595D0000}"/>
    <cellStyle name="20% - Dekorfärg6 2 5 6 6" xfId="45648" xr:uid="{00000000-0005-0000-0000-00005A5D0000}"/>
    <cellStyle name="20% - Dekorfärg6 2 5 6_Tabell 6a K" xfId="20592" xr:uid="{00000000-0005-0000-0000-00005B5D0000}"/>
    <cellStyle name="20% - Dekorfärg6 2 5 7" xfId="4598" xr:uid="{00000000-0005-0000-0000-00005C5D0000}"/>
    <cellStyle name="20% - Dekorfärg6 2 5 7 2" xfId="13483" xr:uid="{00000000-0005-0000-0000-00005D5D0000}"/>
    <cellStyle name="20% - Dekorfärg6 2 5 7 2 2" xfId="45649" xr:uid="{00000000-0005-0000-0000-00005E5D0000}"/>
    <cellStyle name="20% - Dekorfärg6 2 5 7 3" xfId="30980" xr:uid="{00000000-0005-0000-0000-00005F5D0000}"/>
    <cellStyle name="20% - Dekorfärg6 2 5 7 4" xfId="45650" xr:uid="{00000000-0005-0000-0000-0000605D0000}"/>
    <cellStyle name="20% - Dekorfärg6 2 5 7_Tabell 6a K" xfId="22332" xr:uid="{00000000-0005-0000-0000-0000615D0000}"/>
    <cellStyle name="20% - Dekorfärg6 2 5 8" xfId="9098" xr:uid="{00000000-0005-0000-0000-0000625D0000}"/>
    <cellStyle name="20% - Dekorfärg6 2 5 8 2" xfId="45651" xr:uid="{00000000-0005-0000-0000-0000635D0000}"/>
    <cellStyle name="20% - Dekorfärg6 2 5 8 2 2" xfId="45652" xr:uid="{00000000-0005-0000-0000-0000645D0000}"/>
    <cellStyle name="20% - Dekorfärg6 2 5 8 3" xfId="45653" xr:uid="{00000000-0005-0000-0000-0000655D0000}"/>
    <cellStyle name="20% - Dekorfärg6 2 5 9" xfId="26595" xr:uid="{00000000-0005-0000-0000-0000665D0000}"/>
    <cellStyle name="20% - Dekorfärg6 2 5 9 2" xfId="45654" xr:uid="{00000000-0005-0000-0000-0000675D0000}"/>
    <cellStyle name="20% - Dekorfärg6 2 5_Tabell 6a K" xfId="19200" xr:uid="{00000000-0005-0000-0000-0000685D0000}"/>
    <cellStyle name="20% - Dekorfärg6 2 6" xfId="380" xr:uid="{00000000-0005-0000-0000-0000695D0000}"/>
    <cellStyle name="20% - Dekorfärg6 2 6 2" xfId="804" xr:uid="{00000000-0005-0000-0000-00006A5D0000}"/>
    <cellStyle name="20% - Dekorfärg6 2 6 2 2" xfId="1648" xr:uid="{00000000-0005-0000-0000-00006B5D0000}"/>
    <cellStyle name="20% - Dekorfärg6 2 6 2 2 2" xfId="3840" xr:uid="{00000000-0005-0000-0000-00006C5D0000}"/>
    <cellStyle name="20% - Dekorfärg6 2 6 2 2 2 2" xfId="8226" xr:uid="{00000000-0005-0000-0000-00006D5D0000}"/>
    <cellStyle name="20% - Dekorfärg6 2 6 2 2 2 2 2" xfId="17111" xr:uid="{00000000-0005-0000-0000-00006E5D0000}"/>
    <cellStyle name="20% - Dekorfärg6 2 6 2 2 2 2 2 2" xfId="45655" xr:uid="{00000000-0005-0000-0000-00006F5D0000}"/>
    <cellStyle name="20% - Dekorfärg6 2 6 2 2 2 2 3" xfId="34608" xr:uid="{00000000-0005-0000-0000-0000705D0000}"/>
    <cellStyle name="20% - Dekorfärg6 2 6 2 2 2 2_Tabell 6a K" xfId="20952" xr:uid="{00000000-0005-0000-0000-0000715D0000}"/>
    <cellStyle name="20% - Dekorfärg6 2 6 2 2 2 3" xfId="12725" xr:uid="{00000000-0005-0000-0000-0000725D0000}"/>
    <cellStyle name="20% - Dekorfärg6 2 6 2 2 2 3 2" xfId="45656" xr:uid="{00000000-0005-0000-0000-0000735D0000}"/>
    <cellStyle name="20% - Dekorfärg6 2 6 2 2 2 4" xfId="30222" xr:uid="{00000000-0005-0000-0000-0000745D0000}"/>
    <cellStyle name="20% - Dekorfärg6 2 6 2 2 2 5" xfId="45657" xr:uid="{00000000-0005-0000-0000-0000755D0000}"/>
    <cellStyle name="20% - Dekorfärg6 2 6 2 2 2_Tabell 6a K" xfId="20308" xr:uid="{00000000-0005-0000-0000-0000765D0000}"/>
    <cellStyle name="20% - Dekorfärg6 2 6 2 2 3" xfId="6033" xr:uid="{00000000-0005-0000-0000-0000775D0000}"/>
    <cellStyle name="20% - Dekorfärg6 2 6 2 2 3 2" xfId="14918" xr:uid="{00000000-0005-0000-0000-0000785D0000}"/>
    <cellStyle name="20% - Dekorfärg6 2 6 2 2 3 2 2" xfId="45658" xr:uid="{00000000-0005-0000-0000-0000795D0000}"/>
    <cellStyle name="20% - Dekorfärg6 2 6 2 2 3 3" xfId="32415" xr:uid="{00000000-0005-0000-0000-00007A5D0000}"/>
    <cellStyle name="20% - Dekorfärg6 2 6 2 2 3 4" xfId="45659" xr:uid="{00000000-0005-0000-0000-00007B5D0000}"/>
    <cellStyle name="20% - Dekorfärg6 2 6 2 2 3_Tabell 6a K" xfId="23704" xr:uid="{00000000-0005-0000-0000-00007C5D0000}"/>
    <cellStyle name="20% - Dekorfärg6 2 6 2 2 4" xfId="10533" xr:uid="{00000000-0005-0000-0000-00007D5D0000}"/>
    <cellStyle name="20% - Dekorfärg6 2 6 2 2 4 2" xfId="45660" xr:uid="{00000000-0005-0000-0000-00007E5D0000}"/>
    <cellStyle name="20% - Dekorfärg6 2 6 2 2 4 2 2" xfId="45661" xr:uid="{00000000-0005-0000-0000-00007F5D0000}"/>
    <cellStyle name="20% - Dekorfärg6 2 6 2 2 4 3" xfId="45662" xr:uid="{00000000-0005-0000-0000-0000805D0000}"/>
    <cellStyle name="20% - Dekorfärg6 2 6 2 2 5" xfId="28030" xr:uid="{00000000-0005-0000-0000-0000815D0000}"/>
    <cellStyle name="20% - Dekorfärg6 2 6 2 2 5 2" xfId="45663" xr:uid="{00000000-0005-0000-0000-0000825D0000}"/>
    <cellStyle name="20% - Dekorfärg6 2 6 2 2 6" xfId="45664" xr:uid="{00000000-0005-0000-0000-0000835D0000}"/>
    <cellStyle name="20% - Dekorfärg6 2 6 2 2 7" xfId="45665" xr:uid="{00000000-0005-0000-0000-0000845D0000}"/>
    <cellStyle name="20% - Dekorfärg6 2 6 2 2_Tabell 6a K" xfId="18671" xr:uid="{00000000-0005-0000-0000-0000855D0000}"/>
    <cellStyle name="20% - Dekorfärg6 2 6 2 3" xfId="2996" xr:uid="{00000000-0005-0000-0000-0000865D0000}"/>
    <cellStyle name="20% - Dekorfärg6 2 6 2 3 2" xfId="7382" xr:uid="{00000000-0005-0000-0000-0000875D0000}"/>
    <cellStyle name="20% - Dekorfärg6 2 6 2 3 2 2" xfId="16267" xr:uid="{00000000-0005-0000-0000-0000885D0000}"/>
    <cellStyle name="20% - Dekorfärg6 2 6 2 3 2 2 2" xfId="45666" xr:uid="{00000000-0005-0000-0000-0000895D0000}"/>
    <cellStyle name="20% - Dekorfärg6 2 6 2 3 2 3" xfId="33764" xr:uid="{00000000-0005-0000-0000-00008A5D0000}"/>
    <cellStyle name="20% - Dekorfärg6 2 6 2 3 2 4" xfId="45667" xr:uid="{00000000-0005-0000-0000-00008B5D0000}"/>
    <cellStyle name="20% - Dekorfärg6 2 6 2 3 2_Tabell 6a K" xfId="19966" xr:uid="{00000000-0005-0000-0000-00008C5D0000}"/>
    <cellStyle name="20% - Dekorfärg6 2 6 2 3 3" xfId="11881" xr:uid="{00000000-0005-0000-0000-00008D5D0000}"/>
    <cellStyle name="20% - Dekorfärg6 2 6 2 3 3 2" xfId="45668" xr:uid="{00000000-0005-0000-0000-00008E5D0000}"/>
    <cellStyle name="20% - Dekorfärg6 2 6 2 3 3 2 2" xfId="45669" xr:uid="{00000000-0005-0000-0000-00008F5D0000}"/>
    <cellStyle name="20% - Dekorfärg6 2 6 2 3 3 3" xfId="45670" xr:uid="{00000000-0005-0000-0000-0000905D0000}"/>
    <cellStyle name="20% - Dekorfärg6 2 6 2 3 4" xfId="29378" xr:uid="{00000000-0005-0000-0000-0000915D0000}"/>
    <cellStyle name="20% - Dekorfärg6 2 6 2 3 4 2" xfId="45671" xr:uid="{00000000-0005-0000-0000-0000925D0000}"/>
    <cellStyle name="20% - Dekorfärg6 2 6 2 3 5" xfId="45672" xr:uid="{00000000-0005-0000-0000-0000935D0000}"/>
    <cellStyle name="20% - Dekorfärg6 2 6 2 3 6" xfId="45673" xr:uid="{00000000-0005-0000-0000-0000945D0000}"/>
    <cellStyle name="20% - Dekorfärg6 2 6 2 3_Tabell 6a K" xfId="24947" xr:uid="{00000000-0005-0000-0000-0000955D0000}"/>
    <cellStyle name="20% - Dekorfärg6 2 6 2 4" xfId="5189" xr:uid="{00000000-0005-0000-0000-0000965D0000}"/>
    <cellStyle name="20% - Dekorfärg6 2 6 2 4 2" xfId="14074" xr:uid="{00000000-0005-0000-0000-0000975D0000}"/>
    <cellStyle name="20% - Dekorfärg6 2 6 2 4 2 2" xfId="45674" xr:uid="{00000000-0005-0000-0000-0000985D0000}"/>
    <cellStyle name="20% - Dekorfärg6 2 6 2 4 3" xfId="31571" xr:uid="{00000000-0005-0000-0000-0000995D0000}"/>
    <cellStyle name="20% - Dekorfärg6 2 6 2 4 4" xfId="45675" xr:uid="{00000000-0005-0000-0000-00009A5D0000}"/>
    <cellStyle name="20% - Dekorfärg6 2 6 2 4_Tabell 6a K" xfId="19199" xr:uid="{00000000-0005-0000-0000-00009B5D0000}"/>
    <cellStyle name="20% - Dekorfärg6 2 6 2 5" xfId="9689" xr:uid="{00000000-0005-0000-0000-00009C5D0000}"/>
    <cellStyle name="20% - Dekorfärg6 2 6 2 5 2" xfId="45676" xr:uid="{00000000-0005-0000-0000-00009D5D0000}"/>
    <cellStyle name="20% - Dekorfärg6 2 6 2 5 2 2" xfId="45677" xr:uid="{00000000-0005-0000-0000-00009E5D0000}"/>
    <cellStyle name="20% - Dekorfärg6 2 6 2 5 3" xfId="45678" xr:uid="{00000000-0005-0000-0000-00009F5D0000}"/>
    <cellStyle name="20% - Dekorfärg6 2 6 2 6" xfId="27186" xr:uid="{00000000-0005-0000-0000-0000A05D0000}"/>
    <cellStyle name="20% - Dekorfärg6 2 6 2 6 2" xfId="45679" xr:uid="{00000000-0005-0000-0000-0000A15D0000}"/>
    <cellStyle name="20% - Dekorfärg6 2 6 2 7" xfId="45680" xr:uid="{00000000-0005-0000-0000-0000A25D0000}"/>
    <cellStyle name="20% - Dekorfärg6 2 6 2 8" xfId="45681" xr:uid="{00000000-0005-0000-0000-0000A35D0000}"/>
    <cellStyle name="20% - Dekorfärg6 2 6 2_Tabell 6a K" xfId="18935" xr:uid="{00000000-0005-0000-0000-0000A45D0000}"/>
    <cellStyle name="20% - Dekorfärg6 2 6 3" xfId="1647" xr:uid="{00000000-0005-0000-0000-0000A55D0000}"/>
    <cellStyle name="20% - Dekorfärg6 2 6 3 2" xfId="3839" xr:uid="{00000000-0005-0000-0000-0000A65D0000}"/>
    <cellStyle name="20% - Dekorfärg6 2 6 3 2 2" xfId="8225" xr:uid="{00000000-0005-0000-0000-0000A75D0000}"/>
    <cellStyle name="20% - Dekorfärg6 2 6 3 2 2 2" xfId="17110" xr:uid="{00000000-0005-0000-0000-0000A85D0000}"/>
    <cellStyle name="20% - Dekorfärg6 2 6 3 2 2 2 2" xfId="45682" xr:uid="{00000000-0005-0000-0000-0000A95D0000}"/>
    <cellStyle name="20% - Dekorfärg6 2 6 3 2 2 3" xfId="34607" xr:uid="{00000000-0005-0000-0000-0000AA5D0000}"/>
    <cellStyle name="20% - Dekorfärg6 2 6 3 2 2_Tabell 6a K" xfId="22479" xr:uid="{00000000-0005-0000-0000-0000AB5D0000}"/>
    <cellStyle name="20% - Dekorfärg6 2 6 3 2 3" xfId="12724" xr:uid="{00000000-0005-0000-0000-0000AC5D0000}"/>
    <cellStyle name="20% - Dekorfärg6 2 6 3 2 3 2" xfId="45683" xr:uid="{00000000-0005-0000-0000-0000AD5D0000}"/>
    <cellStyle name="20% - Dekorfärg6 2 6 3 2 4" xfId="30221" xr:uid="{00000000-0005-0000-0000-0000AE5D0000}"/>
    <cellStyle name="20% - Dekorfärg6 2 6 3 2 5" xfId="45684" xr:uid="{00000000-0005-0000-0000-0000AF5D0000}"/>
    <cellStyle name="20% - Dekorfärg6 2 6 3 2_Tabell 6a K" xfId="21636" xr:uid="{00000000-0005-0000-0000-0000B05D0000}"/>
    <cellStyle name="20% - Dekorfärg6 2 6 3 3" xfId="6032" xr:uid="{00000000-0005-0000-0000-0000B15D0000}"/>
    <cellStyle name="20% - Dekorfärg6 2 6 3 3 2" xfId="14917" xr:uid="{00000000-0005-0000-0000-0000B25D0000}"/>
    <cellStyle name="20% - Dekorfärg6 2 6 3 3 2 2" xfId="45685" xr:uid="{00000000-0005-0000-0000-0000B35D0000}"/>
    <cellStyle name="20% - Dekorfärg6 2 6 3 3 3" xfId="32414" xr:uid="{00000000-0005-0000-0000-0000B45D0000}"/>
    <cellStyle name="20% - Dekorfärg6 2 6 3 3 4" xfId="45686" xr:uid="{00000000-0005-0000-0000-0000B55D0000}"/>
    <cellStyle name="20% - Dekorfärg6 2 6 3 3_Tabell 6a K" xfId="25807" xr:uid="{00000000-0005-0000-0000-0000B65D0000}"/>
    <cellStyle name="20% - Dekorfärg6 2 6 3 4" xfId="10532" xr:uid="{00000000-0005-0000-0000-0000B75D0000}"/>
    <cellStyle name="20% - Dekorfärg6 2 6 3 4 2" xfId="45687" xr:uid="{00000000-0005-0000-0000-0000B85D0000}"/>
    <cellStyle name="20% - Dekorfärg6 2 6 3 4 2 2" xfId="45688" xr:uid="{00000000-0005-0000-0000-0000B95D0000}"/>
    <cellStyle name="20% - Dekorfärg6 2 6 3 4 3" xfId="45689" xr:uid="{00000000-0005-0000-0000-0000BA5D0000}"/>
    <cellStyle name="20% - Dekorfärg6 2 6 3 5" xfId="28029" xr:uid="{00000000-0005-0000-0000-0000BB5D0000}"/>
    <cellStyle name="20% - Dekorfärg6 2 6 3 5 2" xfId="45690" xr:uid="{00000000-0005-0000-0000-0000BC5D0000}"/>
    <cellStyle name="20% - Dekorfärg6 2 6 3 6" xfId="45691" xr:uid="{00000000-0005-0000-0000-0000BD5D0000}"/>
    <cellStyle name="20% - Dekorfärg6 2 6 3 7" xfId="45692" xr:uid="{00000000-0005-0000-0000-0000BE5D0000}"/>
    <cellStyle name="20% - Dekorfärg6 2 6 3_Tabell 6a K" xfId="25446" xr:uid="{00000000-0005-0000-0000-0000BF5D0000}"/>
    <cellStyle name="20% - Dekorfärg6 2 6 4" xfId="2572" xr:uid="{00000000-0005-0000-0000-0000C05D0000}"/>
    <cellStyle name="20% - Dekorfärg6 2 6 4 2" xfId="6958" xr:uid="{00000000-0005-0000-0000-0000C15D0000}"/>
    <cellStyle name="20% - Dekorfärg6 2 6 4 2 2" xfId="15843" xr:uid="{00000000-0005-0000-0000-0000C25D0000}"/>
    <cellStyle name="20% - Dekorfärg6 2 6 4 2 2 2" xfId="45693" xr:uid="{00000000-0005-0000-0000-0000C35D0000}"/>
    <cellStyle name="20% - Dekorfärg6 2 6 4 2 3" xfId="33340" xr:uid="{00000000-0005-0000-0000-0000C45D0000}"/>
    <cellStyle name="20% - Dekorfärg6 2 6 4 2 4" xfId="45694" xr:uid="{00000000-0005-0000-0000-0000C55D0000}"/>
    <cellStyle name="20% - Dekorfärg6 2 6 4 2_Tabell 6a K" xfId="18763" xr:uid="{00000000-0005-0000-0000-0000C65D0000}"/>
    <cellStyle name="20% - Dekorfärg6 2 6 4 3" xfId="11457" xr:uid="{00000000-0005-0000-0000-0000C75D0000}"/>
    <cellStyle name="20% - Dekorfärg6 2 6 4 3 2" xfId="45695" xr:uid="{00000000-0005-0000-0000-0000C85D0000}"/>
    <cellStyle name="20% - Dekorfärg6 2 6 4 3 2 2" xfId="45696" xr:uid="{00000000-0005-0000-0000-0000C95D0000}"/>
    <cellStyle name="20% - Dekorfärg6 2 6 4 3 3" xfId="45697" xr:uid="{00000000-0005-0000-0000-0000CA5D0000}"/>
    <cellStyle name="20% - Dekorfärg6 2 6 4 4" xfId="28954" xr:uid="{00000000-0005-0000-0000-0000CB5D0000}"/>
    <cellStyle name="20% - Dekorfärg6 2 6 4 4 2" xfId="45698" xr:uid="{00000000-0005-0000-0000-0000CC5D0000}"/>
    <cellStyle name="20% - Dekorfärg6 2 6 4 5" xfId="45699" xr:uid="{00000000-0005-0000-0000-0000CD5D0000}"/>
    <cellStyle name="20% - Dekorfärg6 2 6 4 6" xfId="45700" xr:uid="{00000000-0005-0000-0000-0000CE5D0000}"/>
    <cellStyle name="20% - Dekorfärg6 2 6 4_Tabell 6a K" xfId="19050" xr:uid="{00000000-0005-0000-0000-0000CF5D0000}"/>
    <cellStyle name="20% - Dekorfärg6 2 6 5" xfId="4765" xr:uid="{00000000-0005-0000-0000-0000D05D0000}"/>
    <cellStyle name="20% - Dekorfärg6 2 6 5 2" xfId="13650" xr:uid="{00000000-0005-0000-0000-0000D15D0000}"/>
    <cellStyle name="20% - Dekorfärg6 2 6 5 2 2" xfId="45701" xr:uid="{00000000-0005-0000-0000-0000D25D0000}"/>
    <cellStyle name="20% - Dekorfärg6 2 6 5 3" xfId="31147" xr:uid="{00000000-0005-0000-0000-0000D35D0000}"/>
    <cellStyle name="20% - Dekorfärg6 2 6 5 4" xfId="45702" xr:uid="{00000000-0005-0000-0000-0000D45D0000}"/>
    <cellStyle name="20% - Dekorfärg6 2 6 5_Tabell 6a K" xfId="22824" xr:uid="{00000000-0005-0000-0000-0000D55D0000}"/>
    <cellStyle name="20% - Dekorfärg6 2 6 6" xfId="9265" xr:uid="{00000000-0005-0000-0000-0000D65D0000}"/>
    <cellStyle name="20% - Dekorfärg6 2 6 6 2" xfId="45703" xr:uid="{00000000-0005-0000-0000-0000D75D0000}"/>
    <cellStyle name="20% - Dekorfärg6 2 6 6 2 2" xfId="45704" xr:uid="{00000000-0005-0000-0000-0000D85D0000}"/>
    <cellStyle name="20% - Dekorfärg6 2 6 6 3" xfId="45705" xr:uid="{00000000-0005-0000-0000-0000D95D0000}"/>
    <cellStyle name="20% - Dekorfärg6 2 6 7" xfId="26762" xr:uid="{00000000-0005-0000-0000-0000DA5D0000}"/>
    <cellStyle name="20% - Dekorfärg6 2 6 7 2" xfId="45706" xr:uid="{00000000-0005-0000-0000-0000DB5D0000}"/>
    <cellStyle name="20% - Dekorfärg6 2 6 8" xfId="45707" xr:uid="{00000000-0005-0000-0000-0000DC5D0000}"/>
    <cellStyle name="20% - Dekorfärg6 2 6 9" xfId="45708" xr:uid="{00000000-0005-0000-0000-0000DD5D0000}"/>
    <cellStyle name="20% - Dekorfärg6 2 6_Tabell 6a K" xfId="24995" xr:uid="{00000000-0005-0000-0000-0000DE5D0000}"/>
    <cellStyle name="20% - Dekorfärg6 2 7" xfId="592" xr:uid="{00000000-0005-0000-0000-0000DF5D0000}"/>
    <cellStyle name="20% - Dekorfärg6 2 7 2" xfId="1649" xr:uid="{00000000-0005-0000-0000-0000E05D0000}"/>
    <cellStyle name="20% - Dekorfärg6 2 7 2 2" xfId="3841" xr:uid="{00000000-0005-0000-0000-0000E15D0000}"/>
    <cellStyle name="20% - Dekorfärg6 2 7 2 2 2" xfId="8227" xr:uid="{00000000-0005-0000-0000-0000E25D0000}"/>
    <cellStyle name="20% - Dekorfärg6 2 7 2 2 2 2" xfId="17112" xr:uid="{00000000-0005-0000-0000-0000E35D0000}"/>
    <cellStyle name="20% - Dekorfärg6 2 7 2 2 2 2 2" xfId="45709" xr:uid="{00000000-0005-0000-0000-0000E45D0000}"/>
    <cellStyle name="20% - Dekorfärg6 2 7 2 2 2 3" xfId="34609" xr:uid="{00000000-0005-0000-0000-0000E55D0000}"/>
    <cellStyle name="20% - Dekorfärg6 2 7 2 2 2_Tabell 6a K" xfId="22017" xr:uid="{00000000-0005-0000-0000-0000E65D0000}"/>
    <cellStyle name="20% - Dekorfärg6 2 7 2 2 3" xfId="12726" xr:uid="{00000000-0005-0000-0000-0000E75D0000}"/>
    <cellStyle name="20% - Dekorfärg6 2 7 2 2 3 2" xfId="45710" xr:uid="{00000000-0005-0000-0000-0000E85D0000}"/>
    <cellStyle name="20% - Dekorfärg6 2 7 2 2 4" xfId="30223" xr:uid="{00000000-0005-0000-0000-0000E95D0000}"/>
    <cellStyle name="20% - Dekorfärg6 2 7 2 2 5" xfId="45711" xr:uid="{00000000-0005-0000-0000-0000EA5D0000}"/>
    <cellStyle name="20% - Dekorfärg6 2 7 2 2_Tabell 6a K" xfId="24650" xr:uid="{00000000-0005-0000-0000-0000EB5D0000}"/>
    <cellStyle name="20% - Dekorfärg6 2 7 2 3" xfId="6034" xr:uid="{00000000-0005-0000-0000-0000EC5D0000}"/>
    <cellStyle name="20% - Dekorfärg6 2 7 2 3 2" xfId="14919" xr:uid="{00000000-0005-0000-0000-0000ED5D0000}"/>
    <cellStyle name="20% - Dekorfärg6 2 7 2 3 2 2" xfId="45712" xr:uid="{00000000-0005-0000-0000-0000EE5D0000}"/>
    <cellStyle name="20% - Dekorfärg6 2 7 2 3 3" xfId="32416" xr:uid="{00000000-0005-0000-0000-0000EF5D0000}"/>
    <cellStyle name="20% - Dekorfärg6 2 7 2 3 4" xfId="45713" xr:uid="{00000000-0005-0000-0000-0000F05D0000}"/>
    <cellStyle name="20% - Dekorfärg6 2 7 2 3_Tabell 6a K" xfId="18529" xr:uid="{00000000-0005-0000-0000-0000F15D0000}"/>
    <cellStyle name="20% - Dekorfärg6 2 7 2 4" xfId="10534" xr:uid="{00000000-0005-0000-0000-0000F25D0000}"/>
    <cellStyle name="20% - Dekorfärg6 2 7 2 4 2" xfId="45714" xr:uid="{00000000-0005-0000-0000-0000F35D0000}"/>
    <cellStyle name="20% - Dekorfärg6 2 7 2 4 2 2" xfId="45715" xr:uid="{00000000-0005-0000-0000-0000F45D0000}"/>
    <cellStyle name="20% - Dekorfärg6 2 7 2 4 3" xfId="45716" xr:uid="{00000000-0005-0000-0000-0000F55D0000}"/>
    <cellStyle name="20% - Dekorfärg6 2 7 2 5" xfId="28031" xr:uid="{00000000-0005-0000-0000-0000F65D0000}"/>
    <cellStyle name="20% - Dekorfärg6 2 7 2 5 2" xfId="45717" xr:uid="{00000000-0005-0000-0000-0000F75D0000}"/>
    <cellStyle name="20% - Dekorfärg6 2 7 2 6" xfId="45718" xr:uid="{00000000-0005-0000-0000-0000F85D0000}"/>
    <cellStyle name="20% - Dekorfärg6 2 7 2 7" xfId="45719" xr:uid="{00000000-0005-0000-0000-0000F95D0000}"/>
    <cellStyle name="20% - Dekorfärg6 2 7 2_Tabell 6a K" xfId="19465" xr:uid="{00000000-0005-0000-0000-0000FA5D0000}"/>
    <cellStyle name="20% - Dekorfärg6 2 7 3" xfId="2784" xr:uid="{00000000-0005-0000-0000-0000FB5D0000}"/>
    <cellStyle name="20% - Dekorfärg6 2 7 3 2" xfId="7170" xr:uid="{00000000-0005-0000-0000-0000FC5D0000}"/>
    <cellStyle name="20% - Dekorfärg6 2 7 3 2 2" xfId="16055" xr:uid="{00000000-0005-0000-0000-0000FD5D0000}"/>
    <cellStyle name="20% - Dekorfärg6 2 7 3 2 2 2" xfId="45720" xr:uid="{00000000-0005-0000-0000-0000FE5D0000}"/>
    <cellStyle name="20% - Dekorfärg6 2 7 3 2 3" xfId="33552" xr:uid="{00000000-0005-0000-0000-0000FF5D0000}"/>
    <cellStyle name="20% - Dekorfärg6 2 7 3 2 4" xfId="45721" xr:uid="{00000000-0005-0000-0000-0000005E0000}"/>
    <cellStyle name="20% - Dekorfärg6 2 7 3 2_Tabell 6a K" xfId="21314" xr:uid="{00000000-0005-0000-0000-0000015E0000}"/>
    <cellStyle name="20% - Dekorfärg6 2 7 3 3" xfId="11669" xr:uid="{00000000-0005-0000-0000-0000025E0000}"/>
    <cellStyle name="20% - Dekorfärg6 2 7 3 3 2" xfId="45722" xr:uid="{00000000-0005-0000-0000-0000035E0000}"/>
    <cellStyle name="20% - Dekorfärg6 2 7 3 3 2 2" xfId="45723" xr:uid="{00000000-0005-0000-0000-0000045E0000}"/>
    <cellStyle name="20% - Dekorfärg6 2 7 3 3 3" xfId="45724" xr:uid="{00000000-0005-0000-0000-0000055E0000}"/>
    <cellStyle name="20% - Dekorfärg6 2 7 3 4" xfId="29166" xr:uid="{00000000-0005-0000-0000-0000065E0000}"/>
    <cellStyle name="20% - Dekorfärg6 2 7 3 4 2" xfId="45725" xr:uid="{00000000-0005-0000-0000-0000075E0000}"/>
    <cellStyle name="20% - Dekorfärg6 2 7 3 5" xfId="45726" xr:uid="{00000000-0005-0000-0000-0000085E0000}"/>
    <cellStyle name="20% - Dekorfärg6 2 7 3 6" xfId="45727" xr:uid="{00000000-0005-0000-0000-0000095E0000}"/>
    <cellStyle name="20% - Dekorfärg6 2 7 3_Tabell 6a K" xfId="22088" xr:uid="{00000000-0005-0000-0000-00000A5E0000}"/>
    <cellStyle name="20% - Dekorfärg6 2 7 4" xfId="4977" xr:uid="{00000000-0005-0000-0000-00000B5E0000}"/>
    <cellStyle name="20% - Dekorfärg6 2 7 4 2" xfId="13862" xr:uid="{00000000-0005-0000-0000-00000C5E0000}"/>
    <cellStyle name="20% - Dekorfärg6 2 7 4 2 2" xfId="45728" xr:uid="{00000000-0005-0000-0000-00000D5E0000}"/>
    <cellStyle name="20% - Dekorfärg6 2 7 4 3" xfId="31359" xr:uid="{00000000-0005-0000-0000-00000E5E0000}"/>
    <cellStyle name="20% - Dekorfärg6 2 7 4 4" xfId="45729" xr:uid="{00000000-0005-0000-0000-00000F5E0000}"/>
    <cellStyle name="20% - Dekorfärg6 2 7 4_Tabell 6a K" xfId="21844" xr:uid="{00000000-0005-0000-0000-0000105E0000}"/>
    <cellStyle name="20% - Dekorfärg6 2 7 5" xfId="9477" xr:uid="{00000000-0005-0000-0000-0000115E0000}"/>
    <cellStyle name="20% - Dekorfärg6 2 7 5 2" xfId="45730" xr:uid="{00000000-0005-0000-0000-0000125E0000}"/>
    <cellStyle name="20% - Dekorfärg6 2 7 5 2 2" xfId="45731" xr:uid="{00000000-0005-0000-0000-0000135E0000}"/>
    <cellStyle name="20% - Dekorfärg6 2 7 5 3" xfId="45732" xr:uid="{00000000-0005-0000-0000-0000145E0000}"/>
    <cellStyle name="20% - Dekorfärg6 2 7 6" xfId="26974" xr:uid="{00000000-0005-0000-0000-0000155E0000}"/>
    <cellStyle name="20% - Dekorfärg6 2 7 6 2" xfId="45733" xr:uid="{00000000-0005-0000-0000-0000165E0000}"/>
    <cellStyle name="20% - Dekorfärg6 2 7 7" xfId="45734" xr:uid="{00000000-0005-0000-0000-0000175E0000}"/>
    <cellStyle name="20% - Dekorfärg6 2 7 8" xfId="45735" xr:uid="{00000000-0005-0000-0000-0000185E0000}"/>
    <cellStyle name="20% - Dekorfärg6 2 7_Tabell 6a K" xfId="21105" xr:uid="{00000000-0005-0000-0000-0000195E0000}"/>
    <cellStyle name="20% - Dekorfärg6 2 8" xfId="1016" xr:uid="{00000000-0005-0000-0000-00001A5E0000}"/>
    <cellStyle name="20% - Dekorfärg6 2 8 2" xfId="1650" xr:uid="{00000000-0005-0000-0000-00001B5E0000}"/>
    <cellStyle name="20% - Dekorfärg6 2 8 2 2" xfId="3842" xr:uid="{00000000-0005-0000-0000-00001C5E0000}"/>
    <cellStyle name="20% - Dekorfärg6 2 8 2 2 2" xfId="8228" xr:uid="{00000000-0005-0000-0000-00001D5E0000}"/>
    <cellStyle name="20% - Dekorfärg6 2 8 2 2 2 2" xfId="17113" xr:uid="{00000000-0005-0000-0000-00001E5E0000}"/>
    <cellStyle name="20% - Dekorfärg6 2 8 2 2 2 2 2" xfId="45736" xr:uid="{00000000-0005-0000-0000-00001F5E0000}"/>
    <cellStyle name="20% - Dekorfärg6 2 8 2 2 2 3" xfId="34610" xr:uid="{00000000-0005-0000-0000-0000205E0000}"/>
    <cellStyle name="20% - Dekorfärg6 2 8 2 2 2_Tabell 6a K" xfId="20098" xr:uid="{00000000-0005-0000-0000-0000215E0000}"/>
    <cellStyle name="20% - Dekorfärg6 2 8 2 2 3" xfId="12727" xr:uid="{00000000-0005-0000-0000-0000225E0000}"/>
    <cellStyle name="20% - Dekorfärg6 2 8 2 2 3 2" xfId="45737" xr:uid="{00000000-0005-0000-0000-0000235E0000}"/>
    <cellStyle name="20% - Dekorfärg6 2 8 2 2 4" xfId="30224" xr:uid="{00000000-0005-0000-0000-0000245E0000}"/>
    <cellStyle name="20% - Dekorfärg6 2 8 2 2 5" xfId="45738" xr:uid="{00000000-0005-0000-0000-0000255E0000}"/>
    <cellStyle name="20% - Dekorfärg6 2 8 2 2_Tabell 6a K" xfId="22930" xr:uid="{00000000-0005-0000-0000-0000265E0000}"/>
    <cellStyle name="20% - Dekorfärg6 2 8 2 3" xfId="6035" xr:uid="{00000000-0005-0000-0000-0000275E0000}"/>
    <cellStyle name="20% - Dekorfärg6 2 8 2 3 2" xfId="14920" xr:uid="{00000000-0005-0000-0000-0000285E0000}"/>
    <cellStyle name="20% - Dekorfärg6 2 8 2 3 2 2" xfId="45739" xr:uid="{00000000-0005-0000-0000-0000295E0000}"/>
    <cellStyle name="20% - Dekorfärg6 2 8 2 3 3" xfId="32417" xr:uid="{00000000-0005-0000-0000-00002A5E0000}"/>
    <cellStyle name="20% - Dekorfärg6 2 8 2 3 4" xfId="45740" xr:uid="{00000000-0005-0000-0000-00002B5E0000}"/>
    <cellStyle name="20% - Dekorfärg6 2 8 2 3_Tabell 6a K" xfId="21005" xr:uid="{00000000-0005-0000-0000-00002C5E0000}"/>
    <cellStyle name="20% - Dekorfärg6 2 8 2 4" xfId="10535" xr:uid="{00000000-0005-0000-0000-00002D5E0000}"/>
    <cellStyle name="20% - Dekorfärg6 2 8 2 4 2" xfId="45741" xr:uid="{00000000-0005-0000-0000-00002E5E0000}"/>
    <cellStyle name="20% - Dekorfärg6 2 8 2 4 2 2" xfId="45742" xr:uid="{00000000-0005-0000-0000-00002F5E0000}"/>
    <cellStyle name="20% - Dekorfärg6 2 8 2 4 3" xfId="45743" xr:uid="{00000000-0005-0000-0000-0000305E0000}"/>
    <cellStyle name="20% - Dekorfärg6 2 8 2 5" xfId="28032" xr:uid="{00000000-0005-0000-0000-0000315E0000}"/>
    <cellStyle name="20% - Dekorfärg6 2 8 2 5 2" xfId="45744" xr:uid="{00000000-0005-0000-0000-0000325E0000}"/>
    <cellStyle name="20% - Dekorfärg6 2 8 2 6" xfId="45745" xr:uid="{00000000-0005-0000-0000-0000335E0000}"/>
    <cellStyle name="20% - Dekorfärg6 2 8 2 7" xfId="45746" xr:uid="{00000000-0005-0000-0000-0000345E0000}"/>
    <cellStyle name="20% - Dekorfärg6 2 8 2_Tabell 6a K" xfId="18461" xr:uid="{00000000-0005-0000-0000-0000355E0000}"/>
    <cellStyle name="20% - Dekorfärg6 2 8 3" xfId="3208" xr:uid="{00000000-0005-0000-0000-0000365E0000}"/>
    <cellStyle name="20% - Dekorfärg6 2 8 3 2" xfId="7594" xr:uid="{00000000-0005-0000-0000-0000375E0000}"/>
    <cellStyle name="20% - Dekorfärg6 2 8 3 2 2" xfId="16479" xr:uid="{00000000-0005-0000-0000-0000385E0000}"/>
    <cellStyle name="20% - Dekorfärg6 2 8 3 2 2 2" xfId="45747" xr:uid="{00000000-0005-0000-0000-0000395E0000}"/>
    <cellStyle name="20% - Dekorfärg6 2 8 3 2 3" xfId="33976" xr:uid="{00000000-0005-0000-0000-00003A5E0000}"/>
    <cellStyle name="20% - Dekorfärg6 2 8 3 2 4" xfId="45748" xr:uid="{00000000-0005-0000-0000-00003B5E0000}"/>
    <cellStyle name="20% - Dekorfärg6 2 8 3 2_Tabell 6a K" xfId="21742" xr:uid="{00000000-0005-0000-0000-00003C5E0000}"/>
    <cellStyle name="20% - Dekorfärg6 2 8 3 3" xfId="12093" xr:uid="{00000000-0005-0000-0000-00003D5E0000}"/>
    <cellStyle name="20% - Dekorfärg6 2 8 3 3 2" xfId="45749" xr:uid="{00000000-0005-0000-0000-00003E5E0000}"/>
    <cellStyle name="20% - Dekorfärg6 2 8 3 3 2 2" xfId="45750" xr:uid="{00000000-0005-0000-0000-00003F5E0000}"/>
    <cellStyle name="20% - Dekorfärg6 2 8 3 3 3" xfId="45751" xr:uid="{00000000-0005-0000-0000-0000405E0000}"/>
    <cellStyle name="20% - Dekorfärg6 2 8 3 4" xfId="29590" xr:uid="{00000000-0005-0000-0000-0000415E0000}"/>
    <cellStyle name="20% - Dekorfärg6 2 8 3 4 2" xfId="45752" xr:uid="{00000000-0005-0000-0000-0000425E0000}"/>
    <cellStyle name="20% - Dekorfärg6 2 8 3 5" xfId="45753" xr:uid="{00000000-0005-0000-0000-0000435E0000}"/>
    <cellStyle name="20% - Dekorfärg6 2 8 3 6" xfId="45754" xr:uid="{00000000-0005-0000-0000-0000445E0000}"/>
    <cellStyle name="20% - Dekorfärg6 2 8 3_Tabell 6a K" xfId="23380" xr:uid="{00000000-0005-0000-0000-0000455E0000}"/>
    <cellStyle name="20% - Dekorfärg6 2 8 4" xfId="5401" xr:uid="{00000000-0005-0000-0000-0000465E0000}"/>
    <cellStyle name="20% - Dekorfärg6 2 8 4 2" xfId="14286" xr:uid="{00000000-0005-0000-0000-0000475E0000}"/>
    <cellStyle name="20% - Dekorfärg6 2 8 4 2 2" xfId="45755" xr:uid="{00000000-0005-0000-0000-0000485E0000}"/>
    <cellStyle name="20% - Dekorfärg6 2 8 4 3" xfId="31783" xr:uid="{00000000-0005-0000-0000-0000495E0000}"/>
    <cellStyle name="20% - Dekorfärg6 2 8 4 4" xfId="45756" xr:uid="{00000000-0005-0000-0000-00004A5E0000}"/>
    <cellStyle name="20% - Dekorfärg6 2 8 4_Tabell 6a K" xfId="25709" xr:uid="{00000000-0005-0000-0000-00004B5E0000}"/>
    <cellStyle name="20% - Dekorfärg6 2 8 5" xfId="9901" xr:uid="{00000000-0005-0000-0000-00004C5E0000}"/>
    <cellStyle name="20% - Dekorfärg6 2 8 5 2" xfId="45757" xr:uid="{00000000-0005-0000-0000-00004D5E0000}"/>
    <cellStyle name="20% - Dekorfärg6 2 8 5 2 2" xfId="45758" xr:uid="{00000000-0005-0000-0000-00004E5E0000}"/>
    <cellStyle name="20% - Dekorfärg6 2 8 5 3" xfId="45759" xr:uid="{00000000-0005-0000-0000-00004F5E0000}"/>
    <cellStyle name="20% - Dekorfärg6 2 8 6" xfId="27398" xr:uid="{00000000-0005-0000-0000-0000505E0000}"/>
    <cellStyle name="20% - Dekorfärg6 2 8 6 2" xfId="45760" xr:uid="{00000000-0005-0000-0000-0000515E0000}"/>
    <cellStyle name="20% - Dekorfärg6 2 8 7" xfId="45761" xr:uid="{00000000-0005-0000-0000-0000525E0000}"/>
    <cellStyle name="20% - Dekorfärg6 2 8 8" xfId="45762" xr:uid="{00000000-0005-0000-0000-0000535E0000}"/>
    <cellStyle name="20% - Dekorfärg6 2 8_Tabell 6a K" xfId="25204" xr:uid="{00000000-0005-0000-0000-0000545E0000}"/>
    <cellStyle name="20% - Dekorfärg6 2 9" xfId="1611" xr:uid="{00000000-0005-0000-0000-0000555E0000}"/>
    <cellStyle name="20% - Dekorfärg6 2 9 2" xfId="3803" xr:uid="{00000000-0005-0000-0000-0000565E0000}"/>
    <cellStyle name="20% - Dekorfärg6 2 9 2 2" xfId="8189" xr:uid="{00000000-0005-0000-0000-0000575E0000}"/>
    <cellStyle name="20% - Dekorfärg6 2 9 2 2 2" xfId="17074" xr:uid="{00000000-0005-0000-0000-0000585E0000}"/>
    <cellStyle name="20% - Dekorfärg6 2 9 2 2 2 2" xfId="45763" xr:uid="{00000000-0005-0000-0000-0000595E0000}"/>
    <cellStyle name="20% - Dekorfärg6 2 9 2 2 3" xfId="34571" xr:uid="{00000000-0005-0000-0000-00005A5E0000}"/>
    <cellStyle name="20% - Dekorfärg6 2 9 2 2_Tabell 6a K" xfId="19731" xr:uid="{00000000-0005-0000-0000-00005B5E0000}"/>
    <cellStyle name="20% - Dekorfärg6 2 9 2 3" xfId="12688" xr:uid="{00000000-0005-0000-0000-00005C5E0000}"/>
    <cellStyle name="20% - Dekorfärg6 2 9 2 3 2" xfId="45764" xr:uid="{00000000-0005-0000-0000-00005D5E0000}"/>
    <cellStyle name="20% - Dekorfärg6 2 9 2 4" xfId="30185" xr:uid="{00000000-0005-0000-0000-00005E5E0000}"/>
    <cellStyle name="20% - Dekorfärg6 2 9 2 5" xfId="45765" xr:uid="{00000000-0005-0000-0000-00005F5E0000}"/>
    <cellStyle name="20% - Dekorfärg6 2 9 2_Tabell 6a K" xfId="23807" xr:uid="{00000000-0005-0000-0000-0000605E0000}"/>
    <cellStyle name="20% - Dekorfärg6 2 9 3" xfId="5996" xr:uid="{00000000-0005-0000-0000-0000615E0000}"/>
    <cellStyle name="20% - Dekorfärg6 2 9 3 2" xfId="14881" xr:uid="{00000000-0005-0000-0000-0000625E0000}"/>
    <cellStyle name="20% - Dekorfärg6 2 9 3 2 2" xfId="45766" xr:uid="{00000000-0005-0000-0000-0000635E0000}"/>
    <cellStyle name="20% - Dekorfärg6 2 9 3 3" xfId="32378" xr:uid="{00000000-0005-0000-0000-0000645E0000}"/>
    <cellStyle name="20% - Dekorfärg6 2 9 3 4" xfId="45767" xr:uid="{00000000-0005-0000-0000-0000655E0000}"/>
    <cellStyle name="20% - Dekorfärg6 2 9 3_Tabell 6a K" xfId="24180" xr:uid="{00000000-0005-0000-0000-0000665E0000}"/>
    <cellStyle name="20% - Dekorfärg6 2 9 4" xfId="10496" xr:uid="{00000000-0005-0000-0000-0000675E0000}"/>
    <cellStyle name="20% - Dekorfärg6 2 9 4 2" xfId="45768" xr:uid="{00000000-0005-0000-0000-0000685E0000}"/>
    <cellStyle name="20% - Dekorfärg6 2 9 4 2 2" xfId="45769" xr:uid="{00000000-0005-0000-0000-0000695E0000}"/>
    <cellStyle name="20% - Dekorfärg6 2 9 4 3" xfId="45770" xr:uid="{00000000-0005-0000-0000-00006A5E0000}"/>
    <cellStyle name="20% - Dekorfärg6 2 9 5" xfId="27993" xr:uid="{00000000-0005-0000-0000-00006B5E0000}"/>
    <cellStyle name="20% - Dekorfärg6 2 9 5 2" xfId="45771" xr:uid="{00000000-0005-0000-0000-00006C5E0000}"/>
    <cellStyle name="20% - Dekorfärg6 2 9 6" xfId="45772" xr:uid="{00000000-0005-0000-0000-00006D5E0000}"/>
    <cellStyle name="20% - Dekorfärg6 2 9 7" xfId="45773" xr:uid="{00000000-0005-0000-0000-00006E5E0000}"/>
    <cellStyle name="20% - Dekorfärg6 2 9_Tabell 6a K" xfId="20450" xr:uid="{00000000-0005-0000-0000-00006F5E0000}"/>
    <cellStyle name="20% - Dekorfärg6 2_Tabell 6a K" xfId="18023" xr:uid="{00000000-0005-0000-0000-0000705E0000}"/>
    <cellStyle name="20% - Dekorfärg6 3" xfId="180" xr:uid="{00000000-0005-0000-0000-0000715E0000}"/>
    <cellStyle name="20% - Dekorfärg6 3 10" xfId="4565" xr:uid="{00000000-0005-0000-0000-0000725E0000}"/>
    <cellStyle name="20% - Dekorfärg6 3 10 2" xfId="13450" xr:uid="{00000000-0005-0000-0000-0000735E0000}"/>
    <cellStyle name="20% - Dekorfärg6 3 10 2 2" xfId="45774" xr:uid="{00000000-0005-0000-0000-0000745E0000}"/>
    <cellStyle name="20% - Dekorfärg6 3 10 3" xfId="30947" xr:uid="{00000000-0005-0000-0000-0000755E0000}"/>
    <cellStyle name="20% - Dekorfärg6 3 10 4" xfId="45775" xr:uid="{00000000-0005-0000-0000-0000765E0000}"/>
    <cellStyle name="20% - Dekorfärg6 3 10_Tabell 6a K" xfId="19093" xr:uid="{00000000-0005-0000-0000-0000775E0000}"/>
    <cellStyle name="20% - Dekorfärg6 3 11" xfId="9065" xr:uid="{00000000-0005-0000-0000-0000785E0000}"/>
    <cellStyle name="20% - Dekorfärg6 3 11 2" xfId="45776" xr:uid="{00000000-0005-0000-0000-0000795E0000}"/>
    <cellStyle name="20% - Dekorfärg6 3 11 2 2" xfId="45777" xr:uid="{00000000-0005-0000-0000-00007A5E0000}"/>
    <cellStyle name="20% - Dekorfärg6 3 11 3" xfId="45778" xr:uid="{00000000-0005-0000-0000-00007B5E0000}"/>
    <cellStyle name="20% - Dekorfärg6 3 12" xfId="26562" xr:uid="{00000000-0005-0000-0000-00007C5E0000}"/>
    <cellStyle name="20% - Dekorfärg6 3 12 2" xfId="45779" xr:uid="{00000000-0005-0000-0000-00007D5E0000}"/>
    <cellStyle name="20% - Dekorfärg6 3 13" xfId="45780" xr:uid="{00000000-0005-0000-0000-00007E5E0000}"/>
    <cellStyle name="20% - Dekorfärg6 3 14" xfId="45781" xr:uid="{00000000-0005-0000-0000-00007F5E0000}"/>
    <cellStyle name="20% - Dekorfärg6 3 15" xfId="45782" xr:uid="{00000000-0005-0000-0000-0000805E0000}"/>
    <cellStyle name="20% - Dekorfärg6 3 2" xfId="280" xr:uid="{00000000-0005-0000-0000-0000815E0000}"/>
    <cellStyle name="20% - Dekorfärg6 3 2 10" xfId="45783" xr:uid="{00000000-0005-0000-0000-0000825E0000}"/>
    <cellStyle name="20% - Dekorfärg6 3 2 11" xfId="45784" xr:uid="{00000000-0005-0000-0000-0000835E0000}"/>
    <cellStyle name="20% - Dekorfärg6 3 2 12" xfId="45785" xr:uid="{00000000-0005-0000-0000-0000845E0000}"/>
    <cellStyle name="20% - Dekorfärg6 3 2 2" xfId="492" xr:uid="{00000000-0005-0000-0000-0000855E0000}"/>
    <cellStyle name="20% - Dekorfärg6 3 2 2 2" xfId="916" xr:uid="{00000000-0005-0000-0000-0000865E0000}"/>
    <cellStyle name="20% - Dekorfärg6 3 2 2 2 2" xfId="1654" xr:uid="{00000000-0005-0000-0000-0000875E0000}"/>
    <cellStyle name="20% - Dekorfärg6 3 2 2 2 2 2" xfId="3846" xr:uid="{00000000-0005-0000-0000-0000885E0000}"/>
    <cellStyle name="20% - Dekorfärg6 3 2 2 2 2 2 2" xfId="8232" xr:uid="{00000000-0005-0000-0000-0000895E0000}"/>
    <cellStyle name="20% - Dekorfärg6 3 2 2 2 2 2 2 2" xfId="17117" xr:uid="{00000000-0005-0000-0000-00008A5E0000}"/>
    <cellStyle name="20% - Dekorfärg6 3 2 2 2 2 2 2 2 2" xfId="45786" xr:uid="{00000000-0005-0000-0000-00008B5E0000}"/>
    <cellStyle name="20% - Dekorfärg6 3 2 2 2 2 2 2 3" xfId="34614" xr:uid="{00000000-0005-0000-0000-00008C5E0000}"/>
    <cellStyle name="20% - Dekorfärg6 3 2 2 2 2 2 2_Tabell 6a K" xfId="17809" xr:uid="{00000000-0005-0000-0000-00008D5E0000}"/>
    <cellStyle name="20% - Dekorfärg6 3 2 2 2 2 2 3" xfId="12731" xr:uid="{00000000-0005-0000-0000-00008E5E0000}"/>
    <cellStyle name="20% - Dekorfärg6 3 2 2 2 2 2 3 2" xfId="45787" xr:uid="{00000000-0005-0000-0000-00008F5E0000}"/>
    <cellStyle name="20% - Dekorfärg6 3 2 2 2 2 2 4" xfId="30228" xr:uid="{00000000-0005-0000-0000-0000905E0000}"/>
    <cellStyle name="20% - Dekorfärg6 3 2 2 2 2 2 5" xfId="45788" xr:uid="{00000000-0005-0000-0000-0000915E0000}"/>
    <cellStyle name="20% - Dekorfärg6 3 2 2 2 2 2_Tabell 6a K" xfId="21901" xr:uid="{00000000-0005-0000-0000-0000925E0000}"/>
    <cellStyle name="20% - Dekorfärg6 3 2 2 2 2 3" xfId="6039" xr:uid="{00000000-0005-0000-0000-0000935E0000}"/>
    <cellStyle name="20% - Dekorfärg6 3 2 2 2 2 3 2" xfId="14924" xr:uid="{00000000-0005-0000-0000-0000945E0000}"/>
    <cellStyle name="20% - Dekorfärg6 3 2 2 2 2 3 2 2" xfId="45789" xr:uid="{00000000-0005-0000-0000-0000955E0000}"/>
    <cellStyle name="20% - Dekorfärg6 3 2 2 2 2 3 3" xfId="32421" xr:uid="{00000000-0005-0000-0000-0000965E0000}"/>
    <cellStyle name="20% - Dekorfärg6 3 2 2 2 2 3 4" xfId="45790" xr:uid="{00000000-0005-0000-0000-0000975E0000}"/>
    <cellStyle name="20% - Dekorfärg6 3 2 2 2 2 3_Tabell 6a K" xfId="23726" xr:uid="{00000000-0005-0000-0000-0000985E0000}"/>
    <cellStyle name="20% - Dekorfärg6 3 2 2 2 2 4" xfId="10539" xr:uid="{00000000-0005-0000-0000-0000995E0000}"/>
    <cellStyle name="20% - Dekorfärg6 3 2 2 2 2 4 2" xfId="45791" xr:uid="{00000000-0005-0000-0000-00009A5E0000}"/>
    <cellStyle name="20% - Dekorfärg6 3 2 2 2 2 4 2 2" xfId="45792" xr:uid="{00000000-0005-0000-0000-00009B5E0000}"/>
    <cellStyle name="20% - Dekorfärg6 3 2 2 2 2 4 3" xfId="45793" xr:uid="{00000000-0005-0000-0000-00009C5E0000}"/>
    <cellStyle name="20% - Dekorfärg6 3 2 2 2 2 5" xfId="28036" xr:uid="{00000000-0005-0000-0000-00009D5E0000}"/>
    <cellStyle name="20% - Dekorfärg6 3 2 2 2 2 5 2" xfId="45794" xr:uid="{00000000-0005-0000-0000-00009E5E0000}"/>
    <cellStyle name="20% - Dekorfärg6 3 2 2 2 2 6" xfId="45795" xr:uid="{00000000-0005-0000-0000-00009F5E0000}"/>
    <cellStyle name="20% - Dekorfärg6 3 2 2 2 2 7" xfId="45796" xr:uid="{00000000-0005-0000-0000-0000A05E0000}"/>
    <cellStyle name="20% - Dekorfärg6 3 2 2 2 2_Tabell 6a K" xfId="20843" xr:uid="{00000000-0005-0000-0000-0000A15E0000}"/>
    <cellStyle name="20% - Dekorfärg6 3 2 2 2 3" xfId="3108" xr:uid="{00000000-0005-0000-0000-0000A25E0000}"/>
    <cellStyle name="20% - Dekorfärg6 3 2 2 2 3 2" xfId="7494" xr:uid="{00000000-0005-0000-0000-0000A35E0000}"/>
    <cellStyle name="20% - Dekorfärg6 3 2 2 2 3 2 2" xfId="16379" xr:uid="{00000000-0005-0000-0000-0000A45E0000}"/>
    <cellStyle name="20% - Dekorfärg6 3 2 2 2 3 2 2 2" xfId="45797" xr:uid="{00000000-0005-0000-0000-0000A55E0000}"/>
    <cellStyle name="20% - Dekorfärg6 3 2 2 2 3 2 3" xfId="33876" xr:uid="{00000000-0005-0000-0000-0000A65E0000}"/>
    <cellStyle name="20% - Dekorfärg6 3 2 2 2 3 2 4" xfId="45798" xr:uid="{00000000-0005-0000-0000-0000A75E0000}"/>
    <cellStyle name="20% - Dekorfärg6 3 2 2 2 3 2_Tabell 6a K" xfId="26157" xr:uid="{00000000-0005-0000-0000-0000A85E0000}"/>
    <cellStyle name="20% - Dekorfärg6 3 2 2 2 3 3" xfId="11993" xr:uid="{00000000-0005-0000-0000-0000A95E0000}"/>
    <cellStyle name="20% - Dekorfärg6 3 2 2 2 3 3 2" xfId="45799" xr:uid="{00000000-0005-0000-0000-0000AA5E0000}"/>
    <cellStyle name="20% - Dekorfärg6 3 2 2 2 3 3 2 2" xfId="45800" xr:uid="{00000000-0005-0000-0000-0000AB5E0000}"/>
    <cellStyle name="20% - Dekorfärg6 3 2 2 2 3 3 3" xfId="45801" xr:uid="{00000000-0005-0000-0000-0000AC5E0000}"/>
    <cellStyle name="20% - Dekorfärg6 3 2 2 2 3 4" xfId="29490" xr:uid="{00000000-0005-0000-0000-0000AD5E0000}"/>
    <cellStyle name="20% - Dekorfärg6 3 2 2 2 3 4 2" xfId="45802" xr:uid="{00000000-0005-0000-0000-0000AE5E0000}"/>
    <cellStyle name="20% - Dekorfärg6 3 2 2 2 3 5" xfId="45803" xr:uid="{00000000-0005-0000-0000-0000AF5E0000}"/>
    <cellStyle name="20% - Dekorfärg6 3 2 2 2 3 6" xfId="45804" xr:uid="{00000000-0005-0000-0000-0000B05E0000}"/>
    <cellStyle name="20% - Dekorfärg6 3 2 2 2 3_Tabell 6a K" xfId="23459" xr:uid="{00000000-0005-0000-0000-0000B15E0000}"/>
    <cellStyle name="20% - Dekorfärg6 3 2 2 2 4" xfId="5301" xr:uid="{00000000-0005-0000-0000-0000B25E0000}"/>
    <cellStyle name="20% - Dekorfärg6 3 2 2 2 4 2" xfId="14186" xr:uid="{00000000-0005-0000-0000-0000B35E0000}"/>
    <cellStyle name="20% - Dekorfärg6 3 2 2 2 4 2 2" xfId="45805" xr:uid="{00000000-0005-0000-0000-0000B45E0000}"/>
    <cellStyle name="20% - Dekorfärg6 3 2 2 2 4 3" xfId="31683" xr:uid="{00000000-0005-0000-0000-0000B55E0000}"/>
    <cellStyle name="20% - Dekorfärg6 3 2 2 2 4 4" xfId="45806" xr:uid="{00000000-0005-0000-0000-0000B65E0000}"/>
    <cellStyle name="20% - Dekorfärg6 3 2 2 2 4_Tabell 6a K" xfId="24575" xr:uid="{00000000-0005-0000-0000-0000B75E0000}"/>
    <cellStyle name="20% - Dekorfärg6 3 2 2 2 5" xfId="9801" xr:uid="{00000000-0005-0000-0000-0000B85E0000}"/>
    <cellStyle name="20% - Dekorfärg6 3 2 2 2 5 2" xfId="45807" xr:uid="{00000000-0005-0000-0000-0000B95E0000}"/>
    <cellStyle name="20% - Dekorfärg6 3 2 2 2 5 2 2" xfId="45808" xr:uid="{00000000-0005-0000-0000-0000BA5E0000}"/>
    <cellStyle name="20% - Dekorfärg6 3 2 2 2 5 3" xfId="45809" xr:uid="{00000000-0005-0000-0000-0000BB5E0000}"/>
    <cellStyle name="20% - Dekorfärg6 3 2 2 2 6" xfId="27298" xr:uid="{00000000-0005-0000-0000-0000BC5E0000}"/>
    <cellStyle name="20% - Dekorfärg6 3 2 2 2 6 2" xfId="45810" xr:uid="{00000000-0005-0000-0000-0000BD5E0000}"/>
    <cellStyle name="20% - Dekorfärg6 3 2 2 2 7" xfId="45811" xr:uid="{00000000-0005-0000-0000-0000BE5E0000}"/>
    <cellStyle name="20% - Dekorfärg6 3 2 2 2 8" xfId="45812" xr:uid="{00000000-0005-0000-0000-0000BF5E0000}"/>
    <cellStyle name="20% - Dekorfärg6 3 2 2 2_Tabell 6a K" xfId="24791" xr:uid="{00000000-0005-0000-0000-0000C05E0000}"/>
    <cellStyle name="20% - Dekorfärg6 3 2 2 3" xfId="1653" xr:uid="{00000000-0005-0000-0000-0000C15E0000}"/>
    <cellStyle name="20% - Dekorfärg6 3 2 2 3 2" xfId="3845" xr:uid="{00000000-0005-0000-0000-0000C25E0000}"/>
    <cellStyle name="20% - Dekorfärg6 3 2 2 3 2 2" xfId="8231" xr:uid="{00000000-0005-0000-0000-0000C35E0000}"/>
    <cellStyle name="20% - Dekorfärg6 3 2 2 3 2 2 2" xfId="17116" xr:uid="{00000000-0005-0000-0000-0000C45E0000}"/>
    <cellStyle name="20% - Dekorfärg6 3 2 2 3 2 2 2 2" xfId="45813" xr:uid="{00000000-0005-0000-0000-0000C55E0000}"/>
    <cellStyle name="20% - Dekorfärg6 3 2 2 3 2 2 3" xfId="34613" xr:uid="{00000000-0005-0000-0000-0000C65E0000}"/>
    <cellStyle name="20% - Dekorfärg6 3 2 2 3 2 2_Tabell 6a K" xfId="24074" xr:uid="{00000000-0005-0000-0000-0000C75E0000}"/>
    <cellStyle name="20% - Dekorfärg6 3 2 2 3 2 3" xfId="12730" xr:uid="{00000000-0005-0000-0000-0000C85E0000}"/>
    <cellStyle name="20% - Dekorfärg6 3 2 2 3 2 3 2" xfId="45814" xr:uid="{00000000-0005-0000-0000-0000C95E0000}"/>
    <cellStyle name="20% - Dekorfärg6 3 2 2 3 2 4" xfId="30227" xr:uid="{00000000-0005-0000-0000-0000CA5E0000}"/>
    <cellStyle name="20% - Dekorfärg6 3 2 2 3 2 5" xfId="45815" xr:uid="{00000000-0005-0000-0000-0000CB5E0000}"/>
    <cellStyle name="20% - Dekorfärg6 3 2 2 3 2_Tabell 6a K" xfId="23014" xr:uid="{00000000-0005-0000-0000-0000CC5E0000}"/>
    <cellStyle name="20% - Dekorfärg6 3 2 2 3 3" xfId="6038" xr:uid="{00000000-0005-0000-0000-0000CD5E0000}"/>
    <cellStyle name="20% - Dekorfärg6 3 2 2 3 3 2" xfId="14923" xr:uid="{00000000-0005-0000-0000-0000CE5E0000}"/>
    <cellStyle name="20% - Dekorfärg6 3 2 2 3 3 2 2" xfId="45816" xr:uid="{00000000-0005-0000-0000-0000CF5E0000}"/>
    <cellStyle name="20% - Dekorfärg6 3 2 2 3 3 3" xfId="32420" xr:uid="{00000000-0005-0000-0000-0000D05E0000}"/>
    <cellStyle name="20% - Dekorfärg6 3 2 2 3 3 4" xfId="45817" xr:uid="{00000000-0005-0000-0000-0000D15E0000}"/>
    <cellStyle name="20% - Dekorfärg6 3 2 2 3 3_Tabell 6a K" xfId="25842" xr:uid="{00000000-0005-0000-0000-0000D25E0000}"/>
    <cellStyle name="20% - Dekorfärg6 3 2 2 3 4" xfId="10538" xr:uid="{00000000-0005-0000-0000-0000D35E0000}"/>
    <cellStyle name="20% - Dekorfärg6 3 2 2 3 4 2" xfId="45818" xr:uid="{00000000-0005-0000-0000-0000D45E0000}"/>
    <cellStyle name="20% - Dekorfärg6 3 2 2 3 4 2 2" xfId="45819" xr:uid="{00000000-0005-0000-0000-0000D55E0000}"/>
    <cellStyle name="20% - Dekorfärg6 3 2 2 3 4 3" xfId="45820" xr:uid="{00000000-0005-0000-0000-0000D65E0000}"/>
    <cellStyle name="20% - Dekorfärg6 3 2 2 3 5" xfId="28035" xr:uid="{00000000-0005-0000-0000-0000D75E0000}"/>
    <cellStyle name="20% - Dekorfärg6 3 2 2 3 5 2" xfId="45821" xr:uid="{00000000-0005-0000-0000-0000D85E0000}"/>
    <cellStyle name="20% - Dekorfärg6 3 2 2 3 6" xfId="45822" xr:uid="{00000000-0005-0000-0000-0000D95E0000}"/>
    <cellStyle name="20% - Dekorfärg6 3 2 2 3 7" xfId="45823" xr:uid="{00000000-0005-0000-0000-0000DA5E0000}"/>
    <cellStyle name="20% - Dekorfärg6 3 2 2 3_Tabell 6a K" xfId="18698" xr:uid="{00000000-0005-0000-0000-0000DB5E0000}"/>
    <cellStyle name="20% - Dekorfärg6 3 2 2 4" xfId="2684" xr:uid="{00000000-0005-0000-0000-0000DC5E0000}"/>
    <cellStyle name="20% - Dekorfärg6 3 2 2 4 2" xfId="7070" xr:uid="{00000000-0005-0000-0000-0000DD5E0000}"/>
    <cellStyle name="20% - Dekorfärg6 3 2 2 4 2 2" xfId="15955" xr:uid="{00000000-0005-0000-0000-0000DE5E0000}"/>
    <cellStyle name="20% - Dekorfärg6 3 2 2 4 2 2 2" xfId="45824" xr:uid="{00000000-0005-0000-0000-0000DF5E0000}"/>
    <cellStyle name="20% - Dekorfärg6 3 2 2 4 2 3" xfId="33452" xr:uid="{00000000-0005-0000-0000-0000E05E0000}"/>
    <cellStyle name="20% - Dekorfärg6 3 2 2 4 2 4" xfId="45825" xr:uid="{00000000-0005-0000-0000-0000E15E0000}"/>
    <cellStyle name="20% - Dekorfärg6 3 2 2 4 2_Tabell 6a K" xfId="21727" xr:uid="{00000000-0005-0000-0000-0000E25E0000}"/>
    <cellStyle name="20% - Dekorfärg6 3 2 2 4 3" xfId="11569" xr:uid="{00000000-0005-0000-0000-0000E35E0000}"/>
    <cellStyle name="20% - Dekorfärg6 3 2 2 4 3 2" xfId="45826" xr:uid="{00000000-0005-0000-0000-0000E45E0000}"/>
    <cellStyle name="20% - Dekorfärg6 3 2 2 4 3 2 2" xfId="45827" xr:uid="{00000000-0005-0000-0000-0000E55E0000}"/>
    <cellStyle name="20% - Dekorfärg6 3 2 2 4 3 3" xfId="45828" xr:uid="{00000000-0005-0000-0000-0000E65E0000}"/>
    <cellStyle name="20% - Dekorfärg6 3 2 2 4 4" xfId="29066" xr:uid="{00000000-0005-0000-0000-0000E75E0000}"/>
    <cellStyle name="20% - Dekorfärg6 3 2 2 4 4 2" xfId="45829" xr:uid="{00000000-0005-0000-0000-0000E85E0000}"/>
    <cellStyle name="20% - Dekorfärg6 3 2 2 4 5" xfId="45830" xr:uid="{00000000-0005-0000-0000-0000E95E0000}"/>
    <cellStyle name="20% - Dekorfärg6 3 2 2 4 6" xfId="45831" xr:uid="{00000000-0005-0000-0000-0000EA5E0000}"/>
    <cellStyle name="20% - Dekorfärg6 3 2 2 4_Tabell 6a K" xfId="21236" xr:uid="{00000000-0005-0000-0000-0000EB5E0000}"/>
    <cellStyle name="20% - Dekorfärg6 3 2 2 5" xfId="4877" xr:uid="{00000000-0005-0000-0000-0000EC5E0000}"/>
    <cellStyle name="20% - Dekorfärg6 3 2 2 5 2" xfId="13762" xr:uid="{00000000-0005-0000-0000-0000ED5E0000}"/>
    <cellStyle name="20% - Dekorfärg6 3 2 2 5 2 2" xfId="45832" xr:uid="{00000000-0005-0000-0000-0000EE5E0000}"/>
    <cellStyle name="20% - Dekorfärg6 3 2 2 5 3" xfId="31259" xr:uid="{00000000-0005-0000-0000-0000EF5E0000}"/>
    <cellStyle name="20% - Dekorfärg6 3 2 2 5 4" xfId="45833" xr:uid="{00000000-0005-0000-0000-0000F05E0000}"/>
    <cellStyle name="20% - Dekorfärg6 3 2 2 5_Tabell 6a K" xfId="20234" xr:uid="{00000000-0005-0000-0000-0000F15E0000}"/>
    <cellStyle name="20% - Dekorfärg6 3 2 2 6" xfId="9377" xr:uid="{00000000-0005-0000-0000-0000F25E0000}"/>
    <cellStyle name="20% - Dekorfärg6 3 2 2 6 2" xfId="45834" xr:uid="{00000000-0005-0000-0000-0000F35E0000}"/>
    <cellStyle name="20% - Dekorfärg6 3 2 2 6 2 2" xfId="45835" xr:uid="{00000000-0005-0000-0000-0000F45E0000}"/>
    <cellStyle name="20% - Dekorfärg6 3 2 2 6 3" xfId="45836" xr:uid="{00000000-0005-0000-0000-0000F55E0000}"/>
    <cellStyle name="20% - Dekorfärg6 3 2 2 7" xfId="26874" xr:uid="{00000000-0005-0000-0000-0000F65E0000}"/>
    <cellStyle name="20% - Dekorfärg6 3 2 2 7 2" xfId="45837" xr:uid="{00000000-0005-0000-0000-0000F75E0000}"/>
    <cellStyle name="20% - Dekorfärg6 3 2 2 8" xfId="45838" xr:uid="{00000000-0005-0000-0000-0000F85E0000}"/>
    <cellStyle name="20% - Dekorfärg6 3 2 2 9" xfId="45839" xr:uid="{00000000-0005-0000-0000-0000F95E0000}"/>
    <cellStyle name="20% - Dekorfärg6 3 2 2_Tabell 6a K" xfId="23540" xr:uid="{00000000-0005-0000-0000-0000FA5E0000}"/>
    <cellStyle name="20% - Dekorfärg6 3 2 3" xfId="704" xr:uid="{00000000-0005-0000-0000-0000FB5E0000}"/>
    <cellStyle name="20% - Dekorfärg6 3 2 3 2" xfId="1655" xr:uid="{00000000-0005-0000-0000-0000FC5E0000}"/>
    <cellStyle name="20% - Dekorfärg6 3 2 3 2 2" xfId="3847" xr:uid="{00000000-0005-0000-0000-0000FD5E0000}"/>
    <cellStyle name="20% - Dekorfärg6 3 2 3 2 2 2" xfId="8233" xr:uid="{00000000-0005-0000-0000-0000FE5E0000}"/>
    <cellStyle name="20% - Dekorfärg6 3 2 3 2 2 2 2" xfId="17118" xr:uid="{00000000-0005-0000-0000-0000FF5E0000}"/>
    <cellStyle name="20% - Dekorfärg6 3 2 3 2 2 2 2 2" xfId="45840" xr:uid="{00000000-0005-0000-0000-0000005F0000}"/>
    <cellStyle name="20% - Dekorfärg6 3 2 3 2 2 2 3" xfId="34615" xr:uid="{00000000-0005-0000-0000-0000015F0000}"/>
    <cellStyle name="20% - Dekorfärg6 3 2 3 2 2 2_Tabell 6a K" xfId="24313" xr:uid="{00000000-0005-0000-0000-0000025F0000}"/>
    <cellStyle name="20% - Dekorfärg6 3 2 3 2 2 3" xfId="12732" xr:uid="{00000000-0005-0000-0000-0000035F0000}"/>
    <cellStyle name="20% - Dekorfärg6 3 2 3 2 2 3 2" xfId="45841" xr:uid="{00000000-0005-0000-0000-0000045F0000}"/>
    <cellStyle name="20% - Dekorfärg6 3 2 3 2 2 4" xfId="30229" xr:uid="{00000000-0005-0000-0000-0000055F0000}"/>
    <cellStyle name="20% - Dekorfärg6 3 2 3 2 2 5" xfId="45842" xr:uid="{00000000-0005-0000-0000-0000065F0000}"/>
    <cellStyle name="20% - Dekorfärg6 3 2 3 2 2_Tabell 6a K" xfId="26244" xr:uid="{00000000-0005-0000-0000-0000075F0000}"/>
    <cellStyle name="20% - Dekorfärg6 3 2 3 2 3" xfId="6040" xr:uid="{00000000-0005-0000-0000-0000085F0000}"/>
    <cellStyle name="20% - Dekorfärg6 3 2 3 2 3 2" xfId="14925" xr:uid="{00000000-0005-0000-0000-0000095F0000}"/>
    <cellStyle name="20% - Dekorfärg6 3 2 3 2 3 2 2" xfId="45843" xr:uid="{00000000-0005-0000-0000-00000A5F0000}"/>
    <cellStyle name="20% - Dekorfärg6 3 2 3 2 3 3" xfId="32422" xr:uid="{00000000-0005-0000-0000-00000B5F0000}"/>
    <cellStyle name="20% - Dekorfärg6 3 2 3 2 3 4" xfId="45844" xr:uid="{00000000-0005-0000-0000-00000C5F0000}"/>
    <cellStyle name="20% - Dekorfärg6 3 2 3 2 3_Tabell 6a K" xfId="24253" xr:uid="{00000000-0005-0000-0000-00000D5F0000}"/>
    <cellStyle name="20% - Dekorfärg6 3 2 3 2 4" xfId="10540" xr:uid="{00000000-0005-0000-0000-00000E5F0000}"/>
    <cellStyle name="20% - Dekorfärg6 3 2 3 2 4 2" xfId="45845" xr:uid="{00000000-0005-0000-0000-00000F5F0000}"/>
    <cellStyle name="20% - Dekorfärg6 3 2 3 2 4 2 2" xfId="45846" xr:uid="{00000000-0005-0000-0000-0000105F0000}"/>
    <cellStyle name="20% - Dekorfärg6 3 2 3 2 4 3" xfId="45847" xr:uid="{00000000-0005-0000-0000-0000115F0000}"/>
    <cellStyle name="20% - Dekorfärg6 3 2 3 2 5" xfId="28037" xr:uid="{00000000-0005-0000-0000-0000125F0000}"/>
    <cellStyle name="20% - Dekorfärg6 3 2 3 2 5 2" xfId="45848" xr:uid="{00000000-0005-0000-0000-0000135F0000}"/>
    <cellStyle name="20% - Dekorfärg6 3 2 3 2 6" xfId="45849" xr:uid="{00000000-0005-0000-0000-0000145F0000}"/>
    <cellStyle name="20% - Dekorfärg6 3 2 3 2 7" xfId="45850" xr:uid="{00000000-0005-0000-0000-0000155F0000}"/>
    <cellStyle name="20% - Dekorfärg6 3 2 3 2_Tabell 6a K" xfId="25183" xr:uid="{00000000-0005-0000-0000-0000165F0000}"/>
    <cellStyle name="20% - Dekorfärg6 3 2 3 3" xfId="2896" xr:uid="{00000000-0005-0000-0000-0000175F0000}"/>
    <cellStyle name="20% - Dekorfärg6 3 2 3 3 2" xfId="7282" xr:uid="{00000000-0005-0000-0000-0000185F0000}"/>
    <cellStyle name="20% - Dekorfärg6 3 2 3 3 2 2" xfId="16167" xr:uid="{00000000-0005-0000-0000-0000195F0000}"/>
    <cellStyle name="20% - Dekorfärg6 3 2 3 3 2 2 2" xfId="45851" xr:uid="{00000000-0005-0000-0000-00001A5F0000}"/>
    <cellStyle name="20% - Dekorfärg6 3 2 3 3 2 3" xfId="33664" xr:uid="{00000000-0005-0000-0000-00001B5F0000}"/>
    <cellStyle name="20% - Dekorfärg6 3 2 3 3 2 4" xfId="45852" xr:uid="{00000000-0005-0000-0000-00001C5F0000}"/>
    <cellStyle name="20% - Dekorfärg6 3 2 3 3 2_Tabell 6a K" xfId="21303" xr:uid="{00000000-0005-0000-0000-00001D5F0000}"/>
    <cellStyle name="20% - Dekorfärg6 3 2 3 3 3" xfId="11781" xr:uid="{00000000-0005-0000-0000-00001E5F0000}"/>
    <cellStyle name="20% - Dekorfärg6 3 2 3 3 3 2" xfId="45853" xr:uid="{00000000-0005-0000-0000-00001F5F0000}"/>
    <cellStyle name="20% - Dekorfärg6 3 2 3 3 3 2 2" xfId="45854" xr:uid="{00000000-0005-0000-0000-0000205F0000}"/>
    <cellStyle name="20% - Dekorfärg6 3 2 3 3 3 3" xfId="45855" xr:uid="{00000000-0005-0000-0000-0000215F0000}"/>
    <cellStyle name="20% - Dekorfärg6 3 2 3 3 4" xfId="29278" xr:uid="{00000000-0005-0000-0000-0000225F0000}"/>
    <cellStyle name="20% - Dekorfärg6 3 2 3 3 4 2" xfId="45856" xr:uid="{00000000-0005-0000-0000-0000235F0000}"/>
    <cellStyle name="20% - Dekorfärg6 3 2 3 3 5" xfId="45857" xr:uid="{00000000-0005-0000-0000-0000245F0000}"/>
    <cellStyle name="20% - Dekorfärg6 3 2 3 3 6" xfId="45858" xr:uid="{00000000-0005-0000-0000-0000255F0000}"/>
    <cellStyle name="20% - Dekorfärg6 3 2 3 3_Tabell 6a K" xfId="25912" xr:uid="{00000000-0005-0000-0000-0000265F0000}"/>
    <cellStyle name="20% - Dekorfärg6 3 2 3 4" xfId="5089" xr:uid="{00000000-0005-0000-0000-0000275F0000}"/>
    <cellStyle name="20% - Dekorfärg6 3 2 3 4 2" xfId="13974" xr:uid="{00000000-0005-0000-0000-0000285F0000}"/>
    <cellStyle name="20% - Dekorfärg6 3 2 3 4 2 2" xfId="45859" xr:uid="{00000000-0005-0000-0000-0000295F0000}"/>
    <cellStyle name="20% - Dekorfärg6 3 2 3 4 3" xfId="31471" xr:uid="{00000000-0005-0000-0000-00002A5F0000}"/>
    <cellStyle name="20% - Dekorfärg6 3 2 3 4 4" xfId="45860" xr:uid="{00000000-0005-0000-0000-00002B5F0000}"/>
    <cellStyle name="20% - Dekorfärg6 3 2 3 4_Tabell 6a K" xfId="18036" xr:uid="{00000000-0005-0000-0000-00002C5F0000}"/>
    <cellStyle name="20% - Dekorfärg6 3 2 3 5" xfId="9589" xr:uid="{00000000-0005-0000-0000-00002D5F0000}"/>
    <cellStyle name="20% - Dekorfärg6 3 2 3 5 2" xfId="45861" xr:uid="{00000000-0005-0000-0000-00002E5F0000}"/>
    <cellStyle name="20% - Dekorfärg6 3 2 3 5 2 2" xfId="45862" xr:uid="{00000000-0005-0000-0000-00002F5F0000}"/>
    <cellStyle name="20% - Dekorfärg6 3 2 3 5 3" xfId="45863" xr:uid="{00000000-0005-0000-0000-0000305F0000}"/>
    <cellStyle name="20% - Dekorfärg6 3 2 3 6" xfId="27086" xr:uid="{00000000-0005-0000-0000-0000315F0000}"/>
    <cellStyle name="20% - Dekorfärg6 3 2 3 6 2" xfId="45864" xr:uid="{00000000-0005-0000-0000-0000325F0000}"/>
    <cellStyle name="20% - Dekorfärg6 3 2 3 7" xfId="45865" xr:uid="{00000000-0005-0000-0000-0000335F0000}"/>
    <cellStyle name="20% - Dekorfärg6 3 2 3 8" xfId="45866" xr:uid="{00000000-0005-0000-0000-0000345F0000}"/>
    <cellStyle name="20% - Dekorfärg6 3 2 3_Tabell 6a K" xfId="22620" xr:uid="{00000000-0005-0000-0000-0000355F0000}"/>
    <cellStyle name="20% - Dekorfärg6 3 2 4" xfId="1128" xr:uid="{00000000-0005-0000-0000-0000365F0000}"/>
    <cellStyle name="20% - Dekorfärg6 3 2 4 2" xfId="1656" xr:uid="{00000000-0005-0000-0000-0000375F0000}"/>
    <cellStyle name="20% - Dekorfärg6 3 2 4 2 2" xfId="3848" xr:uid="{00000000-0005-0000-0000-0000385F0000}"/>
    <cellStyle name="20% - Dekorfärg6 3 2 4 2 2 2" xfId="8234" xr:uid="{00000000-0005-0000-0000-0000395F0000}"/>
    <cellStyle name="20% - Dekorfärg6 3 2 4 2 2 2 2" xfId="17119" xr:uid="{00000000-0005-0000-0000-00003A5F0000}"/>
    <cellStyle name="20% - Dekorfärg6 3 2 4 2 2 2 2 2" xfId="45867" xr:uid="{00000000-0005-0000-0000-00003B5F0000}"/>
    <cellStyle name="20% - Dekorfärg6 3 2 4 2 2 2 3" xfId="34616" xr:uid="{00000000-0005-0000-0000-00003C5F0000}"/>
    <cellStyle name="20% - Dekorfärg6 3 2 4 2 2 2_Tabell 6a K" xfId="19732" xr:uid="{00000000-0005-0000-0000-00003D5F0000}"/>
    <cellStyle name="20% - Dekorfärg6 3 2 4 2 2 3" xfId="12733" xr:uid="{00000000-0005-0000-0000-00003E5F0000}"/>
    <cellStyle name="20% - Dekorfärg6 3 2 4 2 2 3 2" xfId="45868" xr:uid="{00000000-0005-0000-0000-00003F5F0000}"/>
    <cellStyle name="20% - Dekorfärg6 3 2 4 2 2 4" xfId="30230" xr:uid="{00000000-0005-0000-0000-0000405F0000}"/>
    <cellStyle name="20% - Dekorfärg6 3 2 4 2 2 5" xfId="45869" xr:uid="{00000000-0005-0000-0000-0000415F0000}"/>
    <cellStyle name="20% - Dekorfärg6 3 2 4 2 2_Tabell 6a K" xfId="20002" xr:uid="{00000000-0005-0000-0000-0000425F0000}"/>
    <cellStyle name="20% - Dekorfärg6 3 2 4 2 3" xfId="6041" xr:uid="{00000000-0005-0000-0000-0000435F0000}"/>
    <cellStyle name="20% - Dekorfärg6 3 2 4 2 3 2" xfId="14926" xr:uid="{00000000-0005-0000-0000-0000445F0000}"/>
    <cellStyle name="20% - Dekorfärg6 3 2 4 2 3 2 2" xfId="45870" xr:uid="{00000000-0005-0000-0000-0000455F0000}"/>
    <cellStyle name="20% - Dekorfärg6 3 2 4 2 3 3" xfId="32423" xr:uid="{00000000-0005-0000-0000-0000465F0000}"/>
    <cellStyle name="20% - Dekorfärg6 3 2 4 2 3 4" xfId="45871" xr:uid="{00000000-0005-0000-0000-0000475F0000}"/>
    <cellStyle name="20% - Dekorfärg6 3 2 4 2 3_Tabell 6a K" xfId="23641" xr:uid="{00000000-0005-0000-0000-0000485F0000}"/>
    <cellStyle name="20% - Dekorfärg6 3 2 4 2 4" xfId="10541" xr:uid="{00000000-0005-0000-0000-0000495F0000}"/>
    <cellStyle name="20% - Dekorfärg6 3 2 4 2 4 2" xfId="45872" xr:uid="{00000000-0005-0000-0000-00004A5F0000}"/>
    <cellStyle name="20% - Dekorfärg6 3 2 4 2 4 2 2" xfId="45873" xr:uid="{00000000-0005-0000-0000-00004B5F0000}"/>
    <cellStyle name="20% - Dekorfärg6 3 2 4 2 4 3" xfId="45874" xr:uid="{00000000-0005-0000-0000-00004C5F0000}"/>
    <cellStyle name="20% - Dekorfärg6 3 2 4 2 5" xfId="28038" xr:uid="{00000000-0005-0000-0000-00004D5F0000}"/>
    <cellStyle name="20% - Dekorfärg6 3 2 4 2 5 2" xfId="45875" xr:uid="{00000000-0005-0000-0000-00004E5F0000}"/>
    <cellStyle name="20% - Dekorfärg6 3 2 4 2 6" xfId="45876" xr:uid="{00000000-0005-0000-0000-00004F5F0000}"/>
    <cellStyle name="20% - Dekorfärg6 3 2 4 2 7" xfId="45877" xr:uid="{00000000-0005-0000-0000-0000505F0000}"/>
    <cellStyle name="20% - Dekorfärg6 3 2 4 2_Tabell 6a K" xfId="20870" xr:uid="{00000000-0005-0000-0000-0000515F0000}"/>
    <cellStyle name="20% - Dekorfärg6 3 2 4 3" xfId="3320" xr:uid="{00000000-0005-0000-0000-0000525F0000}"/>
    <cellStyle name="20% - Dekorfärg6 3 2 4 3 2" xfId="7706" xr:uid="{00000000-0005-0000-0000-0000535F0000}"/>
    <cellStyle name="20% - Dekorfärg6 3 2 4 3 2 2" xfId="16591" xr:uid="{00000000-0005-0000-0000-0000545F0000}"/>
    <cellStyle name="20% - Dekorfärg6 3 2 4 3 2 2 2" xfId="45878" xr:uid="{00000000-0005-0000-0000-0000555F0000}"/>
    <cellStyle name="20% - Dekorfärg6 3 2 4 3 2 3" xfId="34088" xr:uid="{00000000-0005-0000-0000-0000565F0000}"/>
    <cellStyle name="20% - Dekorfärg6 3 2 4 3 2 4" xfId="45879" xr:uid="{00000000-0005-0000-0000-0000575F0000}"/>
    <cellStyle name="20% - Dekorfärg6 3 2 4 3 2_Tabell 6a K" xfId="19563" xr:uid="{00000000-0005-0000-0000-0000585F0000}"/>
    <cellStyle name="20% - Dekorfärg6 3 2 4 3 3" xfId="12205" xr:uid="{00000000-0005-0000-0000-0000595F0000}"/>
    <cellStyle name="20% - Dekorfärg6 3 2 4 3 3 2" xfId="45880" xr:uid="{00000000-0005-0000-0000-00005A5F0000}"/>
    <cellStyle name="20% - Dekorfärg6 3 2 4 3 3 2 2" xfId="45881" xr:uid="{00000000-0005-0000-0000-00005B5F0000}"/>
    <cellStyle name="20% - Dekorfärg6 3 2 4 3 3 3" xfId="45882" xr:uid="{00000000-0005-0000-0000-00005C5F0000}"/>
    <cellStyle name="20% - Dekorfärg6 3 2 4 3 4" xfId="29702" xr:uid="{00000000-0005-0000-0000-00005D5F0000}"/>
    <cellStyle name="20% - Dekorfärg6 3 2 4 3 4 2" xfId="45883" xr:uid="{00000000-0005-0000-0000-00005E5F0000}"/>
    <cellStyle name="20% - Dekorfärg6 3 2 4 3 5" xfId="45884" xr:uid="{00000000-0005-0000-0000-00005F5F0000}"/>
    <cellStyle name="20% - Dekorfärg6 3 2 4 3 6" xfId="45885" xr:uid="{00000000-0005-0000-0000-0000605F0000}"/>
    <cellStyle name="20% - Dekorfärg6 3 2 4 3_Tabell 6a K" xfId="21205" xr:uid="{00000000-0005-0000-0000-0000615F0000}"/>
    <cellStyle name="20% - Dekorfärg6 3 2 4 4" xfId="5513" xr:uid="{00000000-0005-0000-0000-0000625F0000}"/>
    <cellStyle name="20% - Dekorfärg6 3 2 4 4 2" xfId="14398" xr:uid="{00000000-0005-0000-0000-0000635F0000}"/>
    <cellStyle name="20% - Dekorfärg6 3 2 4 4 2 2" xfId="45886" xr:uid="{00000000-0005-0000-0000-0000645F0000}"/>
    <cellStyle name="20% - Dekorfärg6 3 2 4 4 3" xfId="31895" xr:uid="{00000000-0005-0000-0000-0000655F0000}"/>
    <cellStyle name="20% - Dekorfärg6 3 2 4 4 4" xfId="45887" xr:uid="{00000000-0005-0000-0000-0000665F0000}"/>
    <cellStyle name="20% - Dekorfärg6 3 2 4 4_Tabell 6a K" xfId="22405" xr:uid="{00000000-0005-0000-0000-0000675F0000}"/>
    <cellStyle name="20% - Dekorfärg6 3 2 4 5" xfId="10013" xr:uid="{00000000-0005-0000-0000-0000685F0000}"/>
    <cellStyle name="20% - Dekorfärg6 3 2 4 5 2" xfId="45888" xr:uid="{00000000-0005-0000-0000-0000695F0000}"/>
    <cellStyle name="20% - Dekorfärg6 3 2 4 5 2 2" xfId="45889" xr:uid="{00000000-0005-0000-0000-00006A5F0000}"/>
    <cellStyle name="20% - Dekorfärg6 3 2 4 5 3" xfId="45890" xr:uid="{00000000-0005-0000-0000-00006B5F0000}"/>
    <cellStyle name="20% - Dekorfärg6 3 2 4 6" xfId="27510" xr:uid="{00000000-0005-0000-0000-00006C5F0000}"/>
    <cellStyle name="20% - Dekorfärg6 3 2 4 6 2" xfId="45891" xr:uid="{00000000-0005-0000-0000-00006D5F0000}"/>
    <cellStyle name="20% - Dekorfärg6 3 2 4 7" xfId="45892" xr:uid="{00000000-0005-0000-0000-00006E5F0000}"/>
    <cellStyle name="20% - Dekorfärg6 3 2 4 8" xfId="45893" xr:uid="{00000000-0005-0000-0000-00006F5F0000}"/>
    <cellStyle name="20% - Dekorfärg6 3 2 4_Tabell 6a K" xfId="25711" xr:uid="{00000000-0005-0000-0000-0000705F0000}"/>
    <cellStyle name="20% - Dekorfärg6 3 2 5" xfId="1652" xr:uid="{00000000-0005-0000-0000-0000715F0000}"/>
    <cellStyle name="20% - Dekorfärg6 3 2 5 2" xfId="3844" xr:uid="{00000000-0005-0000-0000-0000725F0000}"/>
    <cellStyle name="20% - Dekorfärg6 3 2 5 2 2" xfId="8230" xr:uid="{00000000-0005-0000-0000-0000735F0000}"/>
    <cellStyle name="20% - Dekorfärg6 3 2 5 2 2 2" xfId="17115" xr:uid="{00000000-0005-0000-0000-0000745F0000}"/>
    <cellStyle name="20% - Dekorfärg6 3 2 5 2 2 2 2" xfId="45894" xr:uid="{00000000-0005-0000-0000-0000755F0000}"/>
    <cellStyle name="20% - Dekorfärg6 3 2 5 2 2 3" xfId="34612" xr:uid="{00000000-0005-0000-0000-0000765F0000}"/>
    <cellStyle name="20% - Dekorfärg6 3 2 5 2 2_Tabell 6a K" xfId="20519" xr:uid="{00000000-0005-0000-0000-0000775F0000}"/>
    <cellStyle name="20% - Dekorfärg6 3 2 5 2 3" xfId="12729" xr:uid="{00000000-0005-0000-0000-0000785F0000}"/>
    <cellStyle name="20% - Dekorfärg6 3 2 5 2 3 2" xfId="45895" xr:uid="{00000000-0005-0000-0000-0000795F0000}"/>
    <cellStyle name="20% - Dekorfärg6 3 2 5 2 4" xfId="30226" xr:uid="{00000000-0005-0000-0000-00007A5F0000}"/>
    <cellStyle name="20% - Dekorfärg6 3 2 5 2 5" xfId="45896" xr:uid="{00000000-0005-0000-0000-00007B5F0000}"/>
    <cellStyle name="20% - Dekorfärg6 3 2 5 2_Tabell 6a K" xfId="19446" xr:uid="{00000000-0005-0000-0000-00007C5F0000}"/>
    <cellStyle name="20% - Dekorfärg6 3 2 5 3" xfId="6037" xr:uid="{00000000-0005-0000-0000-00007D5F0000}"/>
    <cellStyle name="20% - Dekorfärg6 3 2 5 3 2" xfId="14922" xr:uid="{00000000-0005-0000-0000-00007E5F0000}"/>
    <cellStyle name="20% - Dekorfärg6 3 2 5 3 2 2" xfId="45897" xr:uid="{00000000-0005-0000-0000-00007F5F0000}"/>
    <cellStyle name="20% - Dekorfärg6 3 2 5 3 3" xfId="32419" xr:uid="{00000000-0005-0000-0000-0000805F0000}"/>
    <cellStyle name="20% - Dekorfärg6 3 2 5 3 4" xfId="45898" xr:uid="{00000000-0005-0000-0000-0000815F0000}"/>
    <cellStyle name="20% - Dekorfärg6 3 2 5 3_Tabell 6a K" xfId="24169" xr:uid="{00000000-0005-0000-0000-0000825F0000}"/>
    <cellStyle name="20% - Dekorfärg6 3 2 5 4" xfId="10537" xr:uid="{00000000-0005-0000-0000-0000835F0000}"/>
    <cellStyle name="20% - Dekorfärg6 3 2 5 4 2" xfId="45899" xr:uid="{00000000-0005-0000-0000-0000845F0000}"/>
    <cellStyle name="20% - Dekorfärg6 3 2 5 4 2 2" xfId="45900" xr:uid="{00000000-0005-0000-0000-0000855F0000}"/>
    <cellStyle name="20% - Dekorfärg6 3 2 5 4 3" xfId="45901" xr:uid="{00000000-0005-0000-0000-0000865F0000}"/>
    <cellStyle name="20% - Dekorfärg6 3 2 5 5" xfId="28034" xr:uid="{00000000-0005-0000-0000-0000875F0000}"/>
    <cellStyle name="20% - Dekorfärg6 3 2 5 5 2" xfId="45902" xr:uid="{00000000-0005-0000-0000-0000885F0000}"/>
    <cellStyle name="20% - Dekorfärg6 3 2 5 6" xfId="45903" xr:uid="{00000000-0005-0000-0000-0000895F0000}"/>
    <cellStyle name="20% - Dekorfärg6 3 2 5 7" xfId="45904" xr:uid="{00000000-0005-0000-0000-00008A5F0000}"/>
    <cellStyle name="20% - Dekorfärg6 3 2 5_Tabell 6a K" xfId="18936" xr:uid="{00000000-0005-0000-0000-00008B5F0000}"/>
    <cellStyle name="20% - Dekorfärg6 3 2 6" xfId="2472" xr:uid="{00000000-0005-0000-0000-00008C5F0000}"/>
    <cellStyle name="20% - Dekorfärg6 3 2 6 2" xfId="6858" xr:uid="{00000000-0005-0000-0000-00008D5F0000}"/>
    <cellStyle name="20% - Dekorfärg6 3 2 6 2 2" xfId="15743" xr:uid="{00000000-0005-0000-0000-00008E5F0000}"/>
    <cellStyle name="20% - Dekorfärg6 3 2 6 2 2 2" xfId="45905" xr:uid="{00000000-0005-0000-0000-00008F5F0000}"/>
    <cellStyle name="20% - Dekorfärg6 3 2 6 2 3" xfId="33240" xr:uid="{00000000-0005-0000-0000-0000905F0000}"/>
    <cellStyle name="20% - Dekorfärg6 3 2 6 2 4" xfId="45906" xr:uid="{00000000-0005-0000-0000-0000915F0000}"/>
    <cellStyle name="20% - Dekorfärg6 3 2 6 2_Tabell 6a K" xfId="23047" xr:uid="{00000000-0005-0000-0000-0000925F0000}"/>
    <cellStyle name="20% - Dekorfärg6 3 2 6 3" xfId="11357" xr:uid="{00000000-0005-0000-0000-0000935F0000}"/>
    <cellStyle name="20% - Dekorfärg6 3 2 6 3 2" xfId="45907" xr:uid="{00000000-0005-0000-0000-0000945F0000}"/>
    <cellStyle name="20% - Dekorfärg6 3 2 6 3 2 2" xfId="45908" xr:uid="{00000000-0005-0000-0000-0000955F0000}"/>
    <cellStyle name="20% - Dekorfärg6 3 2 6 3 3" xfId="45909" xr:uid="{00000000-0005-0000-0000-0000965F0000}"/>
    <cellStyle name="20% - Dekorfärg6 3 2 6 4" xfId="28854" xr:uid="{00000000-0005-0000-0000-0000975F0000}"/>
    <cellStyle name="20% - Dekorfärg6 3 2 6 4 2" xfId="45910" xr:uid="{00000000-0005-0000-0000-0000985F0000}"/>
    <cellStyle name="20% - Dekorfärg6 3 2 6 5" xfId="45911" xr:uid="{00000000-0005-0000-0000-0000995F0000}"/>
    <cellStyle name="20% - Dekorfärg6 3 2 6 6" xfId="45912" xr:uid="{00000000-0005-0000-0000-00009A5F0000}"/>
    <cellStyle name="20% - Dekorfärg6 3 2 6_Tabell 6a K" xfId="20437" xr:uid="{00000000-0005-0000-0000-00009B5F0000}"/>
    <cellStyle name="20% - Dekorfärg6 3 2 7" xfId="4665" xr:uid="{00000000-0005-0000-0000-00009C5F0000}"/>
    <cellStyle name="20% - Dekorfärg6 3 2 7 2" xfId="13550" xr:uid="{00000000-0005-0000-0000-00009D5F0000}"/>
    <cellStyle name="20% - Dekorfärg6 3 2 7 2 2" xfId="45913" xr:uid="{00000000-0005-0000-0000-00009E5F0000}"/>
    <cellStyle name="20% - Dekorfärg6 3 2 7 3" xfId="31047" xr:uid="{00000000-0005-0000-0000-00009F5F0000}"/>
    <cellStyle name="20% - Dekorfärg6 3 2 7 4" xfId="45914" xr:uid="{00000000-0005-0000-0000-0000A05F0000}"/>
    <cellStyle name="20% - Dekorfärg6 3 2 7_Tabell 6a K" xfId="17962" xr:uid="{00000000-0005-0000-0000-0000A15F0000}"/>
    <cellStyle name="20% - Dekorfärg6 3 2 8" xfId="9165" xr:uid="{00000000-0005-0000-0000-0000A25F0000}"/>
    <cellStyle name="20% - Dekorfärg6 3 2 8 2" xfId="45915" xr:uid="{00000000-0005-0000-0000-0000A35F0000}"/>
    <cellStyle name="20% - Dekorfärg6 3 2 8 2 2" xfId="45916" xr:uid="{00000000-0005-0000-0000-0000A45F0000}"/>
    <cellStyle name="20% - Dekorfärg6 3 2 8 3" xfId="45917" xr:uid="{00000000-0005-0000-0000-0000A55F0000}"/>
    <cellStyle name="20% - Dekorfärg6 3 2 9" xfId="26662" xr:uid="{00000000-0005-0000-0000-0000A65F0000}"/>
    <cellStyle name="20% - Dekorfärg6 3 2 9 2" xfId="45918" xr:uid="{00000000-0005-0000-0000-0000A75F0000}"/>
    <cellStyle name="20% - Dekorfärg6 3 2_Tabell 6a K" xfId="22878" xr:uid="{00000000-0005-0000-0000-0000A85F0000}"/>
    <cellStyle name="20% - Dekorfärg6 3 3" xfId="336" xr:uid="{00000000-0005-0000-0000-0000A95F0000}"/>
    <cellStyle name="20% - Dekorfärg6 3 3 10" xfId="45919" xr:uid="{00000000-0005-0000-0000-0000AA5F0000}"/>
    <cellStyle name="20% - Dekorfärg6 3 3 11" xfId="45920" xr:uid="{00000000-0005-0000-0000-0000AB5F0000}"/>
    <cellStyle name="20% - Dekorfärg6 3 3 12" xfId="45921" xr:uid="{00000000-0005-0000-0000-0000AC5F0000}"/>
    <cellStyle name="20% - Dekorfärg6 3 3 2" xfId="548" xr:uid="{00000000-0005-0000-0000-0000AD5F0000}"/>
    <cellStyle name="20% - Dekorfärg6 3 3 2 2" xfId="972" xr:uid="{00000000-0005-0000-0000-0000AE5F0000}"/>
    <cellStyle name="20% - Dekorfärg6 3 3 2 2 2" xfId="1659" xr:uid="{00000000-0005-0000-0000-0000AF5F0000}"/>
    <cellStyle name="20% - Dekorfärg6 3 3 2 2 2 2" xfId="3851" xr:uid="{00000000-0005-0000-0000-0000B05F0000}"/>
    <cellStyle name="20% - Dekorfärg6 3 3 2 2 2 2 2" xfId="8237" xr:uid="{00000000-0005-0000-0000-0000B15F0000}"/>
    <cellStyle name="20% - Dekorfärg6 3 3 2 2 2 2 2 2" xfId="17122" xr:uid="{00000000-0005-0000-0000-0000B25F0000}"/>
    <cellStyle name="20% - Dekorfärg6 3 3 2 2 2 2 2 2 2" xfId="45922" xr:uid="{00000000-0005-0000-0000-0000B35F0000}"/>
    <cellStyle name="20% - Dekorfärg6 3 3 2 2 2 2 2 3" xfId="34619" xr:uid="{00000000-0005-0000-0000-0000B45F0000}"/>
    <cellStyle name="20% - Dekorfärg6 3 3 2 2 2 2 2_Tabell 6a K" xfId="20100" xr:uid="{00000000-0005-0000-0000-0000B55F0000}"/>
    <cellStyle name="20% - Dekorfärg6 3 3 2 2 2 2 3" xfId="12736" xr:uid="{00000000-0005-0000-0000-0000B65F0000}"/>
    <cellStyle name="20% - Dekorfärg6 3 3 2 2 2 2 3 2" xfId="45923" xr:uid="{00000000-0005-0000-0000-0000B75F0000}"/>
    <cellStyle name="20% - Dekorfärg6 3 3 2 2 2 2 4" xfId="30233" xr:uid="{00000000-0005-0000-0000-0000B85F0000}"/>
    <cellStyle name="20% - Dekorfärg6 3 3 2 2 2 2 5" xfId="45924" xr:uid="{00000000-0005-0000-0000-0000B95F0000}"/>
    <cellStyle name="20% - Dekorfärg6 3 3 2 2 2 2_Tabell 6a K" xfId="24220" xr:uid="{00000000-0005-0000-0000-0000BA5F0000}"/>
    <cellStyle name="20% - Dekorfärg6 3 3 2 2 2 3" xfId="6044" xr:uid="{00000000-0005-0000-0000-0000BB5F0000}"/>
    <cellStyle name="20% - Dekorfärg6 3 3 2 2 2 3 2" xfId="14929" xr:uid="{00000000-0005-0000-0000-0000BC5F0000}"/>
    <cellStyle name="20% - Dekorfärg6 3 3 2 2 2 3 2 2" xfId="45925" xr:uid="{00000000-0005-0000-0000-0000BD5F0000}"/>
    <cellStyle name="20% - Dekorfärg6 3 3 2 2 2 3 3" xfId="32426" xr:uid="{00000000-0005-0000-0000-0000BE5F0000}"/>
    <cellStyle name="20% - Dekorfärg6 3 3 2 2 2 3 4" xfId="45926" xr:uid="{00000000-0005-0000-0000-0000BF5F0000}"/>
    <cellStyle name="20% - Dekorfärg6 3 3 2 2 2 3_Tabell 6a K" xfId="25622" xr:uid="{00000000-0005-0000-0000-0000C05F0000}"/>
    <cellStyle name="20% - Dekorfärg6 3 3 2 2 2 4" xfId="10544" xr:uid="{00000000-0005-0000-0000-0000C15F0000}"/>
    <cellStyle name="20% - Dekorfärg6 3 3 2 2 2 4 2" xfId="45927" xr:uid="{00000000-0005-0000-0000-0000C25F0000}"/>
    <cellStyle name="20% - Dekorfärg6 3 3 2 2 2 4 2 2" xfId="45928" xr:uid="{00000000-0005-0000-0000-0000C35F0000}"/>
    <cellStyle name="20% - Dekorfärg6 3 3 2 2 2 4 3" xfId="45929" xr:uid="{00000000-0005-0000-0000-0000C45F0000}"/>
    <cellStyle name="20% - Dekorfärg6 3 3 2 2 2 5" xfId="28041" xr:uid="{00000000-0005-0000-0000-0000C55F0000}"/>
    <cellStyle name="20% - Dekorfärg6 3 3 2 2 2 5 2" xfId="45930" xr:uid="{00000000-0005-0000-0000-0000C65F0000}"/>
    <cellStyle name="20% - Dekorfärg6 3 3 2 2 2 6" xfId="45931" xr:uid="{00000000-0005-0000-0000-0000C75F0000}"/>
    <cellStyle name="20% - Dekorfärg6 3 3 2 2 2 7" xfId="45932" xr:uid="{00000000-0005-0000-0000-0000C85F0000}"/>
    <cellStyle name="20% - Dekorfärg6 3 3 2 2 2_Tabell 6a K" xfId="24859" xr:uid="{00000000-0005-0000-0000-0000C95F0000}"/>
    <cellStyle name="20% - Dekorfärg6 3 3 2 2 3" xfId="3164" xr:uid="{00000000-0005-0000-0000-0000CA5F0000}"/>
    <cellStyle name="20% - Dekorfärg6 3 3 2 2 3 2" xfId="7550" xr:uid="{00000000-0005-0000-0000-0000CB5F0000}"/>
    <cellStyle name="20% - Dekorfärg6 3 3 2 2 3 2 2" xfId="16435" xr:uid="{00000000-0005-0000-0000-0000CC5F0000}"/>
    <cellStyle name="20% - Dekorfärg6 3 3 2 2 3 2 2 2" xfId="45933" xr:uid="{00000000-0005-0000-0000-0000CD5F0000}"/>
    <cellStyle name="20% - Dekorfärg6 3 3 2 2 3 2 3" xfId="33932" xr:uid="{00000000-0005-0000-0000-0000CE5F0000}"/>
    <cellStyle name="20% - Dekorfärg6 3 3 2 2 3 2 4" xfId="45934" xr:uid="{00000000-0005-0000-0000-0000CF5F0000}"/>
    <cellStyle name="20% - Dekorfärg6 3 3 2 2 3 2_Tabell 6a K" xfId="21372" xr:uid="{00000000-0005-0000-0000-0000D05F0000}"/>
    <cellStyle name="20% - Dekorfärg6 3 3 2 2 3 3" xfId="12049" xr:uid="{00000000-0005-0000-0000-0000D15F0000}"/>
    <cellStyle name="20% - Dekorfärg6 3 3 2 2 3 3 2" xfId="45935" xr:uid="{00000000-0005-0000-0000-0000D25F0000}"/>
    <cellStyle name="20% - Dekorfärg6 3 3 2 2 3 3 2 2" xfId="45936" xr:uid="{00000000-0005-0000-0000-0000D35F0000}"/>
    <cellStyle name="20% - Dekorfärg6 3 3 2 2 3 3 3" xfId="45937" xr:uid="{00000000-0005-0000-0000-0000D45F0000}"/>
    <cellStyle name="20% - Dekorfärg6 3 3 2 2 3 4" xfId="29546" xr:uid="{00000000-0005-0000-0000-0000D55F0000}"/>
    <cellStyle name="20% - Dekorfärg6 3 3 2 2 3 4 2" xfId="45938" xr:uid="{00000000-0005-0000-0000-0000D65F0000}"/>
    <cellStyle name="20% - Dekorfärg6 3 3 2 2 3 5" xfId="45939" xr:uid="{00000000-0005-0000-0000-0000D75F0000}"/>
    <cellStyle name="20% - Dekorfärg6 3 3 2 2 3 6" xfId="45940" xr:uid="{00000000-0005-0000-0000-0000D85F0000}"/>
    <cellStyle name="20% - Dekorfärg6 3 3 2 2 3_Tabell 6a K" xfId="19642" xr:uid="{00000000-0005-0000-0000-0000D95F0000}"/>
    <cellStyle name="20% - Dekorfärg6 3 3 2 2 4" xfId="5357" xr:uid="{00000000-0005-0000-0000-0000DA5F0000}"/>
    <cellStyle name="20% - Dekorfärg6 3 3 2 2 4 2" xfId="14242" xr:uid="{00000000-0005-0000-0000-0000DB5F0000}"/>
    <cellStyle name="20% - Dekorfärg6 3 3 2 2 4 2 2" xfId="45941" xr:uid="{00000000-0005-0000-0000-0000DC5F0000}"/>
    <cellStyle name="20% - Dekorfärg6 3 3 2 2 4 3" xfId="31739" xr:uid="{00000000-0005-0000-0000-0000DD5F0000}"/>
    <cellStyle name="20% - Dekorfärg6 3 3 2 2 4 4" xfId="45942" xr:uid="{00000000-0005-0000-0000-0000DE5F0000}"/>
    <cellStyle name="20% - Dekorfärg6 3 3 2 2 4_Tabell 6a K" xfId="23276" xr:uid="{00000000-0005-0000-0000-0000DF5F0000}"/>
    <cellStyle name="20% - Dekorfärg6 3 3 2 2 5" xfId="9857" xr:uid="{00000000-0005-0000-0000-0000E05F0000}"/>
    <cellStyle name="20% - Dekorfärg6 3 3 2 2 5 2" xfId="45943" xr:uid="{00000000-0005-0000-0000-0000E15F0000}"/>
    <cellStyle name="20% - Dekorfärg6 3 3 2 2 5 2 2" xfId="45944" xr:uid="{00000000-0005-0000-0000-0000E25F0000}"/>
    <cellStyle name="20% - Dekorfärg6 3 3 2 2 5 3" xfId="45945" xr:uid="{00000000-0005-0000-0000-0000E35F0000}"/>
    <cellStyle name="20% - Dekorfärg6 3 3 2 2 6" xfId="27354" xr:uid="{00000000-0005-0000-0000-0000E45F0000}"/>
    <cellStyle name="20% - Dekorfärg6 3 3 2 2 6 2" xfId="45946" xr:uid="{00000000-0005-0000-0000-0000E55F0000}"/>
    <cellStyle name="20% - Dekorfärg6 3 3 2 2 7" xfId="45947" xr:uid="{00000000-0005-0000-0000-0000E65F0000}"/>
    <cellStyle name="20% - Dekorfärg6 3 3 2 2 8" xfId="45948" xr:uid="{00000000-0005-0000-0000-0000E75F0000}"/>
    <cellStyle name="20% - Dekorfärg6 3 3 2 2_Tabell 6a K" xfId="21617" xr:uid="{00000000-0005-0000-0000-0000E85F0000}"/>
    <cellStyle name="20% - Dekorfärg6 3 3 2 3" xfId="1658" xr:uid="{00000000-0005-0000-0000-0000E95F0000}"/>
    <cellStyle name="20% - Dekorfärg6 3 3 2 3 2" xfId="3850" xr:uid="{00000000-0005-0000-0000-0000EA5F0000}"/>
    <cellStyle name="20% - Dekorfärg6 3 3 2 3 2 2" xfId="8236" xr:uid="{00000000-0005-0000-0000-0000EB5F0000}"/>
    <cellStyle name="20% - Dekorfärg6 3 3 2 3 2 2 2" xfId="17121" xr:uid="{00000000-0005-0000-0000-0000EC5F0000}"/>
    <cellStyle name="20% - Dekorfärg6 3 3 2 3 2 2 2 2" xfId="45949" xr:uid="{00000000-0005-0000-0000-0000ED5F0000}"/>
    <cellStyle name="20% - Dekorfärg6 3 3 2 3 2 2 3" xfId="34618" xr:uid="{00000000-0005-0000-0000-0000EE5F0000}"/>
    <cellStyle name="20% - Dekorfärg6 3 3 2 3 2 2_Tabell 6a K" xfId="25832" xr:uid="{00000000-0005-0000-0000-0000EF5F0000}"/>
    <cellStyle name="20% - Dekorfärg6 3 3 2 3 2 3" xfId="12735" xr:uid="{00000000-0005-0000-0000-0000F05F0000}"/>
    <cellStyle name="20% - Dekorfärg6 3 3 2 3 2 3 2" xfId="45950" xr:uid="{00000000-0005-0000-0000-0000F15F0000}"/>
    <cellStyle name="20% - Dekorfärg6 3 3 2 3 2 4" xfId="30232" xr:uid="{00000000-0005-0000-0000-0000F25F0000}"/>
    <cellStyle name="20% - Dekorfärg6 3 3 2 3 2 5" xfId="45951" xr:uid="{00000000-0005-0000-0000-0000F35F0000}"/>
    <cellStyle name="20% - Dekorfärg6 3 3 2 3 2_Tabell 6a K" xfId="18767" xr:uid="{00000000-0005-0000-0000-0000F45F0000}"/>
    <cellStyle name="20% - Dekorfärg6 3 3 2 3 3" xfId="6043" xr:uid="{00000000-0005-0000-0000-0000F55F0000}"/>
    <cellStyle name="20% - Dekorfärg6 3 3 2 3 3 2" xfId="14928" xr:uid="{00000000-0005-0000-0000-0000F65F0000}"/>
    <cellStyle name="20% - Dekorfärg6 3 3 2 3 3 2 2" xfId="45952" xr:uid="{00000000-0005-0000-0000-0000F75F0000}"/>
    <cellStyle name="20% - Dekorfärg6 3 3 2 3 3 3" xfId="32425" xr:uid="{00000000-0005-0000-0000-0000F85F0000}"/>
    <cellStyle name="20% - Dekorfärg6 3 3 2 3 3 4" xfId="45953" xr:uid="{00000000-0005-0000-0000-0000F95F0000}"/>
    <cellStyle name="20% - Dekorfärg6 3 3 2 3 3_Tabell 6a K" xfId="19060" xr:uid="{00000000-0005-0000-0000-0000FA5F0000}"/>
    <cellStyle name="20% - Dekorfärg6 3 3 2 3 4" xfId="10543" xr:uid="{00000000-0005-0000-0000-0000FB5F0000}"/>
    <cellStyle name="20% - Dekorfärg6 3 3 2 3 4 2" xfId="45954" xr:uid="{00000000-0005-0000-0000-0000FC5F0000}"/>
    <cellStyle name="20% - Dekorfärg6 3 3 2 3 4 2 2" xfId="45955" xr:uid="{00000000-0005-0000-0000-0000FD5F0000}"/>
    <cellStyle name="20% - Dekorfärg6 3 3 2 3 4 3" xfId="45956" xr:uid="{00000000-0005-0000-0000-0000FE5F0000}"/>
    <cellStyle name="20% - Dekorfärg6 3 3 2 3 5" xfId="28040" xr:uid="{00000000-0005-0000-0000-0000FF5F0000}"/>
    <cellStyle name="20% - Dekorfärg6 3 3 2 3 5 2" xfId="45957" xr:uid="{00000000-0005-0000-0000-000000600000}"/>
    <cellStyle name="20% - Dekorfärg6 3 3 2 3 6" xfId="45958" xr:uid="{00000000-0005-0000-0000-000001600000}"/>
    <cellStyle name="20% - Dekorfärg6 3 3 2 3 7" xfId="45959" xr:uid="{00000000-0005-0000-0000-000002600000}"/>
    <cellStyle name="20% - Dekorfärg6 3 3 2 3_Tabell 6a K" xfId="23788" xr:uid="{00000000-0005-0000-0000-000003600000}"/>
    <cellStyle name="20% - Dekorfärg6 3 3 2 4" xfId="2740" xr:uid="{00000000-0005-0000-0000-000004600000}"/>
    <cellStyle name="20% - Dekorfärg6 3 3 2 4 2" xfId="7126" xr:uid="{00000000-0005-0000-0000-000005600000}"/>
    <cellStyle name="20% - Dekorfärg6 3 3 2 4 2 2" xfId="16011" xr:uid="{00000000-0005-0000-0000-000006600000}"/>
    <cellStyle name="20% - Dekorfärg6 3 3 2 4 2 2 2" xfId="45960" xr:uid="{00000000-0005-0000-0000-000007600000}"/>
    <cellStyle name="20% - Dekorfärg6 3 3 2 4 2 3" xfId="33508" xr:uid="{00000000-0005-0000-0000-000008600000}"/>
    <cellStyle name="20% - Dekorfärg6 3 3 2 4 2 4" xfId="45961" xr:uid="{00000000-0005-0000-0000-000009600000}"/>
    <cellStyle name="20% - Dekorfärg6 3 3 2 4 2_Tabell 6a K" xfId="19201" xr:uid="{00000000-0005-0000-0000-00000A600000}"/>
    <cellStyle name="20% - Dekorfärg6 3 3 2 4 3" xfId="11625" xr:uid="{00000000-0005-0000-0000-00000B600000}"/>
    <cellStyle name="20% - Dekorfärg6 3 3 2 4 3 2" xfId="45962" xr:uid="{00000000-0005-0000-0000-00000C600000}"/>
    <cellStyle name="20% - Dekorfärg6 3 3 2 4 3 2 2" xfId="45963" xr:uid="{00000000-0005-0000-0000-00000D600000}"/>
    <cellStyle name="20% - Dekorfärg6 3 3 2 4 3 3" xfId="45964" xr:uid="{00000000-0005-0000-0000-00000E600000}"/>
    <cellStyle name="20% - Dekorfärg6 3 3 2 4 4" xfId="29122" xr:uid="{00000000-0005-0000-0000-00000F600000}"/>
    <cellStyle name="20% - Dekorfärg6 3 3 2 4 4 2" xfId="45965" xr:uid="{00000000-0005-0000-0000-000010600000}"/>
    <cellStyle name="20% - Dekorfärg6 3 3 2 4 5" xfId="45966" xr:uid="{00000000-0005-0000-0000-000011600000}"/>
    <cellStyle name="20% - Dekorfärg6 3 3 2 4 6" xfId="45967" xr:uid="{00000000-0005-0000-0000-000012600000}"/>
    <cellStyle name="20% - Dekorfärg6 3 3 2 4_Tabell 6a K" xfId="22644" xr:uid="{00000000-0005-0000-0000-000013600000}"/>
    <cellStyle name="20% - Dekorfärg6 3 3 2 5" xfId="4933" xr:uid="{00000000-0005-0000-0000-000014600000}"/>
    <cellStyle name="20% - Dekorfärg6 3 3 2 5 2" xfId="13818" xr:uid="{00000000-0005-0000-0000-000015600000}"/>
    <cellStyle name="20% - Dekorfärg6 3 3 2 5 2 2" xfId="45968" xr:uid="{00000000-0005-0000-0000-000016600000}"/>
    <cellStyle name="20% - Dekorfärg6 3 3 2 5 3" xfId="31315" xr:uid="{00000000-0005-0000-0000-000017600000}"/>
    <cellStyle name="20% - Dekorfärg6 3 3 2 5 4" xfId="45969" xr:uid="{00000000-0005-0000-0000-000018600000}"/>
    <cellStyle name="20% - Dekorfärg6 3 3 2 5_Tabell 6a K" xfId="25447" xr:uid="{00000000-0005-0000-0000-000019600000}"/>
    <cellStyle name="20% - Dekorfärg6 3 3 2 6" xfId="9433" xr:uid="{00000000-0005-0000-0000-00001A600000}"/>
    <cellStyle name="20% - Dekorfärg6 3 3 2 6 2" xfId="45970" xr:uid="{00000000-0005-0000-0000-00001B600000}"/>
    <cellStyle name="20% - Dekorfärg6 3 3 2 6 2 2" xfId="45971" xr:uid="{00000000-0005-0000-0000-00001C600000}"/>
    <cellStyle name="20% - Dekorfärg6 3 3 2 6 3" xfId="45972" xr:uid="{00000000-0005-0000-0000-00001D600000}"/>
    <cellStyle name="20% - Dekorfärg6 3 3 2 7" xfId="26930" xr:uid="{00000000-0005-0000-0000-00001E600000}"/>
    <cellStyle name="20% - Dekorfärg6 3 3 2 7 2" xfId="45973" xr:uid="{00000000-0005-0000-0000-00001F600000}"/>
    <cellStyle name="20% - Dekorfärg6 3 3 2 8" xfId="45974" xr:uid="{00000000-0005-0000-0000-000020600000}"/>
    <cellStyle name="20% - Dekorfärg6 3 3 2 9" xfId="45975" xr:uid="{00000000-0005-0000-0000-000021600000}"/>
    <cellStyle name="20% - Dekorfärg6 3 3 2_Tabell 6a K" xfId="21106" xr:uid="{00000000-0005-0000-0000-000022600000}"/>
    <cellStyle name="20% - Dekorfärg6 3 3 3" xfId="760" xr:uid="{00000000-0005-0000-0000-000023600000}"/>
    <cellStyle name="20% - Dekorfärg6 3 3 3 2" xfId="1660" xr:uid="{00000000-0005-0000-0000-000024600000}"/>
    <cellStyle name="20% - Dekorfärg6 3 3 3 2 2" xfId="3852" xr:uid="{00000000-0005-0000-0000-000025600000}"/>
    <cellStyle name="20% - Dekorfärg6 3 3 3 2 2 2" xfId="8238" xr:uid="{00000000-0005-0000-0000-000026600000}"/>
    <cellStyle name="20% - Dekorfärg6 3 3 3 2 2 2 2" xfId="17123" xr:uid="{00000000-0005-0000-0000-000027600000}"/>
    <cellStyle name="20% - Dekorfärg6 3 3 3 2 2 2 2 2" xfId="45976" xr:uid="{00000000-0005-0000-0000-000028600000}"/>
    <cellStyle name="20% - Dekorfärg6 3 3 3 2 2 2 3" xfId="34620" xr:uid="{00000000-0005-0000-0000-000029600000}"/>
    <cellStyle name="20% - Dekorfärg6 3 3 3 2 2 2_Tabell 6a K" xfId="8924" xr:uid="{00000000-0005-0000-0000-00002A600000}"/>
    <cellStyle name="20% - Dekorfärg6 3 3 3 2 2 3" xfId="12737" xr:uid="{00000000-0005-0000-0000-00002B600000}"/>
    <cellStyle name="20% - Dekorfärg6 3 3 3 2 2 3 2" xfId="45977" xr:uid="{00000000-0005-0000-0000-00002C600000}"/>
    <cellStyle name="20% - Dekorfärg6 3 3 3 2 2 4" xfId="30234" xr:uid="{00000000-0005-0000-0000-00002D600000}"/>
    <cellStyle name="20% - Dekorfärg6 3 3 3 2 2 5" xfId="45978" xr:uid="{00000000-0005-0000-0000-00002E600000}"/>
    <cellStyle name="20% - Dekorfärg6 3 3 3 2 2_Tabell 6a K" xfId="22026" xr:uid="{00000000-0005-0000-0000-00002F600000}"/>
    <cellStyle name="20% - Dekorfärg6 3 3 3 2 3" xfId="6045" xr:uid="{00000000-0005-0000-0000-000030600000}"/>
    <cellStyle name="20% - Dekorfärg6 3 3 3 2 3 2" xfId="14930" xr:uid="{00000000-0005-0000-0000-000031600000}"/>
    <cellStyle name="20% - Dekorfärg6 3 3 3 2 3 2 2" xfId="45979" xr:uid="{00000000-0005-0000-0000-000032600000}"/>
    <cellStyle name="20% - Dekorfärg6 3 3 3 2 3 3" xfId="32427" xr:uid="{00000000-0005-0000-0000-000033600000}"/>
    <cellStyle name="20% - Dekorfärg6 3 3 3 2 3 4" xfId="45980" xr:uid="{00000000-0005-0000-0000-000034600000}"/>
    <cellStyle name="20% - Dekorfärg6 3 3 3 2 3_Tabell 6a K" xfId="19929" xr:uid="{00000000-0005-0000-0000-000035600000}"/>
    <cellStyle name="20% - Dekorfärg6 3 3 3 2 4" xfId="10545" xr:uid="{00000000-0005-0000-0000-000036600000}"/>
    <cellStyle name="20% - Dekorfärg6 3 3 3 2 4 2" xfId="45981" xr:uid="{00000000-0005-0000-0000-000037600000}"/>
    <cellStyle name="20% - Dekorfärg6 3 3 3 2 4 2 2" xfId="45982" xr:uid="{00000000-0005-0000-0000-000038600000}"/>
    <cellStyle name="20% - Dekorfärg6 3 3 3 2 4 3" xfId="45983" xr:uid="{00000000-0005-0000-0000-000039600000}"/>
    <cellStyle name="20% - Dekorfärg6 3 3 3 2 5" xfId="28042" xr:uid="{00000000-0005-0000-0000-00003A600000}"/>
    <cellStyle name="20% - Dekorfärg6 3 3 3 2 5 2" xfId="45984" xr:uid="{00000000-0005-0000-0000-00003B600000}"/>
    <cellStyle name="20% - Dekorfärg6 3 3 3 2 6" xfId="45985" xr:uid="{00000000-0005-0000-0000-00003C600000}"/>
    <cellStyle name="20% - Dekorfärg6 3 3 3 2 7" xfId="45986" xr:uid="{00000000-0005-0000-0000-00003D600000}"/>
    <cellStyle name="20% - Dekorfärg6 3 3 3 2_Tabell 6a K" xfId="22688" xr:uid="{00000000-0005-0000-0000-00003E600000}"/>
    <cellStyle name="20% - Dekorfärg6 3 3 3 3" xfId="2952" xr:uid="{00000000-0005-0000-0000-00003F600000}"/>
    <cellStyle name="20% - Dekorfärg6 3 3 3 3 2" xfId="7338" xr:uid="{00000000-0005-0000-0000-000040600000}"/>
    <cellStyle name="20% - Dekorfärg6 3 3 3 3 2 2" xfId="16223" xr:uid="{00000000-0005-0000-0000-000041600000}"/>
    <cellStyle name="20% - Dekorfärg6 3 3 3 3 2 2 2" xfId="45987" xr:uid="{00000000-0005-0000-0000-000042600000}"/>
    <cellStyle name="20% - Dekorfärg6 3 3 3 3 2 3" xfId="33720" xr:uid="{00000000-0005-0000-0000-000043600000}"/>
    <cellStyle name="20% - Dekorfärg6 3 3 3 3 2 4" xfId="45988" xr:uid="{00000000-0005-0000-0000-000044600000}"/>
    <cellStyle name="20% - Dekorfärg6 3 3 3 3 2_Tabell 6a K" xfId="23466" xr:uid="{00000000-0005-0000-0000-000045600000}"/>
    <cellStyle name="20% - Dekorfärg6 3 3 3 3 3" xfId="11837" xr:uid="{00000000-0005-0000-0000-000046600000}"/>
    <cellStyle name="20% - Dekorfärg6 3 3 3 3 3 2" xfId="45989" xr:uid="{00000000-0005-0000-0000-000047600000}"/>
    <cellStyle name="20% - Dekorfärg6 3 3 3 3 3 2 2" xfId="45990" xr:uid="{00000000-0005-0000-0000-000048600000}"/>
    <cellStyle name="20% - Dekorfärg6 3 3 3 3 3 3" xfId="45991" xr:uid="{00000000-0005-0000-0000-000049600000}"/>
    <cellStyle name="20% - Dekorfärg6 3 3 3 3 4" xfId="29334" xr:uid="{00000000-0005-0000-0000-00004A600000}"/>
    <cellStyle name="20% - Dekorfärg6 3 3 3 3 4 2" xfId="45992" xr:uid="{00000000-0005-0000-0000-00004B600000}"/>
    <cellStyle name="20% - Dekorfärg6 3 3 3 3 5" xfId="45993" xr:uid="{00000000-0005-0000-0000-00004C600000}"/>
    <cellStyle name="20% - Dekorfärg6 3 3 3 3 6" xfId="45994" xr:uid="{00000000-0005-0000-0000-00004D600000}"/>
    <cellStyle name="20% - Dekorfärg6 3 3 3 3_Tabell 6a K" xfId="24762" xr:uid="{00000000-0005-0000-0000-00004E600000}"/>
    <cellStyle name="20% - Dekorfärg6 3 3 3 4" xfId="5145" xr:uid="{00000000-0005-0000-0000-00004F600000}"/>
    <cellStyle name="20% - Dekorfärg6 3 3 3 4 2" xfId="14030" xr:uid="{00000000-0005-0000-0000-000050600000}"/>
    <cellStyle name="20% - Dekorfärg6 3 3 3 4 2 2" xfId="45995" xr:uid="{00000000-0005-0000-0000-000051600000}"/>
    <cellStyle name="20% - Dekorfärg6 3 3 3 4 3" xfId="31527" xr:uid="{00000000-0005-0000-0000-000052600000}"/>
    <cellStyle name="20% - Dekorfärg6 3 3 3 4 4" xfId="45996" xr:uid="{00000000-0005-0000-0000-000053600000}"/>
    <cellStyle name="20% - Dekorfärg6 3 3 3 4_Tabell 6a K" xfId="23996" xr:uid="{00000000-0005-0000-0000-000054600000}"/>
    <cellStyle name="20% - Dekorfärg6 3 3 3 5" xfId="9645" xr:uid="{00000000-0005-0000-0000-000055600000}"/>
    <cellStyle name="20% - Dekorfärg6 3 3 3 5 2" xfId="45997" xr:uid="{00000000-0005-0000-0000-000056600000}"/>
    <cellStyle name="20% - Dekorfärg6 3 3 3 5 2 2" xfId="45998" xr:uid="{00000000-0005-0000-0000-000057600000}"/>
    <cellStyle name="20% - Dekorfärg6 3 3 3 5 3" xfId="45999" xr:uid="{00000000-0005-0000-0000-000058600000}"/>
    <cellStyle name="20% - Dekorfärg6 3 3 3 6" xfId="27142" xr:uid="{00000000-0005-0000-0000-000059600000}"/>
    <cellStyle name="20% - Dekorfärg6 3 3 3 6 2" xfId="46000" xr:uid="{00000000-0005-0000-0000-00005A600000}"/>
    <cellStyle name="20% - Dekorfärg6 3 3 3 7" xfId="46001" xr:uid="{00000000-0005-0000-0000-00005B600000}"/>
    <cellStyle name="20% - Dekorfärg6 3 3 3 8" xfId="46002" xr:uid="{00000000-0005-0000-0000-00005C600000}"/>
    <cellStyle name="20% - Dekorfärg6 3 3 3_Tabell 6a K" xfId="25958" xr:uid="{00000000-0005-0000-0000-00005D600000}"/>
    <cellStyle name="20% - Dekorfärg6 3 3 4" xfId="1184" xr:uid="{00000000-0005-0000-0000-00005E600000}"/>
    <cellStyle name="20% - Dekorfärg6 3 3 4 2" xfId="1661" xr:uid="{00000000-0005-0000-0000-00005F600000}"/>
    <cellStyle name="20% - Dekorfärg6 3 3 4 2 2" xfId="3853" xr:uid="{00000000-0005-0000-0000-000060600000}"/>
    <cellStyle name="20% - Dekorfärg6 3 3 4 2 2 2" xfId="8239" xr:uid="{00000000-0005-0000-0000-000061600000}"/>
    <cellStyle name="20% - Dekorfärg6 3 3 4 2 2 2 2" xfId="17124" xr:uid="{00000000-0005-0000-0000-000062600000}"/>
    <cellStyle name="20% - Dekorfärg6 3 3 4 2 2 2 2 2" xfId="46003" xr:uid="{00000000-0005-0000-0000-000063600000}"/>
    <cellStyle name="20% - Dekorfärg6 3 3 4 2 2 2 3" xfId="34621" xr:uid="{00000000-0005-0000-0000-000064600000}"/>
    <cellStyle name="20% - Dekorfärg6 3 3 4 2 2 2_Tabell 6a K" xfId="25279" xr:uid="{00000000-0005-0000-0000-000065600000}"/>
    <cellStyle name="20% - Dekorfärg6 3 3 4 2 2 3" xfId="12738" xr:uid="{00000000-0005-0000-0000-000066600000}"/>
    <cellStyle name="20% - Dekorfärg6 3 3 4 2 2 3 2" xfId="46004" xr:uid="{00000000-0005-0000-0000-000067600000}"/>
    <cellStyle name="20% - Dekorfärg6 3 3 4 2 2 4" xfId="30235" xr:uid="{00000000-0005-0000-0000-000068600000}"/>
    <cellStyle name="20% - Dekorfärg6 3 3 4 2 2 5" xfId="46005" xr:uid="{00000000-0005-0000-0000-000069600000}"/>
    <cellStyle name="20% - Dekorfärg6 3 3 4 2 2_Tabell 6a K" xfId="19468" xr:uid="{00000000-0005-0000-0000-00006A600000}"/>
    <cellStyle name="20% - Dekorfärg6 3 3 4 2 3" xfId="6046" xr:uid="{00000000-0005-0000-0000-00006B600000}"/>
    <cellStyle name="20% - Dekorfärg6 3 3 4 2 3 2" xfId="14931" xr:uid="{00000000-0005-0000-0000-00006C600000}"/>
    <cellStyle name="20% - Dekorfärg6 3 3 4 2 3 2 2" xfId="46006" xr:uid="{00000000-0005-0000-0000-00006D600000}"/>
    <cellStyle name="20% - Dekorfärg6 3 3 4 2 3 3" xfId="32428" xr:uid="{00000000-0005-0000-0000-00006E600000}"/>
    <cellStyle name="20% - Dekorfärg6 3 3 4 2 3 4" xfId="46007" xr:uid="{00000000-0005-0000-0000-00006F600000}"/>
    <cellStyle name="20% - Dekorfärg6 3 3 4 2 3_Tabell 6a K" xfId="23164" xr:uid="{00000000-0005-0000-0000-000070600000}"/>
    <cellStyle name="20% - Dekorfärg6 3 3 4 2 4" xfId="10546" xr:uid="{00000000-0005-0000-0000-000071600000}"/>
    <cellStyle name="20% - Dekorfärg6 3 3 4 2 4 2" xfId="46008" xr:uid="{00000000-0005-0000-0000-000072600000}"/>
    <cellStyle name="20% - Dekorfärg6 3 3 4 2 4 2 2" xfId="46009" xr:uid="{00000000-0005-0000-0000-000073600000}"/>
    <cellStyle name="20% - Dekorfärg6 3 3 4 2 4 3" xfId="46010" xr:uid="{00000000-0005-0000-0000-000074600000}"/>
    <cellStyle name="20% - Dekorfärg6 3 3 4 2 5" xfId="28043" xr:uid="{00000000-0005-0000-0000-000075600000}"/>
    <cellStyle name="20% - Dekorfärg6 3 3 4 2 5 2" xfId="46011" xr:uid="{00000000-0005-0000-0000-000076600000}"/>
    <cellStyle name="20% - Dekorfärg6 3 3 4 2 6" xfId="46012" xr:uid="{00000000-0005-0000-0000-000077600000}"/>
    <cellStyle name="20% - Dekorfärg6 3 3 4 2 7" xfId="46013" xr:uid="{00000000-0005-0000-0000-000078600000}"/>
    <cellStyle name="20% - Dekorfärg6 3 3 4 2_Tabell 6a K" xfId="25443" xr:uid="{00000000-0005-0000-0000-000079600000}"/>
    <cellStyle name="20% - Dekorfärg6 3 3 4 3" xfId="3376" xr:uid="{00000000-0005-0000-0000-00007A600000}"/>
    <cellStyle name="20% - Dekorfärg6 3 3 4 3 2" xfId="7762" xr:uid="{00000000-0005-0000-0000-00007B600000}"/>
    <cellStyle name="20% - Dekorfärg6 3 3 4 3 2 2" xfId="16647" xr:uid="{00000000-0005-0000-0000-00007C600000}"/>
    <cellStyle name="20% - Dekorfärg6 3 3 4 3 2 2 2" xfId="46014" xr:uid="{00000000-0005-0000-0000-00007D600000}"/>
    <cellStyle name="20% - Dekorfärg6 3 3 4 3 2 3" xfId="34144" xr:uid="{00000000-0005-0000-0000-00007E600000}"/>
    <cellStyle name="20% - Dekorfärg6 3 3 4 3 2 4" xfId="46015" xr:uid="{00000000-0005-0000-0000-00007F600000}"/>
    <cellStyle name="20% - Dekorfärg6 3 3 4 3 2_Tabell 6a K" xfId="19549" xr:uid="{00000000-0005-0000-0000-000080600000}"/>
    <cellStyle name="20% - Dekorfärg6 3 3 4 3 3" xfId="12261" xr:uid="{00000000-0005-0000-0000-000081600000}"/>
    <cellStyle name="20% - Dekorfärg6 3 3 4 3 3 2" xfId="46016" xr:uid="{00000000-0005-0000-0000-000082600000}"/>
    <cellStyle name="20% - Dekorfärg6 3 3 4 3 3 2 2" xfId="46017" xr:uid="{00000000-0005-0000-0000-000083600000}"/>
    <cellStyle name="20% - Dekorfärg6 3 3 4 3 3 3" xfId="46018" xr:uid="{00000000-0005-0000-0000-000084600000}"/>
    <cellStyle name="20% - Dekorfärg6 3 3 4 3 4" xfId="29758" xr:uid="{00000000-0005-0000-0000-000085600000}"/>
    <cellStyle name="20% - Dekorfärg6 3 3 4 3 4 2" xfId="46019" xr:uid="{00000000-0005-0000-0000-000086600000}"/>
    <cellStyle name="20% - Dekorfärg6 3 3 4 3 5" xfId="46020" xr:uid="{00000000-0005-0000-0000-000087600000}"/>
    <cellStyle name="20% - Dekorfärg6 3 3 4 3 6" xfId="46021" xr:uid="{00000000-0005-0000-0000-000088600000}"/>
    <cellStyle name="20% - Dekorfärg6 3 3 4 3_Tabell 6a K" xfId="19022" xr:uid="{00000000-0005-0000-0000-000089600000}"/>
    <cellStyle name="20% - Dekorfärg6 3 3 4 4" xfId="5569" xr:uid="{00000000-0005-0000-0000-00008A600000}"/>
    <cellStyle name="20% - Dekorfärg6 3 3 4 4 2" xfId="14454" xr:uid="{00000000-0005-0000-0000-00008B600000}"/>
    <cellStyle name="20% - Dekorfärg6 3 3 4 4 2 2" xfId="46022" xr:uid="{00000000-0005-0000-0000-00008C600000}"/>
    <cellStyle name="20% - Dekorfärg6 3 3 4 4 3" xfId="31951" xr:uid="{00000000-0005-0000-0000-00008D600000}"/>
    <cellStyle name="20% - Dekorfärg6 3 3 4 4 4" xfId="46023" xr:uid="{00000000-0005-0000-0000-00008E600000}"/>
    <cellStyle name="20% - Dekorfärg6 3 3 4 4_Tabell 6a K" xfId="23542" xr:uid="{00000000-0005-0000-0000-00008F600000}"/>
    <cellStyle name="20% - Dekorfärg6 3 3 4 5" xfId="10069" xr:uid="{00000000-0005-0000-0000-000090600000}"/>
    <cellStyle name="20% - Dekorfärg6 3 3 4 5 2" xfId="46024" xr:uid="{00000000-0005-0000-0000-000091600000}"/>
    <cellStyle name="20% - Dekorfärg6 3 3 4 5 2 2" xfId="46025" xr:uid="{00000000-0005-0000-0000-000092600000}"/>
    <cellStyle name="20% - Dekorfärg6 3 3 4 5 3" xfId="46026" xr:uid="{00000000-0005-0000-0000-000093600000}"/>
    <cellStyle name="20% - Dekorfärg6 3 3 4 6" xfId="27566" xr:uid="{00000000-0005-0000-0000-000094600000}"/>
    <cellStyle name="20% - Dekorfärg6 3 3 4 6 2" xfId="46027" xr:uid="{00000000-0005-0000-0000-000095600000}"/>
    <cellStyle name="20% - Dekorfärg6 3 3 4 7" xfId="46028" xr:uid="{00000000-0005-0000-0000-000096600000}"/>
    <cellStyle name="20% - Dekorfärg6 3 3 4 8" xfId="46029" xr:uid="{00000000-0005-0000-0000-000097600000}"/>
    <cellStyle name="20% - Dekorfärg6 3 3 4_Tabell 6a K" xfId="18692" xr:uid="{00000000-0005-0000-0000-000098600000}"/>
    <cellStyle name="20% - Dekorfärg6 3 3 5" xfId="1657" xr:uid="{00000000-0005-0000-0000-000099600000}"/>
    <cellStyle name="20% - Dekorfärg6 3 3 5 2" xfId="3849" xr:uid="{00000000-0005-0000-0000-00009A600000}"/>
    <cellStyle name="20% - Dekorfärg6 3 3 5 2 2" xfId="8235" xr:uid="{00000000-0005-0000-0000-00009B600000}"/>
    <cellStyle name="20% - Dekorfärg6 3 3 5 2 2 2" xfId="17120" xr:uid="{00000000-0005-0000-0000-00009C600000}"/>
    <cellStyle name="20% - Dekorfärg6 3 3 5 2 2 2 2" xfId="46030" xr:uid="{00000000-0005-0000-0000-00009D600000}"/>
    <cellStyle name="20% - Dekorfärg6 3 3 5 2 2 3" xfId="34617" xr:uid="{00000000-0005-0000-0000-00009E600000}"/>
    <cellStyle name="20% - Dekorfärg6 3 3 5 2 2_Tabell 6a K" xfId="21902" xr:uid="{00000000-0005-0000-0000-00009F600000}"/>
    <cellStyle name="20% - Dekorfärg6 3 3 5 2 3" xfId="12734" xr:uid="{00000000-0005-0000-0000-0000A0600000}"/>
    <cellStyle name="20% - Dekorfärg6 3 3 5 2 3 2" xfId="46031" xr:uid="{00000000-0005-0000-0000-0000A1600000}"/>
    <cellStyle name="20% - Dekorfärg6 3 3 5 2 4" xfId="30231" xr:uid="{00000000-0005-0000-0000-0000A2600000}"/>
    <cellStyle name="20% - Dekorfärg6 3 3 5 2 5" xfId="46032" xr:uid="{00000000-0005-0000-0000-0000A3600000}"/>
    <cellStyle name="20% - Dekorfärg6 3 3 5 2_Tabell 6a K" xfId="24345" xr:uid="{00000000-0005-0000-0000-0000A4600000}"/>
    <cellStyle name="20% - Dekorfärg6 3 3 5 3" xfId="6042" xr:uid="{00000000-0005-0000-0000-0000A5600000}"/>
    <cellStyle name="20% - Dekorfärg6 3 3 5 3 2" xfId="14927" xr:uid="{00000000-0005-0000-0000-0000A6600000}"/>
    <cellStyle name="20% - Dekorfärg6 3 3 5 3 2 2" xfId="46033" xr:uid="{00000000-0005-0000-0000-0000A7600000}"/>
    <cellStyle name="20% - Dekorfärg6 3 3 5 3 3" xfId="32424" xr:uid="{00000000-0005-0000-0000-0000A8600000}"/>
    <cellStyle name="20% - Dekorfärg6 3 3 5 3 4" xfId="46034" xr:uid="{00000000-0005-0000-0000-0000A9600000}"/>
    <cellStyle name="20% - Dekorfärg6 3 3 5 3_Tabell 6a K" xfId="26328" xr:uid="{00000000-0005-0000-0000-0000AA600000}"/>
    <cellStyle name="20% - Dekorfärg6 3 3 5 4" xfId="10542" xr:uid="{00000000-0005-0000-0000-0000AB600000}"/>
    <cellStyle name="20% - Dekorfärg6 3 3 5 4 2" xfId="46035" xr:uid="{00000000-0005-0000-0000-0000AC600000}"/>
    <cellStyle name="20% - Dekorfärg6 3 3 5 4 2 2" xfId="46036" xr:uid="{00000000-0005-0000-0000-0000AD600000}"/>
    <cellStyle name="20% - Dekorfärg6 3 3 5 4 3" xfId="46037" xr:uid="{00000000-0005-0000-0000-0000AE600000}"/>
    <cellStyle name="20% - Dekorfärg6 3 3 5 5" xfId="28039" xr:uid="{00000000-0005-0000-0000-0000AF600000}"/>
    <cellStyle name="20% - Dekorfärg6 3 3 5 5 2" xfId="46038" xr:uid="{00000000-0005-0000-0000-0000B0600000}"/>
    <cellStyle name="20% - Dekorfärg6 3 3 5 6" xfId="46039" xr:uid="{00000000-0005-0000-0000-0000B1600000}"/>
    <cellStyle name="20% - Dekorfärg6 3 3 5 7" xfId="46040" xr:uid="{00000000-0005-0000-0000-0000B2600000}"/>
    <cellStyle name="20% - Dekorfärg6 3 3 5_Tabell 6a K" xfId="25210" xr:uid="{00000000-0005-0000-0000-0000B3600000}"/>
    <cellStyle name="20% - Dekorfärg6 3 3 6" xfId="2528" xr:uid="{00000000-0005-0000-0000-0000B4600000}"/>
    <cellStyle name="20% - Dekorfärg6 3 3 6 2" xfId="6914" xr:uid="{00000000-0005-0000-0000-0000B5600000}"/>
    <cellStyle name="20% - Dekorfärg6 3 3 6 2 2" xfId="15799" xr:uid="{00000000-0005-0000-0000-0000B6600000}"/>
    <cellStyle name="20% - Dekorfärg6 3 3 6 2 2 2" xfId="46041" xr:uid="{00000000-0005-0000-0000-0000B7600000}"/>
    <cellStyle name="20% - Dekorfärg6 3 3 6 2 3" xfId="33296" xr:uid="{00000000-0005-0000-0000-0000B8600000}"/>
    <cellStyle name="20% - Dekorfärg6 3 3 6 2 4" xfId="46042" xr:uid="{00000000-0005-0000-0000-0000B9600000}"/>
    <cellStyle name="20% - Dekorfärg6 3 3 6 2_Tabell 6a K" xfId="25584" xr:uid="{00000000-0005-0000-0000-0000BA600000}"/>
    <cellStyle name="20% - Dekorfärg6 3 3 6 3" xfId="11413" xr:uid="{00000000-0005-0000-0000-0000BB600000}"/>
    <cellStyle name="20% - Dekorfärg6 3 3 6 3 2" xfId="46043" xr:uid="{00000000-0005-0000-0000-0000BC600000}"/>
    <cellStyle name="20% - Dekorfärg6 3 3 6 3 2 2" xfId="46044" xr:uid="{00000000-0005-0000-0000-0000BD600000}"/>
    <cellStyle name="20% - Dekorfärg6 3 3 6 3 3" xfId="46045" xr:uid="{00000000-0005-0000-0000-0000BE600000}"/>
    <cellStyle name="20% - Dekorfärg6 3 3 6 4" xfId="28910" xr:uid="{00000000-0005-0000-0000-0000BF600000}"/>
    <cellStyle name="20% - Dekorfärg6 3 3 6 4 2" xfId="46046" xr:uid="{00000000-0005-0000-0000-0000C0600000}"/>
    <cellStyle name="20% - Dekorfärg6 3 3 6 5" xfId="46047" xr:uid="{00000000-0005-0000-0000-0000C1600000}"/>
    <cellStyle name="20% - Dekorfärg6 3 3 6 6" xfId="46048" xr:uid="{00000000-0005-0000-0000-0000C2600000}"/>
    <cellStyle name="20% - Dekorfärg6 3 3 6_Tabell 6a K" xfId="21506" xr:uid="{00000000-0005-0000-0000-0000C3600000}"/>
    <cellStyle name="20% - Dekorfärg6 3 3 7" xfId="4721" xr:uid="{00000000-0005-0000-0000-0000C4600000}"/>
    <cellStyle name="20% - Dekorfärg6 3 3 7 2" xfId="13606" xr:uid="{00000000-0005-0000-0000-0000C5600000}"/>
    <cellStyle name="20% - Dekorfärg6 3 3 7 2 2" xfId="46049" xr:uid="{00000000-0005-0000-0000-0000C6600000}"/>
    <cellStyle name="20% - Dekorfärg6 3 3 7 3" xfId="31103" xr:uid="{00000000-0005-0000-0000-0000C7600000}"/>
    <cellStyle name="20% - Dekorfärg6 3 3 7 4" xfId="46050" xr:uid="{00000000-0005-0000-0000-0000C8600000}"/>
    <cellStyle name="20% - Dekorfärg6 3 3 7_Tabell 6a K" xfId="21774" xr:uid="{00000000-0005-0000-0000-0000C9600000}"/>
    <cellStyle name="20% - Dekorfärg6 3 3 8" xfId="9221" xr:uid="{00000000-0005-0000-0000-0000CA600000}"/>
    <cellStyle name="20% - Dekorfärg6 3 3 8 2" xfId="46051" xr:uid="{00000000-0005-0000-0000-0000CB600000}"/>
    <cellStyle name="20% - Dekorfärg6 3 3 8 2 2" xfId="46052" xr:uid="{00000000-0005-0000-0000-0000CC600000}"/>
    <cellStyle name="20% - Dekorfärg6 3 3 8 3" xfId="46053" xr:uid="{00000000-0005-0000-0000-0000CD600000}"/>
    <cellStyle name="20% - Dekorfärg6 3 3 9" xfId="26718" xr:uid="{00000000-0005-0000-0000-0000CE600000}"/>
    <cellStyle name="20% - Dekorfärg6 3 3 9 2" xfId="46054" xr:uid="{00000000-0005-0000-0000-0000CF600000}"/>
    <cellStyle name="20% - Dekorfärg6 3 3_Tabell 6a K" xfId="18275" xr:uid="{00000000-0005-0000-0000-0000D0600000}"/>
    <cellStyle name="20% - Dekorfärg6 3 4" xfId="215" xr:uid="{00000000-0005-0000-0000-0000D1600000}"/>
    <cellStyle name="20% - Dekorfärg6 3 4 10" xfId="46055" xr:uid="{00000000-0005-0000-0000-0000D2600000}"/>
    <cellStyle name="20% - Dekorfärg6 3 4 11" xfId="46056" xr:uid="{00000000-0005-0000-0000-0000D3600000}"/>
    <cellStyle name="20% - Dekorfärg6 3 4 12" xfId="46057" xr:uid="{00000000-0005-0000-0000-0000D4600000}"/>
    <cellStyle name="20% - Dekorfärg6 3 4 2" xfId="427" xr:uid="{00000000-0005-0000-0000-0000D5600000}"/>
    <cellStyle name="20% - Dekorfärg6 3 4 2 2" xfId="851" xr:uid="{00000000-0005-0000-0000-0000D6600000}"/>
    <cellStyle name="20% - Dekorfärg6 3 4 2 2 2" xfId="1664" xr:uid="{00000000-0005-0000-0000-0000D7600000}"/>
    <cellStyle name="20% - Dekorfärg6 3 4 2 2 2 2" xfId="3856" xr:uid="{00000000-0005-0000-0000-0000D8600000}"/>
    <cellStyle name="20% - Dekorfärg6 3 4 2 2 2 2 2" xfId="8242" xr:uid="{00000000-0005-0000-0000-0000D9600000}"/>
    <cellStyle name="20% - Dekorfärg6 3 4 2 2 2 2 2 2" xfId="17127" xr:uid="{00000000-0005-0000-0000-0000DA600000}"/>
    <cellStyle name="20% - Dekorfärg6 3 4 2 2 2 2 2 2 2" xfId="46058" xr:uid="{00000000-0005-0000-0000-0000DB600000}"/>
    <cellStyle name="20% - Dekorfärg6 3 4 2 2 2 2 2 3" xfId="34624" xr:uid="{00000000-0005-0000-0000-0000DC600000}"/>
    <cellStyle name="20% - Dekorfärg6 3 4 2 2 2 2 2_Tabell 6a K" xfId="25017" xr:uid="{00000000-0005-0000-0000-0000DD600000}"/>
    <cellStyle name="20% - Dekorfärg6 3 4 2 2 2 2 3" xfId="12741" xr:uid="{00000000-0005-0000-0000-0000DE600000}"/>
    <cellStyle name="20% - Dekorfärg6 3 4 2 2 2 2 3 2" xfId="46059" xr:uid="{00000000-0005-0000-0000-0000DF600000}"/>
    <cellStyle name="20% - Dekorfärg6 3 4 2 2 2 2 4" xfId="30238" xr:uid="{00000000-0005-0000-0000-0000E0600000}"/>
    <cellStyle name="20% - Dekorfärg6 3 4 2 2 2 2 5" xfId="46060" xr:uid="{00000000-0005-0000-0000-0000E1600000}"/>
    <cellStyle name="20% - Dekorfärg6 3 4 2 2 2 2_Tabell 6a K" xfId="18572" xr:uid="{00000000-0005-0000-0000-0000E2600000}"/>
    <cellStyle name="20% - Dekorfärg6 3 4 2 2 2 3" xfId="6049" xr:uid="{00000000-0005-0000-0000-0000E3600000}"/>
    <cellStyle name="20% - Dekorfärg6 3 4 2 2 2 3 2" xfId="14934" xr:uid="{00000000-0005-0000-0000-0000E4600000}"/>
    <cellStyle name="20% - Dekorfärg6 3 4 2 2 2 3 2 2" xfId="46061" xr:uid="{00000000-0005-0000-0000-0000E5600000}"/>
    <cellStyle name="20% - Dekorfärg6 3 4 2 2 2 3 3" xfId="32431" xr:uid="{00000000-0005-0000-0000-0000E6600000}"/>
    <cellStyle name="20% - Dekorfärg6 3 4 2 2 2 3 4" xfId="46062" xr:uid="{00000000-0005-0000-0000-0000E7600000}"/>
    <cellStyle name="20% - Dekorfärg6 3 4 2 2 2 3_Tabell 6a K" xfId="21269" xr:uid="{00000000-0005-0000-0000-0000E8600000}"/>
    <cellStyle name="20% - Dekorfärg6 3 4 2 2 2 4" xfId="10549" xr:uid="{00000000-0005-0000-0000-0000E9600000}"/>
    <cellStyle name="20% - Dekorfärg6 3 4 2 2 2 4 2" xfId="46063" xr:uid="{00000000-0005-0000-0000-0000EA600000}"/>
    <cellStyle name="20% - Dekorfärg6 3 4 2 2 2 4 2 2" xfId="46064" xr:uid="{00000000-0005-0000-0000-0000EB600000}"/>
    <cellStyle name="20% - Dekorfärg6 3 4 2 2 2 4 3" xfId="46065" xr:uid="{00000000-0005-0000-0000-0000EC600000}"/>
    <cellStyle name="20% - Dekorfärg6 3 4 2 2 2 5" xfId="28046" xr:uid="{00000000-0005-0000-0000-0000ED600000}"/>
    <cellStyle name="20% - Dekorfärg6 3 4 2 2 2 5 2" xfId="46066" xr:uid="{00000000-0005-0000-0000-0000EE600000}"/>
    <cellStyle name="20% - Dekorfärg6 3 4 2 2 2 6" xfId="46067" xr:uid="{00000000-0005-0000-0000-0000EF600000}"/>
    <cellStyle name="20% - Dekorfärg6 3 4 2 2 2 7" xfId="46068" xr:uid="{00000000-0005-0000-0000-0000F0600000}"/>
    <cellStyle name="20% - Dekorfärg6 3 4 2 2 2_Tabell 6a K" xfId="26245" xr:uid="{00000000-0005-0000-0000-0000F1600000}"/>
    <cellStyle name="20% - Dekorfärg6 3 4 2 2 3" xfId="3043" xr:uid="{00000000-0005-0000-0000-0000F2600000}"/>
    <cellStyle name="20% - Dekorfärg6 3 4 2 2 3 2" xfId="7429" xr:uid="{00000000-0005-0000-0000-0000F3600000}"/>
    <cellStyle name="20% - Dekorfärg6 3 4 2 2 3 2 2" xfId="16314" xr:uid="{00000000-0005-0000-0000-0000F4600000}"/>
    <cellStyle name="20% - Dekorfärg6 3 4 2 2 3 2 2 2" xfId="46069" xr:uid="{00000000-0005-0000-0000-0000F5600000}"/>
    <cellStyle name="20% - Dekorfärg6 3 4 2 2 3 2 3" xfId="33811" xr:uid="{00000000-0005-0000-0000-0000F6600000}"/>
    <cellStyle name="20% - Dekorfärg6 3 4 2 2 3 2 4" xfId="46070" xr:uid="{00000000-0005-0000-0000-0000F7600000}"/>
    <cellStyle name="20% - Dekorfärg6 3 4 2 2 3 2_Tabell 6a K" xfId="22614" xr:uid="{00000000-0005-0000-0000-0000F8600000}"/>
    <cellStyle name="20% - Dekorfärg6 3 4 2 2 3 3" xfId="11928" xr:uid="{00000000-0005-0000-0000-0000F9600000}"/>
    <cellStyle name="20% - Dekorfärg6 3 4 2 2 3 3 2" xfId="46071" xr:uid="{00000000-0005-0000-0000-0000FA600000}"/>
    <cellStyle name="20% - Dekorfärg6 3 4 2 2 3 3 2 2" xfId="46072" xr:uid="{00000000-0005-0000-0000-0000FB600000}"/>
    <cellStyle name="20% - Dekorfärg6 3 4 2 2 3 3 3" xfId="46073" xr:uid="{00000000-0005-0000-0000-0000FC600000}"/>
    <cellStyle name="20% - Dekorfärg6 3 4 2 2 3 4" xfId="29425" xr:uid="{00000000-0005-0000-0000-0000FD600000}"/>
    <cellStyle name="20% - Dekorfärg6 3 4 2 2 3 4 2" xfId="46074" xr:uid="{00000000-0005-0000-0000-0000FE600000}"/>
    <cellStyle name="20% - Dekorfärg6 3 4 2 2 3 5" xfId="46075" xr:uid="{00000000-0005-0000-0000-0000FF600000}"/>
    <cellStyle name="20% - Dekorfärg6 3 4 2 2 3 6" xfId="46076" xr:uid="{00000000-0005-0000-0000-000000610000}"/>
    <cellStyle name="20% - Dekorfärg6 3 4 2 2 3_Tabell 6a K" xfId="19628" xr:uid="{00000000-0005-0000-0000-000001610000}"/>
    <cellStyle name="20% - Dekorfärg6 3 4 2 2 4" xfId="5236" xr:uid="{00000000-0005-0000-0000-000002610000}"/>
    <cellStyle name="20% - Dekorfärg6 3 4 2 2 4 2" xfId="14121" xr:uid="{00000000-0005-0000-0000-000003610000}"/>
    <cellStyle name="20% - Dekorfärg6 3 4 2 2 4 2 2" xfId="46077" xr:uid="{00000000-0005-0000-0000-000004610000}"/>
    <cellStyle name="20% - Dekorfärg6 3 4 2 2 4 3" xfId="31618" xr:uid="{00000000-0005-0000-0000-000005610000}"/>
    <cellStyle name="20% - Dekorfärg6 3 4 2 2 4 4" xfId="46078" xr:uid="{00000000-0005-0000-0000-000006610000}"/>
    <cellStyle name="20% - Dekorfärg6 3 4 2 2 4_Tabell 6a K" xfId="21102" xr:uid="{00000000-0005-0000-0000-000007610000}"/>
    <cellStyle name="20% - Dekorfärg6 3 4 2 2 5" xfId="9736" xr:uid="{00000000-0005-0000-0000-000008610000}"/>
    <cellStyle name="20% - Dekorfärg6 3 4 2 2 5 2" xfId="46079" xr:uid="{00000000-0005-0000-0000-000009610000}"/>
    <cellStyle name="20% - Dekorfärg6 3 4 2 2 5 2 2" xfId="46080" xr:uid="{00000000-0005-0000-0000-00000A610000}"/>
    <cellStyle name="20% - Dekorfärg6 3 4 2 2 5 3" xfId="46081" xr:uid="{00000000-0005-0000-0000-00000B610000}"/>
    <cellStyle name="20% - Dekorfärg6 3 4 2 2 6" xfId="27233" xr:uid="{00000000-0005-0000-0000-00000C610000}"/>
    <cellStyle name="20% - Dekorfärg6 3 4 2 2 6 2" xfId="46082" xr:uid="{00000000-0005-0000-0000-00000D610000}"/>
    <cellStyle name="20% - Dekorfärg6 3 4 2 2 7" xfId="46083" xr:uid="{00000000-0005-0000-0000-00000E610000}"/>
    <cellStyle name="20% - Dekorfärg6 3 4 2 2 8" xfId="46084" xr:uid="{00000000-0005-0000-0000-00000F610000}"/>
    <cellStyle name="20% - Dekorfärg6 3 4 2 2_Tabell 6a K" xfId="17958" xr:uid="{00000000-0005-0000-0000-000010610000}"/>
    <cellStyle name="20% - Dekorfärg6 3 4 2 3" xfId="1663" xr:uid="{00000000-0005-0000-0000-000011610000}"/>
    <cellStyle name="20% - Dekorfärg6 3 4 2 3 2" xfId="3855" xr:uid="{00000000-0005-0000-0000-000012610000}"/>
    <cellStyle name="20% - Dekorfärg6 3 4 2 3 2 2" xfId="8241" xr:uid="{00000000-0005-0000-0000-000013610000}"/>
    <cellStyle name="20% - Dekorfärg6 3 4 2 3 2 2 2" xfId="17126" xr:uid="{00000000-0005-0000-0000-000014610000}"/>
    <cellStyle name="20% - Dekorfärg6 3 4 2 3 2 2 2 2" xfId="46085" xr:uid="{00000000-0005-0000-0000-000015610000}"/>
    <cellStyle name="20% - Dekorfärg6 3 4 2 3 2 2 3" xfId="34623" xr:uid="{00000000-0005-0000-0000-000016610000}"/>
    <cellStyle name="20% - Dekorfärg6 3 4 2 3 2 2_Tabell 6a K" xfId="20640" xr:uid="{00000000-0005-0000-0000-000017610000}"/>
    <cellStyle name="20% - Dekorfärg6 3 4 2 3 2 3" xfId="12740" xr:uid="{00000000-0005-0000-0000-000018610000}"/>
    <cellStyle name="20% - Dekorfärg6 3 4 2 3 2 3 2" xfId="46086" xr:uid="{00000000-0005-0000-0000-000019610000}"/>
    <cellStyle name="20% - Dekorfärg6 3 4 2 3 2 4" xfId="30237" xr:uid="{00000000-0005-0000-0000-00001A610000}"/>
    <cellStyle name="20% - Dekorfärg6 3 4 2 3 2 5" xfId="46087" xr:uid="{00000000-0005-0000-0000-00001B610000}"/>
    <cellStyle name="20% - Dekorfärg6 3 4 2 3 2_Tabell 6a K" xfId="20939" xr:uid="{00000000-0005-0000-0000-00001C610000}"/>
    <cellStyle name="20% - Dekorfärg6 3 4 2 3 3" xfId="6048" xr:uid="{00000000-0005-0000-0000-00001D610000}"/>
    <cellStyle name="20% - Dekorfärg6 3 4 2 3 3 2" xfId="14933" xr:uid="{00000000-0005-0000-0000-00001E610000}"/>
    <cellStyle name="20% - Dekorfärg6 3 4 2 3 3 2 2" xfId="46088" xr:uid="{00000000-0005-0000-0000-00001F610000}"/>
    <cellStyle name="20% - Dekorfärg6 3 4 2 3 3 3" xfId="32430" xr:uid="{00000000-0005-0000-0000-000020610000}"/>
    <cellStyle name="20% - Dekorfärg6 3 4 2 3 3 4" xfId="46089" xr:uid="{00000000-0005-0000-0000-000021610000}"/>
    <cellStyle name="20% - Dekorfärg6 3 4 2 3 3_Tabell 6a K" xfId="23388" xr:uid="{00000000-0005-0000-0000-000022610000}"/>
    <cellStyle name="20% - Dekorfärg6 3 4 2 3 4" xfId="10548" xr:uid="{00000000-0005-0000-0000-000023610000}"/>
    <cellStyle name="20% - Dekorfärg6 3 4 2 3 4 2" xfId="46090" xr:uid="{00000000-0005-0000-0000-000024610000}"/>
    <cellStyle name="20% - Dekorfärg6 3 4 2 3 4 2 2" xfId="46091" xr:uid="{00000000-0005-0000-0000-000025610000}"/>
    <cellStyle name="20% - Dekorfärg6 3 4 2 3 4 3" xfId="46092" xr:uid="{00000000-0005-0000-0000-000026610000}"/>
    <cellStyle name="20% - Dekorfärg6 3 4 2 3 5" xfId="28045" xr:uid="{00000000-0005-0000-0000-000027610000}"/>
    <cellStyle name="20% - Dekorfärg6 3 4 2 3 5 2" xfId="46093" xr:uid="{00000000-0005-0000-0000-000028610000}"/>
    <cellStyle name="20% - Dekorfärg6 3 4 2 3 6" xfId="46094" xr:uid="{00000000-0005-0000-0000-000029610000}"/>
    <cellStyle name="20% - Dekorfärg6 3 4 2 3 7" xfId="46095" xr:uid="{00000000-0005-0000-0000-00002A610000}"/>
    <cellStyle name="20% - Dekorfärg6 3 4 2 3_Tabell 6a K" xfId="18590" xr:uid="{00000000-0005-0000-0000-00002B610000}"/>
    <cellStyle name="20% - Dekorfärg6 3 4 2 4" xfId="2619" xr:uid="{00000000-0005-0000-0000-00002C610000}"/>
    <cellStyle name="20% - Dekorfärg6 3 4 2 4 2" xfId="7005" xr:uid="{00000000-0005-0000-0000-00002D610000}"/>
    <cellStyle name="20% - Dekorfärg6 3 4 2 4 2 2" xfId="15890" xr:uid="{00000000-0005-0000-0000-00002E610000}"/>
    <cellStyle name="20% - Dekorfärg6 3 4 2 4 2 2 2" xfId="46096" xr:uid="{00000000-0005-0000-0000-00002F610000}"/>
    <cellStyle name="20% - Dekorfärg6 3 4 2 4 2 3" xfId="33387" xr:uid="{00000000-0005-0000-0000-000030610000}"/>
    <cellStyle name="20% - Dekorfärg6 3 4 2 4 2 4" xfId="46097" xr:uid="{00000000-0005-0000-0000-000031610000}"/>
    <cellStyle name="20% - Dekorfärg6 3 4 2 4 2_Tabell 6a K" xfId="24785" xr:uid="{00000000-0005-0000-0000-000032610000}"/>
    <cellStyle name="20% - Dekorfärg6 3 4 2 4 3" xfId="11504" xr:uid="{00000000-0005-0000-0000-000033610000}"/>
    <cellStyle name="20% - Dekorfärg6 3 4 2 4 3 2" xfId="46098" xr:uid="{00000000-0005-0000-0000-000034610000}"/>
    <cellStyle name="20% - Dekorfärg6 3 4 2 4 3 2 2" xfId="46099" xr:uid="{00000000-0005-0000-0000-000035610000}"/>
    <cellStyle name="20% - Dekorfärg6 3 4 2 4 3 3" xfId="46100" xr:uid="{00000000-0005-0000-0000-000036610000}"/>
    <cellStyle name="20% - Dekorfärg6 3 4 2 4 4" xfId="29001" xr:uid="{00000000-0005-0000-0000-000037610000}"/>
    <cellStyle name="20% - Dekorfärg6 3 4 2 4 4 2" xfId="46101" xr:uid="{00000000-0005-0000-0000-000038610000}"/>
    <cellStyle name="20% - Dekorfärg6 3 4 2 4 5" xfId="46102" xr:uid="{00000000-0005-0000-0000-000039610000}"/>
    <cellStyle name="20% - Dekorfärg6 3 4 2 4 6" xfId="46103" xr:uid="{00000000-0005-0000-0000-00003A610000}"/>
    <cellStyle name="20% - Dekorfärg6 3 4 2 4_Tabell 6a K" xfId="23900" xr:uid="{00000000-0005-0000-0000-00003B610000}"/>
    <cellStyle name="20% - Dekorfärg6 3 4 2 5" xfId="4812" xr:uid="{00000000-0005-0000-0000-00003C610000}"/>
    <cellStyle name="20% - Dekorfärg6 3 4 2 5 2" xfId="13697" xr:uid="{00000000-0005-0000-0000-00003D610000}"/>
    <cellStyle name="20% - Dekorfärg6 3 4 2 5 2 2" xfId="46104" xr:uid="{00000000-0005-0000-0000-00003E610000}"/>
    <cellStyle name="20% - Dekorfärg6 3 4 2 5 3" xfId="31194" xr:uid="{00000000-0005-0000-0000-00003F610000}"/>
    <cellStyle name="20% - Dekorfärg6 3 4 2 5 4" xfId="46105" xr:uid="{00000000-0005-0000-0000-000040610000}"/>
    <cellStyle name="20% - Dekorfärg6 3 4 2 5_Tabell 6a K" xfId="18932" xr:uid="{00000000-0005-0000-0000-000041610000}"/>
    <cellStyle name="20% - Dekorfärg6 3 4 2 6" xfId="9312" xr:uid="{00000000-0005-0000-0000-000042610000}"/>
    <cellStyle name="20% - Dekorfärg6 3 4 2 6 2" xfId="46106" xr:uid="{00000000-0005-0000-0000-000043610000}"/>
    <cellStyle name="20% - Dekorfärg6 3 4 2 6 2 2" xfId="46107" xr:uid="{00000000-0005-0000-0000-000044610000}"/>
    <cellStyle name="20% - Dekorfärg6 3 4 2 6 3" xfId="46108" xr:uid="{00000000-0005-0000-0000-000045610000}"/>
    <cellStyle name="20% - Dekorfärg6 3 4 2 7" xfId="26809" xr:uid="{00000000-0005-0000-0000-000046610000}"/>
    <cellStyle name="20% - Dekorfärg6 3 4 2 7 2" xfId="46109" xr:uid="{00000000-0005-0000-0000-000047610000}"/>
    <cellStyle name="20% - Dekorfärg6 3 4 2 8" xfId="46110" xr:uid="{00000000-0005-0000-0000-000048610000}"/>
    <cellStyle name="20% - Dekorfärg6 3 4 2 9" xfId="46111" xr:uid="{00000000-0005-0000-0000-000049610000}"/>
    <cellStyle name="20% - Dekorfärg6 3 4 2_Tabell 6a K" xfId="23041" xr:uid="{00000000-0005-0000-0000-00004A610000}"/>
    <cellStyle name="20% - Dekorfärg6 3 4 3" xfId="639" xr:uid="{00000000-0005-0000-0000-00004B610000}"/>
    <cellStyle name="20% - Dekorfärg6 3 4 3 2" xfId="1665" xr:uid="{00000000-0005-0000-0000-00004C610000}"/>
    <cellStyle name="20% - Dekorfärg6 3 4 3 2 2" xfId="3857" xr:uid="{00000000-0005-0000-0000-00004D610000}"/>
    <cellStyle name="20% - Dekorfärg6 3 4 3 2 2 2" xfId="8243" xr:uid="{00000000-0005-0000-0000-00004E610000}"/>
    <cellStyle name="20% - Dekorfärg6 3 4 3 2 2 2 2" xfId="17128" xr:uid="{00000000-0005-0000-0000-00004F610000}"/>
    <cellStyle name="20% - Dekorfärg6 3 4 3 2 2 2 2 2" xfId="46112" xr:uid="{00000000-0005-0000-0000-000050610000}"/>
    <cellStyle name="20% - Dekorfärg6 3 4 3 2 2 2 3" xfId="34625" xr:uid="{00000000-0005-0000-0000-000051610000}"/>
    <cellStyle name="20% - Dekorfärg6 3 4 3 2 2 2_Tabell 6a K" xfId="24691" xr:uid="{00000000-0005-0000-0000-000052610000}"/>
    <cellStyle name="20% - Dekorfärg6 3 4 3 2 2 3" xfId="12742" xr:uid="{00000000-0005-0000-0000-000053610000}"/>
    <cellStyle name="20% - Dekorfärg6 3 4 3 2 2 3 2" xfId="46113" xr:uid="{00000000-0005-0000-0000-000054610000}"/>
    <cellStyle name="20% - Dekorfärg6 3 4 3 2 2 4" xfId="30239" xr:uid="{00000000-0005-0000-0000-000055610000}"/>
    <cellStyle name="20% - Dekorfärg6 3 4 3 2 2 5" xfId="46114" xr:uid="{00000000-0005-0000-0000-000056610000}"/>
    <cellStyle name="20% - Dekorfärg6 3 4 3 2 2_Tabell 6a K" xfId="24847" xr:uid="{00000000-0005-0000-0000-000057610000}"/>
    <cellStyle name="20% - Dekorfärg6 3 4 3 2 3" xfId="6050" xr:uid="{00000000-0005-0000-0000-000058610000}"/>
    <cellStyle name="20% - Dekorfärg6 3 4 3 2 3 2" xfId="14935" xr:uid="{00000000-0005-0000-0000-000059610000}"/>
    <cellStyle name="20% - Dekorfärg6 3 4 3 2 3 2 2" xfId="46115" xr:uid="{00000000-0005-0000-0000-00005A610000}"/>
    <cellStyle name="20% - Dekorfärg6 3 4 3 2 3 3" xfId="32432" xr:uid="{00000000-0005-0000-0000-00005B610000}"/>
    <cellStyle name="20% - Dekorfärg6 3 4 3 2 3 4" xfId="46116" xr:uid="{00000000-0005-0000-0000-00005C610000}"/>
    <cellStyle name="20% - Dekorfärg6 3 4 3 2 3_Tabell 6a K" xfId="20491" xr:uid="{00000000-0005-0000-0000-00005D610000}"/>
    <cellStyle name="20% - Dekorfärg6 3 4 3 2 4" xfId="10550" xr:uid="{00000000-0005-0000-0000-00005E610000}"/>
    <cellStyle name="20% - Dekorfärg6 3 4 3 2 4 2" xfId="46117" xr:uid="{00000000-0005-0000-0000-00005F610000}"/>
    <cellStyle name="20% - Dekorfärg6 3 4 3 2 4 2 2" xfId="46118" xr:uid="{00000000-0005-0000-0000-000060610000}"/>
    <cellStyle name="20% - Dekorfärg6 3 4 3 2 4 3" xfId="46119" xr:uid="{00000000-0005-0000-0000-000061610000}"/>
    <cellStyle name="20% - Dekorfärg6 3 4 3 2 5" xfId="28047" xr:uid="{00000000-0005-0000-0000-000062610000}"/>
    <cellStyle name="20% - Dekorfärg6 3 4 3 2 5 2" xfId="46120" xr:uid="{00000000-0005-0000-0000-000063610000}"/>
    <cellStyle name="20% - Dekorfärg6 3 4 3 2 6" xfId="46121" xr:uid="{00000000-0005-0000-0000-000064610000}"/>
    <cellStyle name="20% - Dekorfärg6 3 4 3 2 7" xfId="46122" xr:uid="{00000000-0005-0000-0000-000065610000}"/>
    <cellStyle name="20% - Dekorfärg6 3 4 3 2_Tabell 6a K" xfId="24075" xr:uid="{00000000-0005-0000-0000-000066610000}"/>
    <cellStyle name="20% - Dekorfärg6 3 4 3 3" xfId="2831" xr:uid="{00000000-0005-0000-0000-000067610000}"/>
    <cellStyle name="20% - Dekorfärg6 3 4 3 3 2" xfId="7217" xr:uid="{00000000-0005-0000-0000-000068610000}"/>
    <cellStyle name="20% - Dekorfärg6 3 4 3 3 2 2" xfId="16102" xr:uid="{00000000-0005-0000-0000-000069610000}"/>
    <cellStyle name="20% - Dekorfärg6 3 4 3 3 2 2 2" xfId="46123" xr:uid="{00000000-0005-0000-0000-00006A610000}"/>
    <cellStyle name="20% - Dekorfärg6 3 4 3 3 2 3" xfId="33599" xr:uid="{00000000-0005-0000-0000-00006B610000}"/>
    <cellStyle name="20% - Dekorfärg6 3 4 3 3 2 4" xfId="46124" xr:uid="{00000000-0005-0000-0000-00006C610000}"/>
    <cellStyle name="20% - Dekorfärg6 3 4 3 3 2_Tabell 6a K" xfId="24854" xr:uid="{00000000-0005-0000-0000-00006D610000}"/>
    <cellStyle name="20% - Dekorfärg6 3 4 3 3 3" xfId="11716" xr:uid="{00000000-0005-0000-0000-00006E610000}"/>
    <cellStyle name="20% - Dekorfärg6 3 4 3 3 3 2" xfId="46125" xr:uid="{00000000-0005-0000-0000-00006F610000}"/>
    <cellStyle name="20% - Dekorfärg6 3 4 3 3 3 2 2" xfId="46126" xr:uid="{00000000-0005-0000-0000-000070610000}"/>
    <cellStyle name="20% - Dekorfärg6 3 4 3 3 3 3" xfId="46127" xr:uid="{00000000-0005-0000-0000-000071610000}"/>
    <cellStyle name="20% - Dekorfärg6 3 4 3 3 4" xfId="29213" xr:uid="{00000000-0005-0000-0000-000072610000}"/>
    <cellStyle name="20% - Dekorfärg6 3 4 3 3 4 2" xfId="46128" xr:uid="{00000000-0005-0000-0000-000073610000}"/>
    <cellStyle name="20% - Dekorfärg6 3 4 3 3 5" xfId="46129" xr:uid="{00000000-0005-0000-0000-000074610000}"/>
    <cellStyle name="20% - Dekorfärg6 3 4 3 3 6" xfId="46130" xr:uid="{00000000-0005-0000-0000-000075610000}"/>
    <cellStyle name="20% - Dekorfärg6 3 4 3 3_Tabell 6a K" xfId="17900" xr:uid="{00000000-0005-0000-0000-000076610000}"/>
    <cellStyle name="20% - Dekorfärg6 3 4 3 4" xfId="5024" xr:uid="{00000000-0005-0000-0000-000077610000}"/>
    <cellStyle name="20% - Dekorfärg6 3 4 3 4 2" xfId="13909" xr:uid="{00000000-0005-0000-0000-000078610000}"/>
    <cellStyle name="20% - Dekorfärg6 3 4 3 4 2 2" xfId="46131" xr:uid="{00000000-0005-0000-0000-000079610000}"/>
    <cellStyle name="20% - Dekorfärg6 3 4 3 4 3" xfId="31406" xr:uid="{00000000-0005-0000-0000-00007A610000}"/>
    <cellStyle name="20% - Dekorfärg6 3 4 3 4 4" xfId="46132" xr:uid="{00000000-0005-0000-0000-00007B610000}"/>
    <cellStyle name="20% - Dekorfärg6 3 4 3 4_Tabell 6a K" xfId="24004" xr:uid="{00000000-0005-0000-0000-00007C610000}"/>
    <cellStyle name="20% - Dekorfärg6 3 4 3 5" xfId="9524" xr:uid="{00000000-0005-0000-0000-00007D610000}"/>
    <cellStyle name="20% - Dekorfärg6 3 4 3 5 2" xfId="46133" xr:uid="{00000000-0005-0000-0000-00007E610000}"/>
    <cellStyle name="20% - Dekorfärg6 3 4 3 5 2 2" xfId="46134" xr:uid="{00000000-0005-0000-0000-00007F610000}"/>
    <cellStyle name="20% - Dekorfärg6 3 4 3 5 3" xfId="46135" xr:uid="{00000000-0005-0000-0000-000080610000}"/>
    <cellStyle name="20% - Dekorfärg6 3 4 3 6" xfId="27021" xr:uid="{00000000-0005-0000-0000-000081610000}"/>
    <cellStyle name="20% - Dekorfärg6 3 4 3 6 2" xfId="46136" xr:uid="{00000000-0005-0000-0000-000082610000}"/>
    <cellStyle name="20% - Dekorfärg6 3 4 3 7" xfId="46137" xr:uid="{00000000-0005-0000-0000-000083610000}"/>
    <cellStyle name="20% - Dekorfärg6 3 4 3 8" xfId="46138" xr:uid="{00000000-0005-0000-0000-000084610000}"/>
    <cellStyle name="20% - Dekorfärg6 3 4 3_Tabell 6a K" xfId="18170" xr:uid="{00000000-0005-0000-0000-000085610000}"/>
    <cellStyle name="20% - Dekorfärg6 3 4 4" xfId="1063" xr:uid="{00000000-0005-0000-0000-000086610000}"/>
    <cellStyle name="20% - Dekorfärg6 3 4 4 2" xfId="1666" xr:uid="{00000000-0005-0000-0000-000087610000}"/>
    <cellStyle name="20% - Dekorfärg6 3 4 4 2 2" xfId="3858" xr:uid="{00000000-0005-0000-0000-000088610000}"/>
    <cellStyle name="20% - Dekorfärg6 3 4 4 2 2 2" xfId="8244" xr:uid="{00000000-0005-0000-0000-000089610000}"/>
    <cellStyle name="20% - Dekorfärg6 3 4 4 2 2 2 2" xfId="17129" xr:uid="{00000000-0005-0000-0000-00008A610000}"/>
    <cellStyle name="20% - Dekorfärg6 3 4 4 2 2 2 2 2" xfId="46139" xr:uid="{00000000-0005-0000-0000-00008B610000}"/>
    <cellStyle name="20% - Dekorfärg6 3 4 4 2 2 2 3" xfId="34626" xr:uid="{00000000-0005-0000-0000-00008C610000}"/>
    <cellStyle name="20% - Dekorfärg6 3 4 4 2 2 2_Tabell 6a K" xfId="24071" xr:uid="{00000000-0005-0000-0000-00008D610000}"/>
    <cellStyle name="20% - Dekorfärg6 3 4 4 2 2 3" xfId="12743" xr:uid="{00000000-0005-0000-0000-00008E610000}"/>
    <cellStyle name="20% - Dekorfärg6 3 4 4 2 2 3 2" xfId="46140" xr:uid="{00000000-0005-0000-0000-00008F610000}"/>
    <cellStyle name="20% - Dekorfärg6 3 4 4 2 2 4" xfId="30240" xr:uid="{00000000-0005-0000-0000-000090610000}"/>
    <cellStyle name="20% - Dekorfärg6 3 4 4 2 2 5" xfId="46141" xr:uid="{00000000-0005-0000-0000-000091610000}"/>
    <cellStyle name="20% - Dekorfärg6 3 4 4 2 2_Tabell 6a K" xfId="25100" xr:uid="{00000000-0005-0000-0000-000092610000}"/>
    <cellStyle name="20% - Dekorfärg6 3 4 4 2 3" xfId="6051" xr:uid="{00000000-0005-0000-0000-000093610000}"/>
    <cellStyle name="20% - Dekorfärg6 3 4 4 2 3 2" xfId="14936" xr:uid="{00000000-0005-0000-0000-000094610000}"/>
    <cellStyle name="20% - Dekorfärg6 3 4 4 2 3 2 2" xfId="46142" xr:uid="{00000000-0005-0000-0000-000095610000}"/>
    <cellStyle name="20% - Dekorfärg6 3 4 4 2 3 3" xfId="32433" xr:uid="{00000000-0005-0000-0000-000096610000}"/>
    <cellStyle name="20% - Dekorfärg6 3 4 4 2 3 4" xfId="46143" xr:uid="{00000000-0005-0000-0000-000097610000}"/>
    <cellStyle name="20% - Dekorfärg6 3 4 4 2 3_Tabell 6a K" xfId="22798" xr:uid="{00000000-0005-0000-0000-000098610000}"/>
    <cellStyle name="20% - Dekorfärg6 3 4 4 2 4" xfId="10551" xr:uid="{00000000-0005-0000-0000-000099610000}"/>
    <cellStyle name="20% - Dekorfärg6 3 4 4 2 4 2" xfId="46144" xr:uid="{00000000-0005-0000-0000-00009A610000}"/>
    <cellStyle name="20% - Dekorfärg6 3 4 4 2 4 2 2" xfId="46145" xr:uid="{00000000-0005-0000-0000-00009B610000}"/>
    <cellStyle name="20% - Dekorfärg6 3 4 4 2 4 3" xfId="46146" xr:uid="{00000000-0005-0000-0000-00009C610000}"/>
    <cellStyle name="20% - Dekorfärg6 3 4 4 2 5" xfId="28048" xr:uid="{00000000-0005-0000-0000-00009D610000}"/>
    <cellStyle name="20% - Dekorfärg6 3 4 4 2 5 2" xfId="46147" xr:uid="{00000000-0005-0000-0000-00009E610000}"/>
    <cellStyle name="20% - Dekorfärg6 3 4 4 2 6" xfId="46148" xr:uid="{00000000-0005-0000-0000-00009F610000}"/>
    <cellStyle name="20% - Dekorfärg6 3 4 4 2 7" xfId="46149" xr:uid="{00000000-0005-0000-0000-0000A0610000}"/>
    <cellStyle name="20% - Dekorfärg6 3 4 4 2_Tabell 6a K" xfId="18039" xr:uid="{00000000-0005-0000-0000-0000A1610000}"/>
    <cellStyle name="20% - Dekorfärg6 3 4 4 3" xfId="3255" xr:uid="{00000000-0005-0000-0000-0000A2610000}"/>
    <cellStyle name="20% - Dekorfärg6 3 4 4 3 2" xfId="7641" xr:uid="{00000000-0005-0000-0000-0000A3610000}"/>
    <cellStyle name="20% - Dekorfärg6 3 4 4 3 2 2" xfId="16526" xr:uid="{00000000-0005-0000-0000-0000A4610000}"/>
    <cellStyle name="20% - Dekorfärg6 3 4 4 3 2 2 2" xfId="46150" xr:uid="{00000000-0005-0000-0000-0000A5610000}"/>
    <cellStyle name="20% - Dekorfärg6 3 4 4 3 2 3" xfId="34023" xr:uid="{00000000-0005-0000-0000-0000A6610000}"/>
    <cellStyle name="20% - Dekorfärg6 3 4 4 3 2 4" xfId="46151" xr:uid="{00000000-0005-0000-0000-0000A7610000}"/>
    <cellStyle name="20% - Dekorfärg6 3 4 4 3 2_Tabell 6a K" xfId="22192" xr:uid="{00000000-0005-0000-0000-0000A8610000}"/>
    <cellStyle name="20% - Dekorfärg6 3 4 4 3 3" xfId="12140" xr:uid="{00000000-0005-0000-0000-0000A9610000}"/>
    <cellStyle name="20% - Dekorfärg6 3 4 4 3 3 2" xfId="46152" xr:uid="{00000000-0005-0000-0000-0000AA610000}"/>
    <cellStyle name="20% - Dekorfärg6 3 4 4 3 3 2 2" xfId="46153" xr:uid="{00000000-0005-0000-0000-0000AB610000}"/>
    <cellStyle name="20% - Dekorfärg6 3 4 4 3 3 3" xfId="46154" xr:uid="{00000000-0005-0000-0000-0000AC610000}"/>
    <cellStyle name="20% - Dekorfärg6 3 4 4 3 4" xfId="29637" xr:uid="{00000000-0005-0000-0000-0000AD610000}"/>
    <cellStyle name="20% - Dekorfärg6 3 4 4 3 4 2" xfId="46155" xr:uid="{00000000-0005-0000-0000-0000AE610000}"/>
    <cellStyle name="20% - Dekorfärg6 3 4 4 3 5" xfId="46156" xr:uid="{00000000-0005-0000-0000-0000AF610000}"/>
    <cellStyle name="20% - Dekorfärg6 3 4 4 3 6" xfId="46157" xr:uid="{00000000-0005-0000-0000-0000B0610000}"/>
    <cellStyle name="20% - Dekorfärg6 3 4 4 3_Tabell 6a K" xfId="25538" xr:uid="{00000000-0005-0000-0000-0000B1610000}"/>
    <cellStyle name="20% - Dekorfärg6 3 4 4 4" xfId="5448" xr:uid="{00000000-0005-0000-0000-0000B2610000}"/>
    <cellStyle name="20% - Dekorfärg6 3 4 4 4 2" xfId="14333" xr:uid="{00000000-0005-0000-0000-0000B3610000}"/>
    <cellStyle name="20% - Dekorfärg6 3 4 4 4 2 2" xfId="46158" xr:uid="{00000000-0005-0000-0000-0000B4610000}"/>
    <cellStyle name="20% - Dekorfärg6 3 4 4 4 3" xfId="31830" xr:uid="{00000000-0005-0000-0000-0000B5610000}"/>
    <cellStyle name="20% - Dekorfärg6 3 4 4 4 4" xfId="46159" xr:uid="{00000000-0005-0000-0000-0000B6610000}"/>
    <cellStyle name="20% - Dekorfärg6 3 4 4 4_Tabell 6a K" xfId="19202" xr:uid="{00000000-0005-0000-0000-0000B7610000}"/>
    <cellStyle name="20% - Dekorfärg6 3 4 4 5" xfId="9948" xr:uid="{00000000-0005-0000-0000-0000B8610000}"/>
    <cellStyle name="20% - Dekorfärg6 3 4 4 5 2" xfId="46160" xr:uid="{00000000-0005-0000-0000-0000B9610000}"/>
    <cellStyle name="20% - Dekorfärg6 3 4 4 5 2 2" xfId="46161" xr:uid="{00000000-0005-0000-0000-0000BA610000}"/>
    <cellStyle name="20% - Dekorfärg6 3 4 4 5 3" xfId="46162" xr:uid="{00000000-0005-0000-0000-0000BB610000}"/>
    <cellStyle name="20% - Dekorfärg6 3 4 4 6" xfId="27445" xr:uid="{00000000-0005-0000-0000-0000BC610000}"/>
    <cellStyle name="20% - Dekorfärg6 3 4 4 6 2" xfId="46163" xr:uid="{00000000-0005-0000-0000-0000BD610000}"/>
    <cellStyle name="20% - Dekorfärg6 3 4 4 7" xfId="46164" xr:uid="{00000000-0005-0000-0000-0000BE610000}"/>
    <cellStyle name="20% - Dekorfärg6 3 4 4 8" xfId="46165" xr:uid="{00000000-0005-0000-0000-0000BF610000}"/>
    <cellStyle name="20% - Dekorfärg6 3 4 4_Tabell 6a K" xfId="20864" xr:uid="{00000000-0005-0000-0000-0000C0610000}"/>
    <cellStyle name="20% - Dekorfärg6 3 4 5" xfId="1662" xr:uid="{00000000-0005-0000-0000-0000C1610000}"/>
    <cellStyle name="20% - Dekorfärg6 3 4 5 2" xfId="3854" xr:uid="{00000000-0005-0000-0000-0000C2610000}"/>
    <cellStyle name="20% - Dekorfärg6 3 4 5 2 2" xfId="8240" xr:uid="{00000000-0005-0000-0000-0000C3610000}"/>
    <cellStyle name="20% - Dekorfärg6 3 4 5 2 2 2" xfId="17125" xr:uid="{00000000-0005-0000-0000-0000C4610000}"/>
    <cellStyle name="20% - Dekorfärg6 3 4 5 2 2 2 2" xfId="46166" xr:uid="{00000000-0005-0000-0000-0000C5610000}"/>
    <cellStyle name="20% - Dekorfärg6 3 4 5 2 2 3" xfId="34622" xr:uid="{00000000-0005-0000-0000-0000C6610000}"/>
    <cellStyle name="20% - Dekorfärg6 3 4 5 2 2_Tabell 6a K" xfId="23109" xr:uid="{00000000-0005-0000-0000-0000C7610000}"/>
    <cellStyle name="20% - Dekorfärg6 3 4 5 2 3" xfId="12739" xr:uid="{00000000-0005-0000-0000-0000C8610000}"/>
    <cellStyle name="20% - Dekorfärg6 3 4 5 2 3 2" xfId="46167" xr:uid="{00000000-0005-0000-0000-0000C9610000}"/>
    <cellStyle name="20% - Dekorfärg6 3 4 5 2 4" xfId="30236" xr:uid="{00000000-0005-0000-0000-0000CA610000}"/>
    <cellStyle name="20% - Dekorfärg6 3 4 5 2 5" xfId="46168" xr:uid="{00000000-0005-0000-0000-0000CB610000}"/>
    <cellStyle name="20% - Dekorfärg6 3 4 5 2_Tabell 6a K" xfId="21639" xr:uid="{00000000-0005-0000-0000-0000CC610000}"/>
    <cellStyle name="20% - Dekorfärg6 3 4 5 3" xfId="6047" xr:uid="{00000000-0005-0000-0000-0000CD610000}"/>
    <cellStyle name="20% - Dekorfärg6 3 4 5 3 2" xfId="14932" xr:uid="{00000000-0005-0000-0000-0000CE610000}"/>
    <cellStyle name="20% - Dekorfärg6 3 4 5 3 2 2" xfId="46169" xr:uid="{00000000-0005-0000-0000-0000CF610000}"/>
    <cellStyle name="20% - Dekorfärg6 3 4 5 3 3" xfId="32429" xr:uid="{00000000-0005-0000-0000-0000D0610000}"/>
    <cellStyle name="20% - Dekorfärg6 3 4 5 3 4" xfId="46170" xr:uid="{00000000-0005-0000-0000-0000D1610000}"/>
    <cellStyle name="20% - Dekorfärg6 3 4 5 3_Tabell 6a K" xfId="18783" xr:uid="{00000000-0005-0000-0000-0000D2610000}"/>
    <cellStyle name="20% - Dekorfärg6 3 4 5 4" xfId="10547" xr:uid="{00000000-0005-0000-0000-0000D3610000}"/>
    <cellStyle name="20% - Dekorfärg6 3 4 5 4 2" xfId="46171" xr:uid="{00000000-0005-0000-0000-0000D4610000}"/>
    <cellStyle name="20% - Dekorfärg6 3 4 5 4 2 2" xfId="46172" xr:uid="{00000000-0005-0000-0000-0000D5610000}"/>
    <cellStyle name="20% - Dekorfärg6 3 4 5 4 3" xfId="46173" xr:uid="{00000000-0005-0000-0000-0000D6610000}"/>
    <cellStyle name="20% - Dekorfärg6 3 4 5 5" xfId="28044" xr:uid="{00000000-0005-0000-0000-0000D7610000}"/>
    <cellStyle name="20% - Dekorfärg6 3 4 5 5 2" xfId="46174" xr:uid="{00000000-0005-0000-0000-0000D8610000}"/>
    <cellStyle name="20% - Dekorfärg6 3 4 5 6" xfId="46175" xr:uid="{00000000-0005-0000-0000-0000D9610000}"/>
    <cellStyle name="20% - Dekorfärg6 3 4 5 7" xfId="46176" xr:uid="{00000000-0005-0000-0000-0000DA610000}"/>
    <cellStyle name="20% - Dekorfärg6 3 4 5_Tabell 6a K" xfId="23272" xr:uid="{00000000-0005-0000-0000-0000DB610000}"/>
    <cellStyle name="20% - Dekorfärg6 3 4 6" xfId="2407" xr:uid="{00000000-0005-0000-0000-0000DC610000}"/>
    <cellStyle name="20% - Dekorfärg6 3 4 6 2" xfId="6793" xr:uid="{00000000-0005-0000-0000-0000DD610000}"/>
    <cellStyle name="20% - Dekorfärg6 3 4 6 2 2" xfId="15678" xr:uid="{00000000-0005-0000-0000-0000DE610000}"/>
    <cellStyle name="20% - Dekorfärg6 3 4 6 2 2 2" xfId="46177" xr:uid="{00000000-0005-0000-0000-0000DF610000}"/>
    <cellStyle name="20% - Dekorfärg6 3 4 6 2 3" xfId="33175" xr:uid="{00000000-0005-0000-0000-0000E0610000}"/>
    <cellStyle name="20% - Dekorfärg6 3 4 6 2 4" xfId="46178" xr:uid="{00000000-0005-0000-0000-0000E1610000}"/>
    <cellStyle name="20% - Dekorfärg6 3 4 6 2_Tabell 6a K" xfId="23421" xr:uid="{00000000-0005-0000-0000-0000E2610000}"/>
    <cellStyle name="20% - Dekorfärg6 3 4 6 3" xfId="11292" xr:uid="{00000000-0005-0000-0000-0000E3610000}"/>
    <cellStyle name="20% - Dekorfärg6 3 4 6 3 2" xfId="46179" xr:uid="{00000000-0005-0000-0000-0000E4610000}"/>
    <cellStyle name="20% - Dekorfärg6 3 4 6 3 2 2" xfId="46180" xr:uid="{00000000-0005-0000-0000-0000E5610000}"/>
    <cellStyle name="20% - Dekorfärg6 3 4 6 3 3" xfId="46181" xr:uid="{00000000-0005-0000-0000-0000E6610000}"/>
    <cellStyle name="20% - Dekorfärg6 3 4 6 4" xfId="28789" xr:uid="{00000000-0005-0000-0000-0000E7610000}"/>
    <cellStyle name="20% - Dekorfärg6 3 4 6 4 2" xfId="46182" xr:uid="{00000000-0005-0000-0000-0000E8610000}"/>
    <cellStyle name="20% - Dekorfärg6 3 4 6 5" xfId="46183" xr:uid="{00000000-0005-0000-0000-0000E9610000}"/>
    <cellStyle name="20% - Dekorfärg6 3 4 6 6" xfId="46184" xr:uid="{00000000-0005-0000-0000-0000EA610000}"/>
    <cellStyle name="20% - Dekorfärg6 3 4 6_Tabell 6a K" xfId="19344" xr:uid="{00000000-0005-0000-0000-0000EB610000}"/>
    <cellStyle name="20% - Dekorfärg6 3 4 7" xfId="4600" xr:uid="{00000000-0005-0000-0000-0000EC610000}"/>
    <cellStyle name="20% - Dekorfärg6 3 4 7 2" xfId="13485" xr:uid="{00000000-0005-0000-0000-0000ED610000}"/>
    <cellStyle name="20% - Dekorfärg6 3 4 7 2 2" xfId="46185" xr:uid="{00000000-0005-0000-0000-0000EE610000}"/>
    <cellStyle name="20% - Dekorfärg6 3 4 7 3" xfId="30982" xr:uid="{00000000-0005-0000-0000-0000EF610000}"/>
    <cellStyle name="20% - Dekorfärg6 3 4 7 4" xfId="46186" xr:uid="{00000000-0005-0000-0000-0000F0610000}"/>
    <cellStyle name="20% - Dekorfärg6 3 4 7_Tabell 6a K" xfId="21782" xr:uid="{00000000-0005-0000-0000-0000F1610000}"/>
    <cellStyle name="20% - Dekorfärg6 3 4 8" xfId="9100" xr:uid="{00000000-0005-0000-0000-0000F2610000}"/>
    <cellStyle name="20% - Dekorfärg6 3 4 8 2" xfId="46187" xr:uid="{00000000-0005-0000-0000-0000F3610000}"/>
    <cellStyle name="20% - Dekorfärg6 3 4 8 2 2" xfId="46188" xr:uid="{00000000-0005-0000-0000-0000F4610000}"/>
    <cellStyle name="20% - Dekorfärg6 3 4 8 3" xfId="46189" xr:uid="{00000000-0005-0000-0000-0000F5610000}"/>
    <cellStyle name="20% - Dekorfärg6 3 4 9" xfId="26597" xr:uid="{00000000-0005-0000-0000-0000F6610000}"/>
    <cellStyle name="20% - Dekorfärg6 3 4 9 2" xfId="46190" xr:uid="{00000000-0005-0000-0000-0000F7610000}"/>
    <cellStyle name="20% - Dekorfärg6 3 4_Tabell 6a K" xfId="20444" xr:uid="{00000000-0005-0000-0000-0000F8610000}"/>
    <cellStyle name="20% - Dekorfärg6 3 5" xfId="392" xr:uid="{00000000-0005-0000-0000-0000F9610000}"/>
    <cellStyle name="20% - Dekorfärg6 3 5 2" xfId="816" xr:uid="{00000000-0005-0000-0000-0000FA610000}"/>
    <cellStyle name="20% - Dekorfärg6 3 5 2 2" xfId="1668" xr:uid="{00000000-0005-0000-0000-0000FB610000}"/>
    <cellStyle name="20% - Dekorfärg6 3 5 2 2 2" xfId="3860" xr:uid="{00000000-0005-0000-0000-0000FC610000}"/>
    <cellStyle name="20% - Dekorfärg6 3 5 2 2 2 2" xfId="8246" xr:uid="{00000000-0005-0000-0000-0000FD610000}"/>
    <cellStyle name="20% - Dekorfärg6 3 5 2 2 2 2 2" xfId="17131" xr:uid="{00000000-0005-0000-0000-0000FE610000}"/>
    <cellStyle name="20% - Dekorfärg6 3 5 2 2 2 2 2 2" xfId="46191" xr:uid="{00000000-0005-0000-0000-0000FF610000}"/>
    <cellStyle name="20% - Dekorfärg6 3 5 2 2 2 2 3" xfId="34628" xr:uid="{00000000-0005-0000-0000-000000620000}"/>
    <cellStyle name="20% - Dekorfärg6 3 5 2 2 2 2_Tabell 6a K" xfId="19872" xr:uid="{00000000-0005-0000-0000-000001620000}"/>
    <cellStyle name="20% - Dekorfärg6 3 5 2 2 2 3" xfId="12745" xr:uid="{00000000-0005-0000-0000-000002620000}"/>
    <cellStyle name="20% - Dekorfärg6 3 5 2 2 2 3 2" xfId="46192" xr:uid="{00000000-0005-0000-0000-000003620000}"/>
    <cellStyle name="20% - Dekorfärg6 3 5 2 2 2 4" xfId="30242" xr:uid="{00000000-0005-0000-0000-000004620000}"/>
    <cellStyle name="20% - Dekorfärg6 3 5 2 2 2 5" xfId="46193" xr:uid="{00000000-0005-0000-0000-000005620000}"/>
    <cellStyle name="20% - Dekorfärg6 3 5 2 2 2_Tabell 6a K" xfId="19728" xr:uid="{00000000-0005-0000-0000-000006620000}"/>
    <cellStyle name="20% - Dekorfärg6 3 5 2 2 3" xfId="6053" xr:uid="{00000000-0005-0000-0000-000007620000}"/>
    <cellStyle name="20% - Dekorfärg6 3 5 2 2 3 2" xfId="14938" xr:uid="{00000000-0005-0000-0000-000008620000}"/>
    <cellStyle name="20% - Dekorfärg6 3 5 2 2 3 2 2" xfId="46194" xr:uid="{00000000-0005-0000-0000-000009620000}"/>
    <cellStyle name="20% - Dekorfärg6 3 5 2 2 3 3" xfId="32435" xr:uid="{00000000-0005-0000-0000-00000A620000}"/>
    <cellStyle name="20% - Dekorfärg6 3 5 2 2 3 4" xfId="46195" xr:uid="{00000000-0005-0000-0000-00000B620000}"/>
    <cellStyle name="20% - Dekorfärg6 3 5 2 2 3_Tabell 6a K" xfId="18657" xr:uid="{00000000-0005-0000-0000-00000C620000}"/>
    <cellStyle name="20% - Dekorfärg6 3 5 2 2 4" xfId="10553" xr:uid="{00000000-0005-0000-0000-00000D620000}"/>
    <cellStyle name="20% - Dekorfärg6 3 5 2 2 4 2" xfId="46196" xr:uid="{00000000-0005-0000-0000-00000E620000}"/>
    <cellStyle name="20% - Dekorfärg6 3 5 2 2 4 2 2" xfId="46197" xr:uid="{00000000-0005-0000-0000-00000F620000}"/>
    <cellStyle name="20% - Dekorfärg6 3 5 2 2 4 3" xfId="46198" xr:uid="{00000000-0005-0000-0000-000010620000}"/>
    <cellStyle name="20% - Dekorfärg6 3 5 2 2 5" xfId="28050" xr:uid="{00000000-0005-0000-0000-000011620000}"/>
    <cellStyle name="20% - Dekorfärg6 3 5 2 2 5 2" xfId="46199" xr:uid="{00000000-0005-0000-0000-000012620000}"/>
    <cellStyle name="20% - Dekorfärg6 3 5 2 2 6" xfId="46200" xr:uid="{00000000-0005-0000-0000-000013620000}"/>
    <cellStyle name="20% - Dekorfärg6 3 5 2 2 7" xfId="46201" xr:uid="{00000000-0005-0000-0000-000014620000}"/>
    <cellStyle name="20% - Dekorfärg6 3 5 2 2_Tabell 6a K" xfId="25980" xr:uid="{00000000-0005-0000-0000-000015620000}"/>
    <cellStyle name="20% - Dekorfärg6 3 5 2 3" xfId="3008" xr:uid="{00000000-0005-0000-0000-000016620000}"/>
    <cellStyle name="20% - Dekorfärg6 3 5 2 3 2" xfId="7394" xr:uid="{00000000-0005-0000-0000-000017620000}"/>
    <cellStyle name="20% - Dekorfärg6 3 5 2 3 2 2" xfId="16279" xr:uid="{00000000-0005-0000-0000-000018620000}"/>
    <cellStyle name="20% - Dekorfärg6 3 5 2 3 2 2 2" xfId="46202" xr:uid="{00000000-0005-0000-0000-000019620000}"/>
    <cellStyle name="20% - Dekorfärg6 3 5 2 3 2 3" xfId="33776" xr:uid="{00000000-0005-0000-0000-00001A620000}"/>
    <cellStyle name="20% - Dekorfärg6 3 5 2 3 2 4" xfId="46203" xr:uid="{00000000-0005-0000-0000-00001B620000}"/>
    <cellStyle name="20% - Dekorfärg6 3 5 2 3 2_Tabell 6a K" xfId="24676" xr:uid="{00000000-0005-0000-0000-00001C620000}"/>
    <cellStyle name="20% - Dekorfärg6 3 5 2 3 3" xfId="11893" xr:uid="{00000000-0005-0000-0000-00001D620000}"/>
    <cellStyle name="20% - Dekorfärg6 3 5 2 3 3 2" xfId="46204" xr:uid="{00000000-0005-0000-0000-00001E620000}"/>
    <cellStyle name="20% - Dekorfärg6 3 5 2 3 3 2 2" xfId="46205" xr:uid="{00000000-0005-0000-0000-00001F620000}"/>
    <cellStyle name="20% - Dekorfärg6 3 5 2 3 3 3" xfId="46206" xr:uid="{00000000-0005-0000-0000-000020620000}"/>
    <cellStyle name="20% - Dekorfärg6 3 5 2 3 4" xfId="29390" xr:uid="{00000000-0005-0000-0000-000021620000}"/>
    <cellStyle name="20% - Dekorfärg6 3 5 2 3 4 2" xfId="46207" xr:uid="{00000000-0005-0000-0000-000022620000}"/>
    <cellStyle name="20% - Dekorfärg6 3 5 2 3 5" xfId="46208" xr:uid="{00000000-0005-0000-0000-000023620000}"/>
    <cellStyle name="20% - Dekorfärg6 3 5 2 3 6" xfId="46209" xr:uid="{00000000-0005-0000-0000-000024620000}"/>
    <cellStyle name="20% - Dekorfärg6 3 5 2 3_Tabell 6a K" xfId="25615" xr:uid="{00000000-0005-0000-0000-000025620000}"/>
    <cellStyle name="20% - Dekorfärg6 3 5 2 4" xfId="5201" xr:uid="{00000000-0005-0000-0000-000026620000}"/>
    <cellStyle name="20% - Dekorfärg6 3 5 2 4 2" xfId="14086" xr:uid="{00000000-0005-0000-0000-000027620000}"/>
    <cellStyle name="20% - Dekorfärg6 3 5 2 4 2 2" xfId="46210" xr:uid="{00000000-0005-0000-0000-000028620000}"/>
    <cellStyle name="20% - Dekorfärg6 3 5 2 4 3" xfId="31583" xr:uid="{00000000-0005-0000-0000-000029620000}"/>
    <cellStyle name="20% - Dekorfärg6 3 5 2 4 4" xfId="46211" xr:uid="{00000000-0005-0000-0000-00002A620000}"/>
    <cellStyle name="20% - Dekorfärg6 3 5 2 4_Tabell 6a K" xfId="23543" xr:uid="{00000000-0005-0000-0000-00002B620000}"/>
    <cellStyle name="20% - Dekorfärg6 3 5 2 5" xfId="9701" xr:uid="{00000000-0005-0000-0000-00002C620000}"/>
    <cellStyle name="20% - Dekorfärg6 3 5 2 5 2" xfId="46212" xr:uid="{00000000-0005-0000-0000-00002D620000}"/>
    <cellStyle name="20% - Dekorfärg6 3 5 2 5 2 2" xfId="46213" xr:uid="{00000000-0005-0000-0000-00002E620000}"/>
    <cellStyle name="20% - Dekorfärg6 3 5 2 5 3" xfId="46214" xr:uid="{00000000-0005-0000-0000-00002F620000}"/>
    <cellStyle name="20% - Dekorfärg6 3 5 2 6" xfId="27198" xr:uid="{00000000-0005-0000-0000-000030620000}"/>
    <cellStyle name="20% - Dekorfärg6 3 5 2 6 2" xfId="46215" xr:uid="{00000000-0005-0000-0000-000031620000}"/>
    <cellStyle name="20% - Dekorfärg6 3 5 2 7" xfId="46216" xr:uid="{00000000-0005-0000-0000-000032620000}"/>
    <cellStyle name="20% - Dekorfärg6 3 5 2 8" xfId="46217" xr:uid="{00000000-0005-0000-0000-000033620000}"/>
    <cellStyle name="20% - Dekorfärg6 3 5 2_Tabell 6a K" xfId="20029" xr:uid="{00000000-0005-0000-0000-000034620000}"/>
    <cellStyle name="20% - Dekorfärg6 3 5 3" xfId="1667" xr:uid="{00000000-0005-0000-0000-000035620000}"/>
    <cellStyle name="20% - Dekorfärg6 3 5 3 2" xfId="3859" xr:uid="{00000000-0005-0000-0000-000036620000}"/>
    <cellStyle name="20% - Dekorfärg6 3 5 3 2 2" xfId="8245" xr:uid="{00000000-0005-0000-0000-000037620000}"/>
    <cellStyle name="20% - Dekorfärg6 3 5 3 2 2 2" xfId="17130" xr:uid="{00000000-0005-0000-0000-000038620000}"/>
    <cellStyle name="20% - Dekorfärg6 3 5 3 2 2 2 2" xfId="46218" xr:uid="{00000000-0005-0000-0000-000039620000}"/>
    <cellStyle name="20% - Dekorfärg6 3 5 3 2 2 3" xfId="34627" xr:uid="{00000000-0005-0000-0000-00003A620000}"/>
    <cellStyle name="20% - Dekorfärg6 3 5 3 2 2_Tabell 6a K" xfId="26241" xr:uid="{00000000-0005-0000-0000-00003B620000}"/>
    <cellStyle name="20% - Dekorfärg6 3 5 3 2 3" xfId="12744" xr:uid="{00000000-0005-0000-0000-00003C620000}"/>
    <cellStyle name="20% - Dekorfärg6 3 5 3 2 3 2" xfId="46219" xr:uid="{00000000-0005-0000-0000-00003D620000}"/>
    <cellStyle name="20% - Dekorfärg6 3 5 3 2 4" xfId="30241" xr:uid="{00000000-0005-0000-0000-00003E620000}"/>
    <cellStyle name="20% - Dekorfärg6 3 5 3 2 5" xfId="46220" xr:uid="{00000000-0005-0000-0000-00003F620000}"/>
    <cellStyle name="20% - Dekorfärg6 3 5 3 2_Tabell 6a K" xfId="20759" xr:uid="{00000000-0005-0000-0000-000040620000}"/>
    <cellStyle name="20% - Dekorfärg6 3 5 3 3" xfId="6052" xr:uid="{00000000-0005-0000-0000-000041620000}"/>
    <cellStyle name="20% - Dekorfärg6 3 5 3 3 2" xfId="14937" xr:uid="{00000000-0005-0000-0000-000042620000}"/>
    <cellStyle name="20% - Dekorfärg6 3 5 3 3 2 2" xfId="46221" xr:uid="{00000000-0005-0000-0000-000043620000}"/>
    <cellStyle name="20% - Dekorfärg6 3 5 3 3 3" xfId="32434" xr:uid="{00000000-0005-0000-0000-000044620000}"/>
    <cellStyle name="20% - Dekorfärg6 3 5 3 3 4" xfId="46222" xr:uid="{00000000-0005-0000-0000-000045620000}"/>
    <cellStyle name="20% - Dekorfärg6 3 5 3 3_Tabell 6a K" xfId="22726" xr:uid="{00000000-0005-0000-0000-000046620000}"/>
    <cellStyle name="20% - Dekorfärg6 3 5 3 4" xfId="10552" xr:uid="{00000000-0005-0000-0000-000047620000}"/>
    <cellStyle name="20% - Dekorfärg6 3 5 3 4 2" xfId="46223" xr:uid="{00000000-0005-0000-0000-000048620000}"/>
    <cellStyle name="20% - Dekorfärg6 3 5 3 4 2 2" xfId="46224" xr:uid="{00000000-0005-0000-0000-000049620000}"/>
    <cellStyle name="20% - Dekorfärg6 3 5 3 4 3" xfId="46225" xr:uid="{00000000-0005-0000-0000-00004A620000}"/>
    <cellStyle name="20% - Dekorfärg6 3 5 3 5" xfId="28049" xr:uid="{00000000-0005-0000-0000-00004B620000}"/>
    <cellStyle name="20% - Dekorfärg6 3 5 3 5 2" xfId="46226" xr:uid="{00000000-0005-0000-0000-00004C620000}"/>
    <cellStyle name="20% - Dekorfärg6 3 5 3 6" xfId="46227" xr:uid="{00000000-0005-0000-0000-00004D620000}"/>
    <cellStyle name="20% - Dekorfärg6 3 5 3 7" xfId="46228" xr:uid="{00000000-0005-0000-0000-00004E620000}"/>
    <cellStyle name="20% - Dekorfärg6 3 5 3_Tabell 6a K" xfId="22199" xr:uid="{00000000-0005-0000-0000-00004F620000}"/>
    <cellStyle name="20% - Dekorfärg6 3 5 4" xfId="2584" xr:uid="{00000000-0005-0000-0000-000050620000}"/>
    <cellStyle name="20% - Dekorfärg6 3 5 4 2" xfId="6970" xr:uid="{00000000-0005-0000-0000-000051620000}"/>
    <cellStyle name="20% - Dekorfärg6 3 5 4 2 2" xfId="15855" xr:uid="{00000000-0005-0000-0000-000052620000}"/>
    <cellStyle name="20% - Dekorfärg6 3 5 4 2 2 2" xfId="46229" xr:uid="{00000000-0005-0000-0000-000053620000}"/>
    <cellStyle name="20% - Dekorfärg6 3 5 4 2 3" xfId="33352" xr:uid="{00000000-0005-0000-0000-000054620000}"/>
    <cellStyle name="20% - Dekorfärg6 3 5 4 2 4" xfId="46230" xr:uid="{00000000-0005-0000-0000-000055620000}"/>
    <cellStyle name="20% - Dekorfärg6 3 5 4 2_Tabell 6a K" xfId="23926" xr:uid="{00000000-0005-0000-0000-000056620000}"/>
    <cellStyle name="20% - Dekorfärg6 3 5 4 3" xfId="11469" xr:uid="{00000000-0005-0000-0000-000057620000}"/>
    <cellStyle name="20% - Dekorfärg6 3 5 4 3 2" xfId="46231" xr:uid="{00000000-0005-0000-0000-000058620000}"/>
    <cellStyle name="20% - Dekorfärg6 3 5 4 3 2 2" xfId="46232" xr:uid="{00000000-0005-0000-0000-000059620000}"/>
    <cellStyle name="20% - Dekorfärg6 3 5 4 3 3" xfId="46233" xr:uid="{00000000-0005-0000-0000-00005A620000}"/>
    <cellStyle name="20% - Dekorfärg6 3 5 4 4" xfId="28966" xr:uid="{00000000-0005-0000-0000-00005B620000}"/>
    <cellStyle name="20% - Dekorfärg6 3 5 4 4 2" xfId="46234" xr:uid="{00000000-0005-0000-0000-00005C620000}"/>
    <cellStyle name="20% - Dekorfärg6 3 5 4 5" xfId="46235" xr:uid="{00000000-0005-0000-0000-00005D620000}"/>
    <cellStyle name="20% - Dekorfärg6 3 5 4 6" xfId="46236" xr:uid="{00000000-0005-0000-0000-00005E620000}"/>
    <cellStyle name="20% - Dekorfärg6 3 5 4_Tabell 6a K" xfId="20721" xr:uid="{00000000-0005-0000-0000-00005F620000}"/>
    <cellStyle name="20% - Dekorfärg6 3 5 5" xfId="4777" xr:uid="{00000000-0005-0000-0000-000060620000}"/>
    <cellStyle name="20% - Dekorfärg6 3 5 5 2" xfId="13662" xr:uid="{00000000-0005-0000-0000-000061620000}"/>
    <cellStyle name="20% - Dekorfärg6 3 5 5 2 2" xfId="46237" xr:uid="{00000000-0005-0000-0000-000062620000}"/>
    <cellStyle name="20% - Dekorfärg6 3 5 5 3" xfId="31159" xr:uid="{00000000-0005-0000-0000-000063620000}"/>
    <cellStyle name="20% - Dekorfärg6 3 5 5 4" xfId="46238" xr:uid="{00000000-0005-0000-0000-000064620000}"/>
    <cellStyle name="20% - Dekorfärg6 3 5 5_Tabell 6a K" xfId="25712" xr:uid="{00000000-0005-0000-0000-000065620000}"/>
    <cellStyle name="20% - Dekorfärg6 3 5 6" xfId="9277" xr:uid="{00000000-0005-0000-0000-000066620000}"/>
    <cellStyle name="20% - Dekorfärg6 3 5 6 2" xfId="46239" xr:uid="{00000000-0005-0000-0000-000067620000}"/>
    <cellStyle name="20% - Dekorfärg6 3 5 6 2 2" xfId="46240" xr:uid="{00000000-0005-0000-0000-000068620000}"/>
    <cellStyle name="20% - Dekorfärg6 3 5 6 3" xfId="46241" xr:uid="{00000000-0005-0000-0000-000069620000}"/>
    <cellStyle name="20% - Dekorfärg6 3 5 7" xfId="26774" xr:uid="{00000000-0005-0000-0000-00006A620000}"/>
    <cellStyle name="20% - Dekorfärg6 3 5 7 2" xfId="46242" xr:uid="{00000000-0005-0000-0000-00006B620000}"/>
    <cellStyle name="20% - Dekorfärg6 3 5 8" xfId="46243" xr:uid="{00000000-0005-0000-0000-00006C620000}"/>
    <cellStyle name="20% - Dekorfärg6 3 5 9" xfId="46244" xr:uid="{00000000-0005-0000-0000-00006D620000}"/>
    <cellStyle name="20% - Dekorfärg6 3 5_Tabell 6a K" xfId="21373" xr:uid="{00000000-0005-0000-0000-00006E620000}"/>
    <cellStyle name="20% - Dekorfärg6 3 6" xfId="604" xr:uid="{00000000-0005-0000-0000-00006F620000}"/>
    <cellStyle name="20% - Dekorfärg6 3 6 2" xfId="1669" xr:uid="{00000000-0005-0000-0000-000070620000}"/>
    <cellStyle name="20% - Dekorfärg6 3 6 2 2" xfId="3861" xr:uid="{00000000-0005-0000-0000-000071620000}"/>
    <cellStyle name="20% - Dekorfärg6 3 6 2 2 2" xfId="8247" xr:uid="{00000000-0005-0000-0000-000072620000}"/>
    <cellStyle name="20% - Dekorfärg6 3 6 2 2 2 2" xfId="17132" xr:uid="{00000000-0005-0000-0000-000073620000}"/>
    <cellStyle name="20% - Dekorfärg6 3 6 2 2 2 2 2" xfId="46245" xr:uid="{00000000-0005-0000-0000-000074620000}"/>
    <cellStyle name="20% - Dekorfärg6 3 6 2 2 2 3" xfId="34629" xr:uid="{00000000-0005-0000-0000-000075620000}"/>
    <cellStyle name="20% - Dekorfärg6 3 6 2 2 2_Tabell 6a K" xfId="22312" xr:uid="{00000000-0005-0000-0000-000076620000}"/>
    <cellStyle name="20% - Dekorfärg6 3 6 2 2 3" xfId="12746" xr:uid="{00000000-0005-0000-0000-000077620000}"/>
    <cellStyle name="20% - Dekorfärg6 3 6 2 2 3 2" xfId="46246" xr:uid="{00000000-0005-0000-0000-000078620000}"/>
    <cellStyle name="20% - Dekorfärg6 3 6 2 2 4" xfId="30243" xr:uid="{00000000-0005-0000-0000-000079620000}"/>
    <cellStyle name="20% - Dekorfärg6 3 6 2 2 5" xfId="46247" xr:uid="{00000000-0005-0000-0000-00007A620000}"/>
    <cellStyle name="20% - Dekorfärg6 3 6 2 2_Tabell 6a K" xfId="21898" xr:uid="{00000000-0005-0000-0000-00007B620000}"/>
    <cellStyle name="20% - Dekorfärg6 3 6 2 3" xfId="6054" xr:uid="{00000000-0005-0000-0000-00007C620000}"/>
    <cellStyle name="20% - Dekorfärg6 3 6 2 3 2" xfId="14939" xr:uid="{00000000-0005-0000-0000-00007D620000}"/>
    <cellStyle name="20% - Dekorfärg6 3 6 2 3 2 2" xfId="46248" xr:uid="{00000000-0005-0000-0000-00007E620000}"/>
    <cellStyle name="20% - Dekorfärg6 3 6 2 3 3" xfId="32436" xr:uid="{00000000-0005-0000-0000-00007F620000}"/>
    <cellStyle name="20% - Dekorfärg6 3 6 2 3 4" xfId="46249" xr:uid="{00000000-0005-0000-0000-000080620000}"/>
    <cellStyle name="20% - Dekorfärg6 3 6 2 3_Tabell 6a K" xfId="20908" xr:uid="{00000000-0005-0000-0000-000081620000}"/>
    <cellStyle name="20% - Dekorfärg6 3 6 2 4" xfId="10554" xr:uid="{00000000-0005-0000-0000-000082620000}"/>
    <cellStyle name="20% - Dekorfärg6 3 6 2 4 2" xfId="46250" xr:uid="{00000000-0005-0000-0000-000083620000}"/>
    <cellStyle name="20% - Dekorfärg6 3 6 2 4 2 2" xfId="46251" xr:uid="{00000000-0005-0000-0000-000084620000}"/>
    <cellStyle name="20% - Dekorfärg6 3 6 2 4 3" xfId="46252" xr:uid="{00000000-0005-0000-0000-000085620000}"/>
    <cellStyle name="20% - Dekorfärg6 3 6 2 5" xfId="28051" xr:uid="{00000000-0005-0000-0000-000086620000}"/>
    <cellStyle name="20% - Dekorfärg6 3 6 2 5 2" xfId="46253" xr:uid="{00000000-0005-0000-0000-000087620000}"/>
    <cellStyle name="20% - Dekorfärg6 3 6 2 6" xfId="46254" xr:uid="{00000000-0005-0000-0000-000088620000}"/>
    <cellStyle name="20% - Dekorfärg6 3 6 2 7" xfId="46255" xr:uid="{00000000-0005-0000-0000-000089620000}"/>
    <cellStyle name="20% - Dekorfärg6 3 6 2_Tabell 6a K" xfId="23810" xr:uid="{00000000-0005-0000-0000-00008A620000}"/>
    <cellStyle name="20% - Dekorfärg6 3 6 3" xfId="2796" xr:uid="{00000000-0005-0000-0000-00008B620000}"/>
    <cellStyle name="20% - Dekorfärg6 3 6 3 2" xfId="7182" xr:uid="{00000000-0005-0000-0000-00008C620000}"/>
    <cellStyle name="20% - Dekorfärg6 3 6 3 2 2" xfId="16067" xr:uid="{00000000-0005-0000-0000-00008D620000}"/>
    <cellStyle name="20% - Dekorfärg6 3 6 3 2 2 2" xfId="46256" xr:uid="{00000000-0005-0000-0000-00008E620000}"/>
    <cellStyle name="20% - Dekorfärg6 3 6 3 2 3" xfId="33564" xr:uid="{00000000-0005-0000-0000-00008F620000}"/>
    <cellStyle name="20% - Dekorfärg6 3 6 3 2 4" xfId="46257" xr:uid="{00000000-0005-0000-0000-000090620000}"/>
    <cellStyle name="20% - Dekorfärg6 3 6 3 2_Tabell 6a K" xfId="17821" xr:uid="{00000000-0005-0000-0000-000091620000}"/>
    <cellStyle name="20% - Dekorfärg6 3 6 3 3" xfId="11681" xr:uid="{00000000-0005-0000-0000-000092620000}"/>
    <cellStyle name="20% - Dekorfärg6 3 6 3 3 2" xfId="46258" xr:uid="{00000000-0005-0000-0000-000093620000}"/>
    <cellStyle name="20% - Dekorfärg6 3 6 3 3 2 2" xfId="46259" xr:uid="{00000000-0005-0000-0000-000094620000}"/>
    <cellStyle name="20% - Dekorfärg6 3 6 3 3 3" xfId="46260" xr:uid="{00000000-0005-0000-0000-000095620000}"/>
    <cellStyle name="20% - Dekorfärg6 3 6 3 4" xfId="29178" xr:uid="{00000000-0005-0000-0000-000096620000}"/>
    <cellStyle name="20% - Dekorfärg6 3 6 3 4 2" xfId="46261" xr:uid="{00000000-0005-0000-0000-000097620000}"/>
    <cellStyle name="20% - Dekorfärg6 3 6 3 5" xfId="46262" xr:uid="{00000000-0005-0000-0000-000098620000}"/>
    <cellStyle name="20% - Dekorfärg6 3 6 3 6" xfId="46263" xr:uid="{00000000-0005-0000-0000-000099620000}"/>
    <cellStyle name="20% - Dekorfärg6 3 6 3_Tabell 6a K" xfId="8925" xr:uid="{00000000-0005-0000-0000-00009A620000}"/>
    <cellStyle name="20% - Dekorfärg6 3 6 4" xfId="4989" xr:uid="{00000000-0005-0000-0000-00009B620000}"/>
    <cellStyle name="20% - Dekorfärg6 3 6 4 2" xfId="13874" xr:uid="{00000000-0005-0000-0000-00009C620000}"/>
    <cellStyle name="20% - Dekorfärg6 3 6 4 2 2" xfId="46264" xr:uid="{00000000-0005-0000-0000-00009D620000}"/>
    <cellStyle name="20% - Dekorfärg6 3 6 4 3" xfId="31371" xr:uid="{00000000-0005-0000-0000-00009E620000}"/>
    <cellStyle name="20% - Dekorfärg6 3 6 4 4" xfId="46265" xr:uid="{00000000-0005-0000-0000-00009F620000}"/>
    <cellStyle name="20% - Dekorfärg6 3 6 4_Tabell 6a K" xfId="22105" xr:uid="{00000000-0005-0000-0000-0000A0620000}"/>
    <cellStyle name="20% - Dekorfärg6 3 6 5" xfId="9489" xr:uid="{00000000-0005-0000-0000-0000A1620000}"/>
    <cellStyle name="20% - Dekorfärg6 3 6 5 2" xfId="46266" xr:uid="{00000000-0005-0000-0000-0000A2620000}"/>
    <cellStyle name="20% - Dekorfärg6 3 6 5 2 2" xfId="46267" xr:uid="{00000000-0005-0000-0000-0000A3620000}"/>
    <cellStyle name="20% - Dekorfärg6 3 6 5 3" xfId="46268" xr:uid="{00000000-0005-0000-0000-0000A4620000}"/>
    <cellStyle name="20% - Dekorfärg6 3 6 6" xfId="26986" xr:uid="{00000000-0005-0000-0000-0000A5620000}"/>
    <cellStyle name="20% - Dekorfärg6 3 6 6 2" xfId="46269" xr:uid="{00000000-0005-0000-0000-0000A6620000}"/>
    <cellStyle name="20% - Dekorfärg6 3 6 7" xfId="46270" xr:uid="{00000000-0005-0000-0000-0000A7620000}"/>
    <cellStyle name="20% - Dekorfärg6 3 6 8" xfId="46271" xr:uid="{00000000-0005-0000-0000-0000A8620000}"/>
    <cellStyle name="20% - Dekorfärg6 3 6_Tabell 6a K" xfId="24372" xr:uid="{00000000-0005-0000-0000-0000A9620000}"/>
    <cellStyle name="20% - Dekorfärg6 3 7" xfId="1028" xr:uid="{00000000-0005-0000-0000-0000AA620000}"/>
    <cellStyle name="20% - Dekorfärg6 3 7 2" xfId="1670" xr:uid="{00000000-0005-0000-0000-0000AB620000}"/>
    <cellStyle name="20% - Dekorfärg6 3 7 2 2" xfId="3862" xr:uid="{00000000-0005-0000-0000-0000AC620000}"/>
    <cellStyle name="20% - Dekorfärg6 3 7 2 2 2" xfId="8248" xr:uid="{00000000-0005-0000-0000-0000AD620000}"/>
    <cellStyle name="20% - Dekorfärg6 3 7 2 2 2 2" xfId="17133" xr:uid="{00000000-0005-0000-0000-0000AE620000}"/>
    <cellStyle name="20% - Dekorfärg6 3 7 2 2 2 2 2" xfId="46272" xr:uid="{00000000-0005-0000-0000-0000AF620000}"/>
    <cellStyle name="20% - Dekorfärg6 3 7 2 2 2 3" xfId="34630" xr:uid="{00000000-0005-0000-0000-0000B0620000}"/>
    <cellStyle name="20% - Dekorfärg6 3 7 2 2 2_Tabell 6a K" xfId="20154" xr:uid="{00000000-0005-0000-0000-0000B1620000}"/>
    <cellStyle name="20% - Dekorfärg6 3 7 2 2 3" xfId="12747" xr:uid="{00000000-0005-0000-0000-0000B2620000}"/>
    <cellStyle name="20% - Dekorfärg6 3 7 2 2 3 2" xfId="46273" xr:uid="{00000000-0005-0000-0000-0000B3620000}"/>
    <cellStyle name="20% - Dekorfärg6 3 7 2 2 4" xfId="30244" xr:uid="{00000000-0005-0000-0000-0000B4620000}"/>
    <cellStyle name="20% - Dekorfärg6 3 7 2 2 5" xfId="46274" xr:uid="{00000000-0005-0000-0000-0000B5620000}"/>
    <cellStyle name="20% - Dekorfärg6 3 7 2 2_Tabell 6a K" xfId="22874" xr:uid="{00000000-0005-0000-0000-0000B6620000}"/>
    <cellStyle name="20% - Dekorfärg6 3 7 2 3" xfId="6055" xr:uid="{00000000-0005-0000-0000-0000B7620000}"/>
    <cellStyle name="20% - Dekorfärg6 3 7 2 3 2" xfId="14940" xr:uid="{00000000-0005-0000-0000-0000B8620000}"/>
    <cellStyle name="20% - Dekorfärg6 3 7 2 3 2 2" xfId="46275" xr:uid="{00000000-0005-0000-0000-0000B9620000}"/>
    <cellStyle name="20% - Dekorfärg6 3 7 2 3 3" xfId="32437" xr:uid="{00000000-0005-0000-0000-0000BA620000}"/>
    <cellStyle name="20% - Dekorfärg6 3 7 2 3 4" xfId="46276" xr:uid="{00000000-0005-0000-0000-0000BB620000}"/>
    <cellStyle name="20% - Dekorfärg6 3 7 2 3_Tabell 6a K" xfId="18506" xr:uid="{00000000-0005-0000-0000-0000BC620000}"/>
    <cellStyle name="20% - Dekorfärg6 3 7 2 4" xfId="10555" xr:uid="{00000000-0005-0000-0000-0000BD620000}"/>
    <cellStyle name="20% - Dekorfärg6 3 7 2 4 2" xfId="46277" xr:uid="{00000000-0005-0000-0000-0000BE620000}"/>
    <cellStyle name="20% - Dekorfärg6 3 7 2 4 2 2" xfId="46278" xr:uid="{00000000-0005-0000-0000-0000BF620000}"/>
    <cellStyle name="20% - Dekorfärg6 3 7 2 4 3" xfId="46279" xr:uid="{00000000-0005-0000-0000-0000C0620000}"/>
    <cellStyle name="20% - Dekorfärg6 3 7 2 5" xfId="28052" xr:uid="{00000000-0005-0000-0000-0000C1620000}"/>
    <cellStyle name="20% - Dekorfärg6 3 7 2 5 2" xfId="46280" xr:uid="{00000000-0005-0000-0000-0000C2620000}"/>
    <cellStyle name="20% - Dekorfärg6 3 7 2 6" xfId="46281" xr:uid="{00000000-0005-0000-0000-0000C3620000}"/>
    <cellStyle name="20% - Dekorfärg6 3 7 2 7" xfId="46282" xr:uid="{00000000-0005-0000-0000-0000C4620000}"/>
    <cellStyle name="20% - Dekorfärg6 3 7 2_Tabell 6a K" xfId="18943" xr:uid="{00000000-0005-0000-0000-0000C5620000}"/>
    <cellStyle name="20% - Dekorfärg6 3 7 3" xfId="3220" xr:uid="{00000000-0005-0000-0000-0000C6620000}"/>
    <cellStyle name="20% - Dekorfärg6 3 7 3 2" xfId="7606" xr:uid="{00000000-0005-0000-0000-0000C7620000}"/>
    <cellStyle name="20% - Dekorfärg6 3 7 3 2 2" xfId="16491" xr:uid="{00000000-0005-0000-0000-0000C8620000}"/>
    <cellStyle name="20% - Dekorfärg6 3 7 3 2 2 2" xfId="46283" xr:uid="{00000000-0005-0000-0000-0000C9620000}"/>
    <cellStyle name="20% - Dekorfärg6 3 7 3 2 3" xfId="33988" xr:uid="{00000000-0005-0000-0000-0000CA620000}"/>
    <cellStyle name="20% - Dekorfärg6 3 7 3 2 4" xfId="46284" xr:uid="{00000000-0005-0000-0000-0000CB620000}"/>
    <cellStyle name="20% - Dekorfärg6 3 7 3 2_Tabell 6a K" xfId="25236" xr:uid="{00000000-0005-0000-0000-0000CC620000}"/>
    <cellStyle name="20% - Dekorfärg6 3 7 3 3" xfId="12105" xr:uid="{00000000-0005-0000-0000-0000CD620000}"/>
    <cellStyle name="20% - Dekorfärg6 3 7 3 3 2" xfId="46285" xr:uid="{00000000-0005-0000-0000-0000CE620000}"/>
    <cellStyle name="20% - Dekorfärg6 3 7 3 3 2 2" xfId="46286" xr:uid="{00000000-0005-0000-0000-0000CF620000}"/>
    <cellStyle name="20% - Dekorfärg6 3 7 3 3 3" xfId="46287" xr:uid="{00000000-0005-0000-0000-0000D0620000}"/>
    <cellStyle name="20% - Dekorfärg6 3 7 3 4" xfId="29602" xr:uid="{00000000-0005-0000-0000-0000D1620000}"/>
    <cellStyle name="20% - Dekorfärg6 3 7 3 4 2" xfId="46288" xr:uid="{00000000-0005-0000-0000-0000D2620000}"/>
    <cellStyle name="20% - Dekorfärg6 3 7 3 5" xfId="46289" xr:uid="{00000000-0005-0000-0000-0000D3620000}"/>
    <cellStyle name="20% - Dekorfärg6 3 7 3 6" xfId="46290" xr:uid="{00000000-0005-0000-0000-0000D4620000}"/>
    <cellStyle name="20% - Dekorfärg6 3 7 3_Tabell 6a K" xfId="18844" xr:uid="{00000000-0005-0000-0000-0000D5620000}"/>
    <cellStyle name="20% - Dekorfärg6 3 7 4" xfId="5413" xr:uid="{00000000-0005-0000-0000-0000D6620000}"/>
    <cellStyle name="20% - Dekorfärg6 3 7 4 2" xfId="14298" xr:uid="{00000000-0005-0000-0000-0000D7620000}"/>
    <cellStyle name="20% - Dekorfärg6 3 7 4 2 2" xfId="46291" xr:uid="{00000000-0005-0000-0000-0000D8620000}"/>
    <cellStyle name="20% - Dekorfärg6 3 7 4 3" xfId="31795" xr:uid="{00000000-0005-0000-0000-0000D9620000}"/>
    <cellStyle name="20% - Dekorfärg6 3 7 4 4" xfId="46292" xr:uid="{00000000-0005-0000-0000-0000DA620000}"/>
    <cellStyle name="20% - Dekorfärg6 3 7 4_Tabell 6a K" xfId="23035" xr:uid="{00000000-0005-0000-0000-0000DB620000}"/>
    <cellStyle name="20% - Dekorfärg6 3 7 5" xfId="9913" xr:uid="{00000000-0005-0000-0000-0000DC620000}"/>
    <cellStyle name="20% - Dekorfärg6 3 7 5 2" xfId="46293" xr:uid="{00000000-0005-0000-0000-0000DD620000}"/>
    <cellStyle name="20% - Dekorfärg6 3 7 5 2 2" xfId="46294" xr:uid="{00000000-0005-0000-0000-0000DE620000}"/>
    <cellStyle name="20% - Dekorfärg6 3 7 5 3" xfId="46295" xr:uid="{00000000-0005-0000-0000-0000DF620000}"/>
    <cellStyle name="20% - Dekorfärg6 3 7 6" xfId="27410" xr:uid="{00000000-0005-0000-0000-0000E0620000}"/>
    <cellStyle name="20% - Dekorfärg6 3 7 6 2" xfId="46296" xr:uid="{00000000-0005-0000-0000-0000E1620000}"/>
    <cellStyle name="20% - Dekorfärg6 3 7 7" xfId="46297" xr:uid="{00000000-0005-0000-0000-0000E2620000}"/>
    <cellStyle name="20% - Dekorfärg6 3 7 8" xfId="46298" xr:uid="{00000000-0005-0000-0000-0000E3620000}"/>
    <cellStyle name="20% - Dekorfärg6 3 7_Tabell 6a K" xfId="23106" xr:uid="{00000000-0005-0000-0000-0000E4620000}"/>
    <cellStyle name="20% - Dekorfärg6 3 8" xfId="1651" xr:uid="{00000000-0005-0000-0000-0000E5620000}"/>
    <cellStyle name="20% - Dekorfärg6 3 8 2" xfId="3843" xr:uid="{00000000-0005-0000-0000-0000E6620000}"/>
    <cellStyle name="20% - Dekorfärg6 3 8 2 2" xfId="8229" xr:uid="{00000000-0005-0000-0000-0000E7620000}"/>
    <cellStyle name="20% - Dekorfärg6 3 8 2 2 2" xfId="17114" xr:uid="{00000000-0005-0000-0000-0000E8620000}"/>
    <cellStyle name="20% - Dekorfärg6 3 8 2 2 2 2" xfId="46299" xr:uid="{00000000-0005-0000-0000-0000E9620000}"/>
    <cellStyle name="20% - Dekorfärg6 3 8 2 2 3" xfId="34611" xr:uid="{00000000-0005-0000-0000-0000EA620000}"/>
    <cellStyle name="20% - Dekorfärg6 3 8 2 2_Tabell 6a K" xfId="24441" xr:uid="{00000000-0005-0000-0000-0000EB620000}"/>
    <cellStyle name="20% - Dekorfärg6 3 8 2 3" xfId="12728" xr:uid="{00000000-0005-0000-0000-0000EC620000}"/>
    <cellStyle name="20% - Dekorfärg6 3 8 2 3 2" xfId="46300" xr:uid="{00000000-0005-0000-0000-0000ED620000}"/>
    <cellStyle name="20% - Dekorfärg6 3 8 2 4" xfId="30225" xr:uid="{00000000-0005-0000-0000-0000EE620000}"/>
    <cellStyle name="20% - Dekorfärg6 3 8 2 5" xfId="46301" xr:uid="{00000000-0005-0000-0000-0000EF620000}"/>
    <cellStyle name="20% - Dekorfärg6 3 8 2_Tabell 6a K" xfId="19467" xr:uid="{00000000-0005-0000-0000-0000F0620000}"/>
    <cellStyle name="20% - Dekorfärg6 3 8 3" xfId="6036" xr:uid="{00000000-0005-0000-0000-0000F1620000}"/>
    <cellStyle name="20% - Dekorfärg6 3 8 3 2" xfId="14921" xr:uid="{00000000-0005-0000-0000-0000F2620000}"/>
    <cellStyle name="20% - Dekorfärg6 3 8 3 2 2" xfId="46302" xr:uid="{00000000-0005-0000-0000-0000F3620000}"/>
    <cellStyle name="20% - Dekorfärg6 3 8 3 3" xfId="32418" xr:uid="{00000000-0005-0000-0000-0000F4620000}"/>
    <cellStyle name="20% - Dekorfärg6 3 8 3 4" xfId="46303" xr:uid="{00000000-0005-0000-0000-0000F5620000}"/>
    <cellStyle name="20% - Dekorfärg6 3 8 3_Tabell 6a K" xfId="19839" xr:uid="{00000000-0005-0000-0000-0000F6620000}"/>
    <cellStyle name="20% - Dekorfärg6 3 8 4" xfId="10536" xr:uid="{00000000-0005-0000-0000-0000F7620000}"/>
    <cellStyle name="20% - Dekorfärg6 3 8 4 2" xfId="46304" xr:uid="{00000000-0005-0000-0000-0000F8620000}"/>
    <cellStyle name="20% - Dekorfärg6 3 8 4 2 2" xfId="46305" xr:uid="{00000000-0005-0000-0000-0000F9620000}"/>
    <cellStyle name="20% - Dekorfärg6 3 8 4 3" xfId="46306" xr:uid="{00000000-0005-0000-0000-0000FA620000}"/>
    <cellStyle name="20% - Dekorfärg6 3 8 5" xfId="28033" xr:uid="{00000000-0005-0000-0000-0000FB620000}"/>
    <cellStyle name="20% - Dekorfärg6 3 8 5 2" xfId="46307" xr:uid="{00000000-0005-0000-0000-0000FC620000}"/>
    <cellStyle name="20% - Dekorfärg6 3 8 6" xfId="46308" xr:uid="{00000000-0005-0000-0000-0000FD620000}"/>
    <cellStyle name="20% - Dekorfärg6 3 8 7" xfId="46309" xr:uid="{00000000-0005-0000-0000-0000FE620000}"/>
    <cellStyle name="20% - Dekorfärg6 3 8_Tabell 6a K" xfId="18938" xr:uid="{00000000-0005-0000-0000-0000FF620000}"/>
    <cellStyle name="20% - Dekorfärg6 3 9" xfId="2372" xr:uid="{00000000-0005-0000-0000-000000630000}"/>
    <cellStyle name="20% - Dekorfärg6 3 9 2" xfId="6758" xr:uid="{00000000-0005-0000-0000-000001630000}"/>
    <cellStyle name="20% - Dekorfärg6 3 9 2 2" xfId="15643" xr:uid="{00000000-0005-0000-0000-000002630000}"/>
    <cellStyle name="20% - Dekorfärg6 3 9 2 2 2" xfId="46310" xr:uid="{00000000-0005-0000-0000-000003630000}"/>
    <cellStyle name="20% - Dekorfärg6 3 9 2 3" xfId="33140" xr:uid="{00000000-0005-0000-0000-000004630000}"/>
    <cellStyle name="20% - Dekorfärg6 3 9 2 4" xfId="46311" xr:uid="{00000000-0005-0000-0000-000005630000}"/>
    <cellStyle name="20% - Dekorfärg6 3 9 2_Tabell 6a K" xfId="24683" xr:uid="{00000000-0005-0000-0000-000006630000}"/>
    <cellStyle name="20% - Dekorfärg6 3 9 3" xfId="11257" xr:uid="{00000000-0005-0000-0000-000007630000}"/>
    <cellStyle name="20% - Dekorfärg6 3 9 3 2" xfId="46312" xr:uid="{00000000-0005-0000-0000-000008630000}"/>
    <cellStyle name="20% - Dekorfärg6 3 9 3 2 2" xfId="46313" xr:uid="{00000000-0005-0000-0000-000009630000}"/>
    <cellStyle name="20% - Dekorfärg6 3 9 3 3" xfId="46314" xr:uid="{00000000-0005-0000-0000-00000A630000}"/>
    <cellStyle name="20% - Dekorfärg6 3 9 4" xfId="28754" xr:uid="{00000000-0005-0000-0000-00000B630000}"/>
    <cellStyle name="20% - Dekorfärg6 3 9 4 2" xfId="46315" xr:uid="{00000000-0005-0000-0000-00000C630000}"/>
    <cellStyle name="20% - Dekorfärg6 3 9 5" xfId="46316" xr:uid="{00000000-0005-0000-0000-00000D630000}"/>
    <cellStyle name="20% - Dekorfärg6 3 9 6" xfId="46317" xr:uid="{00000000-0005-0000-0000-00000E630000}"/>
    <cellStyle name="20% - Dekorfärg6 3 9_Tabell 6a K" xfId="21532" xr:uid="{00000000-0005-0000-0000-00000F630000}"/>
    <cellStyle name="20% - Dekorfärg6 3_Tabell 6a K" xfId="23099" xr:uid="{00000000-0005-0000-0000-000010630000}"/>
    <cellStyle name="20% - Dekorfärg6 4" xfId="308" xr:uid="{00000000-0005-0000-0000-000011630000}"/>
    <cellStyle name="20% - Dekorfärg6 4 10" xfId="46318" xr:uid="{00000000-0005-0000-0000-000012630000}"/>
    <cellStyle name="20% - Dekorfärg6 4 11" xfId="46319" xr:uid="{00000000-0005-0000-0000-000013630000}"/>
    <cellStyle name="20% - Dekorfärg6 4 12" xfId="46320" xr:uid="{00000000-0005-0000-0000-000014630000}"/>
    <cellStyle name="20% - Dekorfärg6 4 2" xfId="520" xr:uid="{00000000-0005-0000-0000-000015630000}"/>
    <cellStyle name="20% - Dekorfärg6 4 2 2" xfId="944" xr:uid="{00000000-0005-0000-0000-000016630000}"/>
    <cellStyle name="20% - Dekorfärg6 4 2 2 2" xfId="1673" xr:uid="{00000000-0005-0000-0000-000017630000}"/>
    <cellStyle name="20% - Dekorfärg6 4 2 2 2 2" xfId="3865" xr:uid="{00000000-0005-0000-0000-000018630000}"/>
    <cellStyle name="20% - Dekorfärg6 4 2 2 2 2 2" xfId="8251" xr:uid="{00000000-0005-0000-0000-000019630000}"/>
    <cellStyle name="20% - Dekorfärg6 4 2 2 2 2 2 2" xfId="17136" xr:uid="{00000000-0005-0000-0000-00001A630000}"/>
    <cellStyle name="20% - Dekorfärg6 4 2 2 2 2 2 2 2" xfId="46321" xr:uid="{00000000-0005-0000-0000-00001B630000}"/>
    <cellStyle name="20% - Dekorfärg6 4 2 2 2 2 2 3" xfId="34633" xr:uid="{00000000-0005-0000-0000-00001C630000}"/>
    <cellStyle name="20% - Dekorfärg6 4 2 2 2 2 2_Tabell 6a K" xfId="26395" xr:uid="{00000000-0005-0000-0000-00001D630000}"/>
    <cellStyle name="20% - Dekorfärg6 4 2 2 2 2 3" xfId="12750" xr:uid="{00000000-0005-0000-0000-00001E630000}"/>
    <cellStyle name="20% - Dekorfärg6 4 2 2 2 2 3 2" xfId="46322" xr:uid="{00000000-0005-0000-0000-00001F630000}"/>
    <cellStyle name="20% - Dekorfärg6 4 2 2 2 2 4" xfId="30247" xr:uid="{00000000-0005-0000-0000-000020630000}"/>
    <cellStyle name="20% - Dekorfärg6 4 2 2 2 2 5" xfId="46323" xr:uid="{00000000-0005-0000-0000-000021630000}"/>
    <cellStyle name="20% - Dekorfärg6 4 2 2 2 2_Tabell 6a K" xfId="22268" xr:uid="{00000000-0005-0000-0000-000022630000}"/>
    <cellStyle name="20% - Dekorfärg6 4 2 2 2 3" xfId="6058" xr:uid="{00000000-0005-0000-0000-000023630000}"/>
    <cellStyle name="20% - Dekorfärg6 4 2 2 2 3 2" xfId="14943" xr:uid="{00000000-0005-0000-0000-000024630000}"/>
    <cellStyle name="20% - Dekorfärg6 4 2 2 2 3 2 2" xfId="46324" xr:uid="{00000000-0005-0000-0000-000025630000}"/>
    <cellStyle name="20% - Dekorfärg6 4 2 2 2 3 3" xfId="32440" xr:uid="{00000000-0005-0000-0000-000026630000}"/>
    <cellStyle name="20% - Dekorfärg6 4 2 2 2 3 4" xfId="46325" xr:uid="{00000000-0005-0000-0000-000027630000}"/>
    <cellStyle name="20% - Dekorfärg6 4 2 2 2 3_Tabell 6a K" xfId="19385" xr:uid="{00000000-0005-0000-0000-000028630000}"/>
    <cellStyle name="20% - Dekorfärg6 4 2 2 2 4" xfId="10558" xr:uid="{00000000-0005-0000-0000-000029630000}"/>
    <cellStyle name="20% - Dekorfärg6 4 2 2 2 4 2" xfId="46326" xr:uid="{00000000-0005-0000-0000-00002A630000}"/>
    <cellStyle name="20% - Dekorfärg6 4 2 2 2 4 2 2" xfId="46327" xr:uid="{00000000-0005-0000-0000-00002B630000}"/>
    <cellStyle name="20% - Dekorfärg6 4 2 2 2 4 3" xfId="46328" xr:uid="{00000000-0005-0000-0000-00002C630000}"/>
    <cellStyle name="20% - Dekorfärg6 4 2 2 2 5" xfId="28055" xr:uid="{00000000-0005-0000-0000-00002D630000}"/>
    <cellStyle name="20% - Dekorfärg6 4 2 2 2 5 2" xfId="46329" xr:uid="{00000000-0005-0000-0000-00002E630000}"/>
    <cellStyle name="20% - Dekorfärg6 4 2 2 2 6" xfId="46330" xr:uid="{00000000-0005-0000-0000-00002F630000}"/>
    <cellStyle name="20% - Dekorfärg6 4 2 2 2 7" xfId="46331" xr:uid="{00000000-0005-0000-0000-000030630000}"/>
    <cellStyle name="20% - Dekorfärg6 4 2 2 2_Tabell 6a K" xfId="21638" xr:uid="{00000000-0005-0000-0000-000031630000}"/>
    <cellStyle name="20% - Dekorfärg6 4 2 2 3" xfId="3136" xr:uid="{00000000-0005-0000-0000-000032630000}"/>
    <cellStyle name="20% - Dekorfärg6 4 2 2 3 2" xfId="7522" xr:uid="{00000000-0005-0000-0000-000033630000}"/>
    <cellStyle name="20% - Dekorfärg6 4 2 2 3 2 2" xfId="16407" xr:uid="{00000000-0005-0000-0000-000034630000}"/>
    <cellStyle name="20% - Dekorfärg6 4 2 2 3 2 2 2" xfId="46332" xr:uid="{00000000-0005-0000-0000-000035630000}"/>
    <cellStyle name="20% - Dekorfärg6 4 2 2 3 2 3" xfId="33904" xr:uid="{00000000-0005-0000-0000-000036630000}"/>
    <cellStyle name="20% - Dekorfärg6 4 2 2 3 2 4" xfId="46333" xr:uid="{00000000-0005-0000-0000-000037630000}"/>
    <cellStyle name="20% - Dekorfärg6 4 2 2 3 2_Tabell 6a K" xfId="24996" xr:uid="{00000000-0005-0000-0000-000038630000}"/>
    <cellStyle name="20% - Dekorfärg6 4 2 2 3 3" xfId="12021" xr:uid="{00000000-0005-0000-0000-000039630000}"/>
    <cellStyle name="20% - Dekorfärg6 4 2 2 3 3 2" xfId="46334" xr:uid="{00000000-0005-0000-0000-00003A630000}"/>
    <cellStyle name="20% - Dekorfärg6 4 2 2 3 3 2 2" xfId="46335" xr:uid="{00000000-0005-0000-0000-00003B630000}"/>
    <cellStyle name="20% - Dekorfärg6 4 2 2 3 3 3" xfId="46336" xr:uid="{00000000-0005-0000-0000-00003C630000}"/>
    <cellStyle name="20% - Dekorfärg6 4 2 2 3 4" xfId="29518" xr:uid="{00000000-0005-0000-0000-00003D630000}"/>
    <cellStyle name="20% - Dekorfärg6 4 2 2 3 4 2" xfId="46337" xr:uid="{00000000-0005-0000-0000-00003E630000}"/>
    <cellStyle name="20% - Dekorfärg6 4 2 2 3 5" xfId="46338" xr:uid="{00000000-0005-0000-0000-00003F630000}"/>
    <cellStyle name="20% - Dekorfärg6 4 2 2 3 6" xfId="46339" xr:uid="{00000000-0005-0000-0000-000040630000}"/>
    <cellStyle name="20% - Dekorfärg6 4 2 2 3_Tabell 6a K" xfId="18077" xr:uid="{00000000-0005-0000-0000-000041630000}"/>
    <cellStyle name="20% - Dekorfärg6 4 2 2 4" xfId="5329" xr:uid="{00000000-0005-0000-0000-000042630000}"/>
    <cellStyle name="20% - Dekorfärg6 4 2 2 4 2" xfId="14214" xr:uid="{00000000-0005-0000-0000-000043630000}"/>
    <cellStyle name="20% - Dekorfärg6 4 2 2 4 2 2" xfId="46340" xr:uid="{00000000-0005-0000-0000-000044630000}"/>
    <cellStyle name="20% - Dekorfärg6 4 2 2 4 3" xfId="31711" xr:uid="{00000000-0005-0000-0000-000045630000}"/>
    <cellStyle name="20% - Dekorfärg6 4 2 2 4 4" xfId="46341" xr:uid="{00000000-0005-0000-0000-000046630000}"/>
    <cellStyle name="20% - Dekorfärg6 4 2 2 4_Tabell 6a K" xfId="25693" xr:uid="{00000000-0005-0000-0000-000047630000}"/>
    <cellStyle name="20% - Dekorfärg6 4 2 2 5" xfId="9829" xr:uid="{00000000-0005-0000-0000-000048630000}"/>
    <cellStyle name="20% - Dekorfärg6 4 2 2 5 2" xfId="46342" xr:uid="{00000000-0005-0000-0000-000049630000}"/>
    <cellStyle name="20% - Dekorfärg6 4 2 2 5 2 2" xfId="46343" xr:uid="{00000000-0005-0000-0000-00004A630000}"/>
    <cellStyle name="20% - Dekorfärg6 4 2 2 5 3" xfId="46344" xr:uid="{00000000-0005-0000-0000-00004B630000}"/>
    <cellStyle name="20% - Dekorfärg6 4 2 2 6" xfId="27326" xr:uid="{00000000-0005-0000-0000-00004C630000}"/>
    <cellStyle name="20% - Dekorfärg6 4 2 2 6 2" xfId="46345" xr:uid="{00000000-0005-0000-0000-00004D630000}"/>
    <cellStyle name="20% - Dekorfärg6 4 2 2 7" xfId="46346" xr:uid="{00000000-0005-0000-0000-00004E630000}"/>
    <cellStyle name="20% - Dekorfärg6 4 2 2 8" xfId="46347" xr:uid="{00000000-0005-0000-0000-00004F630000}"/>
    <cellStyle name="20% - Dekorfärg6 4 2 2_Tabell 6a K" xfId="21108" xr:uid="{00000000-0005-0000-0000-000050630000}"/>
    <cellStyle name="20% - Dekorfärg6 4 2 3" xfId="1672" xr:uid="{00000000-0005-0000-0000-000051630000}"/>
    <cellStyle name="20% - Dekorfärg6 4 2 3 2" xfId="3864" xr:uid="{00000000-0005-0000-0000-000052630000}"/>
    <cellStyle name="20% - Dekorfärg6 4 2 3 2 2" xfId="8250" xr:uid="{00000000-0005-0000-0000-000053630000}"/>
    <cellStyle name="20% - Dekorfärg6 4 2 3 2 2 2" xfId="17135" xr:uid="{00000000-0005-0000-0000-000054630000}"/>
    <cellStyle name="20% - Dekorfärg6 4 2 3 2 2 2 2" xfId="46348" xr:uid="{00000000-0005-0000-0000-000055630000}"/>
    <cellStyle name="20% - Dekorfärg6 4 2 3 2 2 3" xfId="34632" xr:uid="{00000000-0005-0000-0000-000056630000}"/>
    <cellStyle name="20% - Dekorfärg6 4 2 3 2 2_Tabell 6a K" xfId="18194" xr:uid="{00000000-0005-0000-0000-000057630000}"/>
    <cellStyle name="20% - Dekorfärg6 4 2 3 2 3" xfId="12749" xr:uid="{00000000-0005-0000-0000-000058630000}"/>
    <cellStyle name="20% - Dekorfärg6 4 2 3 2 3 2" xfId="46349" xr:uid="{00000000-0005-0000-0000-000059630000}"/>
    <cellStyle name="20% - Dekorfärg6 4 2 3 2 4" xfId="30246" xr:uid="{00000000-0005-0000-0000-00005A630000}"/>
    <cellStyle name="20% - Dekorfärg6 4 2 3 2 5" xfId="46350" xr:uid="{00000000-0005-0000-0000-00005B630000}"/>
    <cellStyle name="20% - Dekorfärg6 4 2 3 2_Tabell 6a K" xfId="23809" xr:uid="{00000000-0005-0000-0000-00005C630000}"/>
    <cellStyle name="20% - Dekorfärg6 4 2 3 3" xfId="6057" xr:uid="{00000000-0005-0000-0000-00005D630000}"/>
    <cellStyle name="20% - Dekorfärg6 4 2 3 3 2" xfId="14942" xr:uid="{00000000-0005-0000-0000-00005E630000}"/>
    <cellStyle name="20% - Dekorfärg6 4 2 3 3 2 2" xfId="46351" xr:uid="{00000000-0005-0000-0000-00005F630000}"/>
    <cellStyle name="20% - Dekorfärg6 4 2 3 3 3" xfId="32439" xr:uid="{00000000-0005-0000-0000-000060630000}"/>
    <cellStyle name="20% - Dekorfärg6 4 2 3 3 4" xfId="46352" xr:uid="{00000000-0005-0000-0000-000061630000}"/>
    <cellStyle name="20% - Dekorfärg6 4 2 3 3_Tabell 6a K" xfId="24301" xr:uid="{00000000-0005-0000-0000-000062630000}"/>
    <cellStyle name="20% - Dekorfärg6 4 2 3 4" xfId="10557" xr:uid="{00000000-0005-0000-0000-000063630000}"/>
    <cellStyle name="20% - Dekorfärg6 4 2 3 4 2" xfId="46353" xr:uid="{00000000-0005-0000-0000-000064630000}"/>
    <cellStyle name="20% - Dekorfärg6 4 2 3 4 2 2" xfId="46354" xr:uid="{00000000-0005-0000-0000-000065630000}"/>
    <cellStyle name="20% - Dekorfärg6 4 2 3 4 3" xfId="46355" xr:uid="{00000000-0005-0000-0000-000066630000}"/>
    <cellStyle name="20% - Dekorfärg6 4 2 3 5" xfId="28054" xr:uid="{00000000-0005-0000-0000-000067630000}"/>
    <cellStyle name="20% - Dekorfärg6 4 2 3 5 2" xfId="46356" xr:uid="{00000000-0005-0000-0000-000068630000}"/>
    <cellStyle name="20% - Dekorfärg6 4 2 3 6" xfId="46357" xr:uid="{00000000-0005-0000-0000-000069630000}"/>
    <cellStyle name="20% - Dekorfärg6 4 2 3 7" xfId="46358" xr:uid="{00000000-0005-0000-0000-00006A630000}"/>
    <cellStyle name="20% - Dekorfärg6 4 2 3_Tabell 6a K" xfId="23278" xr:uid="{00000000-0005-0000-0000-00006B630000}"/>
    <cellStyle name="20% - Dekorfärg6 4 2 4" xfId="2712" xr:uid="{00000000-0005-0000-0000-00006C630000}"/>
    <cellStyle name="20% - Dekorfärg6 4 2 4 2" xfId="7098" xr:uid="{00000000-0005-0000-0000-00006D630000}"/>
    <cellStyle name="20% - Dekorfärg6 4 2 4 2 2" xfId="15983" xr:uid="{00000000-0005-0000-0000-00006E630000}"/>
    <cellStyle name="20% - Dekorfärg6 4 2 4 2 2 2" xfId="46359" xr:uid="{00000000-0005-0000-0000-00006F630000}"/>
    <cellStyle name="20% - Dekorfärg6 4 2 4 2 3" xfId="33480" xr:uid="{00000000-0005-0000-0000-000070630000}"/>
    <cellStyle name="20% - Dekorfärg6 4 2 4 2 4" xfId="46360" xr:uid="{00000000-0005-0000-0000-000071630000}"/>
    <cellStyle name="20% - Dekorfärg6 4 2 4 2_Tabell 6a K" xfId="20736" xr:uid="{00000000-0005-0000-0000-000072630000}"/>
    <cellStyle name="20% - Dekorfärg6 4 2 4 3" xfId="11597" xr:uid="{00000000-0005-0000-0000-000073630000}"/>
    <cellStyle name="20% - Dekorfärg6 4 2 4 3 2" xfId="46361" xr:uid="{00000000-0005-0000-0000-000074630000}"/>
    <cellStyle name="20% - Dekorfärg6 4 2 4 3 2 2" xfId="46362" xr:uid="{00000000-0005-0000-0000-000075630000}"/>
    <cellStyle name="20% - Dekorfärg6 4 2 4 3 3" xfId="46363" xr:uid="{00000000-0005-0000-0000-000076630000}"/>
    <cellStyle name="20% - Dekorfärg6 4 2 4 4" xfId="29094" xr:uid="{00000000-0005-0000-0000-000077630000}"/>
    <cellStyle name="20% - Dekorfärg6 4 2 4 4 2" xfId="46364" xr:uid="{00000000-0005-0000-0000-000078630000}"/>
    <cellStyle name="20% - Dekorfärg6 4 2 4 5" xfId="46365" xr:uid="{00000000-0005-0000-0000-000079630000}"/>
    <cellStyle name="20% - Dekorfärg6 4 2 4 6" xfId="46366" xr:uid="{00000000-0005-0000-0000-00007A630000}"/>
    <cellStyle name="20% - Dekorfärg6 4 2 4_Tabell 6a K" xfId="22203" xr:uid="{00000000-0005-0000-0000-00007B630000}"/>
    <cellStyle name="20% - Dekorfärg6 4 2 5" xfId="4905" xr:uid="{00000000-0005-0000-0000-00007C630000}"/>
    <cellStyle name="20% - Dekorfärg6 4 2 5 2" xfId="13790" xr:uid="{00000000-0005-0000-0000-00007D630000}"/>
    <cellStyle name="20% - Dekorfärg6 4 2 5 2 2" xfId="46367" xr:uid="{00000000-0005-0000-0000-00007E630000}"/>
    <cellStyle name="20% - Dekorfärg6 4 2 5 3" xfId="31287" xr:uid="{00000000-0005-0000-0000-00007F630000}"/>
    <cellStyle name="20% - Dekorfärg6 4 2 5 4" xfId="46368" xr:uid="{00000000-0005-0000-0000-000080630000}"/>
    <cellStyle name="20% - Dekorfärg6 4 2 5_Tabell 6a K" xfId="21354" xr:uid="{00000000-0005-0000-0000-000081630000}"/>
    <cellStyle name="20% - Dekorfärg6 4 2 6" xfId="9405" xr:uid="{00000000-0005-0000-0000-000082630000}"/>
    <cellStyle name="20% - Dekorfärg6 4 2 6 2" xfId="46369" xr:uid="{00000000-0005-0000-0000-000083630000}"/>
    <cellStyle name="20% - Dekorfärg6 4 2 6 2 2" xfId="46370" xr:uid="{00000000-0005-0000-0000-000084630000}"/>
    <cellStyle name="20% - Dekorfärg6 4 2 6 3" xfId="46371" xr:uid="{00000000-0005-0000-0000-000085630000}"/>
    <cellStyle name="20% - Dekorfärg6 4 2 7" xfId="26902" xr:uid="{00000000-0005-0000-0000-000086630000}"/>
    <cellStyle name="20% - Dekorfärg6 4 2 7 2" xfId="46372" xr:uid="{00000000-0005-0000-0000-000087630000}"/>
    <cellStyle name="20% - Dekorfärg6 4 2 8" xfId="46373" xr:uid="{00000000-0005-0000-0000-000088630000}"/>
    <cellStyle name="20% - Dekorfärg6 4 2 9" xfId="46374" xr:uid="{00000000-0005-0000-0000-000089630000}"/>
    <cellStyle name="20% - Dekorfärg6 4 2_Tabell 6a K" xfId="19184" xr:uid="{00000000-0005-0000-0000-00008A630000}"/>
    <cellStyle name="20% - Dekorfärg6 4 3" xfId="732" xr:uid="{00000000-0005-0000-0000-00008B630000}"/>
    <cellStyle name="20% - Dekorfärg6 4 3 2" xfId="1674" xr:uid="{00000000-0005-0000-0000-00008C630000}"/>
    <cellStyle name="20% - Dekorfärg6 4 3 2 2" xfId="3866" xr:uid="{00000000-0005-0000-0000-00008D630000}"/>
    <cellStyle name="20% - Dekorfärg6 4 3 2 2 2" xfId="8252" xr:uid="{00000000-0005-0000-0000-00008E630000}"/>
    <cellStyle name="20% - Dekorfärg6 4 3 2 2 2 2" xfId="17137" xr:uid="{00000000-0005-0000-0000-00008F630000}"/>
    <cellStyle name="20% - Dekorfärg6 4 3 2 2 2 2 2" xfId="46375" xr:uid="{00000000-0005-0000-0000-000090630000}"/>
    <cellStyle name="20% - Dekorfärg6 4 3 2 2 2 3" xfId="34634" xr:uid="{00000000-0005-0000-0000-000091630000}"/>
    <cellStyle name="20% - Dekorfärg6 4 3 2 2 2_Tabell 6a K" xfId="8928" xr:uid="{00000000-0005-0000-0000-000092630000}"/>
    <cellStyle name="20% - Dekorfärg6 4 3 2 2 3" xfId="12751" xr:uid="{00000000-0005-0000-0000-000093630000}"/>
    <cellStyle name="20% - Dekorfärg6 4 3 2 2 3 2" xfId="46376" xr:uid="{00000000-0005-0000-0000-000094630000}"/>
    <cellStyle name="20% - Dekorfärg6 4 3 2 2 4" xfId="30248" xr:uid="{00000000-0005-0000-0000-000095630000}"/>
    <cellStyle name="20% - Dekorfärg6 4 3 2 2 5" xfId="46377" xr:uid="{00000000-0005-0000-0000-000096630000}"/>
    <cellStyle name="20% - Dekorfärg6 4 3 2 2_Tabell 6a K" xfId="17982" xr:uid="{00000000-0005-0000-0000-000097630000}"/>
    <cellStyle name="20% - Dekorfärg6 4 3 2 3" xfId="6059" xr:uid="{00000000-0005-0000-0000-000098630000}"/>
    <cellStyle name="20% - Dekorfärg6 4 3 2 3 2" xfId="14944" xr:uid="{00000000-0005-0000-0000-000099630000}"/>
    <cellStyle name="20% - Dekorfärg6 4 3 2 3 2 2" xfId="46378" xr:uid="{00000000-0005-0000-0000-00009A630000}"/>
    <cellStyle name="20% - Dekorfärg6 4 3 2 3 3" xfId="32441" xr:uid="{00000000-0005-0000-0000-00009B630000}"/>
    <cellStyle name="20% - Dekorfärg6 4 3 2 3 4" xfId="46379" xr:uid="{00000000-0005-0000-0000-00009C630000}"/>
    <cellStyle name="20% - Dekorfärg6 4 3 2 3_Tabell 6a K" xfId="19912" xr:uid="{00000000-0005-0000-0000-00009D630000}"/>
    <cellStyle name="20% - Dekorfärg6 4 3 2 4" xfId="10559" xr:uid="{00000000-0005-0000-0000-00009E630000}"/>
    <cellStyle name="20% - Dekorfärg6 4 3 2 4 2" xfId="46380" xr:uid="{00000000-0005-0000-0000-00009F630000}"/>
    <cellStyle name="20% - Dekorfärg6 4 3 2 4 2 2" xfId="46381" xr:uid="{00000000-0005-0000-0000-0000A0630000}"/>
    <cellStyle name="20% - Dekorfärg6 4 3 2 4 3" xfId="46382" xr:uid="{00000000-0005-0000-0000-0000A1630000}"/>
    <cellStyle name="20% - Dekorfärg6 4 3 2 5" xfId="28056" xr:uid="{00000000-0005-0000-0000-0000A2630000}"/>
    <cellStyle name="20% - Dekorfärg6 4 3 2 5 2" xfId="46383" xr:uid="{00000000-0005-0000-0000-0000A3630000}"/>
    <cellStyle name="20% - Dekorfärg6 4 3 2 6" xfId="46384" xr:uid="{00000000-0005-0000-0000-0000A4630000}"/>
    <cellStyle name="20% - Dekorfärg6 4 3 2 7" xfId="46385" xr:uid="{00000000-0005-0000-0000-0000A5630000}"/>
    <cellStyle name="20% - Dekorfärg6 4 3 2_Tabell 6a K" xfId="25979" xr:uid="{00000000-0005-0000-0000-0000A6630000}"/>
    <cellStyle name="20% - Dekorfärg6 4 3 3" xfId="2924" xr:uid="{00000000-0005-0000-0000-0000A7630000}"/>
    <cellStyle name="20% - Dekorfärg6 4 3 3 2" xfId="7310" xr:uid="{00000000-0005-0000-0000-0000A8630000}"/>
    <cellStyle name="20% - Dekorfärg6 4 3 3 2 2" xfId="16195" xr:uid="{00000000-0005-0000-0000-0000A9630000}"/>
    <cellStyle name="20% - Dekorfärg6 4 3 3 2 2 2" xfId="46386" xr:uid="{00000000-0005-0000-0000-0000AA630000}"/>
    <cellStyle name="20% - Dekorfärg6 4 3 3 2 3" xfId="33692" xr:uid="{00000000-0005-0000-0000-0000AB630000}"/>
    <cellStyle name="20% - Dekorfärg6 4 3 3 2 4" xfId="46387" xr:uid="{00000000-0005-0000-0000-0000AC630000}"/>
    <cellStyle name="20% - Dekorfärg6 4 3 3 2_Tabell 6a K" xfId="23474" xr:uid="{00000000-0005-0000-0000-0000AD630000}"/>
    <cellStyle name="20% - Dekorfärg6 4 3 3 3" xfId="11809" xr:uid="{00000000-0005-0000-0000-0000AE630000}"/>
    <cellStyle name="20% - Dekorfärg6 4 3 3 3 2" xfId="46388" xr:uid="{00000000-0005-0000-0000-0000AF630000}"/>
    <cellStyle name="20% - Dekorfärg6 4 3 3 3 2 2" xfId="46389" xr:uid="{00000000-0005-0000-0000-0000B0630000}"/>
    <cellStyle name="20% - Dekorfärg6 4 3 3 3 3" xfId="46390" xr:uid="{00000000-0005-0000-0000-0000B1630000}"/>
    <cellStyle name="20% - Dekorfärg6 4 3 3 4" xfId="29306" xr:uid="{00000000-0005-0000-0000-0000B2630000}"/>
    <cellStyle name="20% - Dekorfärg6 4 3 3 4 2" xfId="46391" xr:uid="{00000000-0005-0000-0000-0000B3630000}"/>
    <cellStyle name="20% - Dekorfärg6 4 3 3 5" xfId="46392" xr:uid="{00000000-0005-0000-0000-0000B4630000}"/>
    <cellStyle name="20% - Dekorfärg6 4 3 3 6" xfId="46393" xr:uid="{00000000-0005-0000-0000-0000B5630000}"/>
    <cellStyle name="20% - Dekorfärg6 4 3 3_Tabell 6a K" xfId="20184" xr:uid="{00000000-0005-0000-0000-0000B6630000}"/>
    <cellStyle name="20% - Dekorfärg6 4 3 4" xfId="5117" xr:uid="{00000000-0005-0000-0000-0000B7630000}"/>
    <cellStyle name="20% - Dekorfärg6 4 3 4 2" xfId="14002" xr:uid="{00000000-0005-0000-0000-0000B8630000}"/>
    <cellStyle name="20% - Dekorfärg6 4 3 4 2 2" xfId="46394" xr:uid="{00000000-0005-0000-0000-0000B9630000}"/>
    <cellStyle name="20% - Dekorfärg6 4 3 4 3" xfId="31499" xr:uid="{00000000-0005-0000-0000-0000BA630000}"/>
    <cellStyle name="20% - Dekorfärg6 4 3 4 4" xfId="46395" xr:uid="{00000000-0005-0000-0000-0000BB630000}"/>
    <cellStyle name="20% - Dekorfärg6 4 3 4_Tabell 6a K" xfId="19668" xr:uid="{00000000-0005-0000-0000-0000BC630000}"/>
    <cellStyle name="20% - Dekorfärg6 4 3 5" xfId="9617" xr:uid="{00000000-0005-0000-0000-0000BD630000}"/>
    <cellStyle name="20% - Dekorfärg6 4 3 5 2" xfId="46396" xr:uid="{00000000-0005-0000-0000-0000BE630000}"/>
    <cellStyle name="20% - Dekorfärg6 4 3 5 2 2" xfId="46397" xr:uid="{00000000-0005-0000-0000-0000BF630000}"/>
    <cellStyle name="20% - Dekorfärg6 4 3 5 3" xfId="46398" xr:uid="{00000000-0005-0000-0000-0000C0630000}"/>
    <cellStyle name="20% - Dekorfärg6 4 3 6" xfId="27114" xr:uid="{00000000-0005-0000-0000-0000C1630000}"/>
    <cellStyle name="20% - Dekorfärg6 4 3 6 2" xfId="46399" xr:uid="{00000000-0005-0000-0000-0000C2630000}"/>
    <cellStyle name="20% - Dekorfärg6 4 3 7" xfId="46400" xr:uid="{00000000-0005-0000-0000-0000C3630000}"/>
    <cellStyle name="20% - Dekorfärg6 4 3 8" xfId="46401" xr:uid="{00000000-0005-0000-0000-0000C4630000}"/>
    <cellStyle name="20% - Dekorfärg6 4 3_Tabell 6a K" xfId="25449" xr:uid="{00000000-0005-0000-0000-0000C5630000}"/>
    <cellStyle name="20% - Dekorfärg6 4 4" xfId="1156" xr:uid="{00000000-0005-0000-0000-0000C6630000}"/>
    <cellStyle name="20% - Dekorfärg6 4 4 2" xfId="1675" xr:uid="{00000000-0005-0000-0000-0000C7630000}"/>
    <cellStyle name="20% - Dekorfärg6 4 4 2 2" xfId="3867" xr:uid="{00000000-0005-0000-0000-0000C8630000}"/>
    <cellStyle name="20% - Dekorfärg6 4 4 2 2 2" xfId="8253" xr:uid="{00000000-0005-0000-0000-0000C9630000}"/>
    <cellStyle name="20% - Dekorfärg6 4 4 2 2 2 2" xfId="17138" xr:uid="{00000000-0005-0000-0000-0000CA630000}"/>
    <cellStyle name="20% - Dekorfärg6 4 4 2 2 2 2 2" xfId="46402" xr:uid="{00000000-0005-0000-0000-0000CB630000}"/>
    <cellStyle name="20% - Dekorfärg6 4 4 2 2 2 3" xfId="34635" xr:uid="{00000000-0005-0000-0000-0000CC630000}"/>
    <cellStyle name="20% - Dekorfärg6 4 4 2 2 2_Tabell 6a K" xfId="24078" xr:uid="{00000000-0005-0000-0000-0000CD630000}"/>
    <cellStyle name="20% - Dekorfärg6 4 4 2 2 3" xfId="12752" xr:uid="{00000000-0005-0000-0000-0000CE630000}"/>
    <cellStyle name="20% - Dekorfärg6 4 4 2 2 3 2" xfId="46403" xr:uid="{00000000-0005-0000-0000-0000CF630000}"/>
    <cellStyle name="20% - Dekorfärg6 4 4 2 2 4" xfId="30249" xr:uid="{00000000-0005-0000-0000-0000D0630000}"/>
    <cellStyle name="20% - Dekorfärg6 4 4 2 2 5" xfId="46404" xr:uid="{00000000-0005-0000-0000-0000D1630000}"/>
    <cellStyle name="20% - Dekorfärg6 4 4 2 2_Tabell 6a K" xfId="19469" xr:uid="{00000000-0005-0000-0000-0000D2630000}"/>
    <cellStyle name="20% - Dekorfärg6 4 4 2 3" xfId="6060" xr:uid="{00000000-0005-0000-0000-0000D3630000}"/>
    <cellStyle name="20% - Dekorfärg6 4 4 2 3 2" xfId="14945" xr:uid="{00000000-0005-0000-0000-0000D4630000}"/>
    <cellStyle name="20% - Dekorfärg6 4 4 2 3 2 2" xfId="46405" xr:uid="{00000000-0005-0000-0000-0000D5630000}"/>
    <cellStyle name="20% - Dekorfärg6 4 4 2 3 3" xfId="32442" xr:uid="{00000000-0005-0000-0000-0000D6630000}"/>
    <cellStyle name="20% - Dekorfärg6 4 4 2 3 4" xfId="46406" xr:uid="{00000000-0005-0000-0000-0000D7630000}"/>
    <cellStyle name="20% - Dekorfärg6 4 4 2 3_Tabell 6a K" xfId="24869" xr:uid="{00000000-0005-0000-0000-0000D8630000}"/>
    <cellStyle name="20% - Dekorfärg6 4 4 2 4" xfId="10560" xr:uid="{00000000-0005-0000-0000-0000D9630000}"/>
    <cellStyle name="20% - Dekorfärg6 4 4 2 4 2" xfId="46407" xr:uid="{00000000-0005-0000-0000-0000DA630000}"/>
    <cellStyle name="20% - Dekorfärg6 4 4 2 4 2 2" xfId="46408" xr:uid="{00000000-0005-0000-0000-0000DB630000}"/>
    <cellStyle name="20% - Dekorfärg6 4 4 2 4 3" xfId="46409" xr:uid="{00000000-0005-0000-0000-0000DC630000}"/>
    <cellStyle name="20% - Dekorfärg6 4 4 2 5" xfId="28057" xr:uid="{00000000-0005-0000-0000-0000DD630000}"/>
    <cellStyle name="20% - Dekorfärg6 4 4 2 5 2" xfId="46410" xr:uid="{00000000-0005-0000-0000-0000DE630000}"/>
    <cellStyle name="20% - Dekorfärg6 4 4 2 6" xfId="46411" xr:uid="{00000000-0005-0000-0000-0000DF630000}"/>
    <cellStyle name="20% - Dekorfärg6 4 4 2 7" xfId="46412" xr:uid="{00000000-0005-0000-0000-0000E0630000}"/>
    <cellStyle name="20% - Dekorfärg6 4 4 2_Tabell 6a K" xfId="21107" xr:uid="{00000000-0005-0000-0000-0000E1630000}"/>
    <cellStyle name="20% - Dekorfärg6 4 4 3" xfId="3348" xr:uid="{00000000-0005-0000-0000-0000E2630000}"/>
    <cellStyle name="20% - Dekorfärg6 4 4 3 2" xfId="7734" xr:uid="{00000000-0005-0000-0000-0000E3630000}"/>
    <cellStyle name="20% - Dekorfärg6 4 4 3 2 2" xfId="16619" xr:uid="{00000000-0005-0000-0000-0000E4630000}"/>
    <cellStyle name="20% - Dekorfärg6 4 4 3 2 2 2" xfId="46413" xr:uid="{00000000-0005-0000-0000-0000E5630000}"/>
    <cellStyle name="20% - Dekorfärg6 4 4 3 2 3" xfId="34116" xr:uid="{00000000-0005-0000-0000-0000E6630000}"/>
    <cellStyle name="20% - Dekorfärg6 4 4 3 2 4" xfId="46414" xr:uid="{00000000-0005-0000-0000-0000E7630000}"/>
    <cellStyle name="20% - Dekorfärg6 4 4 3 2_Tabell 6a K" xfId="26077" xr:uid="{00000000-0005-0000-0000-0000E8630000}"/>
    <cellStyle name="20% - Dekorfärg6 4 4 3 3" xfId="12233" xr:uid="{00000000-0005-0000-0000-0000E9630000}"/>
    <cellStyle name="20% - Dekorfärg6 4 4 3 3 2" xfId="46415" xr:uid="{00000000-0005-0000-0000-0000EA630000}"/>
    <cellStyle name="20% - Dekorfärg6 4 4 3 3 2 2" xfId="46416" xr:uid="{00000000-0005-0000-0000-0000EB630000}"/>
    <cellStyle name="20% - Dekorfärg6 4 4 3 3 3" xfId="46417" xr:uid="{00000000-0005-0000-0000-0000EC630000}"/>
    <cellStyle name="20% - Dekorfärg6 4 4 3 4" xfId="29730" xr:uid="{00000000-0005-0000-0000-0000ED630000}"/>
    <cellStyle name="20% - Dekorfärg6 4 4 3 4 2" xfId="46418" xr:uid="{00000000-0005-0000-0000-0000EE630000}"/>
    <cellStyle name="20% - Dekorfärg6 4 4 3 5" xfId="46419" xr:uid="{00000000-0005-0000-0000-0000EF630000}"/>
    <cellStyle name="20% - Dekorfärg6 4 4 3 6" xfId="46420" xr:uid="{00000000-0005-0000-0000-0000F0630000}"/>
    <cellStyle name="20% - Dekorfärg6 4 4 3_Tabell 6a K" xfId="23376" xr:uid="{00000000-0005-0000-0000-0000F1630000}"/>
    <cellStyle name="20% - Dekorfärg6 4 4 4" xfId="5541" xr:uid="{00000000-0005-0000-0000-0000F2630000}"/>
    <cellStyle name="20% - Dekorfärg6 4 4 4 2" xfId="14426" xr:uid="{00000000-0005-0000-0000-0000F3630000}"/>
    <cellStyle name="20% - Dekorfärg6 4 4 4 2 2" xfId="46421" xr:uid="{00000000-0005-0000-0000-0000F4630000}"/>
    <cellStyle name="20% - Dekorfärg6 4 4 4 3" xfId="31923" xr:uid="{00000000-0005-0000-0000-0000F5630000}"/>
    <cellStyle name="20% - Dekorfärg6 4 4 4 4" xfId="46422" xr:uid="{00000000-0005-0000-0000-0000F6630000}"/>
    <cellStyle name="20% - Dekorfärg6 4 4 4_Tabell 6a K" xfId="23524" xr:uid="{00000000-0005-0000-0000-0000F7630000}"/>
    <cellStyle name="20% - Dekorfärg6 4 4 5" xfId="10041" xr:uid="{00000000-0005-0000-0000-0000F8630000}"/>
    <cellStyle name="20% - Dekorfärg6 4 4 5 2" xfId="46423" xr:uid="{00000000-0005-0000-0000-0000F9630000}"/>
    <cellStyle name="20% - Dekorfärg6 4 4 5 2 2" xfId="46424" xr:uid="{00000000-0005-0000-0000-0000FA630000}"/>
    <cellStyle name="20% - Dekorfärg6 4 4 5 3" xfId="46425" xr:uid="{00000000-0005-0000-0000-0000FB630000}"/>
    <cellStyle name="20% - Dekorfärg6 4 4 6" xfId="27538" xr:uid="{00000000-0005-0000-0000-0000FC630000}"/>
    <cellStyle name="20% - Dekorfärg6 4 4 6 2" xfId="46426" xr:uid="{00000000-0005-0000-0000-0000FD630000}"/>
    <cellStyle name="20% - Dekorfärg6 4 4 7" xfId="46427" xr:uid="{00000000-0005-0000-0000-0000FE630000}"/>
    <cellStyle name="20% - Dekorfärg6 4 4 8" xfId="46428" xr:uid="{00000000-0005-0000-0000-0000FF630000}"/>
    <cellStyle name="20% - Dekorfärg6 4 4_Tabell 6a K" xfId="18135" xr:uid="{00000000-0005-0000-0000-000000640000}"/>
    <cellStyle name="20% - Dekorfärg6 4 5" xfId="1671" xr:uid="{00000000-0005-0000-0000-000001640000}"/>
    <cellStyle name="20% - Dekorfärg6 4 5 2" xfId="3863" xr:uid="{00000000-0005-0000-0000-000002640000}"/>
    <cellStyle name="20% - Dekorfärg6 4 5 2 2" xfId="8249" xr:uid="{00000000-0005-0000-0000-000003640000}"/>
    <cellStyle name="20% - Dekorfärg6 4 5 2 2 2" xfId="17134" xr:uid="{00000000-0005-0000-0000-000004640000}"/>
    <cellStyle name="20% - Dekorfärg6 4 5 2 2 2 2" xfId="46429" xr:uid="{00000000-0005-0000-0000-000005640000}"/>
    <cellStyle name="20% - Dekorfärg6 4 5 2 2 3" xfId="34631" xr:uid="{00000000-0005-0000-0000-000006640000}"/>
    <cellStyle name="20% - Dekorfärg6 4 5 2 2_Tabell 6a K" xfId="18613" xr:uid="{00000000-0005-0000-0000-000007640000}"/>
    <cellStyle name="20% - Dekorfärg6 4 5 2 3" xfId="12748" xr:uid="{00000000-0005-0000-0000-000008640000}"/>
    <cellStyle name="20% - Dekorfärg6 4 5 2 3 2" xfId="46430" xr:uid="{00000000-0005-0000-0000-000009640000}"/>
    <cellStyle name="20% - Dekorfärg6 4 5 2 4" xfId="30245" xr:uid="{00000000-0005-0000-0000-00000A640000}"/>
    <cellStyle name="20% - Dekorfärg6 4 5 2 5" xfId="46431" xr:uid="{00000000-0005-0000-0000-00000B640000}"/>
    <cellStyle name="20% - Dekorfärg6 4 5 2_Tabell 6a K" xfId="20339" xr:uid="{00000000-0005-0000-0000-00000C640000}"/>
    <cellStyle name="20% - Dekorfärg6 4 5 3" xfId="6056" xr:uid="{00000000-0005-0000-0000-00000D640000}"/>
    <cellStyle name="20% - Dekorfärg6 4 5 3 2" xfId="14941" xr:uid="{00000000-0005-0000-0000-00000E640000}"/>
    <cellStyle name="20% - Dekorfärg6 4 5 3 2 2" xfId="46432" xr:uid="{00000000-0005-0000-0000-00000F640000}"/>
    <cellStyle name="20% - Dekorfärg6 4 5 3 3" xfId="32438" xr:uid="{00000000-0005-0000-0000-000010640000}"/>
    <cellStyle name="20% - Dekorfärg6 4 5 3 4" xfId="46433" xr:uid="{00000000-0005-0000-0000-000011640000}"/>
    <cellStyle name="20% - Dekorfärg6 4 5 3_Tabell 6a K" xfId="24511" xr:uid="{00000000-0005-0000-0000-000012640000}"/>
    <cellStyle name="20% - Dekorfärg6 4 5 4" xfId="10556" xr:uid="{00000000-0005-0000-0000-000013640000}"/>
    <cellStyle name="20% - Dekorfärg6 4 5 4 2" xfId="46434" xr:uid="{00000000-0005-0000-0000-000014640000}"/>
    <cellStyle name="20% - Dekorfärg6 4 5 4 2 2" xfId="46435" xr:uid="{00000000-0005-0000-0000-000015640000}"/>
    <cellStyle name="20% - Dekorfärg6 4 5 4 3" xfId="46436" xr:uid="{00000000-0005-0000-0000-000016640000}"/>
    <cellStyle name="20% - Dekorfärg6 4 5 5" xfId="28053" xr:uid="{00000000-0005-0000-0000-000017640000}"/>
    <cellStyle name="20% - Dekorfärg6 4 5 5 2" xfId="46437" xr:uid="{00000000-0005-0000-0000-000018640000}"/>
    <cellStyle name="20% - Dekorfärg6 4 5 6" xfId="46438" xr:uid="{00000000-0005-0000-0000-000019640000}"/>
    <cellStyle name="20% - Dekorfärg6 4 5 7" xfId="46439" xr:uid="{00000000-0005-0000-0000-00001A640000}"/>
    <cellStyle name="20% - Dekorfärg6 4 5_Tabell 6a K" xfId="20630" xr:uid="{00000000-0005-0000-0000-00001B640000}"/>
    <cellStyle name="20% - Dekorfärg6 4 6" xfId="2500" xr:uid="{00000000-0005-0000-0000-00001C640000}"/>
    <cellStyle name="20% - Dekorfärg6 4 6 2" xfId="6886" xr:uid="{00000000-0005-0000-0000-00001D640000}"/>
    <cellStyle name="20% - Dekorfärg6 4 6 2 2" xfId="15771" xr:uid="{00000000-0005-0000-0000-00001E640000}"/>
    <cellStyle name="20% - Dekorfärg6 4 6 2 2 2" xfId="46440" xr:uid="{00000000-0005-0000-0000-00001F640000}"/>
    <cellStyle name="20% - Dekorfärg6 4 6 2 3" xfId="33268" xr:uid="{00000000-0005-0000-0000-000020640000}"/>
    <cellStyle name="20% - Dekorfärg6 4 6 2 4" xfId="46441" xr:uid="{00000000-0005-0000-0000-000021640000}"/>
    <cellStyle name="20% - Dekorfärg6 4 6 2_Tabell 6a K" xfId="21252" xr:uid="{00000000-0005-0000-0000-000022640000}"/>
    <cellStyle name="20% - Dekorfärg6 4 6 3" xfId="11385" xr:uid="{00000000-0005-0000-0000-000023640000}"/>
    <cellStyle name="20% - Dekorfärg6 4 6 3 2" xfId="46442" xr:uid="{00000000-0005-0000-0000-000024640000}"/>
    <cellStyle name="20% - Dekorfärg6 4 6 3 2 2" xfId="46443" xr:uid="{00000000-0005-0000-0000-000025640000}"/>
    <cellStyle name="20% - Dekorfärg6 4 6 3 3" xfId="46444" xr:uid="{00000000-0005-0000-0000-000026640000}"/>
    <cellStyle name="20% - Dekorfärg6 4 6 4" xfId="28882" xr:uid="{00000000-0005-0000-0000-000027640000}"/>
    <cellStyle name="20% - Dekorfärg6 4 6 4 2" xfId="46445" xr:uid="{00000000-0005-0000-0000-000028640000}"/>
    <cellStyle name="20% - Dekorfärg6 4 6 5" xfId="46446" xr:uid="{00000000-0005-0000-0000-000029640000}"/>
    <cellStyle name="20% - Dekorfärg6 4 6 6" xfId="46447" xr:uid="{00000000-0005-0000-0000-00002A640000}"/>
    <cellStyle name="20% - Dekorfärg6 4 6_Tabell 6a K" xfId="22607" xr:uid="{00000000-0005-0000-0000-00002B640000}"/>
    <cellStyle name="20% - Dekorfärg6 4 7" xfId="4693" xr:uid="{00000000-0005-0000-0000-00002C640000}"/>
    <cellStyle name="20% - Dekorfärg6 4 7 2" xfId="13578" xr:uid="{00000000-0005-0000-0000-00002D640000}"/>
    <cellStyle name="20% - Dekorfärg6 4 7 2 2" xfId="46448" xr:uid="{00000000-0005-0000-0000-00002E640000}"/>
    <cellStyle name="20% - Dekorfärg6 4 7 3" xfId="31075" xr:uid="{00000000-0005-0000-0000-00002F640000}"/>
    <cellStyle name="20% - Dekorfärg6 4 7 4" xfId="46449" xr:uid="{00000000-0005-0000-0000-000030640000}"/>
    <cellStyle name="20% - Dekorfärg6 4 7_Tabell 6a K" xfId="18594" xr:uid="{00000000-0005-0000-0000-000031640000}"/>
    <cellStyle name="20% - Dekorfärg6 4 8" xfId="9193" xr:uid="{00000000-0005-0000-0000-000032640000}"/>
    <cellStyle name="20% - Dekorfärg6 4 8 2" xfId="46450" xr:uid="{00000000-0005-0000-0000-000033640000}"/>
    <cellStyle name="20% - Dekorfärg6 4 8 2 2" xfId="46451" xr:uid="{00000000-0005-0000-0000-000034640000}"/>
    <cellStyle name="20% - Dekorfärg6 4 8 3" xfId="46452" xr:uid="{00000000-0005-0000-0000-000035640000}"/>
    <cellStyle name="20% - Dekorfärg6 4 9" xfId="26690" xr:uid="{00000000-0005-0000-0000-000036640000}"/>
    <cellStyle name="20% - Dekorfärg6 4 9 2" xfId="46453" xr:uid="{00000000-0005-0000-0000-000037640000}"/>
    <cellStyle name="20% - Dekorfärg6 4_Tabell 6a K" xfId="23966" xr:uid="{00000000-0005-0000-0000-000038640000}"/>
    <cellStyle name="20% - Dekorfärg6 5" xfId="252" xr:uid="{00000000-0005-0000-0000-000039640000}"/>
    <cellStyle name="20% - Dekorfärg6 5 10" xfId="46454" xr:uid="{00000000-0005-0000-0000-00003A640000}"/>
    <cellStyle name="20% - Dekorfärg6 5 11" xfId="46455" xr:uid="{00000000-0005-0000-0000-00003B640000}"/>
    <cellStyle name="20% - Dekorfärg6 5 12" xfId="46456" xr:uid="{00000000-0005-0000-0000-00003C640000}"/>
    <cellStyle name="20% - Dekorfärg6 5 2" xfId="464" xr:uid="{00000000-0005-0000-0000-00003D640000}"/>
    <cellStyle name="20% - Dekorfärg6 5 2 2" xfId="888" xr:uid="{00000000-0005-0000-0000-00003E640000}"/>
    <cellStyle name="20% - Dekorfärg6 5 2 2 2" xfId="1678" xr:uid="{00000000-0005-0000-0000-00003F640000}"/>
    <cellStyle name="20% - Dekorfärg6 5 2 2 2 2" xfId="3870" xr:uid="{00000000-0005-0000-0000-000040640000}"/>
    <cellStyle name="20% - Dekorfärg6 5 2 2 2 2 2" xfId="8256" xr:uid="{00000000-0005-0000-0000-000041640000}"/>
    <cellStyle name="20% - Dekorfärg6 5 2 2 2 2 2 2" xfId="17141" xr:uid="{00000000-0005-0000-0000-000042640000}"/>
    <cellStyle name="20% - Dekorfärg6 5 2 2 2 2 2 2 2" xfId="46457" xr:uid="{00000000-0005-0000-0000-000043640000}"/>
    <cellStyle name="20% - Dekorfärg6 5 2 2 2 2 2 3" xfId="34638" xr:uid="{00000000-0005-0000-0000-000044640000}"/>
    <cellStyle name="20% - Dekorfärg6 5 2 2 2 2 2_Tabell 6a K" xfId="22270" xr:uid="{00000000-0005-0000-0000-000045640000}"/>
    <cellStyle name="20% - Dekorfärg6 5 2 2 2 2 3" xfId="12755" xr:uid="{00000000-0005-0000-0000-000046640000}"/>
    <cellStyle name="20% - Dekorfärg6 5 2 2 2 2 3 2" xfId="46458" xr:uid="{00000000-0005-0000-0000-000047640000}"/>
    <cellStyle name="20% - Dekorfärg6 5 2 2 2 2 4" xfId="30252" xr:uid="{00000000-0005-0000-0000-000048640000}"/>
    <cellStyle name="20% - Dekorfärg6 5 2 2 2 2 5" xfId="46459" xr:uid="{00000000-0005-0000-0000-000049640000}"/>
    <cellStyle name="20% - Dekorfärg6 5 2 2 2 2_Tabell 6a K" xfId="25249" xr:uid="{00000000-0005-0000-0000-00004A640000}"/>
    <cellStyle name="20% - Dekorfärg6 5 2 2 2 3" xfId="6063" xr:uid="{00000000-0005-0000-0000-00004B640000}"/>
    <cellStyle name="20% - Dekorfärg6 5 2 2 2 3 2" xfId="14948" xr:uid="{00000000-0005-0000-0000-00004C640000}"/>
    <cellStyle name="20% - Dekorfärg6 5 2 2 2 3 2 2" xfId="46460" xr:uid="{00000000-0005-0000-0000-00004D640000}"/>
    <cellStyle name="20% - Dekorfärg6 5 2 2 2 3 3" xfId="32445" xr:uid="{00000000-0005-0000-0000-00004E640000}"/>
    <cellStyle name="20% - Dekorfärg6 5 2 2 2 3 4" xfId="46461" xr:uid="{00000000-0005-0000-0000-00004F640000}"/>
    <cellStyle name="20% - Dekorfärg6 5 2 2 2 3_Tabell 6a K" xfId="20542" xr:uid="{00000000-0005-0000-0000-000050640000}"/>
    <cellStyle name="20% - Dekorfärg6 5 2 2 2 4" xfId="10563" xr:uid="{00000000-0005-0000-0000-000051640000}"/>
    <cellStyle name="20% - Dekorfärg6 5 2 2 2 4 2" xfId="46462" xr:uid="{00000000-0005-0000-0000-000052640000}"/>
    <cellStyle name="20% - Dekorfärg6 5 2 2 2 4 2 2" xfId="46463" xr:uid="{00000000-0005-0000-0000-000053640000}"/>
    <cellStyle name="20% - Dekorfärg6 5 2 2 2 4 3" xfId="46464" xr:uid="{00000000-0005-0000-0000-000054640000}"/>
    <cellStyle name="20% - Dekorfärg6 5 2 2 2 5" xfId="28060" xr:uid="{00000000-0005-0000-0000-000055640000}"/>
    <cellStyle name="20% - Dekorfärg6 5 2 2 2 5 2" xfId="46465" xr:uid="{00000000-0005-0000-0000-000056640000}"/>
    <cellStyle name="20% - Dekorfärg6 5 2 2 2 6" xfId="46466" xr:uid="{00000000-0005-0000-0000-000057640000}"/>
    <cellStyle name="20% - Dekorfärg6 5 2 2 2 7" xfId="46467" xr:uid="{00000000-0005-0000-0000-000058640000}"/>
    <cellStyle name="20% - Dekorfärg6 5 2 2 2_Tabell 6a K" xfId="19735" xr:uid="{00000000-0005-0000-0000-000059640000}"/>
    <cellStyle name="20% - Dekorfärg6 5 2 2 3" xfId="3080" xr:uid="{00000000-0005-0000-0000-00005A640000}"/>
    <cellStyle name="20% - Dekorfärg6 5 2 2 3 2" xfId="7466" xr:uid="{00000000-0005-0000-0000-00005B640000}"/>
    <cellStyle name="20% - Dekorfärg6 5 2 2 3 2 2" xfId="16351" xr:uid="{00000000-0005-0000-0000-00005C640000}"/>
    <cellStyle name="20% - Dekorfärg6 5 2 2 3 2 2 2" xfId="46468" xr:uid="{00000000-0005-0000-0000-00005D640000}"/>
    <cellStyle name="20% - Dekorfärg6 5 2 2 3 2 3" xfId="33848" xr:uid="{00000000-0005-0000-0000-00005E640000}"/>
    <cellStyle name="20% - Dekorfärg6 5 2 2 3 2 4" xfId="46469" xr:uid="{00000000-0005-0000-0000-00005F640000}"/>
    <cellStyle name="20% - Dekorfärg6 5 2 2 3 2_Tabell 6a K" xfId="17923" xr:uid="{00000000-0005-0000-0000-000060640000}"/>
    <cellStyle name="20% - Dekorfärg6 5 2 2 3 3" xfId="11965" xr:uid="{00000000-0005-0000-0000-000061640000}"/>
    <cellStyle name="20% - Dekorfärg6 5 2 2 3 3 2" xfId="46470" xr:uid="{00000000-0005-0000-0000-000062640000}"/>
    <cellStyle name="20% - Dekorfärg6 5 2 2 3 3 2 2" xfId="46471" xr:uid="{00000000-0005-0000-0000-000063640000}"/>
    <cellStyle name="20% - Dekorfärg6 5 2 2 3 3 3" xfId="46472" xr:uid="{00000000-0005-0000-0000-000064640000}"/>
    <cellStyle name="20% - Dekorfärg6 5 2 2 3 4" xfId="29462" xr:uid="{00000000-0005-0000-0000-000065640000}"/>
    <cellStyle name="20% - Dekorfärg6 5 2 2 3 4 2" xfId="46473" xr:uid="{00000000-0005-0000-0000-000066640000}"/>
    <cellStyle name="20% - Dekorfärg6 5 2 2 3 5" xfId="46474" xr:uid="{00000000-0005-0000-0000-000067640000}"/>
    <cellStyle name="20% - Dekorfärg6 5 2 2 3 6" xfId="46475" xr:uid="{00000000-0005-0000-0000-000068640000}"/>
    <cellStyle name="20% - Dekorfärg6 5 2 2 3_Tabell 6a K" xfId="26156" xr:uid="{00000000-0005-0000-0000-000069640000}"/>
    <cellStyle name="20% - Dekorfärg6 5 2 2 4" xfId="5273" xr:uid="{00000000-0005-0000-0000-00006A640000}"/>
    <cellStyle name="20% - Dekorfärg6 5 2 2 4 2" xfId="14158" xr:uid="{00000000-0005-0000-0000-00006B640000}"/>
    <cellStyle name="20% - Dekorfärg6 5 2 2 4 2 2" xfId="46476" xr:uid="{00000000-0005-0000-0000-00006C640000}"/>
    <cellStyle name="20% - Dekorfärg6 5 2 2 4 3" xfId="31655" xr:uid="{00000000-0005-0000-0000-00006D640000}"/>
    <cellStyle name="20% - Dekorfärg6 5 2 2 4 4" xfId="46477" xr:uid="{00000000-0005-0000-0000-00006E640000}"/>
    <cellStyle name="20% - Dekorfärg6 5 2 2 4_Tabell 6a K" xfId="18937" xr:uid="{00000000-0005-0000-0000-00006F640000}"/>
    <cellStyle name="20% - Dekorfärg6 5 2 2 5" xfId="9773" xr:uid="{00000000-0005-0000-0000-000070640000}"/>
    <cellStyle name="20% - Dekorfärg6 5 2 2 5 2" xfId="46478" xr:uid="{00000000-0005-0000-0000-000071640000}"/>
    <cellStyle name="20% - Dekorfärg6 5 2 2 5 2 2" xfId="46479" xr:uid="{00000000-0005-0000-0000-000072640000}"/>
    <cellStyle name="20% - Dekorfärg6 5 2 2 5 3" xfId="46480" xr:uid="{00000000-0005-0000-0000-000073640000}"/>
    <cellStyle name="20% - Dekorfärg6 5 2 2 6" xfId="27270" xr:uid="{00000000-0005-0000-0000-000074640000}"/>
    <cellStyle name="20% - Dekorfärg6 5 2 2 6 2" xfId="46481" xr:uid="{00000000-0005-0000-0000-000075640000}"/>
    <cellStyle name="20% - Dekorfärg6 5 2 2 7" xfId="46482" xr:uid="{00000000-0005-0000-0000-000076640000}"/>
    <cellStyle name="20% - Dekorfärg6 5 2 2 8" xfId="46483" xr:uid="{00000000-0005-0000-0000-000077640000}"/>
    <cellStyle name="20% - Dekorfärg6 5 2 2_Tabell 6a K" xfId="24682" xr:uid="{00000000-0005-0000-0000-000078640000}"/>
    <cellStyle name="20% - Dekorfärg6 5 2 3" xfId="1677" xr:uid="{00000000-0005-0000-0000-000079640000}"/>
    <cellStyle name="20% - Dekorfärg6 5 2 3 2" xfId="3869" xr:uid="{00000000-0005-0000-0000-00007A640000}"/>
    <cellStyle name="20% - Dekorfärg6 5 2 3 2 2" xfId="8255" xr:uid="{00000000-0005-0000-0000-00007B640000}"/>
    <cellStyle name="20% - Dekorfärg6 5 2 3 2 2 2" xfId="17140" xr:uid="{00000000-0005-0000-0000-00007C640000}"/>
    <cellStyle name="20% - Dekorfärg6 5 2 3 2 2 2 2" xfId="46484" xr:uid="{00000000-0005-0000-0000-00007D640000}"/>
    <cellStyle name="20% - Dekorfärg6 5 2 3 2 2 3" xfId="34637" xr:uid="{00000000-0005-0000-0000-00007E640000}"/>
    <cellStyle name="20% - Dekorfärg6 5 2 3 2 2_Tabell 6a K" xfId="20081" xr:uid="{00000000-0005-0000-0000-00007F640000}"/>
    <cellStyle name="20% - Dekorfärg6 5 2 3 2 3" xfId="12754" xr:uid="{00000000-0005-0000-0000-000080640000}"/>
    <cellStyle name="20% - Dekorfärg6 5 2 3 2 3 2" xfId="46485" xr:uid="{00000000-0005-0000-0000-000081640000}"/>
    <cellStyle name="20% - Dekorfärg6 5 2 3 2 4" xfId="30251" xr:uid="{00000000-0005-0000-0000-000082640000}"/>
    <cellStyle name="20% - Dekorfärg6 5 2 3 2 5" xfId="46486" xr:uid="{00000000-0005-0000-0000-000083640000}"/>
    <cellStyle name="20% - Dekorfärg6 5 2 3 2_Tabell 6a K" xfId="26248" xr:uid="{00000000-0005-0000-0000-000084640000}"/>
    <cellStyle name="20% - Dekorfärg6 5 2 3 3" xfId="6062" xr:uid="{00000000-0005-0000-0000-000085640000}"/>
    <cellStyle name="20% - Dekorfärg6 5 2 3 3 2" xfId="14947" xr:uid="{00000000-0005-0000-0000-000086640000}"/>
    <cellStyle name="20% - Dekorfärg6 5 2 3 3 2 2" xfId="46487" xr:uid="{00000000-0005-0000-0000-000087640000}"/>
    <cellStyle name="20% - Dekorfärg6 5 2 3 3 3" xfId="32444" xr:uid="{00000000-0005-0000-0000-000088640000}"/>
    <cellStyle name="20% - Dekorfärg6 5 2 3 3 4" xfId="46488" xr:uid="{00000000-0005-0000-0000-000089640000}"/>
    <cellStyle name="20% - Dekorfärg6 5 2 3 3_Tabell 6a K" xfId="25570" xr:uid="{00000000-0005-0000-0000-00008A640000}"/>
    <cellStyle name="20% - Dekorfärg6 5 2 3 4" xfId="10562" xr:uid="{00000000-0005-0000-0000-00008B640000}"/>
    <cellStyle name="20% - Dekorfärg6 5 2 3 4 2" xfId="46489" xr:uid="{00000000-0005-0000-0000-00008C640000}"/>
    <cellStyle name="20% - Dekorfärg6 5 2 3 4 2 2" xfId="46490" xr:uid="{00000000-0005-0000-0000-00008D640000}"/>
    <cellStyle name="20% - Dekorfärg6 5 2 3 4 3" xfId="46491" xr:uid="{00000000-0005-0000-0000-00008E640000}"/>
    <cellStyle name="20% - Dekorfärg6 5 2 3 5" xfId="28059" xr:uid="{00000000-0005-0000-0000-00008F640000}"/>
    <cellStyle name="20% - Dekorfärg6 5 2 3 5 2" xfId="46492" xr:uid="{00000000-0005-0000-0000-000090640000}"/>
    <cellStyle name="20% - Dekorfärg6 5 2 3 6" xfId="46493" xr:uid="{00000000-0005-0000-0000-000091640000}"/>
    <cellStyle name="20% - Dekorfärg6 5 2 3 7" xfId="46494" xr:uid="{00000000-0005-0000-0000-000092640000}"/>
    <cellStyle name="20% - Dekorfärg6 5 2 3_Tabell 6a K" xfId="18381" xr:uid="{00000000-0005-0000-0000-000093640000}"/>
    <cellStyle name="20% - Dekorfärg6 5 2 4" xfId="2656" xr:uid="{00000000-0005-0000-0000-000094640000}"/>
    <cellStyle name="20% - Dekorfärg6 5 2 4 2" xfId="7042" xr:uid="{00000000-0005-0000-0000-000095640000}"/>
    <cellStyle name="20% - Dekorfärg6 5 2 4 2 2" xfId="15927" xr:uid="{00000000-0005-0000-0000-000096640000}"/>
    <cellStyle name="20% - Dekorfärg6 5 2 4 2 2 2" xfId="46495" xr:uid="{00000000-0005-0000-0000-000097640000}"/>
    <cellStyle name="20% - Dekorfärg6 5 2 4 2 3" xfId="33424" xr:uid="{00000000-0005-0000-0000-000098640000}"/>
    <cellStyle name="20% - Dekorfärg6 5 2 4 2 4" xfId="46496" xr:uid="{00000000-0005-0000-0000-000099640000}"/>
    <cellStyle name="20% - Dekorfärg6 5 2 4 2_Tabell 6a K" xfId="24366" xr:uid="{00000000-0005-0000-0000-00009A640000}"/>
    <cellStyle name="20% - Dekorfärg6 5 2 4 3" xfId="11541" xr:uid="{00000000-0005-0000-0000-00009B640000}"/>
    <cellStyle name="20% - Dekorfärg6 5 2 4 3 2" xfId="46497" xr:uid="{00000000-0005-0000-0000-00009C640000}"/>
    <cellStyle name="20% - Dekorfärg6 5 2 4 3 2 2" xfId="46498" xr:uid="{00000000-0005-0000-0000-00009D640000}"/>
    <cellStyle name="20% - Dekorfärg6 5 2 4 3 3" xfId="46499" xr:uid="{00000000-0005-0000-0000-00009E640000}"/>
    <cellStyle name="20% - Dekorfärg6 5 2 4 4" xfId="29038" xr:uid="{00000000-0005-0000-0000-00009F640000}"/>
    <cellStyle name="20% - Dekorfärg6 5 2 4 4 2" xfId="46500" xr:uid="{00000000-0005-0000-0000-0000A0640000}"/>
    <cellStyle name="20% - Dekorfärg6 5 2 4 5" xfId="46501" xr:uid="{00000000-0005-0000-0000-0000A1640000}"/>
    <cellStyle name="20% - Dekorfärg6 5 2 4 6" xfId="46502" xr:uid="{00000000-0005-0000-0000-0000A2640000}"/>
    <cellStyle name="20% - Dekorfärg6 5 2 4_Tabell 6a K" xfId="19590" xr:uid="{00000000-0005-0000-0000-0000A3640000}"/>
    <cellStyle name="20% - Dekorfärg6 5 2 5" xfId="4849" xr:uid="{00000000-0005-0000-0000-0000A4640000}"/>
    <cellStyle name="20% - Dekorfärg6 5 2 5 2" xfId="13734" xr:uid="{00000000-0005-0000-0000-0000A5640000}"/>
    <cellStyle name="20% - Dekorfärg6 5 2 5 2 2" xfId="46503" xr:uid="{00000000-0005-0000-0000-0000A6640000}"/>
    <cellStyle name="20% - Dekorfärg6 5 2 5 3" xfId="31231" xr:uid="{00000000-0005-0000-0000-0000A7640000}"/>
    <cellStyle name="20% - Dekorfärg6 5 2 5 4" xfId="46504" xr:uid="{00000000-0005-0000-0000-0000A8640000}"/>
    <cellStyle name="20% - Dekorfärg6 5 2 5_Tabell 6a K" xfId="22800" xr:uid="{00000000-0005-0000-0000-0000A9640000}"/>
    <cellStyle name="20% - Dekorfärg6 5 2 6" xfId="9349" xr:uid="{00000000-0005-0000-0000-0000AA640000}"/>
    <cellStyle name="20% - Dekorfärg6 5 2 6 2" xfId="46505" xr:uid="{00000000-0005-0000-0000-0000AB640000}"/>
    <cellStyle name="20% - Dekorfärg6 5 2 6 2 2" xfId="46506" xr:uid="{00000000-0005-0000-0000-0000AC640000}"/>
    <cellStyle name="20% - Dekorfärg6 5 2 6 3" xfId="46507" xr:uid="{00000000-0005-0000-0000-0000AD640000}"/>
    <cellStyle name="20% - Dekorfärg6 5 2 7" xfId="26846" xr:uid="{00000000-0005-0000-0000-0000AE640000}"/>
    <cellStyle name="20% - Dekorfärg6 5 2 7 2" xfId="46508" xr:uid="{00000000-0005-0000-0000-0000AF640000}"/>
    <cellStyle name="20% - Dekorfärg6 5 2 8" xfId="46509" xr:uid="{00000000-0005-0000-0000-0000B0640000}"/>
    <cellStyle name="20% - Dekorfärg6 5 2 9" xfId="46510" xr:uid="{00000000-0005-0000-0000-0000B1640000}"/>
    <cellStyle name="20% - Dekorfärg6 5 2_Tabell 6a K" xfId="24971" xr:uid="{00000000-0005-0000-0000-0000B2640000}"/>
    <cellStyle name="20% - Dekorfärg6 5 3" xfId="676" xr:uid="{00000000-0005-0000-0000-0000B3640000}"/>
    <cellStyle name="20% - Dekorfärg6 5 3 2" xfId="1679" xr:uid="{00000000-0005-0000-0000-0000B4640000}"/>
    <cellStyle name="20% - Dekorfärg6 5 3 2 2" xfId="3871" xr:uid="{00000000-0005-0000-0000-0000B5640000}"/>
    <cellStyle name="20% - Dekorfärg6 5 3 2 2 2" xfId="8257" xr:uid="{00000000-0005-0000-0000-0000B6640000}"/>
    <cellStyle name="20% - Dekorfärg6 5 3 2 2 2 2" xfId="17142" xr:uid="{00000000-0005-0000-0000-0000B7640000}"/>
    <cellStyle name="20% - Dekorfärg6 5 3 2 2 2 2 2" xfId="46511" xr:uid="{00000000-0005-0000-0000-0000B8640000}"/>
    <cellStyle name="20% - Dekorfärg6 5 3 2 2 2 3" xfId="34639" xr:uid="{00000000-0005-0000-0000-0000B9640000}"/>
    <cellStyle name="20% - Dekorfärg6 5 3 2 2 2_Tabell 6a K" xfId="17843" xr:uid="{00000000-0005-0000-0000-0000BA640000}"/>
    <cellStyle name="20% - Dekorfärg6 5 3 2 2 3" xfId="12756" xr:uid="{00000000-0005-0000-0000-0000BB640000}"/>
    <cellStyle name="20% - Dekorfärg6 5 3 2 2 3 2" xfId="46512" xr:uid="{00000000-0005-0000-0000-0000BC640000}"/>
    <cellStyle name="20% - Dekorfärg6 5 3 2 2 4" xfId="30253" xr:uid="{00000000-0005-0000-0000-0000BD640000}"/>
    <cellStyle name="20% - Dekorfärg6 5 3 2 2 5" xfId="46513" xr:uid="{00000000-0005-0000-0000-0000BE640000}"/>
    <cellStyle name="20% - Dekorfärg6 5 3 2 2_Tabell 6a K" xfId="24198" xr:uid="{00000000-0005-0000-0000-0000BF640000}"/>
    <cellStyle name="20% - Dekorfärg6 5 3 2 3" xfId="6064" xr:uid="{00000000-0005-0000-0000-0000C0640000}"/>
    <cellStyle name="20% - Dekorfärg6 5 3 2 3 2" xfId="14949" xr:uid="{00000000-0005-0000-0000-0000C1640000}"/>
    <cellStyle name="20% - Dekorfärg6 5 3 2 3 2 2" xfId="46514" xr:uid="{00000000-0005-0000-0000-0000C2640000}"/>
    <cellStyle name="20% - Dekorfärg6 5 3 2 3 3" xfId="32446" xr:uid="{00000000-0005-0000-0000-0000C3640000}"/>
    <cellStyle name="20% - Dekorfärg6 5 3 2 3 4" xfId="46515" xr:uid="{00000000-0005-0000-0000-0000C4640000}"/>
    <cellStyle name="20% - Dekorfärg6 5 3 2 3_Tabell 6a K" xfId="26439" xr:uid="{00000000-0005-0000-0000-0000C5640000}"/>
    <cellStyle name="20% - Dekorfärg6 5 3 2 4" xfId="10564" xr:uid="{00000000-0005-0000-0000-0000C6640000}"/>
    <cellStyle name="20% - Dekorfärg6 5 3 2 4 2" xfId="46516" xr:uid="{00000000-0005-0000-0000-0000C7640000}"/>
    <cellStyle name="20% - Dekorfärg6 5 3 2 4 2 2" xfId="46517" xr:uid="{00000000-0005-0000-0000-0000C8640000}"/>
    <cellStyle name="20% - Dekorfärg6 5 3 2 4 3" xfId="46518" xr:uid="{00000000-0005-0000-0000-0000C9640000}"/>
    <cellStyle name="20% - Dekorfärg6 5 3 2 5" xfId="28061" xr:uid="{00000000-0005-0000-0000-0000CA640000}"/>
    <cellStyle name="20% - Dekorfärg6 5 3 2 5 2" xfId="46519" xr:uid="{00000000-0005-0000-0000-0000CB640000}"/>
    <cellStyle name="20% - Dekorfärg6 5 3 2 6" xfId="46520" xr:uid="{00000000-0005-0000-0000-0000CC640000}"/>
    <cellStyle name="20% - Dekorfärg6 5 3 2 7" xfId="46521" xr:uid="{00000000-0005-0000-0000-0000CD640000}"/>
    <cellStyle name="20% - Dekorfärg6 5 3 2_Tabell 6a K" xfId="21905" xr:uid="{00000000-0005-0000-0000-0000CE640000}"/>
    <cellStyle name="20% - Dekorfärg6 5 3 3" xfId="2868" xr:uid="{00000000-0005-0000-0000-0000CF640000}"/>
    <cellStyle name="20% - Dekorfärg6 5 3 3 2" xfId="7254" xr:uid="{00000000-0005-0000-0000-0000D0640000}"/>
    <cellStyle name="20% - Dekorfärg6 5 3 3 2 2" xfId="16139" xr:uid="{00000000-0005-0000-0000-0000D1640000}"/>
    <cellStyle name="20% - Dekorfärg6 5 3 3 2 2 2" xfId="46522" xr:uid="{00000000-0005-0000-0000-0000D2640000}"/>
    <cellStyle name="20% - Dekorfärg6 5 3 3 2 3" xfId="33636" xr:uid="{00000000-0005-0000-0000-0000D3640000}"/>
    <cellStyle name="20% - Dekorfärg6 5 3 3 2 4" xfId="46523" xr:uid="{00000000-0005-0000-0000-0000D4640000}"/>
    <cellStyle name="20% - Dekorfärg6 5 3 3 2_Tabell 6a K" xfId="19126" xr:uid="{00000000-0005-0000-0000-0000D5640000}"/>
    <cellStyle name="20% - Dekorfärg6 5 3 3 3" xfId="11753" xr:uid="{00000000-0005-0000-0000-0000D6640000}"/>
    <cellStyle name="20% - Dekorfärg6 5 3 3 3 2" xfId="46524" xr:uid="{00000000-0005-0000-0000-0000D7640000}"/>
    <cellStyle name="20% - Dekorfärg6 5 3 3 3 2 2" xfId="46525" xr:uid="{00000000-0005-0000-0000-0000D8640000}"/>
    <cellStyle name="20% - Dekorfärg6 5 3 3 3 3" xfId="46526" xr:uid="{00000000-0005-0000-0000-0000D9640000}"/>
    <cellStyle name="20% - Dekorfärg6 5 3 3 4" xfId="29250" xr:uid="{00000000-0005-0000-0000-0000DA640000}"/>
    <cellStyle name="20% - Dekorfärg6 5 3 3 4 2" xfId="46527" xr:uid="{00000000-0005-0000-0000-0000DB640000}"/>
    <cellStyle name="20% - Dekorfärg6 5 3 3 5" xfId="46528" xr:uid="{00000000-0005-0000-0000-0000DC640000}"/>
    <cellStyle name="20% - Dekorfärg6 5 3 3 6" xfId="46529" xr:uid="{00000000-0005-0000-0000-0000DD640000}"/>
    <cellStyle name="20% - Dekorfärg6 5 3 3_Tabell 6a K" xfId="25882" xr:uid="{00000000-0005-0000-0000-0000DE640000}"/>
    <cellStyle name="20% - Dekorfärg6 5 3 4" xfId="5061" xr:uid="{00000000-0005-0000-0000-0000DF640000}"/>
    <cellStyle name="20% - Dekorfärg6 5 3 4 2" xfId="13946" xr:uid="{00000000-0005-0000-0000-0000E0640000}"/>
    <cellStyle name="20% - Dekorfärg6 5 3 4 2 2" xfId="46530" xr:uid="{00000000-0005-0000-0000-0000E1640000}"/>
    <cellStyle name="20% - Dekorfärg6 5 3 4 3" xfId="31443" xr:uid="{00000000-0005-0000-0000-0000E2640000}"/>
    <cellStyle name="20% - Dekorfärg6 5 3 4 4" xfId="46531" xr:uid="{00000000-0005-0000-0000-0000E3640000}"/>
    <cellStyle name="20% - Dekorfärg6 5 3 4_Tabell 6a K" xfId="18765" xr:uid="{00000000-0005-0000-0000-0000E4640000}"/>
    <cellStyle name="20% - Dekorfärg6 5 3 5" xfId="9561" xr:uid="{00000000-0005-0000-0000-0000E5640000}"/>
    <cellStyle name="20% - Dekorfärg6 5 3 5 2" xfId="46532" xr:uid="{00000000-0005-0000-0000-0000E6640000}"/>
    <cellStyle name="20% - Dekorfärg6 5 3 5 2 2" xfId="46533" xr:uid="{00000000-0005-0000-0000-0000E7640000}"/>
    <cellStyle name="20% - Dekorfärg6 5 3 5 3" xfId="46534" xr:uid="{00000000-0005-0000-0000-0000E8640000}"/>
    <cellStyle name="20% - Dekorfärg6 5 3 6" xfId="27058" xr:uid="{00000000-0005-0000-0000-0000E9640000}"/>
    <cellStyle name="20% - Dekorfärg6 5 3 6 2" xfId="46535" xr:uid="{00000000-0005-0000-0000-0000EA640000}"/>
    <cellStyle name="20% - Dekorfärg6 5 3 7" xfId="46536" xr:uid="{00000000-0005-0000-0000-0000EB640000}"/>
    <cellStyle name="20% - Dekorfärg6 5 3 8" xfId="46537" xr:uid="{00000000-0005-0000-0000-0000EC640000}"/>
    <cellStyle name="20% - Dekorfärg6 5 3_Tabell 6a K" xfId="22511" xr:uid="{00000000-0005-0000-0000-0000ED640000}"/>
    <cellStyle name="20% - Dekorfärg6 5 4" xfId="1100" xr:uid="{00000000-0005-0000-0000-0000EE640000}"/>
    <cellStyle name="20% - Dekorfärg6 5 4 2" xfId="1680" xr:uid="{00000000-0005-0000-0000-0000EF640000}"/>
    <cellStyle name="20% - Dekorfärg6 5 4 2 2" xfId="3872" xr:uid="{00000000-0005-0000-0000-0000F0640000}"/>
    <cellStyle name="20% - Dekorfärg6 5 4 2 2 2" xfId="8258" xr:uid="{00000000-0005-0000-0000-0000F1640000}"/>
    <cellStyle name="20% - Dekorfärg6 5 4 2 2 2 2" xfId="17143" xr:uid="{00000000-0005-0000-0000-0000F2640000}"/>
    <cellStyle name="20% - Dekorfärg6 5 4 2 2 2 2 2" xfId="46538" xr:uid="{00000000-0005-0000-0000-0000F3640000}"/>
    <cellStyle name="20% - Dekorfärg6 5 4 2 2 2 3" xfId="34640" xr:uid="{00000000-0005-0000-0000-0000F4640000}"/>
    <cellStyle name="20% - Dekorfärg6 5 4 2 2 2_Tabell 6a K" xfId="21904" xr:uid="{00000000-0005-0000-0000-0000F5640000}"/>
    <cellStyle name="20% - Dekorfärg6 5 4 2 2 3" xfId="12757" xr:uid="{00000000-0005-0000-0000-0000F6640000}"/>
    <cellStyle name="20% - Dekorfärg6 5 4 2 2 3 2" xfId="46539" xr:uid="{00000000-0005-0000-0000-0000F7640000}"/>
    <cellStyle name="20% - Dekorfärg6 5 4 2 2 4" xfId="30254" xr:uid="{00000000-0005-0000-0000-0000F8640000}"/>
    <cellStyle name="20% - Dekorfärg6 5 4 2 2 5" xfId="46540" xr:uid="{00000000-0005-0000-0000-0000F9640000}"/>
    <cellStyle name="20% - Dekorfärg6 5 4 2 2_Tabell 6a K" xfId="24890" xr:uid="{00000000-0005-0000-0000-0000FA640000}"/>
    <cellStyle name="20% - Dekorfärg6 5 4 2 3" xfId="6065" xr:uid="{00000000-0005-0000-0000-0000FB640000}"/>
    <cellStyle name="20% - Dekorfärg6 5 4 2 3 2" xfId="14950" xr:uid="{00000000-0005-0000-0000-0000FC640000}"/>
    <cellStyle name="20% - Dekorfärg6 5 4 2 3 2 2" xfId="46541" xr:uid="{00000000-0005-0000-0000-0000FD640000}"/>
    <cellStyle name="20% - Dekorfärg6 5 4 2 3 3" xfId="32447" xr:uid="{00000000-0005-0000-0000-0000FE640000}"/>
    <cellStyle name="20% - Dekorfärg6 5 4 2 3 4" xfId="46542" xr:uid="{00000000-0005-0000-0000-0000FF640000}"/>
    <cellStyle name="20% - Dekorfärg6 5 4 2 3_Tabell 6a K" xfId="21461" xr:uid="{00000000-0005-0000-0000-000000650000}"/>
    <cellStyle name="20% - Dekorfärg6 5 4 2 4" xfId="10565" xr:uid="{00000000-0005-0000-0000-000001650000}"/>
    <cellStyle name="20% - Dekorfärg6 5 4 2 4 2" xfId="46543" xr:uid="{00000000-0005-0000-0000-000002650000}"/>
    <cellStyle name="20% - Dekorfärg6 5 4 2 4 2 2" xfId="46544" xr:uid="{00000000-0005-0000-0000-000003650000}"/>
    <cellStyle name="20% - Dekorfärg6 5 4 2 4 3" xfId="46545" xr:uid="{00000000-0005-0000-0000-000004650000}"/>
    <cellStyle name="20% - Dekorfärg6 5 4 2 5" xfId="28062" xr:uid="{00000000-0005-0000-0000-000005650000}"/>
    <cellStyle name="20% - Dekorfärg6 5 4 2 5 2" xfId="46546" xr:uid="{00000000-0005-0000-0000-000006650000}"/>
    <cellStyle name="20% - Dekorfärg6 5 4 2 6" xfId="46547" xr:uid="{00000000-0005-0000-0000-000007650000}"/>
    <cellStyle name="20% - Dekorfärg6 5 4 2 7" xfId="46548" xr:uid="{00000000-0005-0000-0000-000008650000}"/>
    <cellStyle name="20% - Dekorfärg6 5 4 2_Tabell 6a K" xfId="22381" xr:uid="{00000000-0005-0000-0000-000009650000}"/>
    <cellStyle name="20% - Dekorfärg6 5 4 3" xfId="3292" xr:uid="{00000000-0005-0000-0000-00000A650000}"/>
    <cellStyle name="20% - Dekorfärg6 5 4 3 2" xfId="7678" xr:uid="{00000000-0005-0000-0000-00000B650000}"/>
    <cellStyle name="20% - Dekorfärg6 5 4 3 2 2" xfId="16563" xr:uid="{00000000-0005-0000-0000-00000C650000}"/>
    <cellStyle name="20% - Dekorfärg6 5 4 3 2 2 2" xfId="46549" xr:uid="{00000000-0005-0000-0000-00000D650000}"/>
    <cellStyle name="20% - Dekorfärg6 5 4 3 2 3" xfId="34060" xr:uid="{00000000-0005-0000-0000-00000E650000}"/>
    <cellStyle name="20% - Dekorfärg6 5 4 3 2 4" xfId="46550" xr:uid="{00000000-0005-0000-0000-00000F650000}"/>
    <cellStyle name="20% - Dekorfärg6 5 4 3 2_Tabell 6a K" xfId="20397" xr:uid="{00000000-0005-0000-0000-000010650000}"/>
    <cellStyle name="20% - Dekorfärg6 5 4 3 3" xfId="12177" xr:uid="{00000000-0005-0000-0000-000011650000}"/>
    <cellStyle name="20% - Dekorfärg6 5 4 3 3 2" xfId="46551" xr:uid="{00000000-0005-0000-0000-000012650000}"/>
    <cellStyle name="20% - Dekorfärg6 5 4 3 3 2 2" xfId="46552" xr:uid="{00000000-0005-0000-0000-000013650000}"/>
    <cellStyle name="20% - Dekorfärg6 5 4 3 3 3" xfId="46553" xr:uid="{00000000-0005-0000-0000-000014650000}"/>
    <cellStyle name="20% - Dekorfärg6 5 4 3 4" xfId="29674" xr:uid="{00000000-0005-0000-0000-000015650000}"/>
    <cellStyle name="20% - Dekorfärg6 5 4 3 4 2" xfId="46554" xr:uid="{00000000-0005-0000-0000-000016650000}"/>
    <cellStyle name="20% - Dekorfärg6 5 4 3 5" xfId="46555" xr:uid="{00000000-0005-0000-0000-000017650000}"/>
    <cellStyle name="20% - Dekorfärg6 5 4 3 6" xfId="46556" xr:uid="{00000000-0005-0000-0000-000018650000}"/>
    <cellStyle name="20% - Dekorfärg6 5 4 3_Tabell 6a K" xfId="24625" xr:uid="{00000000-0005-0000-0000-000019650000}"/>
    <cellStyle name="20% - Dekorfärg6 5 4 4" xfId="5485" xr:uid="{00000000-0005-0000-0000-00001A650000}"/>
    <cellStyle name="20% - Dekorfärg6 5 4 4 2" xfId="14370" xr:uid="{00000000-0005-0000-0000-00001B650000}"/>
    <cellStyle name="20% - Dekorfärg6 5 4 4 2 2" xfId="46557" xr:uid="{00000000-0005-0000-0000-00001C650000}"/>
    <cellStyle name="20% - Dekorfärg6 5 4 4 3" xfId="31867" xr:uid="{00000000-0005-0000-0000-00001D650000}"/>
    <cellStyle name="20% - Dekorfärg6 5 4 4 4" xfId="46558" xr:uid="{00000000-0005-0000-0000-00001E650000}"/>
    <cellStyle name="20% - Dekorfärg6 5 4 4_Tabell 6a K" xfId="18557" xr:uid="{00000000-0005-0000-0000-00001F650000}"/>
    <cellStyle name="20% - Dekorfärg6 5 4 5" xfId="9985" xr:uid="{00000000-0005-0000-0000-000020650000}"/>
    <cellStyle name="20% - Dekorfärg6 5 4 5 2" xfId="46559" xr:uid="{00000000-0005-0000-0000-000021650000}"/>
    <cellStyle name="20% - Dekorfärg6 5 4 5 2 2" xfId="46560" xr:uid="{00000000-0005-0000-0000-000022650000}"/>
    <cellStyle name="20% - Dekorfärg6 5 4 5 3" xfId="46561" xr:uid="{00000000-0005-0000-0000-000023650000}"/>
    <cellStyle name="20% - Dekorfärg6 5 4 6" xfId="27482" xr:uid="{00000000-0005-0000-0000-000024650000}"/>
    <cellStyle name="20% - Dekorfärg6 5 4 6 2" xfId="46562" xr:uid="{00000000-0005-0000-0000-000025650000}"/>
    <cellStyle name="20% - Dekorfärg6 5 4 7" xfId="46563" xr:uid="{00000000-0005-0000-0000-000026650000}"/>
    <cellStyle name="20% - Dekorfärg6 5 4 8" xfId="46564" xr:uid="{00000000-0005-0000-0000-000027650000}"/>
    <cellStyle name="20% - Dekorfärg6 5 4_Tabell 6a K" xfId="23546" xr:uid="{00000000-0005-0000-0000-000028650000}"/>
    <cellStyle name="20% - Dekorfärg6 5 5" xfId="1676" xr:uid="{00000000-0005-0000-0000-000029650000}"/>
    <cellStyle name="20% - Dekorfärg6 5 5 2" xfId="3868" xr:uid="{00000000-0005-0000-0000-00002A650000}"/>
    <cellStyle name="20% - Dekorfärg6 5 5 2 2" xfId="8254" xr:uid="{00000000-0005-0000-0000-00002B650000}"/>
    <cellStyle name="20% - Dekorfärg6 5 5 2 2 2" xfId="17139" xr:uid="{00000000-0005-0000-0000-00002C650000}"/>
    <cellStyle name="20% - Dekorfärg6 5 5 2 2 2 2" xfId="46565" xr:uid="{00000000-0005-0000-0000-00002D650000}"/>
    <cellStyle name="20% - Dekorfärg6 5 5 2 2 3" xfId="34636" xr:uid="{00000000-0005-0000-0000-00002E650000}"/>
    <cellStyle name="20% - Dekorfärg6 5 5 2 2_Tabell 6a K" xfId="20783" xr:uid="{00000000-0005-0000-0000-00002F650000}"/>
    <cellStyle name="20% - Dekorfärg6 5 5 2 3" xfId="12753" xr:uid="{00000000-0005-0000-0000-000030650000}"/>
    <cellStyle name="20% - Dekorfärg6 5 5 2 3 2" xfId="46566" xr:uid="{00000000-0005-0000-0000-000031650000}"/>
    <cellStyle name="20% - Dekorfärg6 5 5 2 4" xfId="30250" xr:uid="{00000000-0005-0000-0000-000032650000}"/>
    <cellStyle name="20% - Dekorfärg6 5 5 2 5" xfId="46567" xr:uid="{00000000-0005-0000-0000-000033650000}"/>
    <cellStyle name="20% - Dekorfärg6 5 5 2_Tabell 6a K" xfId="21640" xr:uid="{00000000-0005-0000-0000-000034650000}"/>
    <cellStyle name="20% - Dekorfärg6 5 5 3" xfId="6061" xr:uid="{00000000-0005-0000-0000-000035650000}"/>
    <cellStyle name="20% - Dekorfärg6 5 5 3 2" xfId="14946" xr:uid="{00000000-0005-0000-0000-000036650000}"/>
    <cellStyle name="20% - Dekorfärg6 5 5 3 2 2" xfId="46568" xr:uid="{00000000-0005-0000-0000-000037650000}"/>
    <cellStyle name="20% - Dekorfärg6 5 5 3 3" xfId="32443" xr:uid="{00000000-0005-0000-0000-000038650000}"/>
    <cellStyle name="20% - Dekorfärg6 5 5 3 4" xfId="46569" xr:uid="{00000000-0005-0000-0000-000039650000}"/>
    <cellStyle name="20% - Dekorfärg6 5 5 3_Tabell 6a K" xfId="22577" xr:uid="{00000000-0005-0000-0000-00003A650000}"/>
    <cellStyle name="20% - Dekorfärg6 5 5 4" xfId="10561" xr:uid="{00000000-0005-0000-0000-00003B650000}"/>
    <cellStyle name="20% - Dekorfärg6 5 5 4 2" xfId="46570" xr:uid="{00000000-0005-0000-0000-00003C650000}"/>
    <cellStyle name="20% - Dekorfärg6 5 5 4 2 2" xfId="46571" xr:uid="{00000000-0005-0000-0000-00003D650000}"/>
    <cellStyle name="20% - Dekorfärg6 5 5 4 3" xfId="46572" xr:uid="{00000000-0005-0000-0000-00003E650000}"/>
    <cellStyle name="20% - Dekorfärg6 5 5 5" xfId="28058" xr:uid="{00000000-0005-0000-0000-00003F650000}"/>
    <cellStyle name="20% - Dekorfärg6 5 5 5 2" xfId="46573" xr:uid="{00000000-0005-0000-0000-000040650000}"/>
    <cellStyle name="20% - Dekorfärg6 5 5 6" xfId="46574" xr:uid="{00000000-0005-0000-0000-000041650000}"/>
    <cellStyle name="20% - Dekorfärg6 5 5 7" xfId="46575" xr:uid="{00000000-0005-0000-0000-000042650000}"/>
    <cellStyle name="20% - Dekorfärg6 5 5_Tabell 6a K" xfId="25448" xr:uid="{00000000-0005-0000-0000-000043650000}"/>
    <cellStyle name="20% - Dekorfärg6 5 6" xfId="2444" xr:uid="{00000000-0005-0000-0000-000044650000}"/>
    <cellStyle name="20% - Dekorfärg6 5 6 2" xfId="6830" xr:uid="{00000000-0005-0000-0000-000045650000}"/>
    <cellStyle name="20% - Dekorfärg6 5 6 2 2" xfId="15715" xr:uid="{00000000-0005-0000-0000-000046650000}"/>
    <cellStyle name="20% - Dekorfärg6 5 6 2 2 2" xfId="46576" xr:uid="{00000000-0005-0000-0000-000047650000}"/>
    <cellStyle name="20% - Dekorfärg6 5 6 2 3" xfId="33212" xr:uid="{00000000-0005-0000-0000-000048650000}"/>
    <cellStyle name="20% - Dekorfärg6 5 6 2 4" xfId="46577" xr:uid="{00000000-0005-0000-0000-000049650000}"/>
    <cellStyle name="20% - Dekorfärg6 5 6 2_Tabell 6a K" xfId="18354" xr:uid="{00000000-0005-0000-0000-00004A650000}"/>
    <cellStyle name="20% - Dekorfärg6 5 6 3" xfId="11329" xr:uid="{00000000-0005-0000-0000-00004B650000}"/>
    <cellStyle name="20% - Dekorfärg6 5 6 3 2" xfId="46578" xr:uid="{00000000-0005-0000-0000-00004C650000}"/>
    <cellStyle name="20% - Dekorfärg6 5 6 3 2 2" xfId="46579" xr:uid="{00000000-0005-0000-0000-00004D650000}"/>
    <cellStyle name="20% - Dekorfärg6 5 6 3 3" xfId="46580" xr:uid="{00000000-0005-0000-0000-00004E650000}"/>
    <cellStyle name="20% - Dekorfärg6 5 6 4" xfId="28826" xr:uid="{00000000-0005-0000-0000-00004F650000}"/>
    <cellStyle name="20% - Dekorfärg6 5 6 4 2" xfId="46581" xr:uid="{00000000-0005-0000-0000-000050650000}"/>
    <cellStyle name="20% - Dekorfärg6 5 6 5" xfId="46582" xr:uid="{00000000-0005-0000-0000-000051650000}"/>
    <cellStyle name="20% - Dekorfärg6 5 6 6" xfId="46583" xr:uid="{00000000-0005-0000-0000-000052650000}"/>
    <cellStyle name="20% - Dekorfärg6 5 6_Tabell 6a K" xfId="23682" xr:uid="{00000000-0005-0000-0000-000053650000}"/>
    <cellStyle name="20% - Dekorfärg6 5 7" xfId="4637" xr:uid="{00000000-0005-0000-0000-000054650000}"/>
    <cellStyle name="20% - Dekorfärg6 5 7 2" xfId="13522" xr:uid="{00000000-0005-0000-0000-000055650000}"/>
    <cellStyle name="20% - Dekorfärg6 5 7 2 2" xfId="46584" xr:uid="{00000000-0005-0000-0000-000056650000}"/>
    <cellStyle name="20% - Dekorfärg6 5 7 3" xfId="31019" xr:uid="{00000000-0005-0000-0000-000057650000}"/>
    <cellStyle name="20% - Dekorfärg6 5 7 4" xfId="46585" xr:uid="{00000000-0005-0000-0000-000058650000}"/>
    <cellStyle name="20% - Dekorfärg6 5 7_Tabell 6a K" xfId="24922" xr:uid="{00000000-0005-0000-0000-000059650000}"/>
    <cellStyle name="20% - Dekorfärg6 5 8" xfId="9137" xr:uid="{00000000-0005-0000-0000-00005A650000}"/>
    <cellStyle name="20% - Dekorfärg6 5 8 2" xfId="46586" xr:uid="{00000000-0005-0000-0000-00005B650000}"/>
    <cellStyle name="20% - Dekorfärg6 5 8 2 2" xfId="46587" xr:uid="{00000000-0005-0000-0000-00005C650000}"/>
    <cellStyle name="20% - Dekorfärg6 5 8 3" xfId="46588" xr:uid="{00000000-0005-0000-0000-00005D650000}"/>
    <cellStyle name="20% - Dekorfärg6 5 9" xfId="26634" xr:uid="{00000000-0005-0000-0000-00005E650000}"/>
    <cellStyle name="20% - Dekorfärg6 5 9 2" xfId="46589" xr:uid="{00000000-0005-0000-0000-00005F650000}"/>
    <cellStyle name="20% - Dekorfärg6 5_Tabell 6a K" xfId="20023" xr:uid="{00000000-0005-0000-0000-000060650000}"/>
    <cellStyle name="20% - Dekorfärg6 6" xfId="364" xr:uid="{00000000-0005-0000-0000-000061650000}"/>
    <cellStyle name="20% - Dekorfärg6 6 10" xfId="46590" xr:uid="{00000000-0005-0000-0000-000062650000}"/>
    <cellStyle name="20% - Dekorfärg6 6 2" xfId="788" xr:uid="{00000000-0005-0000-0000-000063650000}"/>
    <cellStyle name="20% - Dekorfärg6 6 2 2" xfId="1682" xr:uid="{00000000-0005-0000-0000-000064650000}"/>
    <cellStyle name="20% - Dekorfärg6 6 2 2 2" xfId="3874" xr:uid="{00000000-0005-0000-0000-000065650000}"/>
    <cellStyle name="20% - Dekorfärg6 6 2 2 2 2" xfId="8260" xr:uid="{00000000-0005-0000-0000-000066650000}"/>
    <cellStyle name="20% - Dekorfärg6 6 2 2 2 2 2" xfId="17145" xr:uid="{00000000-0005-0000-0000-000067650000}"/>
    <cellStyle name="20% - Dekorfärg6 6 2 2 2 2 2 2" xfId="46591" xr:uid="{00000000-0005-0000-0000-000068650000}"/>
    <cellStyle name="20% - Dekorfärg6 6 2 2 2 2 3" xfId="34642" xr:uid="{00000000-0005-0000-0000-000069650000}"/>
    <cellStyle name="20% - Dekorfärg6 6 2 2 2 2_Tabell 6a K" xfId="20321" xr:uid="{00000000-0005-0000-0000-00006A650000}"/>
    <cellStyle name="20% - Dekorfärg6 6 2 2 2 3" xfId="12759" xr:uid="{00000000-0005-0000-0000-00006B650000}"/>
    <cellStyle name="20% - Dekorfärg6 6 2 2 2 3 2" xfId="46592" xr:uid="{00000000-0005-0000-0000-00006C650000}"/>
    <cellStyle name="20% - Dekorfärg6 6 2 2 2 4" xfId="30256" xr:uid="{00000000-0005-0000-0000-00006D650000}"/>
    <cellStyle name="20% - Dekorfärg6 6 2 2 2 5" xfId="46593" xr:uid="{00000000-0005-0000-0000-00006E650000}"/>
    <cellStyle name="20% - Dekorfärg6 6 2 2 2_Tabell 6a K" xfId="25124" xr:uid="{00000000-0005-0000-0000-00006F650000}"/>
    <cellStyle name="20% - Dekorfärg6 6 2 2 3" xfId="6067" xr:uid="{00000000-0005-0000-0000-000070650000}"/>
    <cellStyle name="20% - Dekorfärg6 6 2 2 3 2" xfId="14952" xr:uid="{00000000-0005-0000-0000-000071650000}"/>
    <cellStyle name="20% - Dekorfärg6 6 2 2 3 2 2" xfId="46594" xr:uid="{00000000-0005-0000-0000-000072650000}"/>
    <cellStyle name="20% - Dekorfärg6 6 2 2 3 3" xfId="32449" xr:uid="{00000000-0005-0000-0000-000073650000}"/>
    <cellStyle name="20% - Dekorfärg6 6 2 2 3 4" xfId="46595" xr:uid="{00000000-0005-0000-0000-000074650000}"/>
    <cellStyle name="20% - Dekorfärg6 6 2 2 3_Tabell 6a K" xfId="25876" xr:uid="{00000000-0005-0000-0000-000075650000}"/>
    <cellStyle name="20% - Dekorfärg6 6 2 2 4" xfId="10567" xr:uid="{00000000-0005-0000-0000-000076650000}"/>
    <cellStyle name="20% - Dekorfärg6 6 2 2 4 2" xfId="46596" xr:uid="{00000000-0005-0000-0000-000077650000}"/>
    <cellStyle name="20% - Dekorfärg6 6 2 2 4 2 2" xfId="46597" xr:uid="{00000000-0005-0000-0000-000078650000}"/>
    <cellStyle name="20% - Dekorfärg6 6 2 2 4 3" xfId="46598" xr:uid="{00000000-0005-0000-0000-000079650000}"/>
    <cellStyle name="20% - Dekorfärg6 6 2 2 5" xfId="28064" xr:uid="{00000000-0005-0000-0000-00007A650000}"/>
    <cellStyle name="20% - Dekorfärg6 6 2 2 5 2" xfId="46599" xr:uid="{00000000-0005-0000-0000-00007B650000}"/>
    <cellStyle name="20% - Dekorfärg6 6 2 2 6" xfId="46600" xr:uid="{00000000-0005-0000-0000-00007C650000}"/>
    <cellStyle name="20% - Dekorfärg6 6 2 2 7" xfId="46601" xr:uid="{00000000-0005-0000-0000-00007D650000}"/>
    <cellStyle name="20% - Dekorfärg6 6 2 2_Tabell 6a K" xfId="25981" xr:uid="{00000000-0005-0000-0000-00007E650000}"/>
    <cellStyle name="20% - Dekorfärg6 6 2 3" xfId="2980" xr:uid="{00000000-0005-0000-0000-00007F650000}"/>
    <cellStyle name="20% - Dekorfärg6 6 2 3 2" xfId="7366" xr:uid="{00000000-0005-0000-0000-000080650000}"/>
    <cellStyle name="20% - Dekorfärg6 6 2 3 2 2" xfId="16251" xr:uid="{00000000-0005-0000-0000-000081650000}"/>
    <cellStyle name="20% - Dekorfärg6 6 2 3 2 2 2" xfId="46602" xr:uid="{00000000-0005-0000-0000-000082650000}"/>
    <cellStyle name="20% - Dekorfärg6 6 2 3 2 3" xfId="33748" xr:uid="{00000000-0005-0000-0000-000083650000}"/>
    <cellStyle name="20% - Dekorfärg6 6 2 3 2 4" xfId="46603" xr:uid="{00000000-0005-0000-0000-000084650000}"/>
    <cellStyle name="20% - Dekorfärg6 6 2 3 2_Tabell 6a K" xfId="21032" xr:uid="{00000000-0005-0000-0000-000085650000}"/>
    <cellStyle name="20% - Dekorfärg6 6 2 3 3" xfId="11865" xr:uid="{00000000-0005-0000-0000-000086650000}"/>
    <cellStyle name="20% - Dekorfärg6 6 2 3 3 2" xfId="46604" xr:uid="{00000000-0005-0000-0000-000087650000}"/>
    <cellStyle name="20% - Dekorfärg6 6 2 3 3 2 2" xfId="46605" xr:uid="{00000000-0005-0000-0000-000088650000}"/>
    <cellStyle name="20% - Dekorfärg6 6 2 3 3 3" xfId="46606" xr:uid="{00000000-0005-0000-0000-000089650000}"/>
    <cellStyle name="20% - Dekorfärg6 6 2 3 4" xfId="29362" xr:uid="{00000000-0005-0000-0000-00008A650000}"/>
    <cellStyle name="20% - Dekorfärg6 6 2 3 4 2" xfId="46607" xr:uid="{00000000-0005-0000-0000-00008B650000}"/>
    <cellStyle name="20% - Dekorfärg6 6 2 3 5" xfId="46608" xr:uid="{00000000-0005-0000-0000-00008C650000}"/>
    <cellStyle name="20% - Dekorfärg6 6 2 3 6" xfId="46609" xr:uid="{00000000-0005-0000-0000-00008D650000}"/>
    <cellStyle name="20% - Dekorfärg6 6 2 3_Tabell 6a K" xfId="25256" xr:uid="{00000000-0005-0000-0000-00008E650000}"/>
    <cellStyle name="20% - Dekorfärg6 6 2 4" xfId="5173" xr:uid="{00000000-0005-0000-0000-00008F650000}"/>
    <cellStyle name="20% - Dekorfärg6 6 2 4 2" xfId="14058" xr:uid="{00000000-0005-0000-0000-000090650000}"/>
    <cellStyle name="20% - Dekorfärg6 6 2 4 2 2" xfId="46610" xr:uid="{00000000-0005-0000-0000-000091650000}"/>
    <cellStyle name="20% - Dekorfärg6 6 2 4 3" xfId="31555" xr:uid="{00000000-0005-0000-0000-000092650000}"/>
    <cellStyle name="20% - Dekorfärg6 6 2 4 4" xfId="46611" xr:uid="{00000000-0005-0000-0000-000093650000}"/>
    <cellStyle name="20% - Dekorfärg6 6 2 4_Tabell 6a K" xfId="25715" xr:uid="{00000000-0005-0000-0000-000094650000}"/>
    <cellStyle name="20% - Dekorfärg6 6 2 5" xfId="9673" xr:uid="{00000000-0005-0000-0000-000095650000}"/>
    <cellStyle name="20% - Dekorfärg6 6 2 5 2" xfId="46612" xr:uid="{00000000-0005-0000-0000-000096650000}"/>
    <cellStyle name="20% - Dekorfärg6 6 2 5 2 2" xfId="46613" xr:uid="{00000000-0005-0000-0000-000097650000}"/>
    <cellStyle name="20% - Dekorfärg6 6 2 5 3" xfId="46614" xr:uid="{00000000-0005-0000-0000-000098650000}"/>
    <cellStyle name="20% - Dekorfärg6 6 2 6" xfId="27170" xr:uid="{00000000-0005-0000-0000-000099650000}"/>
    <cellStyle name="20% - Dekorfärg6 6 2 6 2" xfId="46615" xr:uid="{00000000-0005-0000-0000-00009A650000}"/>
    <cellStyle name="20% - Dekorfärg6 6 2 7" xfId="46616" xr:uid="{00000000-0005-0000-0000-00009B650000}"/>
    <cellStyle name="20% - Dekorfärg6 6 2 8" xfId="46617" xr:uid="{00000000-0005-0000-0000-00009C650000}"/>
    <cellStyle name="20% - Dekorfärg6 6 2_Tabell 6a K" xfId="23277" xr:uid="{00000000-0005-0000-0000-00009D650000}"/>
    <cellStyle name="20% - Dekorfärg6 6 3" xfId="1681" xr:uid="{00000000-0005-0000-0000-00009E650000}"/>
    <cellStyle name="20% - Dekorfärg6 6 3 2" xfId="3873" xr:uid="{00000000-0005-0000-0000-00009F650000}"/>
    <cellStyle name="20% - Dekorfärg6 6 3 2 2" xfId="8259" xr:uid="{00000000-0005-0000-0000-0000A0650000}"/>
    <cellStyle name="20% - Dekorfärg6 6 3 2 2 2" xfId="17144" xr:uid="{00000000-0005-0000-0000-0000A1650000}"/>
    <cellStyle name="20% - Dekorfärg6 6 3 2 2 2 2" xfId="46618" xr:uid="{00000000-0005-0000-0000-0000A2650000}"/>
    <cellStyle name="20% - Dekorfärg6 6 3 2 2 3" xfId="34641" xr:uid="{00000000-0005-0000-0000-0000A3650000}"/>
    <cellStyle name="20% - Dekorfärg6 6 3 2 2_Tabell 6a K" xfId="19734" xr:uid="{00000000-0005-0000-0000-0000A4650000}"/>
    <cellStyle name="20% - Dekorfärg6 6 3 2 3" xfId="12758" xr:uid="{00000000-0005-0000-0000-0000A5650000}"/>
    <cellStyle name="20% - Dekorfärg6 6 3 2 3 2" xfId="46619" xr:uid="{00000000-0005-0000-0000-0000A6650000}"/>
    <cellStyle name="20% - Dekorfärg6 6 3 2 4" xfId="30255" xr:uid="{00000000-0005-0000-0000-0000A7650000}"/>
    <cellStyle name="20% - Dekorfärg6 6 3 2 5" xfId="46620" xr:uid="{00000000-0005-0000-0000-0000A8650000}"/>
    <cellStyle name="20% - Dekorfärg6 6 3 2_Tabell 6a K" xfId="20551" xr:uid="{00000000-0005-0000-0000-0000A9650000}"/>
    <cellStyle name="20% - Dekorfärg6 6 3 3" xfId="6066" xr:uid="{00000000-0005-0000-0000-0000AA650000}"/>
    <cellStyle name="20% - Dekorfärg6 6 3 3 2" xfId="14951" xr:uid="{00000000-0005-0000-0000-0000AB650000}"/>
    <cellStyle name="20% - Dekorfärg6 6 3 3 2 2" xfId="46621" xr:uid="{00000000-0005-0000-0000-0000AC650000}"/>
    <cellStyle name="20% - Dekorfärg6 6 3 3 3" xfId="32448" xr:uid="{00000000-0005-0000-0000-0000AD650000}"/>
    <cellStyle name="20% - Dekorfärg6 6 3 3 4" xfId="46622" xr:uid="{00000000-0005-0000-0000-0000AE650000}"/>
    <cellStyle name="20% - Dekorfärg6 6 3 3_Tabell 6a K" xfId="21486" xr:uid="{00000000-0005-0000-0000-0000AF650000}"/>
    <cellStyle name="20% - Dekorfärg6 6 3 4" xfId="10566" xr:uid="{00000000-0005-0000-0000-0000B0650000}"/>
    <cellStyle name="20% - Dekorfärg6 6 3 4 2" xfId="46623" xr:uid="{00000000-0005-0000-0000-0000B1650000}"/>
    <cellStyle name="20% - Dekorfärg6 6 3 4 2 2" xfId="46624" xr:uid="{00000000-0005-0000-0000-0000B2650000}"/>
    <cellStyle name="20% - Dekorfärg6 6 3 4 3" xfId="46625" xr:uid="{00000000-0005-0000-0000-0000B3650000}"/>
    <cellStyle name="20% - Dekorfärg6 6 3 5" xfId="28063" xr:uid="{00000000-0005-0000-0000-0000B4650000}"/>
    <cellStyle name="20% - Dekorfärg6 6 3 5 2" xfId="46626" xr:uid="{00000000-0005-0000-0000-0000B5650000}"/>
    <cellStyle name="20% - Dekorfärg6 6 3 6" xfId="46627" xr:uid="{00000000-0005-0000-0000-0000B6650000}"/>
    <cellStyle name="20% - Dekorfärg6 6 3 7" xfId="46628" xr:uid="{00000000-0005-0000-0000-0000B7650000}"/>
    <cellStyle name="20% - Dekorfärg6 6 3_Tabell 6a K" xfId="24552" xr:uid="{00000000-0005-0000-0000-0000B8650000}"/>
    <cellStyle name="20% - Dekorfärg6 6 4" xfId="2556" xr:uid="{00000000-0005-0000-0000-0000B9650000}"/>
    <cellStyle name="20% - Dekorfärg6 6 4 2" xfId="6942" xr:uid="{00000000-0005-0000-0000-0000BA650000}"/>
    <cellStyle name="20% - Dekorfärg6 6 4 2 2" xfId="15827" xr:uid="{00000000-0005-0000-0000-0000BB650000}"/>
    <cellStyle name="20% - Dekorfärg6 6 4 2 2 2" xfId="46629" xr:uid="{00000000-0005-0000-0000-0000BC650000}"/>
    <cellStyle name="20% - Dekorfärg6 6 4 2 3" xfId="33324" xr:uid="{00000000-0005-0000-0000-0000BD650000}"/>
    <cellStyle name="20% - Dekorfärg6 6 4 2 4" xfId="46630" xr:uid="{00000000-0005-0000-0000-0000BE650000}"/>
    <cellStyle name="20% - Dekorfärg6 6 4 2_Tabell 6a K" xfId="22894" xr:uid="{00000000-0005-0000-0000-0000BF650000}"/>
    <cellStyle name="20% - Dekorfärg6 6 4 3" xfId="11441" xr:uid="{00000000-0005-0000-0000-0000C0650000}"/>
    <cellStyle name="20% - Dekorfärg6 6 4 3 2" xfId="46631" xr:uid="{00000000-0005-0000-0000-0000C1650000}"/>
    <cellStyle name="20% - Dekorfärg6 6 4 3 2 2" xfId="46632" xr:uid="{00000000-0005-0000-0000-0000C2650000}"/>
    <cellStyle name="20% - Dekorfärg6 6 4 3 3" xfId="46633" xr:uid="{00000000-0005-0000-0000-0000C3650000}"/>
    <cellStyle name="20% - Dekorfärg6 6 4 4" xfId="28938" xr:uid="{00000000-0005-0000-0000-0000C4650000}"/>
    <cellStyle name="20% - Dekorfärg6 6 4 4 2" xfId="46634" xr:uid="{00000000-0005-0000-0000-0000C5650000}"/>
    <cellStyle name="20% - Dekorfärg6 6 4 5" xfId="46635" xr:uid="{00000000-0005-0000-0000-0000C6650000}"/>
    <cellStyle name="20% - Dekorfärg6 6 4 6" xfId="46636" xr:uid="{00000000-0005-0000-0000-0000C7650000}"/>
    <cellStyle name="20% - Dekorfärg6 6 4_Tabell 6a K" xfId="18481" xr:uid="{00000000-0005-0000-0000-0000C8650000}"/>
    <cellStyle name="20% - Dekorfärg6 6 5" xfId="4749" xr:uid="{00000000-0005-0000-0000-0000C9650000}"/>
    <cellStyle name="20% - Dekorfärg6 6 5 2" xfId="13634" xr:uid="{00000000-0005-0000-0000-0000CA650000}"/>
    <cellStyle name="20% - Dekorfärg6 6 5 2 2" xfId="46637" xr:uid="{00000000-0005-0000-0000-0000CB650000}"/>
    <cellStyle name="20% - Dekorfärg6 6 5 3" xfId="31131" xr:uid="{00000000-0005-0000-0000-0000CC650000}"/>
    <cellStyle name="20% - Dekorfärg6 6 5 4" xfId="46638" xr:uid="{00000000-0005-0000-0000-0000CD650000}"/>
    <cellStyle name="20% - Dekorfärg6 6 5_Tabell 6a K" xfId="21376" xr:uid="{00000000-0005-0000-0000-0000CE650000}"/>
    <cellStyle name="20% - Dekorfärg6 6 6" xfId="9249" xr:uid="{00000000-0005-0000-0000-0000CF650000}"/>
    <cellStyle name="20% - Dekorfärg6 6 6 2" xfId="46639" xr:uid="{00000000-0005-0000-0000-0000D0650000}"/>
    <cellStyle name="20% - Dekorfärg6 6 6 2 2" xfId="46640" xr:uid="{00000000-0005-0000-0000-0000D1650000}"/>
    <cellStyle name="20% - Dekorfärg6 6 6 3" xfId="46641" xr:uid="{00000000-0005-0000-0000-0000D2650000}"/>
    <cellStyle name="20% - Dekorfärg6 6 7" xfId="26746" xr:uid="{00000000-0005-0000-0000-0000D3650000}"/>
    <cellStyle name="20% - Dekorfärg6 6 7 2" xfId="46642" xr:uid="{00000000-0005-0000-0000-0000D4650000}"/>
    <cellStyle name="20% - Dekorfärg6 6 8" xfId="46643" xr:uid="{00000000-0005-0000-0000-0000D5650000}"/>
    <cellStyle name="20% - Dekorfärg6 6 9" xfId="46644" xr:uid="{00000000-0005-0000-0000-0000D6650000}"/>
    <cellStyle name="20% - Dekorfärg6 6_Tabell 6a K" xfId="19205" xr:uid="{00000000-0005-0000-0000-0000D7650000}"/>
    <cellStyle name="20% - Dekorfärg6 7" xfId="576" xr:uid="{00000000-0005-0000-0000-0000D8650000}"/>
    <cellStyle name="20% - Dekorfärg6 7 2" xfId="1683" xr:uid="{00000000-0005-0000-0000-0000D9650000}"/>
    <cellStyle name="20% - Dekorfärg6 7 2 2" xfId="3875" xr:uid="{00000000-0005-0000-0000-0000DA650000}"/>
    <cellStyle name="20% - Dekorfärg6 7 2 2 2" xfId="8261" xr:uid="{00000000-0005-0000-0000-0000DB650000}"/>
    <cellStyle name="20% - Dekorfärg6 7 2 2 2 2" xfId="17146" xr:uid="{00000000-0005-0000-0000-0000DC650000}"/>
    <cellStyle name="20% - Dekorfärg6 7 2 2 2 2 2" xfId="46645" xr:uid="{00000000-0005-0000-0000-0000DD650000}"/>
    <cellStyle name="20% - Dekorfärg6 7 2 2 2 3" xfId="34643" xr:uid="{00000000-0005-0000-0000-0000DE650000}"/>
    <cellStyle name="20% - Dekorfärg6 7 2 2 2_Tabell 6a K" xfId="26353" xr:uid="{00000000-0005-0000-0000-0000DF650000}"/>
    <cellStyle name="20% - Dekorfärg6 7 2 2 3" xfId="12760" xr:uid="{00000000-0005-0000-0000-0000E0650000}"/>
    <cellStyle name="20% - Dekorfärg6 7 2 2 3 2" xfId="46646" xr:uid="{00000000-0005-0000-0000-0000E1650000}"/>
    <cellStyle name="20% - Dekorfärg6 7 2 2 4" xfId="30257" xr:uid="{00000000-0005-0000-0000-0000E2650000}"/>
    <cellStyle name="20% - Dekorfärg6 7 2 2 5" xfId="46647" xr:uid="{00000000-0005-0000-0000-0000E3650000}"/>
    <cellStyle name="20% - Dekorfärg6 7 2 2_Tabell 6a K" xfId="22954" xr:uid="{00000000-0005-0000-0000-0000E4650000}"/>
    <cellStyle name="20% - Dekorfärg6 7 2 3" xfId="6068" xr:uid="{00000000-0005-0000-0000-0000E5650000}"/>
    <cellStyle name="20% - Dekorfärg6 7 2 3 2" xfId="14953" xr:uid="{00000000-0005-0000-0000-0000E6650000}"/>
    <cellStyle name="20% - Dekorfärg6 7 2 3 2 2" xfId="46648" xr:uid="{00000000-0005-0000-0000-0000E7650000}"/>
    <cellStyle name="20% - Dekorfärg6 7 2 3 3" xfId="32450" xr:uid="{00000000-0005-0000-0000-0000E8650000}"/>
    <cellStyle name="20% - Dekorfärg6 7 2 3 4" xfId="46649" xr:uid="{00000000-0005-0000-0000-0000E9650000}"/>
    <cellStyle name="20% - Dekorfärg6 7 2 3_Tabell 6a K" xfId="22062" xr:uid="{00000000-0005-0000-0000-0000EA650000}"/>
    <cellStyle name="20% - Dekorfärg6 7 2 4" xfId="10568" xr:uid="{00000000-0005-0000-0000-0000EB650000}"/>
    <cellStyle name="20% - Dekorfärg6 7 2 4 2" xfId="46650" xr:uid="{00000000-0005-0000-0000-0000EC650000}"/>
    <cellStyle name="20% - Dekorfärg6 7 2 4 2 2" xfId="46651" xr:uid="{00000000-0005-0000-0000-0000ED650000}"/>
    <cellStyle name="20% - Dekorfärg6 7 2 4 3" xfId="46652" xr:uid="{00000000-0005-0000-0000-0000EE650000}"/>
    <cellStyle name="20% - Dekorfärg6 7 2 5" xfId="28065" xr:uid="{00000000-0005-0000-0000-0000EF650000}"/>
    <cellStyle name="20% - Dekorfärg6 7 2 5 2" xfId="46653" xr:uid="{00000000-0005-0000-0000-0000F0650000}"/>
    <cellStyle name="20% - Dekorfärg6 7 2 6" xfId="46654" xr:uid="{00000000-0005-0000-0000-0000F1650000}"/>
    <cellStyle name="20% - Dekorfärg6 7 2 7" xfId="46655" xr:uid="{00000000-0005-0000-0000-0000F2650000}"/>
    <cellStyle name="20% - Dekorfärg6 7 2_Tabell 6a K" xfId="23811" xr:uid="{00000000-0005-0000-0000-0000F3650000}"/>
    <cellStyle name="20% - Dekorfärg6 7 3" xfId="2768" xr:uid="{00000000-0005-0000-0000-0000F4650000}"/>
    <cellStyle name="20% - Dekorfärg6 7 3 2" xfId="7154" xr:uid="{00000000-0005-0000-0000-0000F5650000}"/>
    <cellStyle name="20% - Dekorfärg6 7 3 2 2" xfId="16039" xr:uid="{00000000-0005-0000-0000-0000F6650000}"/>
    <cellStyle name="20% - Dekorfärg6 7 3 2 2 2" xfId="46656" xr:uid="{00000000-0005-0000-0000-0000F7650000}"/>
    <cellStyle name="20% - Dekorfärg6 7 3 2 3" xfId="33536" xr:uid="{00000000-0005-0000-0000-0000F8650000}"/>
    <cellStyle name="20% - Dekorfärg6 7 3 2 4" xfId="46657" xr:uid="{00000000-0005-0000-0000-0000F9650000}"/>
    <cellStyle name="20% - Dekorfärg6 7 3 2_Tabell 6a K" xfId="25908" xr:uid="{00000000-0005-0000-0000-0000FA650000}"/>
    <cellStyle name="20% - Dekorfärg6 7 3 3" xfId="11653" xr:uid="{00000000-0005-0000-0000-0000FB650000}"/>
    <cellStyle name="20% - Dekorfärg6 7 3 3 2" xfId="46658" xr:uid="{00000000-0005-0000-0000-0000FC650000}"/>
    <cellStyle name="20% - Dekorfärg6 7 3 3 2 2" xfId="46659" xr:uid="{00000000-0005-0000-0000-0000FD650000}"/>
    <cellStyle name="20% - Dekorfärg6 7 3 3 3" xfId="46660" xr:uid="{00000000-0005-0000-0000-0000FE650000}"/>
    <cellStyle name="20% - Dekorfärg6 7 3 4" xfId="29150" xr:uid="{00000000-0005-0000-0000-0000FF650000}"/>
    <cellStyle name="20% - Dekorfärg6 7 3 4 2" xfId="46661" xr:uid="{00000000-0005-0000-0000-000000660000}"/>
    <cellStyle name="20% - Dekorfärg6 7 3 5" xfId="46662" xr:uid="{00000000-0005-0000-0000-000001660000}"/>
    <cellStyle name="20% - Dekorfärg6 7 3 6" xfId="46663" xr:uid="{00000000-0005-0000-0000-000002660000}"/>
    <cellStyle name="20% - Dekorfärg6 7 3_Tabell 6a K" xfId="22083" xr:uid="{00000000-0005-0000-0000-000003660000}"/>
    <cellStyle name="20% - Dekorfärg6 7 4" xfId="4961" xr:uid="{00000000-0005-0000-0000-000004660000}"/>
    <cellStyle name="20% - Dekorfärg6 7 4 2" xfId="13846" xr:uid="{00000000-0005-0000-0000-000005660000}"/>
    <cellStyle name="20% - Dekorfärg6 7 4 2 2" xfId="46664" xr:uid="{00000000-0005-0000-0000-000006660000}"/>
    <cellStyle name="20% - Dekorfärg6 7 4 3" xfId="31343" xr:uid="{00000000-0005-0000-0000-000007660000}"/>
    <cellStyle name="20% - Dekorfärg6 7 4 4" xfId="46665" xr:uid="{00000000-0005-0000-0000-000008660000}"/>
    <cellStyle name="20% - Dekorfärg6 7 4_Tabell 6a K" xfId="25638" xr:uid="{00000000-0005-0000-0000-000009660000}"/>
    <cellStyle name="20% - Dekorfärg6 7 5" xfId="9461" xr:uid="{00000000-0005-0000-0000-00000A660000}"/>
    <cellStyle name="20% - Dekorfärg6 7 5 2" xfId="46666" xr:uid="{00000000-0005-0000-0000-00000B660000}"/>
    <cellStyle name="20% - Dekorfärg6 7 5 2 2" xfId="46667" xr:uid="{00000000-0005-0000-0000-00000C660000}"/>
    <cellStyle name="20% - Dekorfärg6 7 5 3" xfId="46668" xr:uid="{00000000-0005-0000-0000-00000D660000}"/>
    <cellStyle name="20% - Dekorfärg6 7 6" xfId="26958" xr:uid="{00000000-0005-0000-0000-00000E660000}"/>
    <cellStyle name="20% - Dekorfärg6 7 6 2" xfId="46669" xr:uid="{00000000-0005-0000-0000-00000F660000}"/>
    <cellStyle name="20% - Dekorfärg6 7 7" xfId="46670" xr:uid="{00000000-0005-0000-0000-000010660000}"/>
    <cellStyle name="20% - Dekorfärg6 7 8" xfId="46671" xr:uid="{00000000-0005-0000-0000-000011660000}"/>
    <cellStyle name="20% - Dekorfärg6 7_Tabell 6a K" xfId="20210" xr:uid="{00000000-0005-0000-0000-000012660000}"/>
    <cellStyle name="20% - Dekorfärg6 8" xfId="1000" xr:uid="{00000000-0005-0000-0000-000013660000}"/>
    <cellStyle name="20% - Dekorfärg6 8 2" xfId="1684" xr:uid="{00000000-0005-0000-0000-000014660000}"/>
    <cellStyle name="20% - Dekorfärg6 8 2 2" xfId="3876" xr:uid="{00000000-0005-0000-0000-000015660000}"/>
    <cellStyle name="20% - Dekorfärg6 8 2 2 2" xfId="8262" xr:uid="{00000000-0005-0000-0000-000016660000}"/>
    <cellStyle name="20% - Dekorfärg6 8 2 2 2 2" xfId="17147" xr:uid="{00000000-0005-0000-0000-000017660000}"/>
    <cellStyle name="20% - Dekorfärg6 8 2 2 2 2 2" xfId="46672" xr:uid="{00000000-0005-0000-0000-000018660000}"/>
    <cellStyle name="20% - Dekorfärg6 8 2 2 2 3" xfId="34644" xr:uid="{00000000-0005-0000-0000-000019660000}"/>
    <cellStyle name="20% - Dekorfärg6 8 2 2 2_Tabell 6a K" xfId="25982" xr:uid="{00000000-0005-0000-0000-00001A660000}"/>
    <cellStyle name="20% - Dekorfärg6 8 2 2 3" xfId="12761" xr:uid="{00000000-0005-0000-0000-00001B660000}"/>
    <cellStyle name="20% - Dekorfärg6 8 2 2 3 2" xfId="46673" xr:uid="{00000000-0005-0000-0000-00001C660000}"/>
    <cellStyle name="20% - Dekorfärg6 8 2 2 4" xfId="30258" xr:uid="{00000000-0005-0000-0000-00001D660000}"/>
    <cellStyle name="20% - Dekorfärg6 8 2 2 5" xfId="46674" xr:uid="{00000000-0005-0000-0000-00001E660000}"/>
    <cellStyle name="20% - Dekorfärg6 8 2 2_Tabell 6a K" xfId="23279" xr:uid="{00000000-0005-0000-0000-00001F660000}"/>
    <cellStyle name="20% - Dekorfärg6 8 2 3" xfId="6069" xr:uid="{00000000-0005-0000-0000-000020660000}"/>
    <cellStyle name="20% - Dekorfärg6 8 2 3 2" xfId="14954" xr:uid="{00000000-0005-0000-0000-000021660000}"/>
    <cellStyle name="20% - Dekorfärg6 8 2 3 2 2" xfId="46675" xr:uid="{00000000-0005-0000-0000-000022660000}"/>
    <cellStyle name="20% - Dekorfärg6 8 2 3 3" xfId="32451" xr:uid="{00000000-0005-0000-0000-000023660000}"/>
    <cellStyle name="20% - Dekorfärg6 8 2 3 4" xfId="46676" xr:uid="{00000000-0005-0000-0000-000024660000}"/>
    <cellStyle name="20% - Dekorfärg6 8 2 3_Tabell 6a K" xfId="22535" xr:uid="{00000000-0005-0000-0000-000025660000}"/>
    <cellStyle name="20% - Dekorfärg6 8 2 4" xfId="10569" xr:uid="{00000000-0005-0000-0000-000026660000}"/>
    <cellStyle name="20% - Dekorfärg6 8 2 4 2" xfId="46677" xr:uid="{00000000-0005-0000-0000-000027660000}"/>
    <cellStyle name="20% - Dekorfärg6 8 2 4 2 2" xfId="46678" xr:uid="{00000000-0005-0000-0000-000028660000}"/>
    <cellStyle name="20% - Dekorfärg6 8 2 4 3" xfId="46679" xr:uid="{00000000-0005-0000-0000-000029660000}"/>
    <cellStyle name="20% - Dekorfärg6 8 2 5" xfId="28066" xr:uid="{00000000-0005-0000-0000-00002A660000}"/>
    <cellStyle name="20% - Dekorfärg6 8 2 5 2" xfId="46680" xr:uid="{00000000-0005-0000-0000-00002B660000}"/>
    <cellStyle name="20% - Dekorfärg6 8 2 6" xfId="46681" xr:uid="{00000000-0005-0000-0000-00002C660000}"/>
    <cellStyle name="20% - Dekorfärg6 8 2 7" xfId="46682" xr:uid="{00000000-0005-0000-0000-00002D660000}"/>
    <cellStyle name="20% - Dekorfärg6 8 2_Tabell 6a K" xfId="21375" xr:uid="{00000000-0005-0000-0000-00002E660000}"/>
    <cellStyle name="20% - Dekorfärg6 8 3" xfId="3192" xr:uid="{00000000-0005-0000-0000-00002F660000}"/>
    <cellStyle name="20% - Dekorfärg6 8 3 2" xfId="7578" xr:uid="{00000000-0005-0000-0000-000030660000}"/>
    <cellStyle name="20% - Dekorfärg6 8 3 2 2" xfId="16463" xr:uid="{00000000-0005-0000-0000-000031660000}"/>
    <cellStyle name="20% - Dekorfärg6 8 3 2 2 2" xfId="46683" xr:uid="{00000000-0005-0000-0000-000032660000}"/>
    <cellStyle name="20% - Dekorfärg6 8 3 2 3" xfId="33960" xr:uid="{00000000-0005-0000-0000-000033660000}"/>
    <cellStyle name="20% - Dekorfärg6 8 3 2 4" xfId="46684" xr:uid="{00000000-0005-0000-0000-000034660000}"/>
    <cellStyle name="20% - Dekorfärg6 8 3 2_Tabell 6a K" xfId="22985" xr:uid="{00000000-0005-0000-0000-000035660000}"/>
    <cellStyle name="20% - Dekorfärg6 8 3 3" xfId="12077" xr:uid="{00000000-0005-0000-0000-000036660000}"/>
    <cellStyle name="20% - Dekorfärg6 8 3 3 2" xfId="46685" xr:uid="{00000000-0005-0000-0000-000037660000}"/>
    <cellStyle name="20% - Dekorfärg6 8 3 3 2 2" xfId="46686" xr:uid="{00000000-0005-0000-0000-000038660000}"/>
    <cellStyle name="20% - Dekorfärg6 8 3 3 3" xfId="46687" xr:uid="{00000000-0005-0000-0000-000039660000}"/>
    <cellStyle name="20% - Dekorfärg6 8 3 4" xfId="29574" xr:uid="{00000000-0005-0000-0000-00003A660000}"/>
    <cellStyle name="20% - Dekorfärg6 8 3 4 2" xfId="46688" xr:uid="{00000000-0005-0000-0000-00003B660000}"/>
    <cellStyle name="20% - Dekorfärg6 8 3 5" xfId="46689" xr:uid="{00000000-0005-0000-0000-00003C660000}"/>
    <cellStyle name="20% - Dekorfärg6 8 3 6" xfId="46690" xr:uid="{00000000-0005-0000-0000-00003D660000}"/>
    <cellStyle name="20% - Dekorfärg6 8 3_Tabell 6a K" xfId="23635" xr:uid="{00000000-0005-0000-0000-00003E660000}"/>
    <cellStyle name="20% - Dekorfärg6 8 4" xfId="5385" xr:uid="{00000000-0005-0000-0000-00003F660000}"/>
    <cellStyle name="20% - Dekorfärg6 8 4 2" xfId="14270" xr:uid="{00000000-0005-0000-0000-000040660000}"/>
    <cellStyle name="20% - Dekorfärg6 8 4 2 2" xfId="46691" xr:uid="{00000000-0005-0000-0000-000041660000}"/>
    <cellStyle name="20% - Dekorfärg6 8 4 3" xfId="31767" xr:uid="{00000000-0005-0000-0000-000042660000}"/>
    <cellStyle name="20% - Dekorfärg6 8 4 4" xfId="46692" xr:uid="{00000000-0005-0000-0000-000043660000}"/>
    <cellStyle name="20% - Dekorfärg6 8 4_Tabell 6a K" xfId="21730" xr:uid="{00000000-0005-0000-0000-000044660000}"/>
    <cellStyle name="20% - Dekorfärg6 8 5" xfId="9885" xr:uid="{00000000-0005-0000-0000-000045660000}"/>
    <cellStyle name="20% - Dekorfärg6 8 5 2" xfId="46693" xr:uid="{00000000-0005-0000-0000-000046660000}"/>
    <cellStyle name="20% - Dekorfärg6 8 5 2 2" xfId="46694" xr:uid="{00000000-0005-0000-0000-000047660000}"/>
    <cellStyle name="20% - Dekorfärg6 8 5 3" xfId="46695" xr:uid="{00000000-0005-0000-0000-000048660000}"/>
    <cellStyle name="20% - Dekorfärg6 8 6" xfId="27382" xr:uid="{00000000-0005-0000-0000-000049660000}"/>
    <cellStyle name="20% - Dekorfärg6 8 6 2" xfId="46696" xr:uid="{00000000-0005-0000-0000-00004A660000}"/>
    <cellStyle name="20% - Dekorfärg6 8 7" xfId="46697" xr:uid="{00000000-0005-0000-0000-00004B660000}"/>
    <cellStyle name="20% - Dekorfärg6 8 8" xfId="46698" xr:uid="{00000000-0005-0000-0000-00004C660000}"/>
    <cellStyle name="20% - Dekorfärg6 8_Tabell 6a K" xfId="18097" xr:uid="{00000000-0005-0000-0000-00004D660000}"/>
    <cellStyle name="20% - Dekorfärg6 9" xfId="1214" xr:uid="{00000000-0005-0000-0000-00004E660000}"/>
    <cellStyle name="20% - Dekorfärg6 9 2" xfId="1685" xr:uid="{00000000-0005-0000-0000-00004F660000}"/>
    <cellStyle name="20% - Dekorfärg6 9 2 2" xfId="3877" xr:uid="{00000000-0005-0000-0000-000050660000}"/>
    <cellStyle name="20% - Dekorfärg6 9 2 2 2" xfId="8263" xr:uid="{00000000-0005-0000-0000-000051660000}"/>
    <cellStyle name="20% - Dekorfärg6 9 2 2 2 2" xfId="17148" xr:uid="{00000000-0005-0000-0000-000052660000}"/>
    <cellStyle name="20% - Dekorfärg6 9 2 2 2 2 2" xfId="46699" xr:uid="{00000000-0005-0000-0000-000053660000}"/>
    <cellStyle name="20% - Dekorfärg6 9 2 2 2 3" xfId="34645" xr:uid="{00000000-0005-0000-0000-000054660000}"/>
    <cellStyle name="20% - Dekorfärg6 9 2 2 2_Tabell 6a K" xfId="26247" xr:uid="{00000000-0005-0000-0000-000055660000}"/>
    <cellStyle name="20% - Dekorfärg6 9 2 2 3" xfId="12762" xr:uid="{00000000-0005-0000-0000-000056660000}"/>
    <cellStyle name="20% - Dekorfärg6 9 2 2 3 2" xfId="46700" xr:uid="{00000000-0005-0000-0000-000057660000}"/>
    <cellStyle name="20% - Dekorfärg6 9 2 2 4" xfId="30259" xr:uid="{00000000-0005-0000-0000-000058660000}"/>
    <cellStyle name="20% - Dekorfärg6 9 2 2 5" xfId="46701" xr:uid="{00000000-0005-0000-0000-000059660000}"/>
    <cellStyle name="20% - Dekorfärg6 9 2 2_Tabell 6a K" xfId="22719" xr:uid="{00000000-0005-0000-0000-00005A660000}"/>
    <cellStyle name="20% - Dekorfärg6 9 2 3" xfId="6070" xr:uid="{00000000-0005-0000-0000-00005B660000}"/>
    <cellStyle name="20% - Dekorfärg6 9 2 3 2" xfId="14955" xr:uid="{00000000-0005-0000-0000-00005C660000}"/>
    <cellStyle name="20% - Dekorfärg6 9 2 3 2 2" xfId="46702" xr:uid="{00000000-0005-0000-0000-00005D660000}"/>
    <cellStyle name="20% - Dekorfärg6 9 2 3 3" xfId="32452" xr:uid="{00000000-0005-0000-0000-00005E660000}"/>
    <cellStyle name="20% - Dekorfärg6 9 2 3 4" xfId="46703" xr:uid="{00000000-0005-0000-0000-00005F660000}"/>
    <cellStyle name="20% - Dekorfärg6 9 2 3_Tabell 6a K" xfId="20114" xr:uid="{00000000-0005-0000-0000-000060660000}"/>
    <cellStyle name="20% - Dekorfärg6 9 2 4" xfId="10570" xr:uid="{00000000-0005-0000-0000-000061660000}"/>
    <cellStyle name="20% - Dekorfärg6 9 2 4 2" xfId="46704" xr:uid="{00000000-0005-0000-0000-000062660000}"/>
    <cellStyle name="20% - Dekorfärg6 9 2 4 2 2" xfId="46705" xr:uid="{00000000-0005-0000-0000-000063660000}"/>
    <cellStyle name="20% - Dekorfärg6 9 2 4 3" xfId="46706" xr:uid="{00000000-0005-0000-0000-000064660000}"/>
    <cellStyle name="20% - Dekorfärg6 9 2 5" xfId="28067" xr:uid="{00000000-0005-0000-0000-000065660000}"/>
    <cellStyle name="20% - Dekorfärg6 9 2 5 2" xfId="46707" xr:uid="{00000000-0005-0000-0000-000066660000}"/>
    <cellStyle name="20% - Dekorfärg6 9 2 6" xfId="46708" xr:uid="{00000000-0005-0000-0000-000067660000}"/>
    <cellStyle name="20% - Dekorfärg6 9 2 7" xfId="46709" xr:uid="{00000000-0005-0000-0000-000068660000}"/>
    <cellStyle name="20% - Dekorfärg6 9 2_Tabell 6a K" xfId="18251" xr:uid="{00000000-0005-0000-0000-000069660000}"/>
    <cellStyle name="20% - Dekorfärg6 9 3" xfId="3406" xr:uid="{00000000-0005-0000-0000-00006A660000}"/>
    <cellStyle name="20% - Dekorfärg6 9 3 2" xfId="7792" xr:uid="{00000000-0005-0000-0000-00006B660000}"/>
    <cellStyle name="20% - Dekorfärg6 9 3 2 2" xfId="16677" xr:uid="{00000000-0005-0000-0000-00006C660000}"/>
    <cellStyle name="20% - Dekorfärg6 9 3 2 2 2" xfId="46710" xr:uid="{00000000-0005-0000-0000-00006D660000}"/>
    <cellStyle name="20% - Dekorfärg6 9 3 2 3" xfId="34174" xr:uid="{00000000-0005-0000-0000-00006E660000}"/>
    <cellStyle name="20% - Dekorfärg6 9 3 2 4" xfId="46711" xr:uid="{00000000-0005-0000-0000-00006F660000}"/>
    <cellStyle name="20% - Dekorfärg6 9 3 2_Tabell 6a K" xfId="19077" xr:uid="{00000000-0005-0000-0000-000070660000}"/>
    <cellStyle name="20% - Dekorfärg6 9 3 3" xfId="12291" xr:uid="{00000000-0005-0000-0000-000071660000}"/>
    <cellStyle name="20% - Dekorfärg6 9 3 3 2" xfId="46712" xr:uid="{00000000-0005-0000-0000-000072660000}"/>
    <cellStyle name="20% - Dekorfärg6 9 3 3 2 2" xfId="46713" xr:uid="{00000000-0005-0000-0000-000073660000}"/>
    <cellStyle name="20% - Dekorfärg6 9 3 3 3" xfId="46714" xr:uid="{00000000-0005-0000-0000-000074660000}"/>
    <cellStyle name="20% - Dekorfärg6 9 3 4" xfId="29788" xr:uid="{00000000-0005-0000-0000-000075660000}"/>
    <cellStyle name="20% - Dekorfärg6 9 3 4 2" xfId="46715" xr:uid="{00000000-0005-0000-0000-000076660000}"/>
    <cellStyle name="20% - Dekorfärg6 9 3 5" xfId="46716" xr:uid="{00000000-0005-0000-0000-000077660000}"/>
    <cellStyle name="20% - Dekorfärg6 9 3 6" xfId="46717" xr:uid="{00000000-0005-0000-0000-000078660000}"/>
    <cellStyle name="20% - Dekorfärg6 9 3_Tabell 6a K" xfId="20467" xr:uid="{00000000-0005-0000-0000-000079660000}"/>
    <cellStyle name="20% - Dekorfärg6 9 4" xfId="5599" xr:uid="{00000000-0005-0000-0000-00007A660000}"/>
    <cellStyle name="20% - Dekorfärg6 9 4 2" xfId="14484" xr:uid="{00000000-0005-0000-0000-00007B660000}"/>
    <cellStyle name="20% - Dekorfärg6 9 4 2 2" xfId="46718" xr:uid="{00000000-0005-0000-0000-00007C660000}"/>
    <cellStyle name="20% - Dekorfärg6 9 4 3" xfId="31981" xr:uid="{00000000-0005-0000-0000-00007D660000}"/>
    <cellStyle name="20% - Dekorfärg6 9 4 4" xfId="46719" xr:uid="{00000000-0005-0000-0000-00007E660000}"/>
    <cellStyle name="20% - Dekorfärg6 9 4_Tabell 6a K" xfId="22226" xr:uid="{00000000-0005-0000-0000-00007F660000}"/>
    <cellStyle name="20% - Dekorfärg6 9 5" xfId="10099" xr:uid="{00000000-0005-0000-0000-000080660000}"/>
    <cellStyle name="20% - Dekorfärg6 9 5 2" xfId="46720" xr:uid="{00000000-0005-0000-0000-000081660000}"/>
    <cellStyle name="20% - Dekorfärg6 9 5 2 2" xfId="46721" xr:uid="{00000000-0005-0000-0000-000082660000}"/>
    <cellStyle name="20% - Dekorfärg6 9 5 3" xfId="46722" xr:uid="{00000000-0005-0000-0000-000083660000}"/>
    <cellStyle name="20% - Dekorfärg6 9 6" xfId="27596" xr:uid="{00000000-0005-0000-0000-000084660000}"/>
    <cellStyle name="20% - Dekorfärg6 9 6 2" xfId="46723" xr:uid="{00000000-0005-0000-0000-000085660000}"/>
    <cellStyle name="20% - Dekorfärg6 9 7" xfId="46724" xr:uid="{00000000-0005-0000-0000-000086660000}"/>
    <cellStyle name="20% - Dekorfärg6 9 8" xfId="46725" xr:uid="{00000000-0005-0000-0000-000087660000}"/>
    <cellStyle name="20% - Dekorfärg6 9_Tabell 6a K" xfId="20725" xr:uid="{00000000-0005-0000-0000-000088660000}"/>
    <cellStyle name="40% - Accent1" xfId="79" builtinId="31" customBuiltin="1"/>
    <cellStyle name="40% - Accent1 2" xfId="46726" xr:uid="{00000000-0005-0000-0000-00008F660000}"/>
    <cellStyle name="40% - Accent2" xfId="83" builtinId="35" customBuiltin="1"/>
    <cellStyle name="40% - Accent2 2" xfId="46727" xr:uid="{00000000-0005-0000-0000-000090660000}"/>
    <cellStyle name="40% - Accent3" xfId="87" builtinId="39" customBuiltin="1"/>
    <cellStyle name="40% - Accent3 2" xfId="46728" xr:uid="{00000000-0005-0000-0000-000091660000}"/>
    <cellStyle name="40% - Accent4" xfId="91" builtinId="43" customBuiltin="1"/>
    <cellStyle name="40% - Accent4 2" xfId="46729" xr:uid="{00000000-0005-0000-0000-000092660000}"/>
    <cellStyle name="40% - Accent5" xfId="95" builtinId="47" customBuiltin="1"/>
    <cellStyle name="40% - Accent5 2" xfId="46730" xr:uid="{00000000-0005-0000-0000-000093660000}"/>
    <cellStyle name="40% - Accent6" xfId="99" builtinId="51" customBuiltin="1"/>
    <cellStyle name="40% - Accent6 2" xfId="46731" xr:uid="{00000000-0005-0000-0000-000094660000}"/>
    <cellStyle name="40% - Dekorfärg1 10" xfId="1219" xr:uid="{00000000-0005-0000-0000-000095660000}"/>
    <cellStyle name="40% - Dekorfärg1 10 2" xfId="1686" xr:uid="{00000000-0005-0000-0000-000096660000}"/>
    <cellStyle name="40% - Dekorfärg1 10 2 2" xfId="3878" xr:uid="{00000000-0005-0000-0000-000097660000}"/>
    <cellStyle name="40% - Dekorfärg1 10 2 2 2" xfId="8264" xr:uid="{00000000-0005-0000-0000-000098660000}"/>
    <cellStyle name="40% - Dekorfärg1 10 2 2 2 2" xfId="17149" xr:uid="{00000000-0005-0000-0000-000099660000}"/>
    <cellStyle name="40% - Dekorfärg1 10 2 2 2 2 2" xfId="46732" xr:uid="{00000000-0005-0000-0000-00009A660000}"/>
    <cellStyle name="40% - Dekorfärg1 10 2 2 2 3" xfId="34646" xr:uid="{00000000-0005-0000-0000-00009B660000}"/>
    <cellStyle name="40% - Dekorfärg1 10 2 2 2_Tabell 6a K" xfId="21007" xr:uid="{00000000-0005-0000-0000-00009C660000}"/>
    <cellStyle name="40% - Dekorfärg1 10 2 2 3" xfId="12763" xr:uid="{00000000-0005-0000-0000-00009D660000}"/>
    <cellStyle name="40% - Dekorfärg1 10 2 2 3 2" xfId="46733" xr:uid="{00000000-0005-0000-0000-00009E660000}"/>
    <cellStyle name="40% - Dekorfärg1 10 2 2 4" xfId="30260" xr:uid="{00000000-0005-0000-0000-00009F660000}"/>
    <cellStyle name="40% - Dekorfärg1 10 2 2 5" xfId="46734" xr:uid="{00000000-0005-0000-0000-0000A0660000}"/>
    <cellStyle name="40% - Dekorfärg1 10 2 2_Tabell 6a K" xfId="24077" xr:uid="{00000000-0005-0000-0000-0000A1660000}"/>
    <cellStyle name="40% - Dekorfärg1 10 2 3" xfId="6071" xr:uid="{00000000-0005-0000-0000-0000A2660000}"/>
    <cellStyle name="40% - Dekorfärg1 10 2 3 2" xfId="14956" xr:uid="{00000000-0005-0000-0000-0000A3660000}"/>
    <cellStyle name="40% - Dekorfärg1 10 2 3 2 2" xfId="46735" xr:uid="{00000000-0005-0000-0000-0000A4660000}"/>
    <cellStyle name="40% - Dekorfärg1 10 2 3 3" xfId="32453" xr:uid="{00000000-0005-0000-0000-0000A5660000}"/>
    <cellStyle name="40% - Dekorfärg1 10 2 3 4" xfId="46736" xr:uid="{00000000-0005-0000-0000-0000A6660000}"/>
    <cellStyle name="40% - Dekorfärg1 10 2 3_Tabell 6a K" xfId="17831" xr:uid="{00000000-0005-0000-0000-0000A7660000}"/>
    <cellStyle name="40% - Dekorfärg1 10 2 4" xfId="10571" xr:uid="{00000000-0005-0000-0000-0000A8660000}"/>
    <cellStyle name="40% - Dekorfärg1 10 2 4 2" xfId="46737" xr:uid="{00000000-0005-0000-0000-0000A9660000}"/>
    <cellStyle name="40% - Dekorfärg1 10 2 4 2 2" xfId="46738" xr:uid="{00000000-0005-0000-0000-0000AA660000}"/>
    <cellStyle name="40% - Dekorfärg1 10 2 4 3" xfId="46739" xr:uid="{00000000-0005-0000-0000-0000AB660000}"/>
    <cellStyle name="40% - Dekorfärg1 10 2 5" xfId="28068" xr:uid="{00000000-0005-0000-0000-0000AC660000}"/>
    <cellStyle name="40% - Dekorfärg1 10 2 5 2" xfId="46740" xr:uid="{00000000-0005-0000-0000-0000AD660000}"/>
    <cellStyle name="40% - Dekorfärg1 10 2 6" xfId="46741" xr:uid="{00000000-0005-0000-0000-0000AE660000}"/>
    <cellStyle name="40% - Dekorfärg1 10 2 7" xfId="46742" xr:uid="{00000000-0005-0000-0000-0000AF660000}"/>
    <cellStyle name="40% - Dekorfärg1 10 2_Tabell 6a K" xfId="18799" xr:uid="{00000000-0005-0000-0000-0000B0660000}"/>
    <cellStyle name="40% - Dekorfärg1 10 3" xfId="3411" xr:uid="{00000000-0005-0000-0000-0000B1660000}"/>
    <cellStyle name="40% - Dekorfärg1 10 3 2" xfId="7797" xr:uid="{00000000-0005-0000-0000-0000B2660000}"/>
    <cellStyle name="40% - Dekorfärg1 10 3 2 2" xfId="16682" xr:uid="{00000000-0005-0000-0000-0000B3660000}"/>
    <cellStyle name="40% - Dekorfärg1 10 3 2 2 2" xfId="46743" xr:uid="{00000000-0005-0000-0000-0000B4660000}"/>
    <cellStyle name="40% - Dekorfärg1 10 3 2 3" xfId="34179" xr:uid="{00000000-0005-0000-0000-0000B5660000}"/>
    <cellStyle name="40% - Dekorfärg1 10 3 2 4" xfId="46744" xr:uid="{00000000-0005-0000-0000-0000B6660000}"/>
    <cellStyle name="40% - Dekorfärg1 10 3 2_Tabell 6a K" xfId="21808" xr:uid="{00000000-0005-0000-0000-0000B7660000}"/>
    <cellStyle name="40% - Dekorfärg1 10 3 3" xfId="12296" xr:uid="{00000000-0005-0000-0000-0000B8660000}"/>
    <cellStyle name="40% - Dekorfärg1 10 3 3 2" xfId="46745" xr:uid="{00000000-0005-0000-0000-0000B9660000}"/>
    <cellStyle name="40% - Dekorfärg1 10 3 3 2 2" xfId="46746" xr:uid="{00000000-0005-0000-0000-0000BA660000}"/>
    <cellStyle name="40% - Dekorfärg1 10 3 3 3" xfId="46747" xr:uid="{00000000-0005-0000-0000-0000BB660000}"/>
    <cellStyle name="40% - Dekorfärg1 10 3 4" xfId="29793" xr:uid="{00000000-0005-0000-0000-0000BC660000}"/>
    <cellStyle name="40% - Dekorfärg1 10 3 4 2" xfId="46748" xr:uid="{00000000-0005-0000-0000-0000BD660000}"/>
    <cellStyle name="40% - Dekorfärg1 10 3 5" xfId="46749" xr:uid="{00000000-0005-0000-0000-0000BE660000}"/>
    <cellStyle name="40% - Dekorfärg1 10 3 6" xfId="46750" xr:uid="{00000000-0005-0000-0000-0000BF660000}"/>
    <cellStyle name="40% - Dekorfärg1 10 3_Tabell 6a K" xfId="25385" xr:uid="{00000000-0005-0000-0000-0000C0660000}"/>
    <cellStyle name="40% - Dekorfärg1 10 4" xfId="5604" xr:uid="{00000000-0005-0000-0000-0000C1660000}"/>
    <cellStyle name="40% - Dekorfärg1 10 4 2" xfId="14489" xr:uid="{00000000-0005-0000-0000-0000C2660000}"/>
    <cellStyle name="40% - Dekorfärg1 10 4 2 2" xfId="46751" xr:uid="{00000000-0005-0000-0000-0000C3660000}"/>
    <cellStyle name="40% - Dekorfärg1 10 4 3" xfId="31986" xr:uid="{00000000-0005-0000-0000-0000C4660000}"/>
    <cellStyle name="40% - Dekorfärg1 10 4 4" xfId="46752" xr:uid="{00000000-0005-0000-0000-0000C5660000}"/>
    <cellStyle name="40% - Dekorfärg1 10 4_Tabell 6a K" xfId="19204" xr:uid="{00000000-0005-0000-0000-0000C6660000}"/>
    <cellStyle name="40% - Dekorfärg1 10 5" xfId="10104" xr:uid="{00000000-0005-0000-0000-0000C7660000}"/>
    <cellStyle name="40% - Dekorfärg1 10 5 2" xfId="46753" xr:uid="{00000000-0005-0000-0000-0000C8660000}"/>
    <cellStyle name="40% - Dekorfärg1 10 5 2 2" xfId="46754" xr:uid="{00000000-0005-0000-0000-0000C9660000}"/>
    <cellStyle name="40% - Dekorfärg1 10 5 3" xfId="46755" xr:uid="{00000000-0005-0000-0000-0000CA660000}"/>
    <cellStyle name="40% - Dekorfärg1 10 6" xfId="27601" xr:uid="{00000000-0005-0000-0000-0000CB660000}"/>
    <cellStyle name="40% - Dekorfärg1 10 6 2" xfId="46756" xr:uid="{00000000-0005-0000-0000-0000CC660000}"/>
    <cellStyle name="40% - Dekorfärg1 10 7" xfId="46757" xr:uid="{00000000-0005-0000-0000-0000CD660000}"/>
    <cellStyle name="40% - Dekorfärg1 10 8" xfId="46758" xr:uid="{00000000-0005-0000-0000-0000CE660000}"/>
    <cellStyle name="40% - Dekorfärg1 10_Tabell 6a K" xfId="18939" xr:uid="{00000000-0005-0000-0000-0000CF660000}"/>
    <cellStyle name="40% - Dekorfärg1 11" xfId="2320" xr:uid="{00000000-0005-0000-0000-0000D0660000}"/>
    <cellStyle name="40% - Dekorfärg1 11 2" xfId="4513" xr:uid="{00000000-0005-0000-0000-0000D1660000}"/>
    <cellStyle name="40% - Dekorfärg1 11 2 2" xfId="8899" xr:uid="{00000000-0005-0000-0000-0000D2660000}"/>
    <cellStyle name="40% - Dekorfärg1 11 2 2 2" xfId="17784" xr:uid="{00000000-0005-0000-0000-0000D3660000}"/>
    <cellStyle name="40% - Dekorfärg1 11 2 2 2 2" xfId="46759" xr:uid="{00000000-0005-0000-0000-0000D4660000}"/>
    <cellStyle name="40% - Dekorfärg1 11 2 2 3" xfId="35281" xr:uid="{00000000-0005-0000-0000-0000D5660000}"/>
    <cellStyle name="40% - Dekorfärg1 11 2 2_Tabell 6a K" xfId="24706" xr:uid="{00000000-0005-0000-0000-0000D6660000}"/>
    <cellStyle name="40% - Dekorfärg1 11 2 3" xfId="13398" xr:uid="{00000000-0005-0000-0000-0000D7660000}"/>
    <cellStyle name="40% - Dekorfärg1 11 2 3 2" xfId="46760" xr:uid="{00000000-0005-0000-0000-0000D8660000}"/>
    <cellStyle name="40% - Dekorfärg1 11 2 4" xfId="30895" xr:uid="{00000000-0005-0000-0000-0000D9660000}"/>
    <cellStyle name="40% - Dekorfärg1 11 2 5" xfId="46761" xr:uid="{00000000-0005-0000-0000-0000DA660000}"/>
    <cellStyle name="40% - Dekorfärg1 11 2_Tabell 6a K" xfId="21641" xr:uid="{00000000-0005-0000-0000-0000DB660000}"/>
    <cellStyle name="40% - Dekorfärg1 11 3" xfId="6706" xr:uid="{00000000-0005-0000-0000-0000DC660000}"/>
    <cellStyle name="40% - Dekorfärg1 11 3 2" xfId="15591" xr:uid="{00000000-0005-0000-0000-0000DD660000}"/>
    <cellStyle name="40% - Dekorfärg1 11 3 2 2" xfId="46762" xr:uid="{00000000-0005-0000-0000-0000DE660000}"/>
    <cellStyle name="40% - Dekorfärg1 11 3 3" xfId="33088" xr:uid="{00000000-0005-0000-0000-0000DF660000}"/>
    <cellStyle name="40% - Dekorfärg1 11 3_Tabell 6a K" xfId="23657" xr:uid="{00000000-0005-0000-0000-0000E0660000}"/>
    <cellStyle name="40% - Dekorfärg1 11 4" xfId="11205" xr:uid="{00000000-0005-0000-0000-0000E1660000}"/>
    <cellStyle name="40% - Dekorfärg1 11 4 2" xfId="46763" xr:uid="{00000000-0005-0000-0000-0000E2660000}"/>
    <cellStyle name="40% - Dekorfärg1 11 5" xfId="28702" xr:uid="{00000000-0005-0000-0000-0000E3660000}"/>
    <cellStyle name="40% - Dekorfärg1 11 6" xfId="46764" xr:uid="{00000000-0005-0000-0000-0000E4660000}"/>
    <cellStyle name="40% - Dekorfärg1 11_Tabell 6a K" xfId="25450" xr:uid="{00000000-0005-0000-0000-0000E5660000}"/>
    <cellStyle name="40% - Dekorfärg1 12" xfId="2321" xr:uid="{00000000-0005-0000-0000-0000E6660000}"/>
    <cellStyle name="40% - Dekorfärg1 12 2" xfId="4514" xr:uid="{00000000-0005-0000-0000-0000E7660000}"/>
    <cellStyle name="40% - Dekorfärg1 12 2 2" xfId="8900" xr:uid="{00000000-0005-0000-0000-0000E8660000}"/>
    <cellStyle name="40% - Dekorfärg1 12 2 2 2" xfId="17785" xr:uid="{00000000-0005-0000-0000-0000E9660000}"/>
    <cellStyle name="40% - Dekorfärg1 12 2 2 2 2" xfId="46765" xr:uid="{00000000-0005-0000-0000-0000EA660000}"/>
    <cellStyle name="40% - Dekorfärg1 12 2 2 3" xfId="35282" xr:uid="{00000000-0005-0000-0000-0000EB660000}"/>
    <cellStyle name="40% - Dekorfärg1 12 2 2_Tabell 6a K" xfId="22895" xr:uid="{00000000-0005-0000-0000-0000EC660000}"/>
    <cellStyle name="40% - Dekorfärg1 12 2 3" xfId="13399" xr:uid="{00000000-0005-0000-0000-0000ED660000}"/>
    <cellStyle name="40% - Dekorfärg1 12 2 3 2" xfId="46766" xr:uid="{00000000-0005-0000-0000-0000EE660000}"/>
    <cellStyle name="40% - Dekorfärg1 12 2 4" xfId="30896" xr:uid="{00000000-0005-0000-0000-0000EF660000}"/>
    <cellStyle name="40% - Dekorfärg1 12 2 5" xfId="46767" xr:uid="{00000000-0005-0000-0000-0000F0660000}"/>
    <cellStyle name="40% - Dekorfärg1 12 2_Tabell 6a K" xfId="18819" xr:uid="{00000000-0005-0000-0000-0000F1660000}"/>
    <cellStyle name="40% - Dekorfärg1 12 3" xfId="6707" xr:uid="{00000000-0005-0000-0000-0000F2660000}"/>
    <cellStyle name="40% - Dekorfärg1 12 3 2" xfId="15592" xr:uid="{00000000-0005-0000-0000-0000F3660000}"/>
    <cellStyle name="40% - Dekorfärg1 12 3 2 2" xfId="46768" xr:uid="{00000000-0005-0000-0000-0000F4660000}"/>
    <cellStyle name="40% - Dekorfärg1 12 3 3" xfId="33089" xr:uid="{00000000-0005-0000-0000-0000F5660000}"/>
    <cellStyle name="40% - Dekorfärg1 12 3_Tabell 6a K" xfId="21109" xr:uid="{00000000-0005-0000-0000-0000F6660000}"/>
    <cellStyle name="40% - Dekorfärg1 12 4" xfId="11206" xr:uid="{00000000-0005-0000-0000-0000F7660000}"/>
    <cellStyle name="40% - Dekorfärg1 12 4 2" xfId="46769" xr:uid="{00000000-0005-0000-0000-0000F8660000}"/>
    <cellStyle name="40% - Dekorfärg1 12 5" xfId="28703" xr:uid="{00000000-0005-0000-0000-0000F9660000}"/>
    <cellStyle name="40% - Dekorfärg1 12 6" xfId="46770" xr:uid="{00000000-0005-0000-0000-0000FA660000}"/>
    <cellStyle name="40% - Dekorfärg1 12_Tabell 6a K" xfId="21225" xr:uid="{00000000-0005-0000-0000-0000FB660000}"/>
    <cellStyle name="40% - Dekorfärg1 13" xfId="2335" xr:uid="{00000000-0005-0000-0000-0000FC660000}"/>
    <cellStyle name="40% - Dekorfärg1 13 2" xfId="6721" xr:uid="{00000000-0005-0000-0000-0000FD660000}"/>
    <cellStyle name="40% - Dekorfärg1 13 2 2" xfId="15606" xr:uid="{00000000-0005-0000-0000-0000FE660000}"/>
    <cellStyle name="40% - Dekorfärg1 13 2 2 2" xfId="46771" xr:uid="{00000000-0005-0000-0000-0000FF660000}"/>
    <cellStyle name="40% - Dekorfärg1 13 2 3" xfId="33103" xr:uid="{00000000-0005-0000-0000-000000670000}"/>
    <cellStyle name="40% - Dekorfärg1 13 2_Tabell 6a K" xfId="20363" xr:uid="{00000000-0005-0000-0000-000001670000}"/>
    <cellStyle name="40% - Dekorfärg1 13 3" xfId="11220" xr:uid="{00000000-0005-0000-0000-000002670000}"/>
    <cellStyle name="40% - Dekorfärg1 13 3 2" xfId="46772" xr:uid="{00000000-0005-0000-0000-000003670000}"/>
    <cellStyle name="40% - Dekorfärg1 13 4" xfId="28717" xr:uid="{00000000-0005-0000-0000-000004670000}"/>
    <cellStyle name="40% - Dekorfärg1 13 5" xfId="46773" xr:uid="{00000000-0005-0000-0000-000005670000}"/>
    <cellStyle name="40% - Dekorfärg1 13_Tabell 6a K" xfId="19470" xr:uid="{00000000-0005-0000-0000-000006670000}"/>
    <cellStyle name="40% - Dekorfärg1 14" xfId="4528" xr:uid="{00000000-0005-0000-0000-000007670000}"/>
    <cellStyle name="40% - Dekorfärg1 14 2" xfId="13413" xr:uid="{00000000-0005-0000-0000-000008670000}"/>
    <cellStyle name="40% - Dekorfärg1 14 2 2" xfId="46774" xr:uid="{00000000-0005-0000-0000-000009670000}"/>
    <cellStyle name="40% - Dekorfärg1 14 3" xfId="30910" xr:uid="{00000000-0005-0000-0000-00000A670000}"/>
    <cellStyle name="40% - Dekorfärg1 14 4" xfId="46775" xr:uid="{00000000-0005-0000-0000-00000B670000}"/>
    <cellStyle name="40% - Dekorfärg1 14_Tabell 6a K" xfId="22022" xr:uid="{00000000-0005-0000-0000-00000C670000}"/>
    <cellStyle name="40% - Dekorfärg1 15" xfId="127" xr:uid="{00000000-0005-0000-0000-00000D670000}"/>
    <cellStyle name="40% - Dekorfärg1 16" xfId="8983" xr:uid="{00000000-0005-0000-0000-00000E670000}"/>
    <cellStyle name="40% - Dekorfärg1 17" xfId="26520" xr:uid="{00000000-0005-0000-0000-00000F670000}"/>
    <cellStyle name="40% - Dekorfärg1 2" xfId="159" xr:uid="{00000000-0005-0000-0000-000010670000}"/>
    <cellStyle name="40% - Dekorfärg1 2 10" xfId="2351" xr:uid="{00000000-0005-0000-0000-000011670000}"/>
    <cellStyle name="40% - Dekorfärg1 2 10 2" xfId="6737" xr:uid="{00000000-0005-0000-0000-000012670000}"/>
    <cellStyle name="40% - Dekorfärg1 2 10 2 2" xfId="15622" xr:uid="{00000000-0005-0000-0000-000013670000}"/>
    <cellStyle name="40% - Dekorfärg1 2 10 2 2 2" xfId="46776" xr:uid="{00000000-0005-0000-0000-000014670000}"/>
    <cellStyle name="40% - Dekorfärg1 2 10 2 3" xfId="33119" xr:uid="{00000000-0005-0000-0000-000015670000}"/>
    <cellStyle name="40% - Dekorfärg1 2 10 2 4" xfId="46777" xr:uid="{00000000-0005-0000-0000-000016670000}"/>
    <cellStyle name="40% - Dekorfärg1 2 10 2_Tabell 6a K" xfId="21312" xr:uid="{00000000-0005-0000-0000-000017670000}"/>
    <cellStyle name="40% - Dekorfärg1 2 10 3" xfId="11236" xr:uid="{00000000-0005-0000-0000-000018670000}"/>
    <cellStyle name="40% - Dekorfärg1 2 10 3 2" xfId="46778" xr:uid="{00000000-0005-0000-0000-000019670000}"/>
    <cellStyle name="40% - Dekorfärg1 2 10 3 2 2" xfId="46779" xr:uid="{00000000-0005-0000-0000-00001A670000}"/>
    <cellStyle name="40% - Dekorfärg1 2 10 3 3" xfId="46780" xr:uid="{00000000-0005-0000-0000-00001B670000}"/>
    <cellStyle name="40% - Dekorfärg1 2 10 4" xfId="28733" xr:uid="{00000000-0005-0000-0000-00001C670000}"/>
    <cellStyle name="40% - Dekorfärg1 2 10 4 2" xfId="46781" xr:uid="{00000000-0005-0000-0000-00001D670000}"/>
    <cellStyle name="40% - Dekorfärg1 2 10 5" xfId="46782" xr:uid="{00000000-0005-0000-0000-00001E670000}"/>
    <cellStyle name="40% - Dekorfärg1 2 10 6" xfId="46783" xr:uid="{00000000-0005-0000-0000-00001F670000}"/>
    <cellStyle name="40% - Dekorfärg1 2 10_Tabell 6a K" xfId="26434" xr:uid="{00000000-0005-0000-0000-000020670000}"/>
    <cellStyle name="40% - Dekorfärg1 2 11" xfId="4544" xr:uid="{00000000-0005-0000-0000-000021670000}"/>
    <cellStyle name="40% - Dekorfärg1 2 11 2" xfId="13429" xr:uid="{00000000-0005-0000-0000-000022670000}"/>
    <cellStyle name="40% - Dekorfärg1 2 11 2 2" xfId="46784" xr:uid="{00000000-0005-0000-0000-000023670000}"/>
    <cellStyle name="40% - Dekorfärg1 2 11 3" xfId="30926" xr:uid="{00000000-0005-0000-0000-000024670000}"/>
    <cellStyle name="40% - Dekorfärg1 2 11 4" xfId="46785" xr:uid="{00000000-0005-0000-0000-000025670000}"/>
    <cellStyle name="40% - Dekorfärg1 2 11_Tabell 6a K" xfId="21803" xr:uid="{00000000-0005-0000-0000-000026670000}"/>
    <cellStyle name="40% - Dekorfärg1 2 12" xfId="9044" xr:uid="{00000000-0005-0000-0000-000027670000}"/>
    <cellStyle name="40% - Dekorfärg1 2 12 2" xfId="46786" xr:uid="{00000000-0005-0000-0000-000028670000}"/>
    <cellStyle name="40% - Dekorfärg1 2 12 2 2" xfId="46787" xr:uid="{00000000-0005-0000-0000-000029670000}"/>
    <cellStyle name="40% - Dekorfärg1 2 12 3" xfId="46788" xr:uid="{00000000-0005-0000-0000-00002A670000}"/>
    <cellStyle name="40% - Dekorfärg1 2 13" xfId="26541" xr:uid="{00000000-0005-0000-0000-00002B670000}"/>
    <cellStyle name="40% - Dekorfärg1 2 13 2" xfId="46789" xr:uid="{00000000-0005-0000-0000-00002C670000}"/>
    <cellStyle name="40% - Dekorfärg1 2 14" xfId="46790" xr:uid="{00000000-0005-0000-0000-00002D670000}"/>
    <cellStyle name="40% - Dekorfärg1 2 15" xfId="46791" xr:uid="{00000000-0005-0000-0000-00002E670000}"/>
    <cellStyle name="40% - Dekorfärg1 2 16" xfId="46792" xr:uid="{00000000-0005-0000-0000-00002F670000}"/>
    <cellStyle name="40% - Dekorfärg1 2 2" xfId="187" xr:uid="{00000000-0005-0000-0000-000030670000}"/>
    <cellStyle name="40% - Dekorfärg1 2 2 10" xfId="4572" xr:uid="{00000000-0005-0000-0000-000031670000}"/>
    <cellStyle name="40% - Dekorfärg1 2 2 10 2" xfId="13457" xr:uid="{00000000-0005-0000-0000-000032670000}"/>
    <cellStyle name="40% - Dekorfärg1 2 2 10 2 2" xfId="46793" xr:uid="{00000000-0005-0000-0000-000033670000}"/>
    <cellStyle name="40% - Dekorfärg1 2 2 10 3" xfId="30954" xr:uid="{00000000-0005-0000-0000-000034670000}"/>
    <cellStyle name="40% - Dekorfärg1 2 2 10 4" xfId="46794" xr:uid="{00000000-0005-0000-0000-000035670000}"/>
    <cellStyle name="40% - Dekorfärg1 2 2 10_Tabell 6a K" xfId="18587" xr:uid="{00000000-0005-0000-0000-000036670000}"/>
    <cellStyle name="40% - Dekorfärg1 2 2 11" xfId="9072" xr:uid="{00000000-0005-0000-0000-000037670000}"/>
    <cellStyle name="40% - Dekorfärg1 2 2 11 2" xfId="46795" xr:uid="{00000000-0005-0000-0000-000038670000}"/>
    <cellStyle name="40% - Dekorfärg1 2 2 11 2 2" xfId="46796" xr:uid="{00000000-0005-0000-0000-000039670000}"/>
    <cellStyle name="40% - Dekorfärg1 2 2 11 3" xfId="46797" xr:uid="{00000000-0005-0000-0000-00003A670000}"/>
    <cellStyle name="40% - Dekorfärg1 2 2 12" xfId="26569" xr:uid="{00000000-0005-0000-0000-00003B670000}"/>
    <cellStyle name="40% - Dekorfärg1 2 2 12 2" xfId="46798" xr:uid="{00000000-0005-0000-0000-00003C670000}"/>
    <cellStyle name="40% - Dekorfärg1 2 2 13" xfId="46799" xr:uid="{00000000-0005-0000-0000-00003D670000}"/>
    <cellStyle name="40% - Dekorfärg1 2 2 14" xfId="46800" xr:uid="{00000000-0005-0000-0000-00003E670000}"/>
    <cellStyle name="40% - Dekorfärg1 2 2 15" xfId="46801" xr:uid="{00000000-0005-0000-0000-00003F670000}"/>
    <cellStyle name="40% - Dekorfärg1 2 2 2" xfId="287" xr:uid="{00000000-0005-0000-0000-000040670000}"/>
    <cellStyle name="40% - Dekorfärg1 2 2 2 10" xfId="46802" xr:uid="{00000000-0005-0000-0000-000041670000}"/>
    <cellStyle name="40% - Dekorfärg1 2 2 2 11" xfId="46803" xr:uid="{00000000-0005-0000-0000-000042670000}"/>
    <cellStyle name="40% - Dekorfärg1 2 2 2 12" xfId="46804" xr:uid="{00000000-0005-0000-0000-000043670000}"/>
    <cellStyle name="40% - Dekorfärg1 2 2 2 2" xfId="499" xr:uid="{00000000-0005-0000-0000-000044670000}"/>
    <cellStyle name="40% - Dekorfärg1 2 2 2 2 2" xfId="923" xr:uid="{00000000-0005-0000-0000-000045670000}"/>
    <cellStyle name="40% - Dekorfärg1 2 2 2 2 2 2" xfId="1691" xr:uid="{00000000-0005-0000-0000-000046670000}"/>
    <cellStyle name="40% - Dekorfärg1 2 2 2 2 2 2 2" xfId="3883" xr:uid="{00000000-0005-0000-0000-000047670000}"/>
    <cellStyle name="40% - Dekorfärg1 2 2 2 2 2 2 2 2" xfId="8269" xr:uid="{00000000-0005-0000-0000-000048670000}"/>
    <cellStyle name="40% - Dekorfärg1 2 2 2 2 2 2 2 2 2" xfId="17154" xr:uid="{00000000-0005-0000-0000-000049670000}"/>
    <cellStyle name="40% - Dekorfärg1 2 2 2 2 2 2 2 2 2 2" xfId="46805" xr:uid="{00000000-0005-0000-0000-00004A670000}"/>
    <cellStyle name="40% - Dekorfärg1 2 2 2 2 2 2 2 2 3" xfId="34651" xr:uid="{00000000-0005-0000-0000-00004B670000}"/>
    <cellStyle name="40% - Dekorfärg1 2 2 2 2 2 2 2 2_Tabell 6a K" xfId="25714" xr:uid="{00000000-0005-0000-0000-00004C670000}"/>
    <cellStyle name="40% - Dekorfärg1 2 2 2 2 2 2 2 3" xfId="12768" xr:uid="{00000000-0005-0000-0000-00004D670000}"/>
    <cellStyle name="40% - Dekorfärg1 2 2 2 2 2 2 2 3 2" xfId="46806" xr:uid="{00000000-0005-0000-0000-00004E670000}"/>
    <cellStyle name="40% - Dekorfärg1 2 2 2 2 2 2 2 4" xfId="30265" xr:uid="{00000000-0005-0000-0000-00004F670000}"/>
    <cellStyle name="40% - Dekorfärg1 2 2 2 2 2 2 2 5" xfId="46807" xr:uid="{00000000-0005-0000-0000-000050670000}"/>
    <cellStyle name="40% - Dekorfärg1 2 2 2 2 2 2 2_Tabell 6a K" xfId="19569" xr:uid="{00000000-0005-0000-0000-000051670000}"/>
    <cellStyle name="40% - Dekorfärg1 2 2 2 2 2 2 3" xfId="6076" xr:uid="{00000000-0005-0000-0000-000052670000}"/>
    <cellStyle name="40% - Dekorfärg1 2 2 2 2 2 2 3 2" xfId="14961" xr:uid="{00000000-0005-0000-0000-000053670000}"/>
    <cellStyle name="40% - Dekorfärg1 2 2 2 2 2 2 3 2 2" xfId="46808" xr:uid="{00000000-0005-0000-0000-000054670000}"/>
    <cellStyle name="40% - Dekorfärg1 2 2 2 2 2 2 3 3" xfId="32458" xr:uid="{00000000-0005-0000-0000-000055670000}"/>
    <cellStyle name="40% - Dekorfärg1 2 2 2 2 2 2 3 4" xfId="46809" xr:uid="{00000000-0005-0000-0000-000056670000}"/>
    <cellStyle name="40% - Dekorfärg1 2 2 2 2 2 2 3_Tabell 6a K" xfId="20420" xr:uid="{00000000-0005-0000-0000-000057670000}"/>
    <cellStyle name="40% - Dekorfärg1 2 2 2 2 2 2 4" xfId="10576" xr:uid="{00000000-0005-0000-0000-000058670000}"/>
    <cellStyle name="40% - Dekorfärg1 2 2 2 2 2 2 4 2" xfId="46810" xr:uid="{00000000-0005-0000-0000-000059670000}"/>
    <cellStyle name="40% - Dekorfärg1 2 2 2 2 2 2 4 2 2" xfId="46811" xr:uid="{00000000-0005-0000-0000-00005A670000}"/>
    <cellStyle name="40% - Dekorfärg1 2 2 2 2 2 2 4 3" xfId="46812" xr:uid="{00000000-0005-0000-0000-00005B670000}"/>
    <cellStyle name="40% - Dekorfärg1 2 2 2 2 2 2 5" xfId="28073" xr:uid="{00000000-0005-0000-0000-00005C670000}"/>
    <cellStyle name="40% - Dekorfärg1 2 2 2 2 2 2 5 2" xfId="46813" xr:uid="{00000000-0005-0000-0000-00005D670000}"/>
    <cellStyle name="40% - Dekorfärg1 2 2 2 2 2 2 6" xfId="46814" xr:uid="{00000000-0005-0000-0000-00005E670000}"/>
    <cellStyle name="40% - Dekorfärg1 2 2 2 2 2 2 7" xfId="46815" xr:uid="{00000000-0005-0000-0000-00005F670000}"/>
    <cellStyle name="40% - Dekorfärg1 2 2 2 2 2 2_Tabell 6a K" xfId="20119" xr:uid="{00000000-0005-0000-0000-000060670000}"/>
    <cellStyle name="40% - Dekorfärg1 2 2 2 2 2 3" xfId="3115" xr:uid="{00000000-0005-0000-0000-000061670000}"/>
    <cellStyle name="40% - Dekorfärg1 2 2 2 2 2 3 2" xfId="7501" xr:uid="{00000000-0005-0000-0000-000062670000}"/>
    <cellStyle name="40% - Dekorfärg1 2 2 2 2 2 3 2 2" xfId="16386" xr:uid="{00000000-0005-0000-0000-000063670000}"/>
    <cellStyle name="40% - Dekorfärg1 2 2 2 2 2 3 2 2 2" xfId="46816" xr:uid="{00000000-0005-0000-0000-000064670000}"/>
    <cellStyle name="40% - Dekorfärg1 2 2 2 2 2 3 2 3" xfId="33883" xr:uid="{00000000-0005-0000-0000-000065670000}"/>
    <cellStyle name="40% - Dekorfärg1 2 2 2 2 2 3 2 4" xfId="46817" xr:uid="{00000000-0005-0000-0000-000066670000}"/>
    <cellStyle name="40% - Dekorfärg1 2 2 2 2 2 3 2_Tabell 6a K" xfId="18405" xr:uid="{00000000-0005-0000-0000-000067670000}"/>
    <cellStyle name="40% - Dekorfärg1 2 2 2 2 2 3 3" xfId="12000" xr:uid="{00000000-0005-0000-0000-000068670000}"/>
    <cellStyle name="40% - Dekorfärg1 2 2 2 2 2 3 3 2" xfId="46818" xr:uid="{00000000-0005-0000-0000-000069670000}"/>
    <cellStyle name="40% - Dekorfärg1 2 2 2 2 2 3 3 2 2" xfId="46819" xr:uid="{00000000-0005-0000-0000-00006A670000}"/>
    <cellStyle name="40% - Dekorfärg1 2 2 2 2 2 3 3 3" xfId="46820" xr:uid="{00000000-0005-0000-0000-00006B670000}"/>
    <cellStyle name="40% - Dekorfärg1 2 2 2 2 2 3 4" xfId="29497" xr:uid="{00000000-0005-0000-0000-00006C670000}"/>
    <cellStyle name="40% - Dekorfärg1 2 2 2 2 2 3 4 2" xfId="46821" xr:uid="{00000000-0005-0000-0000-00006D670000}"/>
    <cellStyle name="40% - Dekorfärg1 2 2 2 2 2 3 5" xfId="46822" xr:uid="{00000000-0005-0000-0000-00006E670000}"/>
    <cellStyle name="40% - Dekorfärg1 2 2 2 2 2 3 6" xfId="46823" xr:uid="{00000000-0005-0000-0000-00006F670000}"/>
    <cellStyle name="40% - Dekorfärg1 2 2 2 2 2 3_Tabell 6a K" xfId="23812" xr:uid="{00000000-0005-0000-0000-000070670000}"/>
    <cellStyle name="40% - Dekorfärg1 2 2 2 2 2 4" xfId="5308" xr:uid="{00000000-0005-0000-0000-000071670000}"/>
    <cellStyle name="40% - Dekorfärg1 2 2 2 2 2 4 2" xfId="14193" xr:uid="{00000000-0005-0000-0000-000072670000}"/>
    <cellStyle name="40% - Dekorfärg1 2 2 2 2 2 4 2 2" xfId="46824" xr:uid="{00000000-0005-0000-0000-000073670000}"/>
    <cellStyle name="40% - Dekorfärg1 2 2 2 2 2 4 3" xfId="31690" xr:uid="{00000000-0005-0000-0000-000074670000}"/>
    <cellStyle name="40% - Dekorfärg1 2 2 2 2 2 4 4" xfId="46825" xr:uid="{00000000-0005-0000-0000-000075670000}"/>
    <cellStyle name="40% - Dekorfärg1 2 2 2 2 2 4_Tabell 6a K" xfId="24178" xr:uid="{00000000-0005-0000-0000-000076670000}"/>
    <cellStyle name="40% - Dekorfärg1 2 2 2 2 2 5" xfId="9808" xr:uid="{00000000-0005-0000-0000-000077670000}"/>
    <cellStyle name="40% - Dekorfärg1 2 2 2 2 2 5 2" xfId="46826" xr:uid="{00000000-0005-0000-0000-000078670000}"/>
    <cellStyle name="40% - Dekorfärg1 2 2 2 2 2 5 2 2" xfId="46827" xr:uid="{00000000-0005-0000-0000-000079670000}"/>
    <cellStyle name="40% - Dekorfärg1 2 2 2 2 2 5 3" xfId="46828" xr:uid="{00000000-0005-0000-0000-00007A670000}"/>
    <cellStyle name="40% - Dekorfärg1 2 2 2 2 2 6" xfId="27305" xr:uid="{00000000-0005-0000-0000-00007B670000}"/>
    <cellStyle name="40% - Dekorfärg1 2 2 2 2 2 6 2" xfId="46829" xr:uid="{00000000-0005-0000-0000-00007C670000}"/>
    <cellStyle name="40% - Dekorfärg1 2 2 2 2 2 7" xfId="46830" xr:uid="{00000000-0005-0000-0000-00007D670000}"/>
    <cellStyle name="40% - Dekorfärg1 2 2 2 2 2 8" xfId="46831" xr:uid="{00000000-0005-0000-0000-00007E670000}"/>
    <cellStyle name="40% - Dekorfärg1 2 2 2 2 2_Tabell 6a K" xfId="20374" xr:uid="{00000000-0005-0000-0000-00007F670000}"/>
    <cellStyle name="40% - Dekorfärg1 2 2 2 2 3" xfId="1690" xr:uid="{00000000-0005-0000-0000-000080670000}"/>
    <cellStyle name="40% - Dekorfärg1 2 2 2 2 3 2" xfId="3882" xr:uid="{00000000-0005-0000-0000-000081670000}"/>
    <cellStyle name="40% - Dekorfärg1 2 2 2 2 3 2 2" xfId="8268" xr:uid="{00000000-0005-0000-0000-000082670000}"/>
    <cellStyle name="40% - Dekorfärg1 2 2 2 2 3 2 2 2" xfId="17153" xr:uid="{00000000-0005-0000-0000-000083670000}"/>
    <cellStyle name="40% - Dekorfärg1 2 2 2 2 3 2 2 2 2" xfId="46832" xr:uid="{00000000-0005-0000-0000-000084670000}"/>
    <cellStyle name="40% - Dekorfärg1 2 2 2 2 3 2 2 3" xfId="34650" xr:uid="{00000000-0005-0000-0000-000085670000}"/>
    <cellStyle name="40% - Dekorfärg1 2 2 2 2 3 2 2_Tabell 6a K" xfId="19615" xr:uid="{00000000-0005-0000-0000-000086670000}"/>
    <cellStyle name="40% - Dekorfärg1 2 2 2 2 3 2 3" xfId="12767" xr:uid="{00000000-0005-0000-0000-000087670000}"/>
    <cellStyle name="40% - Dekorfärg1 2 2 2 2 3 2 3 2" xfId="46833" xr:uid="{00000000-0005-0000-0000-000088670000}"/>
    <cellStyle name="40% - Dekorfärg1 2 2 2 2 3 2 4" xfId="30264" xr:uid="{00000000-0005-0000-0000-000089670000}"/>
    <cellStyle name="40% - Dekorfärg1 2 2 2 2 3 2 5" xfId="46834" xr:uid="{00000000-0005-0000-0000-00008A670000}"/>
    <cellStyle name="40% - Dekorfärg1 2 2 2 2 3 2_Tabell 6a K" xfId="19090" xr:uid="{00000000-0005-0000-0000-00008B670000}"/>
    <cellStyle name="40% - Dekorfärg1 2 2 2 2 3 3" xfId="6075" xr:uid="{00000000-0005-0000-0000-00008C670000}"/>
    <cellStyle name="40% - Dekorfärg1 2 2 2 2 3 3 2" xfId="14960" xr:uid="{00000000-0005-0000-0000-00008D670000}"/>
    <cellStyle name="40% - Dekorfärg1 2 2 2 2 3 3 2 2" xfId="46835" xr:uid="{00000000-0005-0000-0000-00008E670000}"/>
    <cellStyle name="40% - Dekorfärg1 2 2 2 2 3 3 3" xfId="32457" xr:uid="{00000000-0005-0000-0000-00008F670000}"/>
    <cellStyle name="40% - Dekorfärg1 2 2 2 2 3 3 4" xfId="46836" xr:uid="{00000000-0005-0000-0000-000090670000}"/>
    <cellStyle name="40% - Dekorfärg1 2 2 2 2 3 3_Tabell 6a K" xfId="23545" xr:uid="{00000000-0005-0000-0000-000091670000}"/>
    <cellStyle name="40% - Dekorfärg1 2 2 2 2 3 4" xfId="10575" xr:uid="{00000000-0005-0000-0000-000092670000}"/>
    <cellStyle name="40% - Dekorfärg1 2 2 2 2 3 4 2" xfId="46837" xr:uid="{00000000-0005-0000-0000-000093670000}"/>
    <cellStyle name="40% - Dekorfärg1 2 2 2 2 3 4 2 2" xfId="46838" xr:uid="{00000000-0005-0000-0000-000094670000}"/>
    <cellStyle name="40% - Dekorfärg1 2 2 2 2 3 4 3" xfId="46839" xr:uid="{00000000-0005-0000-0000-000095670000}"/>
    <cellStyle name="40% - Dekorfärg1 2 2 2 2 3 5" xfId="28072" xr:uid="{00000000-0005-0000-0000-000096670000}"/>
    <cellStyle name="40% - Dekorfärg1 2 2 2 2 3 5 2" xfId="46840" xr:uid="{00000000-0005-0000-0000-000097670000}"/>
    <cellStyle name="40% - Dekorfärg1 2 2 2 2 3 6" xfId="46841" xr:uid="{00000000-0005-0000-0000-000098670000}"/>
    <cellStyle name="40% - Dekorfärg1 2 2 2 2 3 7" xfId="46842" xr:uid="{00000000-0005-0000-0000-000099670000}"/>
    <cellStyle name="40% - Dekorfärg1 2 2 2 2 3_Tabell 6a K" xfId="22470" xr:uid="{00000000-0005-0000-0000-00009A670000}"/>
    <cellStyle name="40% - Dekorfärg1 2 2 2 2 4" xfId="2691" xr:uid="{00000000-0005-0000-0000-00009B670000}"/>
    <cellStyle name="40% - Dekorfärg1 2 2 2 2 4 2" xfId="7077" xr:uid="{00000000-0005-0000-0000-00009C670000}"/>
    <cellStyle name="40% - Dekorfärg1 2 2 2 2 4 2 2" xfId="15962" xr:uid="{00000000-0005-0000-0000-00009D670000}"/>
    <cellStyle name="40% - Dekorfärg1 2 2 2 2 4 2 2 2" xfId="46843" xr:uid="{00000000-0005-0000-0000-00009E670000}"/>
    <cellStyle name="40% - Dekorfärg1 2 2 2 2 4 2 3" xfId="33459" xr:uid="{00000000-0005-0000-0000-00009F670000}"/>
    <cellStyle name="40% - Dekorfärg1 2 2 2 2 4 2 4" xfId="46844" xr:uid="{00000000-0005-0000-0000-0000A0670000}"/>
    <cellStyle name="40% - Dekorfärg1 2 2 2 2 4 2_Tabell 6a K" xfId="20971" xr:uid="{00000000-0005-0000-0000-0000A1670000}"/>
    <cellStyle name="40% - Dekorfärg1 2 2 2 2 4 3" xfId="11576" xr:uid="{00000000-0005-0000-0000-0000A2670000}"/>
    <cellStyle name="40% - Dekorfärg1 2 2 2 2 4 3 2" xfId="46845" xr:uid="{00000000-0005-0000-0000-0000A3670000}"/>
    <cellStyle name="40% - Dekorfärg1 2 2 2 2 4 3 2 2" xfId="46846" xr:uid="{00000000-0005-0000-0000-0000A4670000}"/>
    <cellStyle name="40% - Dekorfärg1 2 2 2 2 4 3 3" xfId="46847" xr:uid="{00000000-0005-0000-0000-0000A5670000}"/>
    <cellStyle name="40% - Dekorfärg1 2 2 2 2 4 4" xfId="29073" xr:uid="{00000000-0005-0000-0000-0000A6670000}"/>
    <cellStyle name="40% - Dekorfärg1 2 2 2 2 4 4 2" xfId="46848" xr:uid="{00000000-0005-0000-0000-0000A7670000}"/>
    <cellStyle name="40% - Dekorfärg1 2 2 2 2 4 5" xfId="46849" xr:uid="{00000000-0005-0000-0000-0000A8670000}"/>
    <cellStyle name="40% - Dekorfärg1 2 2 2 2 4 6" xfId="46850" xr:uid="{00000000-0005-0000-0000-0000A9670000}"/>
    <cellStyle name="40% - Dekorfärg1 2 2 2 2 4_Tabell 6a K" xfId="24761" xr:uid="{00000000-0005-0000-0000-0000AA670000}"/>
    <cellStyle name="40% - Dekorfärg1 2 2 2 2 5" xfId="4884" xr:uid="{00000000-0005-0000-0000-0000AB670000}"/>
    <cellStyle name="40% - Dekorfärg1 2 2 2 2 5 2" xfId="13769" xr:uid="{00000000-0005-0000-0000-0000AC670000}"/>
    <cellStyle name="40% - Dekorfärg1 2 2 2 2 5 2 2" xfId="46851" xr:uid="{00000000-0005-0000-0000-0000AD670000}"/>
    <cellStyle name="40% - Dekorfärg1 2 2 2 2 5 3" xfId="31266" xr:uid="{00000000-0005-0000-0000-0000AE670000}"/>
    <cellStyle name="40% - Dekorfärg1 2 2 2 2 5 4" xfId="46852" xr:uid="{00000000-0005-0000-0000-0000AF670000}"/>
    <cellStyle name="40% - Dekorfärg1 2 2 2 2 5_Tabell 6a K" xfId="19736" xr:uid="{00000000-0005-0000-0000-0000B0670000}"/>
    <cellStyle name="40% - Dekorfärg1 2 2 2 2 6" xfId="9384" xr:uid="{00000000-0005-0000-0000-0000B1670000}"/>
    <cellStyle name="40% - Dekorfärg1 2 2 2 2 6 2" xfId="46853" xr:uid="{00000000-0005-0000-0000-0000B2670000}"/>
    <cellStyle name="40% - Dekorfärg1 2 2 2 2 6 2 2" xfId="46854" xr:uid="{00000000-0005-0000-0000-0000B3670000}"/>
    <cellStyle name="40% - Dekorfärg1 2 2 2 2 6 3" xfId="46855" xr:uid="{00000000-0005-0000-0000-0000B4670000}"/>
    <cellStyle name="40% - Dekorfärg1 2 2 2 2 7" xfId="26881" xr:uid="{00000000-0005-0000-0000-0000B5670000}"/>
    <cellStyle name="40% - Dekorfärg1 2 2 2 2 7 2" xfId="46856" xr:uid="{00000000-0005-0000-0000-0000B6670000}"/>
    <cellStyle name="40% - Dekorfärg1 2 2 2 2 8" xfId="46857" xr:uid="{00000000-0005-0000-0000-0000B7670000}"/>
    <cellStyle name="40% - Dekorfärg1 2 2 2 2 9" xfId="46858" xr:uid="{00000000-0005-0000-0000-0000B8670000}"/>
    <cellStyle name="40% - Dekorfärg1 2 2 2 2_Tabell 6a K" xfId="24076" xr:uid="{00000000-0005-0000-0000-0000B9670000}"/>
    <cellStyle name="40% - Dekorfärg1 2 2 2 3" xfId="711" xr:uid="{00000000-0005-0000-0000-0000BA670000}"/>
    <cellStyle name="40% - Dekorfärg1 2 2 2 3 2" xfId="1692" xr:uid="{00000000-0005-0000-0000-0000BB670000}"/>
    <cellStyle name="40% - Dekorfärg1 2 2 2 3 2 2" xfId="3884" xr:uid="{00000000-0005-0000-0000-0000BC670000}"/>
    <cellStyle name="40% - Dekorfärg1 2 2 2 3 2 2 2" xfId="8270" xr:uid="{00000000-0005-0000-0000-0000BD670000}"/>
    <cellStyle name="40% - Dekorfärg1 2 2 2 3 2 2 2 2" xfId="17155" xr:uid="{00000000-0005-0000-0000-0000BE670000}"/>
    <cellStyle name="40% - Dekorfärg1 2 2 2 3 2 2 2 2 2" xfId="46859" xr:uid="{00000000-0005-0000-0000-0000BF670000}"/>
    <cellStyle name="40% - Dekorfärg1 2 2 2 3 2 2 2 3" xfId="34652" xr:uid="{00000000-0005-0000-0000-0000C0670000}"/>
    <cellStyle name="40% - Dekorfärg1 2 2 2 3 2 2 2_Tabell 6a K" xfId="21817" xr:uid="{00000000-0005-0000-0000-0000C1670000}"/>
    <cellStyle name="40% - Dekorfärg1 2 2 2 3 2 2 3" xfId="12769" xr:uid="{00000000-0005-0000-0000-0000C2670000}"/>
    <cellStyle name="40% - Dekorfärg1 2 2 2 3 2 2 3 2" xfId="46860" xr:uid="{00000000-0005-0000-0000-0000C3670000}"/>
    <cellStyle name="40% - Dekorfärg1 2 2 2 3 2 2 4" xfId="30266" xr:uid="{00000000-0005-0000-0000-0000C4670000}"/>
    <cellStyle name="40% - Dekorfärg1 2 2 2 3 2 2 5" xfId="46861" xr:uid="{00000000-0005-0000-0000-0000C5670000}"/>
    <cellStyle name="40% - Dekorfärg1 2 2 2 3 2 2_Tabell 6a K" xfId="23456" xr:uid="{00000000-0005-0000-0000-0000C6670000}"/>
    <cellStyle name="40% - Dekorfärg1 2 2 2 3 2 3" xfId="6077" xr:uid="{00000000-0005-0000-0000-0000C7670000}"/>
    <cellStyle name="40% - Dekorfärg1 2 2 2 3 2 3 2" xfId="14962" xr:uid="{00000000-0005-0000-0000-0000C8670000}"/>
    <cellStyle name="40% - Dekorfärg1 2 2 2 3 2 3 2 2" xfId="46862" xr:uid="{00000000-0005-0000-0000-0000C9670000}"/>
    <cellStyle name="40% - Dekorfärg1 2 2 2 3 2 3 3" xfId="32459" xr:uid="{00000000-0005-0000-0000-0000CA670000}"/>
    <cellStyle name="40% - Dekorfärg1 2 2 2 3 2 3 4" xfId="46863" xr:uid="{00000000-0005-0000-0000-0000CB670000}"/>
    <cellStyle name="40% - Dekorfärg1 2 2 2 3 2 3_Tabell 6a K" xfId="24647" xr:uid="{00000000-0005-0000-0000-0000CC670000}"/>
    <cellStyle name="40% - Dekorfärg1 2 2 2 3 2 4" xfId="10577" xr:uid="{00000000-0005-0000-0000-0000CD670000}"/>
    <cellStyle name="40% - Dekorfärg1 2 2 2 3 2 4 2" xfId="46864" xr:uid="{00000000-0005-0000-0000-0000CE670000}"/>
    <cellStyle name="40% - Dekorfärg1 2 2 2 3 2 4 2 2" xfId="46865" xr:uid="{00000000-0005-0000-0000-0000CF670000}"/>
    <cellStyle name="40% - Dekorfärg1 2 2 2 3 2 4 3" xfId="46866" xr:uid="{00000000-0005-0000-0000-0000D0670000}"/>
    <cellStyle name="40% - Dekorfärg1 2 2 2 3 2 5" xfId="28074" xr:uid="{00000000-0005-0000-0000-0000D1670000}"/>
    <cellStyle name="40% - Dekorfärg1 2 2 2 3 2 5 2" xfId="46867" xr:uid="{00000000-0005-0000-0000-0000D2670000}"/>
    <cellStyle name="40% - Dekorfärg1 2 2 2 3 2 6" xfId="46868" xr:uid="{00000000-0005-0000-0000-0000D3670000}"/>
    <cellStyle name="40% - Dekorfärg1 2 2 2 3 2 7" xfId="46869" xr:uid="{00000000-0005-0000-0000-0000D4670000}"/>
    <cellStyle name="40% - Dekorfärg1 2 2 2 3 2_Tabell 6a K" xfId="20997" xr:uid="{00000000-0005-0000-0000-0000D5670000}"/>
    <cellStyle name="40% - Dekorfärg1 2 2 2 3 3" xfId="2903" xr:uid="{00000000-0005-0000-0000-0000D6670000}"/>
    <cellStyle name="40% - Dekorfärg1 2 2 2 3 3 2" xfId="7289" xr:uid="{00000000-0005-0000-0000-0000D7670000}"/>
    <cellStyle name="40% - Dekorfärg1 2 2 2 3 3 2 2" xfId="16174" xr:uid="{00000000-0005-0000-0000-0000D8670000}"/>
    <cellStyle name="40% - Dekorfärg1 2 2 2 3 3 2 2 2" xfId="46870" xr:uid="{00000000-0005-0000-0000-0000D9670000}"/>
    <cellStyle name="40% - Dekorfärg1 2 2 2 3 3 2 3" xfId="33671" xr:uid="{00000000-0005-0000-0000-0000DA670000}"/>
    <cellStyle name="40% - Dekorfärg1 2 2 2 3 3 2 4" xfId="46871" xr:uid="{00000000-0005-0000-0000-0000DB670000}"/>
    <cellStyle name="40% - Dekorfärg1 2 2 2 3 3 2_Tabell 6a K" xfId="23141" xr:uid="{00000000-0005-0000-0000-0000DC670000}"/>
    <cellStyle name="40% - Dekorfärg1 2 2 2 3 3 3" xfId="11788" xr:uid="{00000000-0005-0000-0000-0000DD670000}"/>
    <cellStyle name="40% - Dekorfärg1 2 2 2 3 3 3 2" xfId="46872" xr:uid="{00000000-0005-0000-0000-0000DE670000}"/>
    <cellStyle name="40% - Dekorfärg1 2 2 2 3 3 3 2 2" xfId="46873" xr:uid="{00000000-0005-0000-0000-0000DF670000}"/>
    <cellStyle name="40% - Dekorfärg1 2 2 2 3 3 3 3" xfId="46874" xr:uid="{00000000-0005-0000-0000-0000E0670000}"/>
    <cellStyle name="40% - Dekorfärg1 2 2 2 3 3 4" xfId="29285" xr:uid="{00000000-0005-0000-0000-0000E1670000}"/>
    <cellStyle name="40% - Dekorfärg1 2 2 2 3 3 4 2" xfId="46875" xr:uid="{00000000-0005-0000-0000-0000E2670000}"/>
    <cellStyle name="40% - Dekorfärg1 2 2 2 3 3 5" xfId="46876" xr:uid="{00000000-0005-0000-0000-0000E3670000}"/>
    <cellStyle name="40% - Dekorfärg1 2 2 2 3 3 6" xfId="46877" xr:uid="{00000000-0005-0000-0000-0000E4670000}"/>
    <cellStyle name="40% - Dekorfärg1 2 2 2 3 3_Tabell 6a K" xfId="18668" xr:uid="{00000000-0005-0000-0000-0000E5670000}"/>
    <cellStyle name="40% - Dekorfärg1 2 2 2 3 4" xfId="5096" xr:uid="{00000000-0005-0000-0000-0000E6670000}"/>
    <cellStyle name="40% - Dekorfärg1 2 2 2 3 4 2" xfId="13981" xr:uid="{00000000-0005-0000-0000-0000E7670000}"/>
    <cellStyle name="40% - Dekorfärg1 2 2 2 3 4 2 2" xfId="46878" xr:uid="{00000000-0005-0000-0000-0000E8670000}"/>
    <cellStyle name="40% - Dekorfärg1 2 2 2 3 4 3" xfId="31478" xr:uid="{00000000-0005-0000-0000-0000E9670000}"/>
    <cellStyle name="40% - Dekorfärg1 2 2 2 3 4 4" xfId="46879" xr:uid="{00000000-0005-0000-0000-0000EA670000}"/>
    <cellStyle name="40% - Dekorfärg1 2 2 2 3 4_Tabell 6a K" xfId="26249" xr:uid="{00000000-0005-0000-0000-0000EB670000}"/>
    <cellStyle name="40% - Dekorfärg1 2 2 2 3 5" xfId="9596" xr:uid="{00000000-0005-0000-0000-0000EC670000}"/>
    <cellStyle name="40% - Dekorfärg1 2 2 2 3 5 2" xfId="46880" xr:uid="{00000000-0005-0000-0000-0000ED670000}"/>
    <cellStyle name="40% - Dekorfärg1 2 2 2 3 5 2 2" xfId="46881" xr:uid="{00000000-0005-0000-0000-0000EE670000}"/>
    <cellStyle name="40% - Dekorfärg1 2 2 2 3 5 3" xfId="46882" xr:uid="{00000000-0005-0000-0000-0000EF670000}"/>
    <cellStyle name="40% - Dekorfärg1 2 2 2 3 6" xfId="27093" xr:uid="{00000000-0005-0000-0000-0000F0670000}"/>
    <cellStyle name="40% - Dekorfärg1 2 2 2 3 6 2" xfId="46883" xr:uid="{00000000-0005-0000-0000-0000F1670000}"/>
    <cellStyle name="40% - Dekorfärg1 2 2 2 3 7" xfId="46884" xr:uid="{00000000-0005-0000-0000-0000F2670000}"/>
    <cellStyle name="40% - Dekorfärg1 2 2 2 3 8" xfId="46885" xr:uid="{00000000-0005-0000-0000-0000F3670000}"/>
    <cellStyle name="40% - Dekorfärg1 2 2 2 3_Tabell 6a K" xfId="24773" xr:uid="{00000000-0005-0000-0000-0000F4670000}"/>
    <cellStyle name="40% - Dekorfärg1 2 2 2 4" xfId="1135" xr:uid="{00000000-0005-0000-0000-0000F5670000}"/>
    <cellStyle name="40% - Dekorfärg1 2 2 2 4 2" xfId="1693" xr:uid="{00000000-0005-0000-0000-0000F6670000}"/>
    <cellStyle name="40% - Dekorfärg1 2 2 2 4 2 2" xfId="3885" xr:uid="{00000000-0005-0000-0000-0000F7670000}"/>
    <cellStyle name="40% - Dekorfärg1 2 2 2 4 2 2 2" xfId="8271" xr:uid="{00000000-0005-0000-0000-0000F8670000}"/>
    <cellStyle name="40% - Dekorfärg1 2 2 2 4 2 2 2 2" xfId="17156" xr:uid="{00000000-0005-0000-0000-0000F9670000}"/>
    <cellStyle name="40% - Dekorfärg1 2 2 2 4 2 2 2 2 2" xfId="46886" xr:uid="{00000000-0005-0000-0000-0000FA670000}"/>
    <cellStyle name="40% - Dekorfärg1 2 2 2 4 2 2 2 3" xfId="34653" xr:uid="{00000000-0005-0000-0000-0000FB670000}"/>
    <cellStyle name="40% - Dekorfärg1 2 2 2 4 2 2 2_Tabell 6a K" xfId="20305" xr:uid="{00000000-0005-0000-0000-0000FC670000}"/>
    <cellStyle name="40% - Dekorfärg1 2 2 2 4 2 2 3" xfId="12770" xr:uid="{00000000-0005-0000-0000-0000FD670000}"/>
    <cellStyle name="40% - Dekorfärg1 2 2 2 4 2 2 3 2" xfId="46887" xr:uid="{00000000-0005-0000-0000-0000FE670000}"/>
    <cellStyle name="40% - Dekorfärg1 2 2 2 4 2 2 4" xfId="30267" xr:uid="{00000000-0005-0000-0000-0000FF670000}"/>
    <cellStyle name="40% - Dekorfärg1 2 2 2 4 2 2 5" xfId="46888" xr:uid="{00000000-0005-0000-0000-000000680000}"/>
    <cellStyle name="40% - Dekorfärg1 2 2 2 4 2 2_Tabell 6a K" xfId="19593" xr:uid="{00000000-0005-0000-0000-000001680000}"/>
    <cellStyle name="40% - Dekorfärg1 2 2 2 4 2 3" xfId="6078" xr:uid="{00000000-0005-0000-0000-000002680000}"/>
    <cellStyle name="40% - Dekorfärg1 2 2 2 4 2 3 2" xfId="14963" xr:uid="{00000000-0005-0000-0000-000003680000}"/>
    <cellStyle name="40% - Dekorfärg1 2 2 2 4 2 3 2 2" xfId="46889" xr:uid="{00000000-0005-0000-0000-000004680000}"/>
    <cellStyle name="40% - Dekorfärg1 2 2 2 4 2 3 3" xfId="32460" xr:uid="{00000000-0005-0000-0000-000005680000}"/>
    <cellStyle name="40% - Dekorfärg1 2 2 2 4 2 3 4" xfId="46890" xr:uid="{00000000-0005-0000-0000-000006680000}"/>
    <cellStyle name="40% - Dekorfärg1 2 2 2 4 2 3_Tabell 6a K" xfId="22592" xr:uid="{00000000-0005-0000-0000-000007680000}"/>
    <cellStyle name="40% - Dekorfärg1 2 2 2 4 2 4" xfId="10578" xr:uid="{00000000-0005-0000-0000-000008680000}"/>
    <cellStyle name="40% - Dekorfärg1 2 2 2 4 2 4 2" xfId="46891" xr:uid="{00000000-0005-0000-0000-000009680000}"/>
    <cellStyle name="40% - Dekorfärg1 2 2 2 4 2 4 2 2" xfId="46892" xr:uid="{00000000-0005-0000-0000-00000A680000}"/>
    <cellStyle name="40% - Dekorfärg1 2 2 2 4 2 4 3" xfId="46893" xr:uid="{00000000-0005-0000-0000-00000B680000}"/>
    <cellStyle name="40% - Dekorfärg1 2 2 2 4 2 5" xfId="28075" xr:uid="{00000000-0005-0000-0000-00000C680000}"/>
    <cellStyle name="40% - Dekorfärg1 2 2 2 4 2 5 2" xfId="46894" xr:uid="{00000000-0005-0000-0000-00000D680000}"/>
    <cellStyle name="40% - Dekorfärg1 2 2 2 4 2 6" xfId="46895" xr:uid="{00000000-0005-0000-0000-00000E680000}"/>
    <cellStyle name="40% - Dekorfärg1 2 2 2 4 2 7" xfId="46896" xr:uid="{00000000-0005-0000-0000-00000F680000}"/>
    <cellStyle name="40% - Dekorfärg1 2 2 2 4 2_Tabell 6a K" xfId="21233" xr:uid="{00000000-0005-0000-0000-000010680000}"/>
    <cellStyle name="40% - Dekorfärg1 2 2 2 4 3" xfId="3327" xr:uid="{00000000-0005-0000-0000-000011680000}"/>
    <cellStyle name="40% - Dekorfärg1 2 2 2 4 3 2" xfId="7713" xr:uid="{00000000-0005-0000-0000-000012680000}"/>
    <cellStyle name="40% - Dekorfärg1 2 2 2 4 3 2 2" xfId="16598" xr:uid="{00000000-0005-0000-0000-000013680000}"/>
    <cellStyle name="40% - Dekorfärg1 2 2 2 4 3 2 2 2" xfId="46897" xr:uid="{00000000-0005-0000-0000-000014680000}"/>
    <cellStyle name="40% - Dekorfärg1 2 2 2 4 3 2 3" xfId="34095" xr:uid="{00000000-0005-0000-0000-000015680000}"/>
    <cellStyle name="40% - Dekorfärg1 2 2 2 4 3 2 4" xfId="46898" xr:uid="{00000000-0005-0000-0000-000016680000}"/>
    <cellStyle name="40% - Dekorfärg1 2 2 2 4 3 2_Tabell 6a K" xfId="21906" xr:uid="{00000000-0005-0000-0000-000017680000}"/>
    <cellStyle name="40% - Dekorfärg1 2 2 2 4 3 3" xfId="12212" xr:uid="{00000000-0005-0000-0000-000018680000}"/>
    <cellStyle name="40% - Dekorfärg1 2 2 2 4 3 3 2" xfId="46899" xr:uid="{00000000-0005-0000-0000-000019680000}"/>
    <cellStyle name="40% - Dekorfärg1 2 2 2 4 3 3 2 2" xfId="46900" xr:uid="{00000000-0005-0000-0000-00001A680000}"/>
    <cellStyle name="40% - Dekorfärg1 2 2 2 4 3 3 3" xfId="46901" xr:uid="{00000000-0005-0000-0000-00001B680000}"/>
    <cellStyle name="40% - Dekorfärg1 2 2 2 4 3 4" xfId="29709" xr:uid="{00000000-0005-0000-0000-00001C680000}"/>
    <cellStyle name="40% - Dekorfärg1 2 2 2 4 3 4 2" xfId="46902" xr:uid="{00000000-0005-0000-0000-00001D680000}"/>
    <cellStyle name="40% - Dekorfärg1 2 2 2 4 3 5" xfId="46903" xr:uid="{00000000-0005-0000-0000-00001E680000}"/>
    <cellStyle name="40% - Dekorfärg1 2 2 2 4 3 6" xfId="46904" xr:uid="{00000000-0005-0000-0000-00001F680000}"/>
    <cellStyle name="40% - Dekorfärg1 2 2 2 4 3_Tabell 6a K" xfId="25311" xr:uid="{00000000-0005-0000-0000-000020680000}"/>
    <cellStyle name="40% - Dekorfärg1 2 2 2 4 4" xfId="5520" xr:uid="{00000000-0005-0000-0000-000021680000}"/>
    <cellStyle name="40% - Dekorfärg1 2 2 2 4 4 2" xfId="14405" xr:uid="{00000000-0005-0000-0000-000022680000}"/>
    <cellStyle name="40% - Dekorfärg1 2 2 2 4 4 2 2" xfId="46905" xr:uid="{00000000-0005-0000-0000-000023680000}"/>
    <cellStyle name="40% - Dekorfärg1 2 2 2 4 4 3" xfId="31902" xr:uid="{00000000-0005-0000-0000-000024680000}"/>
    <cellStyle name="40% - Dekorfärg1 2 2 2 4 4 4" xfId="46906" xr:uid="{00000000-0005-0000-0000-000025680000}"/>
    <cellStyle name="40% - Dekorfärg1 2 2 2 4 4_Tabell 6a K" xfId="23195" xr:uid="{00000000-0005-0000-0000-000026680000}"/>
    <cellStyle name="40% - Dekorfärg1 2 2 2 4 5" xfId="10020" xr:uid="{00000000-0005-0000-0000-000027680000}"/>
    <cellStyle name="40% - Dekorfärg1 2 2 2 4 5 2" xfId="46907" xr:uid="{00000000-0005-0000-0000-000028680000}"/>
    <cellStyle name="40% - Dekorfärg1 2 2 2 4 5 2 2" xfId="46908" xr:uid="{00000000-0005-0000-0000-000029680000}"/>
    <cellStyle name="40% - Dekorfärg1 2 2 2 4 5 3" xfId="46909" xr:uid="{00000000-0005-0000-0000-00002A680000}"/>
    <cellStyle name="40% - Dekorfärg1 2 2 2 4 6" xfId="27517" xr:uid="{00000000-0005-0000-0000-00002B680000}"/>
    <cellStyle name="40% - Dekorfärg1 2 2 2 4 6 2" xfId="46910" xr:uid="{00000000-0005-0000-0000-00002C680000}"/>
    <cellStyle name="40% - Dekorfärg1 2 2 2 4 7" xfId="46911" xr:uid="{00000000-0005-0000-0000-00002D680000}"/>
    <cellStyle name="40% - Dekorfärg1 2 2 2 4 8" xfId="46912" xr:uid="{00000000-0005-0000-0000-00002E680000}"/>
    <cellStyle name="40% - Dekorfärg1 2 2 2 4_Tabell 6a K" xfId="23670" xr:uid="{00000000-0005-0000-0000-00002F680000}"/>
    <cellStyle name="40% - Dekorfärg1 2 2 2 5" xfId="1689" xr:uid="{00000000-0005-0000-0000-000030680000}"/>
    <cellStyle name="40% - Dekorfärg1 2 2 2 5 2" xfId="3881" xr:uid="{00000000-0005-0000-0000-000031680000}"/>
    <cellStyle name="40% - Dekorfärg1 2 2 2 5 2 2" xfId="8267" xr:uid="{00000000-0005-0000-0000-000032680000}"/>
    <cellStyle name="40% - Dekorfärg1 2 2 2 5 2 2 2" xfId="17152" xr:uid="{00000000-0005-0000-0000-000033680000}"/>
    <cellStyle name="40% - Dekorfärg1 2 2 2 5 2 2 2 2" xfId="46913" xr:uid="{00000000-0005-0000-0000-000034680000}"/>
    <cellStyle name="40% - Dekorfärg1 2 2 2 5 2 2 3" xfId="34649" xr:uid="{00000000-0005-0000-0000-000035680000}"/>
    <cellStyle name="40% - Dekorfärg1 2 2 2 5 2 2_Tabell 6a K" xfId="25643" xr:uid="{00000000-0005-0000-0000-000036680000}"/>
    <cellStyle name="40% - Dekorfärg1 2 2 2 5 2 3" xfId="12766" xr:uid="{00000000-0005-0000-0000-000037680000}"/>
    <cellStyle name="40% - Dekorfärg1 2 2 2 5 2 3 2" xfId="46914" xr:uid="{00000000-0005-0000-0000-000038680000}"/>
    <cellStyle name="40% - Dekorfärg1 2 2 2 5 2 4" xfId="30263" xr:uid="{00000000-0005-0000-0000-000039680000}"/>
    <cellStyle name="40% - Dekorfärg1 2 2 2 5 2 5" xfId="46915" xr:uid="{00000000-0005-0000-0000-00003A680000}"/>
    <cellStyle name="40% - Dekorfärg1 2 2 2 5 2_Tabell 6a K" xfId="23743" xr:uid="{00000000-0005-0000-0000-00003B680000}"/>
    <cellStyle name="40% - Dekorfärg1 2 2 2 5 3" xfId="6074" xr:uid="{00000000-0005-0000-0000-00003C680000}"/>
    <cellStyle name="40% - Dekorfärg1 2 2 2 5 3 2" xfId="14959" xr:uid="{00000000-0005-0000-0000-00003D680000}"/>
    <cellStyle name="40% - Dekorfärg1 2 2 2 5 3 2 2" xfId="46916" xr:uid="{00000000-0005-0000-0000-00003E680000}"/>
    <cellStyle name="40% - Dekorfärg1 2 2 2 5 3 3" xfId="32456" xr:uid="{00000000-0005-0000-0000-00003F680000}"/>
    <cellStyle name="40% - Dekorfärg1 2 2 2 5 3 4" xfId="46917" xr:uid="{00000000-0005-0000-0000-000040680000}"/>
    <cellStyle name="40% - Dekorfärg1 2 2 2 5 3_Tabell 6a K" xfId="18458" xr:uid="{00000000-0005-0000-0000-000041680000}"/>
    <cellStyle name="40% - Dekorfärg1 2 2 2 5 4" xfId="10574" xr:uid="{00000000-0005-0000-0000-000042680000}"/>
    <cellStyle name="40% - Dekorfärg1 2 2 2 5 4 2" xfId="46918" xr:uid="{00000000-0005-0000-0000-000043680000}"/>
    <cellStyle name="40% - Dekorfärg1 2 2 2 5 4 2 2" xfId="46919" xr:uid="{00000000-0005-0000-0000-000044680000}"/>
    <cellStyle name="40% - Dekorfärg1 2 2 2 5 4 3" xfId="46920" xr:uid="{00000000-0005-0000-0000-000045680000}"/>
    <cellStyle name="40% - Dekorfärg1 2 2 2 5 5" xfId="28071" xr:uid="{00000000-0005-0000-0000-000046680000}"/>
    <cellStyle name="40% - Dekorfärg1 2 2 2 5 5 2" xfId="46921" xr:uid="{00000000-0005-0000-0000-000047680000}"/>
    <cellStyle name="40% - Dekorfärg1 2 2 2 5 6" xfId="46922" xr:uid="{00000000-0005-0000-0000-000048680000}"/>
    <cellStyle name="40% - Dekorfärg1 2 2 2 5 7" xfId="46923" xr:uid="{00000000-0005-0000-0000-000049680000}"/>
    <cellStyle name="40% - Dekorfärg1 2 2 2 5_Tabell 6a K" xfId="20954" xr:uid="{00000000-0005-0000-0000-00004A680000}"/>
    <cellStyle name="40% - Dekorfärg1 2 2 2 6" xfId="2479" xr:uid="{00000000-0005-0000-0000-00004B680000}"/>
    <cellStyle name="40% - Dekorfärg1 2 2 2 6 2" xfId="6865" xr:uid="{00000000-0005-0000-0000-00004C680000}"/>
    <cellStyle name="40% - Dekorfärg1 2 2 2 6 2 2" xfId="15750" xr:uid="{00000000-0005-0000-0000-00004D680000}"/>
    <cellStyle name="40% - Dekorfärg1 2 2 2 6 2 2 2" xfId="46924" xr:uid="{00000000-0005-0000-0000-00004E680000}"/>
    <cellStyle name="40% - Dekorfärg1 2 2 2 6 2 3" xfId="33247" xr:uid="{00000000-0005-0000-0000-00004F680000}"/>
    <cellStyle name="40% - Dekorfärg1 2 2 2 6 2 4" xfId="46925" xr:uid="{00000000-0005-0000-0000-000050680000}"/>
    <cellStyle name="40% - Dekorfärg1 2 2 2 6 2_Tabell 6a K" xfId="20840" xr:uid="{00000000-0005-0000-0000-000051680000}"/>
    <cellStyle name="40% - Dekorfärg1 2 2 2 6 3" xfId="11364" xr:uid="{00000000-0005-0000-0000-000052680000}"/>
    <cellStyle name="40% - Dekorfärg1 2 2 2 6 3 2" xfId="46926" xr:uid="{00000000-0005-0000-0000-000053680000}"/>
    <cellStyle name="40% - Dekorfärg1 2 2 2 6 3 2 2" xfId="46927" xr:uid="{00000000-0005-0000-0000-000054680000}"/>
    <cellStyle name="40% - Dekorfärg1 2 2 2 6 3 3" xfId="46928" xr:uid="{00000000-0005-0000-0000-000055680000}"/>
    <cellStyle name="40% - Dekorfärg1 2 2 2 6 4" xfId="28861" xr:uid="{00000000-0005-0000-0000-000056680000}"/>
    <cellStyle name="40% - Dekorfärg1 2 2 2 6 4 2" xfId="46929" xr:uid="{00000000-0005-0000-0000-000057680000}"/>
    <cellStyle name="40% - Dekorfärg1 2 2 2 6 5" xfId="46930" xr:uid="{00000000-0005-0000-0000-000058680000}"/>
    <cellStyle name="40% - Dekorfärg1 2 2 2 6 6" xfId="46931" xr:uid="{00000000-0005-0000-0000-000059680000}"/>
    <cellStyle name="40% - Dekorfärg1 2 2 2 6_Tabell 6a K" xfId="25716" xr:uid="{00000000-0005-0000-0000-00005A680000}"/>
    <cellStyle name="40% - Dekorfärg1 2 2 2 7" xfId="4672" xr:uid="{00000000-0005-0000-0000-00005B680000}"/>
    <cellStyle name="40% - Dekorfärg1 2 2 2 7 2" xfId="13557" xr:uid="{00000000-0005-0000-0000-00005C680000}"/>
    <cellStyle name="40% - Dekorfärg1 2 2 2 7 2 2" xfId="46932" xr:uid="{00000000-0005-0000-0000-00005D680000}"/>
    <cellStyle name="40% - Dekorfärg1 2 2 2 7 3" xfId="31054" xr:uid="{00000000-0005-0000-0000-00005E680000}"/>
    <cellStyle name="40% - Dekorfärg1 2 2 2 7 4" xfId="46933" xr:uid="{00000000-0005-0000-0000-00005F680000}"/>
    <cellStyle name="40% - Dekorfärg1 2 2 2 7_Tabell 6a K" xfId="20130" xr:uid="{00000000-0005-0000-0000-000060680000}"/>
    <cellStyle name="40% - Dekorfärg1 2 2 2 8" xfId="9172" xr:uid="{00000000-0005-0000-0000-000061680000}"/>
    <cellStyle name="40% - Dekorfärg1 2 2 2 8 2" xfId="46934" xr:uid="{00000000-0005-0000-0000-000062680000}"/>
    <cellStyle name="40% - Dekorfärg1 2 2 2 8 2 2" xfId="46935" xr:uid="{00000000-0005-0000-0000-000063680000}"/>
    <cellStyle name="40% - Dekorfärg1 2 2 2 8 3" xfId="46936" xr:uid="{00000000-0005-0000-0000-000064680000}"/>
    <cellStyle name="40% - Dekorfärg1 2 2 2 9" xfId="26669" xr:uid="{00000000-0005-0000-0000-000065680000}"/>
    <cellStyle name="40% - Dekorfärg1 2 2 2 9 2" xfId="46937" xr:uid="{00000000-0005-0000-0000-000066680000}"/>
    <cellStyle name="40% - Dekorfärg1 2 2 2_Tabell 6a K" xfId="25045" xr:uid="{00000000-0005-0000-0000-000067680000}"/>
    <cellStyle name="40% - Dekorfärg1 2 2 3" xfId="343" xr:uid="{00000000-0005-0000-0000-000068680000}"/>
    <cellStyle name="40% - Dekorfärg1 2 2 3 10" xfId="46938" xr:uid="{00000000-0005-0000-0000-000069680000}"/>
    <cellStyle name="40% - Dekorfärg1 2 2 3 11" xfId="46939" xr:uid="{00000000-0005-0000-0000-00006A680000}"/>
    <cellStyle name="40% - Dekorfärg1 2 2 3 12" xfId="46940" xr:uid="{00000000-0005-0000-0000-00006B680000}"/>
    <cellStyle name="40% - Dekorfärg1 2 2 3 2" xfId="555" xr:uid="{00000000-0005-0000-0000-00006C680000}"/>
    <cellStyle name="40% - Dekorfärg1 2 2 3 2 2" xfId="979" xr:uid="{00000000-0005-0000-0000-00006D680000}"/>
    <cellStyle name="40% - Dekorfärg1 2 2 3 2 2 2" xfId="1696" xr:uid="{00000000-0005-0000-0000-00006E680000}"/>
    <cellStyle name="40% - Dekorfärg1 2 2 3 2 2 2 2" xfId="3888" xr:uid="{00000000-0005-0000-0000-00006F680000}"/>
    <cellStyle name="40% - Dekorfärg1 2 2 3 2 2 2 2 2" xfId="8274" xr:uid="{00000000-0005-0000-0000-000070680000}"/>
    <cellStyle name="40% - Dekorfärg1 2 2 3 2 2 2 2 2 2" xfId="17159" xr:uid="{00000000-0005-0000-0000-000071680000}"/>
    <cellStyle name="40% - Dekorfärg1 2 2 3 2 2 2 2 2 2 2" xfId="46941" xr:uid="{00000000-0005-0000-0000-000072680000}"/>
    <cellStyle name="40% - Dekorfärg1 2 2 3 2 2 2 2 2 3" xfId="34656" xr:uid="{00000000-0005-0000-0000-000073680000}"/>
    <cellStyle name="40% - Dekorfärg1 2 2 3 2 2 2 2 2_Tabell 6a K" xfId="18940" xr:uid="{00000000-0005-0000-0000-000074680000}"/>
    <cellStyle name="40% - Dekorfärg1 2 2 3 2 2 2 2 3" xfId="12773" xr:uid="{00000000-0005-0000-0000-000075680000}"/>
    <cellStyle name="40% - Dekorfärg1 2 2 3 2 2 2 2 3 2" xfId="46942" xr:uid="{00000000-0005-0000-0000-000076680000}"/>
    <cellStyle name="40% - Dekorfärg1 2 2 3 2 2 2 2 4" xfId="30270" xr:uid="{00000000-0005-0000-0000-000077680000}"/>
    <cellStyle name="40% - Dekorfärg1 2 2 3 2 2 2 2 5" xfId="46943" xr:uid="{00000000-0005-0000-0000-000078680000}"/>
    <cellStyle name="40% - Dekorfärg1 2 2 3 2 2 2 2_Tabell 6a K" xfId="22477" xr:uid="{00000000-0005-0000-0000-000079680000}"/>
    <cellStyle name="40% - Dekorfärg1 2 2 3 2 2 2 3" xfId="6081" xr:uid="{00000000-0005-0000-0000-00007A680000}"/>
    <cellStyle name="40% - Dekorfärg1 2 2 3 2 2 2 3 2" xfId="14966" xr:uid="{00000000-0005-0000-0000-00007B680000}"/>
    <cellStyle name="40% - Dekorfärg1 2 2 3 2 2 2 3 2 2" xfId="46944" xr:uid="{00000000-0005-0000-0000-00007C680000}"/>
    <cellStyle name="40% - Dekorfärg1 2 2 3 2 2 2 3 3" xfId="32463" xr:uid="{00000000-0005-0000-0000-00007D680000}"/>
    <cellStyle name="40% - Dekorfärg1 2 2 3 2 2 2 3 4" xfId="46945" xr:uid="{00000000-0005-0000-0000-00007E680000}"/>
    <cellStyle name="40% - Dekorfärg1 2 2 3 2 2 2 3_Tabell 6a K" xfId="19466" xr:uid="{00000000-0005-0000-0000-00007F680000}"/>
    <cellStyle name="40% - Dekorfärg1 2 2 3 2 2 2 4" xfId="10581" xr:uid="{00000000-0005-0000-0000-000080680000}"/>
    <cellStyle name="40% - Dekorfärg1 2 2 3 2 2 2 4 2" xfId="46946" xr:uid="{00000000-0005-0000-0000-000081680000}"/>
    <cellStyle name="40% - Dekorfärg1 2 2 3 2 2 2 4 2 2" xfId="46947" xr:uid="{00000000-0005-0000-0000-000082680000}"/>
    <cellStyle name="40% - Dekorfärg1 2 2 3 2 2 2 4 3" xfId="46948" xr:uid="{00000000-0005-0000-0000-000083680000}"/>
    <cellStyle name="40% - Dekorfärg1 2 2 3 2 2 2 5" xfId="28078" xr:uid="{00000000-0005-0000-0000-000084680000}"/>
    <cellStyle name="40% - Dekorfärg1 2 2 3 2 2 2 5 2" xfId="46949" xr:uid="{00000000-0005-0000-0000-000085680000}"/>
    <cellStyle name="40% - Dekorfärg1 2 2 3 2 2 2 6" xfId="46950" xr:uid="{00000000-0005-0000-0000-000086680000}"/>
    <cellStyle name="40% - Dekorfärg1 2 2 3 2 2 2 7" xfId="46951" xr:uid="{00000000-0005-0000-0000-000087680000}"/>
    <cellStyle name="40% - Dekorfärg1 2 2 3 2 2 2_Tabell 6a K" xfId="21735" xr:uid="{00000000-0005-0000-0000-000088680000}"/>
    <cellStyle name="40% - Dekorfärg1 2 2 3 2 2 3" xfId="3171" xr:uid="{00000000-0005-0000-0000-000089680000}"/>
    <cellStyle name="40% - Dekorfärg1 2 2 3 2 2 3 2" xfId="7557" xr:uid="{00000000-0005-0000-0000-00008A680000}"/>
    <cellStyle name="40% - Dekorfärg1 2 2 3 2 2 3 2 2" xfId="16442" xr:uid="{00000000-0005-0000-0000-00008B680000}"/>
    <cellStyle name="40% - Dekorfärg1 2 2 3 2 2 3 2 2 2" xfId="46952" xr:uid="{00000000-0005-0000-0000-00008C680000}"/>
    <cellStyle name="40% - Dekorfärg1 2 2 3 2 2 3 2 3" xfId="33939" xr:uid="{00000000-0005-0000-0000-00008D680000}"/>
    <cellStyle name="40% - Dekorfärg1 2 2 3 2 2 3 2 4" xfId="46953" xr:uid="{00000000-0005-0000-0000-00008E680000}"/>
    <cellStyle name="40% - Dekorfärg1 2 2 3 2 2 3 2_Tabell 6a K" xfId="20170" xr:uid="{00000000-0005-0000-0000-00008F680000}"/>
    <cellStyle name="40% - Dekorfärg1 2 2 3 2 2 3 3" xfId="12056" xr:uid="{00000000-0005-0000-0000-000090680000}"/>
    <cellStyle name="40% - Dekorfärg1 2 2 3 2 2 3 3 2" xfId="46954" xr:uid="{00000000-0005-0000-0000-000091680000}"/>
    <cellStyle name="40% - Dekorfärg1 2 2 3 2 2 3 3 2 2" xfId="46955" xr:uid="{00000000-0005-0000-0000-000092680000}"/>
    <cellStyle name="40% - Dekorfärg1 2 2 3 2 2 3 3 3" xfId="46956" xr:uid="{00000000-0005-0000-0000-000093680000}"/>
    <cellStyle name="40% - Dekorfärg1 2 2 3 2 2 3 4" xfId="29553" xr:uid="{00000000-0005-0000-0000-000094680000}"/>
    <cellStyle name="40% - Dekorfärg1 2 2 3 2 2 3 4 2" xfId="46957" xr:uid="{00000000-0005-0000-0000-000095680000}"/>
    <cellStyle name="40% - Dekorfärg1 2 2 3 2 2 3 5" xfId="46958" xr:uid="{00000000-0005-0000-0000-000096680000}"/>
    <cellStyle name="40% - Dekorfärg1 2 2 3 2 2 3 6" xfId="46959" xr:uid="{00000000-0005-0000-0000-000097680000}"/>
    <cellStyle name="40% - Dekorfärg1 2 2 3 2 2 3_Tabell 6a K" xfId="24079" xr:uid="{00000000-0005-0000-0000-000098680000}"/>
    <cellStyle name="40% - Dekorfärg1 2 2 3 2 2 4" xfId="5364" xr:uid="{00000000-0005-0000-0000-000099680000}"/>
    <cellStyle name="40% - Dekorfärg1 2 2 3 2 2 4 2" xfId="14249" xr:uid="{00000000-0005-0000-0000-00009A680000}"/>
    <cellStyle name="40% - Dekorfärg1 2 2 3 2 2 4 2 2" xfId="46960" xr:uid="{00000000-0005-0000-0000-00009B680000}"/>
    <cellStyle name="40% - Dekorfärg1 2 2 3 2 2 4 3" xfId="31746" xr:uid="{00000000-0005-0000-0000-00009C680000}"/>
    <cellStyle name="40% - Dekorfärg1 2 2 3 2 2 4 4" xfId="46961" xr:uid="{00000000-0005-0000-0000-00009D680000}"/>
    <cellStyle name="40% - Dekorfärg1 2 2 3 2 2 4_Tabell 6a K" xfId="24778" xr:uid="{00000000-0005-0000-0000-00009E680000}"/>
    <cellStyle name="40% - Dekorfärg1 2 2 3 2 2 5" xfId="9864" xr:uid="{00000000-0005-0000-0000-00009F680000}"/>
    <cellStyle name="40% - Dekorfärg1 2 2 3 2 2 5 2" xfId="46962" xr:uid="{00000000-0005-0000-0000-0000A0680000}"/>
    <cellStyle name="40% - Dekorfärg1 2 2 3 2 2 5 2 2" xfId="46963" xr:uid="{00000000-0005-0000-0000-0000A1680000}"/>
    <cellStyle name="40% - Dekorfärg1 2 2 3 2 2 5 3" xfId="46964" xr:uid="{00000000-0005-0000-0000-0000A2680000}"/>
    <cellStyle name="40% - Dekorfärg1 2 2 3 2 2 6" xfId="27361" xr:uid="{00000000-0005-0000-0000-0000A3680000}"/>
    <cellStyle name="40% - Dekorfärg1 2 2 3 2 2 6 2" xfId="46965" xr:uid="{00000000-0005-0000-0000-0000A4680000}"/>
    <cellStyle name="40% - Dekorfärg1 2 2 3 2 2 7" xfId="46966" xr:uid="{00000000-0005-0000-0000-0000A5680000}"/>
    <cellStyle name="40% - Dekorfärg1 2 2 3 2 2 8" xfId="46967" xr:uid="{00000000-0005-0000-0000-0000A6680000}"/>
    <cellStyle name="40% - Dekorfärg1 2 2 3 2 2_Tabell 6a K" xfId="25545" xr:uid="{00000000-0005-0000-0000-0000A7680000}"/>
    <cellStyle name="40% - Dekorfärg1 2 2 3 2 3" xfId="1695" xr:uid="{00000000-0005-0000-0000-0000A8680000}"/>
    <cellStyle name="40% - Dekorfärg1 2 2 3 2 3 2" xfId="3887" xr:uid="{00000000-0005-0000-0000-0000A9680000}"/>
    <cellStyle name="40% - Dekorfärg1 2 2 3 2 3 2 2" xfId="8273" xr:uid="{00000000-0005-0000-0000-0000AA680000}"/>
    <cellStyle name="40% - Dekorfärg1 2 2 3 2 3 2 2 2" xfId="17158" xr:uid="{00000000-0005-0000-0000-0000AB680000}"/>
    <cellStyle name="40% - Dekorfärg1 2 2 3 2 3 2 2 2 2" xfId="46968" xr:uid="{00000000-0005-0000-0000-0000AC680000}"/>
    <cellStyle name="40% - Dekorfärg1 2 2 3 2 3 2 2 3" xfId="34655" xr:uid="{00000000-0005-0000-0000-0000AD680000}"/>
    <cellStyle name="40% - Dekorfärg1 2 2 3 2 3 2 2_Tabell 6a K" xfId="18347" xr:uid="{00000000-0005-0000-0000-0000AE680000}"/>
    <cellStyle name="40% - Dekorfärg1 2 2 3 2 3 2 3" xfId="12772" xr:uid="{00000000-0005-0000-0000-0000AF680000}"/>
    <cellStyle name="40% - Dekorfärg1 2 2 3 2 3 2 3 2" xfId="46969" xr:uid="{00000000-0005-0000-0000-0000B0680000}"/>
    <cellStyle name="40% - Dekorfärg1 2 2 3 2 3 2 4" xfId="30269" xr:uid="{00000000-0005-0000-0000-0000B1680000}"/>
    <cellStyle name="40% - Dekorfärg1 2 2 3 2 3 2 5" xfId="46970" xr:uid="{00000000-0005-0000-0000-0000B2680000}"/>
    <cellStyle name="40% - Dekorfärg1 2 2 3 2 3 2_Tabell 6a K" xfId="18174" xr:uid="{00000000-0005-0000-0000-0000B3680000}"/>
    <cellStyle name="40% - Dekorfärg1 2 2 3 2 3 3" xfId="6080" xr:uid="{00000000-0005-0000-0000-0000B4680000}"/>
    <cellStyle name="40% - Dekorfärg1 2 2 3 2 3 3 2" xfId="14965" xr:uid="{00000000-0005-0000-0000-0000B5680000}"/>
    <cellStyle name="40% - Dekorfärg1 2 2 3 2 3 3 2 2" xfId="46971" xr:uid="{00000000-0005-0000-0000-0000B6680000}"/>
    <cellStyle name="40% - Dekorfärg1 2 2 3 2 3 3 3" xfId="32462" xr:uid="{00000000-0005-0000-0000-0000B7680000}"/>
    <cellStyle name="40% - Dekorfärg1 2 2 3 2 3 3 4" xfId="46972" xr:uid="{00000000-0005-0000-0000-0000B8680000}"/>
    <cellStyle name="40% - Dekorfärg1 2 2 3 2 3 3_Tabell 6a K" xfId="21110" xr:uid="{00000000-0005-0000-0000-0000B9680000}"/>
    <cellStyle name="40% - Dekorfärg1 2 2 3 2 3 4" xfId="10580" xr:uid="{00000000-0005-0000-0000-0000BA680000}"/>
    <cellStyle name="40% - Dekorfärg1 2 2 3 2 3 4 2" xfId="46973" xr:uid="{00000000-0005-0000-0000-0000BB680000}"/>
    <cellStyle name="40% - Dekorfärg1 2 2 3 2 3 4 2 2" xfId="46974" xr:uid="{00000000-0005-0000-0000-0000BC680000}"/>
    <cellStyle name="40% - Dekorfärg1 2 2 3 2 3 4 3" xfId="46975" xr:uid="{00000000-0005-0000-0000-0000BD680000}"/>
    <cellStyle name="40% - Dekorfärg1 2 2 3 2 3 5" xfId="28077" xr:uid="{00000000-0005-0000-0000-0000BE680000}"/>
    <cellStyle name="40% - Dekorfärg1 2 2 3 2 3 5 2" xfId="46976" xr:uid="{00000000-0005-0000-0000-0000BF680000}"/>
    <cellStyle name="40% - Dekorfärg1 2 2 3 2 3 6" xfId="46977" xr:uid="{00000000-0005-0000-0000-0000C0680000}"/>
    <cellStyle name="40% - Dekorfärg1 2 2 3 2 3 7" xfId="46978" xr:uid="{00000000-0005-0000-0000-0000C1680000}"/>
    <cellStyle name="40% - Dekorfärg1 2 2 3 2 3_Tabell 6a K" xfId="19082" xr:uid="{00000000-0005-0000-0000-0000C2680000}"/>
    <cellStyle name="40% - Dekorfärg1 2 2 3 2 4" xfId="2747" xr:uid="{00000000-0005-0000-0000-0000C3680000}"/>
    <cellStyle name="40% - Dekorfärg1 2 2 3 2 4 2" xfId="7133" xr:uid="{00000000-0005-0000-0000-0000C4680000}"/>
    <cellStyle name="40% - Dekorfärg1 2 2 3 2 4 2 2" xfId="16018" xr:uid="{00000000-0005-0000-0000-0000C5680000}"/>
    <cellStyle name="40% - Dekorfärg1 2 2 3 2 4 2 2 2" xfId="46979" xr:uid="{00000000-0005-0000-0000-0000C6680000}"/>
    <cellStyle name="40% - Dekorfärg1 2 2 3 2 4 2 3" xfId="33515" xr:uid="{00000000-0005-0000-0000-0000C7680000}"/>
    <cellStyle name="40% - Dekorfärg1 2 2 3 2 4 2 4" xfId="46980" xr:uid="{00000000-0005-0000-0000-0000C8680000}"/>
    <cellStyle name="40% - Dekorfärg1 2 2 3 2 4 2_Tabell 6a K" xfId="20574" xr:uid="{00000000-0005-0000-0000-0000C9680000}"/>
    <cellStyle name="40% - Dekorfärg1 2 2 3 2 4 3" xfId="11632" xr:uid="{00000000-0005-0000-0000-0000CA680000}"/>
    <cellStyle name="40% - Dekorfärg1 2 2 3 2 4 3 2" xfId="46981" xr:uid="{00000000-0005-0000-0000-0000CB680000}"/>
    <cellStyle name="40% - Dekorfärg1 2 2 3 2 4 3 2 2" xfId="46982" xr:uid="{00000000-0005-0000-0000-0000CC680000}"/>
    <cellStyle name="40% - Dekorfärg1 2 2 3 2 4 3 3" xfId="46983" xr:uid="{00000000-0005-0000-0000-0000CD680000}"/>
    <cellStyle name="40% - Dekorfärg1 2 2 3 2 4 4" xfId="29129" xr:uid="{00000000-0005-0000-0000-0000CE680000}"/>
    <cellStyle name="40% - Dekorfärg1 2 2 3 2 4 4 2" xfId="46984" xr:uid="{00000000-0005-0000-0000-0000CF680000}"/>
    <cellStyle name="40% - Dekorfärg1 2 2 3 2 4 5" xfId="46985" xr:uid="{00000000-0005-0000-0000-0000D0680000}"/>
    <cellStyle name="40% - Dekorfärg1 2 2 3 2 4 6" xfId="46986" xr:uid="{00000000-0005-0000-0000-0000D1680000}"/>
    <cellStyle name="40% - Dekorfärg1 2 2 3 2 4_Tabell 6a K" xfId="21637" xr:uid="{00000000-0005-0000-0000-0000D2680000}"/>
    <cellStyle name="40% - Dekorfärg1 2 2 3 2 5" xfId="4940" xr:uid="{00000000-0005-0000-0000-0000D3680000}"/>
    <cellStyle name="40% - Dekorfärg1 2 2 3 2 5 2" xfId="13825" xr:uid="{00000000-0005-0000-0000-0000D4680000}"/>
    <cellStyle name="40% - Dekorfärg1 2 2 3 2 5 2 2" xfId="46987" xr:uid="{00000000-0005-0000-0000-0000D5680000}"/>
    <cellStyle name="40% - Dekorfärg1 2 2 3 2 5 3" xfId="31322" xr:uid="{00000000-0005-0000-0000-0000D6680000}"/>
    <cellStyle name="40% - Dekorfärg1 2 2 3 2 5 4" xfId="46988" xr:uid="{00000000-0005-0000-0000-0000D7680000}"/>
    <cellStyle name="40% - Dekorfärg1 2 2 3 2 5_Tabell 6a K" xfId="20909" xr:uid="{00000000-0005-0000-0000-0000D8680000}"/>
    <cellStyle name="40% - Dekorfärg1 2 2 3 2 6" xfId="9440" xr:uid="{00000000-0005-0000-0000-0000D9680000}"/>
    <cellStyle name="40% - Dekorfärg1 2 2 3 2 6 2" xfId="46989" xr:uid="{00000000-0005-0000-0000-0000DA680000}"/>
    <cellStyle name="40% - Dekorfärg1 2 2 3 2 6 2 2" xfId="46990" xr:uid="{00000000-0005-0000-0000-0000DB680000}"/>
    <cellStyle name="40% - Dekorfärg1 2 2 3 2 6 3" xfId="46991" xr:uid="{00000000-0005-0000-0000-0000DC680000}"/>
    <cellStyle name="40% - Dekorfärg1 2 2 3 2 7" xfId="26937" xr:uid="{00000000-0005-0000-0000-0000DD680000}"/>
    <cellStyle name="40% - Dekorfärg1 2 2 3 2 7 2" xfId="46992" xr:uid="{00000000-0005-0000-0000-0000DE680000}"/>
    <cellStyle name="40% - Dekorfärg1 2 2 3 2 8" xfId="46993" xr:uid="{00000000-0005-0000-0000-0000DF680000}"/>
    <cellStyle name="40% - Dekorfärg1 2 2 3 2 9" xfId="46994" xr:uid="{00000000-0005-0000-0000-0000E0680000}"/>
    <cellStyle name="40% - Dekorfärg1 2 2 3 2_Tabell 6a K" xfId="20530" xr:uid="{00000000-0005-0000-0000-0000E1680000}"/>
    <cellStyle name="40% - Dekorfärg1 2 2 3 3" xfId="767" xr:uid="{00000000-0005-0000-0000-0000E2680000}"/>
    <cellStyle name="40% - Dekorfärg1 2 2 3 3 2" xfId="1697" xr:uid="{00000000-0005-0000-0000-0000E3680000}"/>
    <cellStyle name="40% - Dekorfärg1 2 2 3 3 2 2" xfId="3889" xr:uid="{00000000-0005-0000-0000-0000E4680000}"/>
    <cellStyle name="40% - Dekorfärg1 2 2 3 3 2 2 2" xfId="8275" xr:uid="{00000000-0005-0000-0000-0000E5680000}"/>
    <cellStyle name="40% - Dekorfärg1 2 2 3 3 2 2 2 2" xfId="17160" xr:uid="{00000000-0005-0000-0000-0000E6680000}"/>
    <cellStyle name="40% - Dekorfärg1 2 2 3 3 2 2 2 2 2" xfId="46995" xr:uid="{00000000-0005-0000-0000-0000E7680000}"/>
    <cellStyle name="40% - Dekorfärg1 2 2 3 3 2 2 2 3" xfId="34657" xr:uid="{00000000-0005-0000-0000-0000E8680000}"/>
    <cellStyle name="40% - Dekorfärg1 2 2 3 3 2 2 2_Tabell 6a K" xfId="21377" xr:uid="{00000000-0005-0000-0000-0000E9680000}"/>
    <cellStyle name="40% - Dekorfärg1 2 2 3 3 2 2 3" xfId="12774" xr:uid="{00000000-0005-0000-0000-0000EA680000}"/>
    <cellStyle name="40% - Dekorfärg1 2 2 3 3 2 2 3 2" xfId="46996" xr:uid="{00000000-0005-0000-0000-0000EB680000}"/>
    <cellStyle name="40% - Dekorfärg1 2 2 3 3 2 2 4" xfId="30271" xr:uid="{00000000-0005-0000-0000-0000EC680000}"/>
    <cellStyle name="40% - Dekorfärg1 2 2 3 3 2 2 5" xfId="46997" xr:uid="{00000000-0005-0000-0000-0000ED680000}"/>
    <cellStyle name="40% - Dekorfärg1 2 2 3 3 2 2_Tabell 6a K" xfId="21813" xr:uid="{00000000-0005-0000-0000-0000EE680000}"/>
    <cellStyle name="40% - Dekorfärg1 2 2 3 3 2 3" xfId="6082" xr:uid="{00000000-0005-0000-0000-0000EF680000}"/>
    <cellStyle name="40% - Dekorfärg1 2 2 3 3 2 3 2" xfId="14967" xr:uid="{00000000-0005-0000-0000-0000F0680000}"/>
    <cellStyle name="40% - Dekorfärg1 2 2 3 3 2 3 2 2" xfId="46998" xr:uid="{00000000-0005-0000-0000-0000F1680000}"/>
    <cellStyle name="40% - Dekorfärg1 2 2 3 3 2 3 3" xfId="32464" xr:uid="{00000000-0005-0000-0000-0000F2680000}"/>
    <cellStyle name="40% - Dekorfärg1 2 2 3 3 2 3 4" xfId="46999" xr:uid="{00000000-0005-0000-0000-0000F3680000}"/>
    <cellStyle name="40% - Dekorfärg1 2 2 3 3 2 3_Tabell 6a K" xfId="23280" xr:uid="{00000000-0005-0000-0000-0000F4680000}"/>
    <cellStyle name="40% - Dekorfärg1 2 2 3 3 2 4" xfId="10582" xr:uid="{00000000-0005-0000-0000-0000F5680000}"/>
    <cellStyle name="40% - Dekorfärg1 2 2 3 3 2 4 2" xfId="47000" xr:uid="{00000000-0005-0000-0000-0000F6680000}"/>
    <cellStyle name="40% - Dekorfärg1 2 2 3 3 2 4 2 2" xfId="47001" xr:uid="{00000000-0005-0000-0000-0000F7680000}"/>
    <cellStyle name="40% - Dekorfärg1 2 2 3 3 2 4 3" xfId="47002" xr:uid="{00000000-0005-0000-0000-0000F8680000}"/>
    <cellStyle name="40% - Dekorfärg1 2 2 3 3 2 5" xfId="28079" xr:uid="{00000000-0005-0000-0000-0000F9680000}"/>
    <cellStyle name="40% - Dekorfärg1 2 2 3 3 2 5 2" xfId="47003" xr:uid="{00000000-0005-0000-0000-0000FA680000}"/>
    <cellStyle name="40% - Dekorfärg1 2 2 3 3 2 6" xfId="47004" xr:uid="{00000000-0005-0000-0000-0000FB680000}"/>
    <cellStyle name="40% - Dekorfärg1 2 2 3 3 2 7" xfId="47005" xr:uid="{00000000-0005-0000-0000-0000FC680000}"/>
    <cellStyle name="40% - Dekorfärg1 2 2 3 3 2_Tabell 6a K" xfId="23453" xr:uid="{00000000-0005-0000-0000-0000FD680000}"/>
    <cellStyle name="40% - Dekorfärg1 2 2 3 3 3" xfId="2959" xr:uid="{00000000-0005-0000-0000-0000FE680000}"/>
    <cellStyle name="40% - Dekorfärg1 2 2 3 3 3 2" xfId="7345" xr:uid="{00000000-0005-0000-0000-0000FF680000}"/>
    <cellStyle name="40% - Dekorfärg1 2 2 3 3 3 2 2" xfId="16230" xr:uid="{00000000-0005-0000-0000-000000690000}"/>
    <cellStyle name="40% - Dekorfärg1 2 2 3 3 3 2 2 2" xfId="47006" xr:uid="{00000000-0005-0000-0000-000001690000}"/>
    <cellStyle name="40% - Dekorfärg1 2 2 3 3 3 2 3" xfId="33727" xr:uid="{00000000-0005-0000-0000-000002690000}"/>
    <cellStyle name="40% - Dekorfärg1 2 2 3 3 3 2 4" xfId="47007" xr:uid="{00000000-0005-0000-0000-000003690000}"/>
    <cellStyle name="40% - Dekorfärg1 2 2 3 3 3 2_Tabell 6a K" xfId="22743" xr:uid="{00000000-0005-0000-0000-000004690000}"/>
    <cellStyle name="40% - Dekorfärg1 2 2 3 3 3 3" xfId="11844" xr:uid="{00000000-0005-0000-0000-000005690000}"/>
    <cellStyle name="40% - Dekorfärg1 2 2 3 3 3 3 2" xfId="47008" xr:uid="{00000000-0005-0000-0000-000006690000}"/>
    <cellStyle name="40% - Dekorfärg1 2 2 3 3 3 3 2 2" xfId="47009" xr:uid="{00000000-0005-0000-0000-000007690000}"/>
    <cellStyle name="40% - Dekorfärg1 2 2 3 3 3 3 3" xfId="47010" xr:uid="{00000000-0005-0000-0000-000008690000}"/>
    <cellStyle name="40% - Dekorfärg1 2 2 3 3 3 4" xfId="29341" xr:uid="{00000000-0005-0000-0000-000009690000}"/>
    <cellStyle name="40% - Dekorfärg1 2 2 3 3 3 4 2" xfId="47011" xr:uid="{00000000-0005-0000-0000-00000A690000}"/>
    <cellStyle name="40% - Dekorfärg1 2 2 3 3 3 5" xfId="47012" xr:uid="{00000000-0005-0000-0000-00000B690000}"/>
    <cellStyle name="40% - Dekorfärg1 2 2 3 3 3 6" xfId="47013" xr:uid="{00000000-0005-0000-0000-00000C690000}"/>
    <cellStyle name="40% - Dekorfärg1 2 2 3 3 3_Tabell 6a K" xfId="23808" xr:uid="{00000000-0005-0000-0000-00000D690000}"/>
    <cellStyle name="40% - Dekorfärg1 2 2 3 3 4" xfId="5152" xr:uid="{00000000-0005-0000-0000-00000E690000}"/>
    <cellStyle name="40% - Dekorfärg1 2 2 3 3 4 2" xfId="14037" xr:uid="{00000000-0005-0000-0000-00000F690000}"/>
    <cellStyle name="40% - Dekorfärg1 2 2 3 3 4 2 2" xfId="47014" xr:uid="{00000000-0005-0000-0000-000010690000}"/>
    <cellStyle name="40% - Dekorfärg1 2 2 3 3 4 3" xfId="31534" xr:uid="{00000000-0005-0000-0000-000011690000}"/>
    <cellStyle name="40% - Dekorfärg1 2 2 3 3 4 4" xfId="47015" xr:uid="{00000000-0005-0000-0000-000012690000}"/>
    <cellStyle name="40% - Dekorfärg1 2 2 3 3 4_Tabell 6a K" xfId="23662" xr:uid="{00000000-0005-0000-0000-000013690000}"/>
    <cellStyle name="40% - Dekorfärg1 2 2 3 3 5" xfId="9652" xr:uid="{00000000-0005-0000-0000-000014690000}"/>
    <cellStyle name="40% - Dekorfärg1 2 2 3 3 5 2" xfId="47016" xr:uid="{00000000-0005-0000-0000-000015690000}"/>
    <cellStyle name="40% - Dekorfärg1 2 2 3 3 5 2 2" xfId="47017" xr:uid="{00000000-0005-0000-0000-000016690000}"/>
    <cellStyle name="40% - Dekorfärg1 2 2 3 3 5 3" xfId="47018" xr:uid="{00000000-0005-0000-0000-000017690000}"/>
    <cellStyle name="40% - Dekorfärg1 2 2 3 3 6" xfId="27149" xr:uid="{00000000-0005-0000-0000-000018690000}"/>
    <cellStyle name="40% - Dekorfärg1 2 2 3 3 6 2" xfId="47019" xr:uid="{00000000-0005-0000-0000-000019690000}"/>
    <cellStyle name="40% - Dekorfärg1 2 2 3 3 7" xfId="47020" xr:uid="{00000000-0005-0000-0000-00001A690000}"/>
    <cellStyle name="40% - Dekorfärg1 2 2 3 3 8" xfId="47021" xr:uid="{00000000-0005-0000-0000-00001B690000}"/>
    <cellStyle name="40% - Dekorfärg1 2 2 3 3_Tabell 6a K" xfId="24443" xr:uid="{00000000-0005-0000-0000-00001C690000}"/>
    <cellStyle name="40% - Dekorfärg1 2 2 3 4" xfId="1191" xr:uid="{00000000-0005-0000-0000-00001D690000}"/>
    <cellStyle name="40% - Dekorfärg1 2 2 3 4 2" xfId="1698" xr:uid="{00000000-0005-0000-0000-00001E690000}"/>
    <cellStyle name="40% - Dekorfärg1 2 2 3 4 2 2" xfId="3890" xr:uid="{00000000-0005-0000-0000-00001F690000}"/>
    <cellStyle name="40% - Dekorfärg1 2 2 3 4 2 2 2" xfId="8276" xr:uid="{00000000-0005-0000-0000-000020690000}"/>
    <cellStyle name="40% - Dekorfärg1 2 2 3 4 2 2 2 2" xfId="17161" xr:uid="{00000000-0005-0000-0000-000021690000}"/>
    <cellStyle name="40% - Dekorfärg1 2 2 3 4 2 2 2 2 2" xfId="47022" xr:uid="{00000000-0005-0000-0000-000022690000}"/>
    <cellStyle name="40% - Dekorfärg1 2 2 3 4 2 2 2 3" xfId="34658" xr:uid="{00000000-0005-0000-0000-000023690000}"/>
    <cellStyle name="40% - Dekorfärg1 2 2 3 4 2 2 2_Tabell 6a K" xfId="25451" xr:uid="{00000000-0005-0000-0000-000024690000}"/>
    <cellStyle name="40% - Dekorfärg1 2 2 3 4 2 2 3" xfId="12775" xr:uid="{00000000-0005-0000-0000-000025690000}"/>
    <cellStyle name="40% - Dekorfärg1 2 2 3 4 2 2 3 2" xfId="47023" xr:uid="{00000000-0005-0000-0000-000026690000}"/>
    <cellStyle name="40% - Dekorfärg1 2 2 3 4 2 2 4" xfId="30272" xr:uid="{00000000-0005-0000-0000-000027690000}"/>
    <cellStyle name="40% - Dekorfärg1 2 2 3 4 2 2 5" xfId="47024" xr:uid="{00000000-0005-0000-0000-000028690000}"/>
    <cellStyle name="40% - Dekorfärg1 2 2 3 4 2 2_Tabell 6a K" xfId="19206" xr:uid="{00000000-0005-0000-0000-000029690000}"/>
    <cellStyle name="40% - Dekorfärg1 2 2 3 4 2 3" xfId="6083" xr:uid="{00000000-0005-0000-0000-00002A690000}"/>
    <cellStyle name="40% - Dekorfärg1 2 2 3 4 2 3 2" xfId="14968" xr:uid="{00000000-0005-0000-0000-00002B690000}"/>
    <cellStyle name="40% - Dekorfärg1 2 2 3 4 2 3 2 2" xfId="47025" xr:uid="{00000000-0005-0000-0000-00002C690000}"/>
    <cellStyle name="40% - Dekorfärg1 2 2 3 4 2 3 3" xfId="32465" xr:uid="{00000000-0005-0000-0000-00002D690000}"/>
    <cellStyle name="40% - Dekorfärg1 2 2 3 4 2 3 4" xfId="47026" xr:uid="{00000000-0005-0000-0000-00002E690000}"/>
    <cellStyle name="40% - Dekorfärg1 2 2 3 4 2 3_Tabell 6a K" xfId="25978" xr:uid="{00000000-0005-0000-0000-00002F690000}"/>
    <cellStyle name="40% - Dekorfärg1 2 2 3 4 2 4" xfId="10583" xr:uid="{00000000-0005-0000-0000-000030690000}"/>
    <cellStyle name="40% - Dekorfärg1 2 2 3 4 2 4 2" xfId="47027" xr:uid="{00000000-0005-0000-0000-000031690000}"/>
    <cellStyle name="40% - Dekorfärg1 2 2 3 4 2 4 2 2" xfId="47028" xr:uid="{00000000-0005-0000-0000-000032690000}"/>
    <cellStyle name="40% - Dekorfärg1 2 2 3 4 2 4 3" xfId="47029" xr:uid="{00000000-0005-0000-0000-000033690000}"/>
    <cellStyle name="40% - Dekorfärg1 2 2 3 4 2 5" xfId="28080" xr:uid="{00000000-0005-0000-0000-000034690000}"/>
    <cellStyle name="40% - Dekorfärg1 2 2 3 4 2 5 2" xfId="47030" xr:uid="{00000000-0005-0000-0000-000035690000}"/>
    <cellStyle name="40% - Dekorfärg1 2 2 3 4 2 6" xfId="47031" xr:uid="{00000000-0005-0000-0000-000036690000}"/>
    <cellStyle name="40% - Dekorfärg1 2 2 3 4 2 7" xfId="47032" xr:uid="{00000000-0005-0000-0000-000037690000}"/>
    <cellStyle name="40% - Dekorfärg1 2 2 3 4 2_Tabell 6a K" xfId="18723" xr:uid="{00000000-0005-0000-0000-000038690000}"/>
    <cellStyle name="40% - Dekorfärg1 2 2 3 4 3" xfId="3383" xr:uid="{00000000-0005-0000-0000-000039690000}"/>
    <cellStyle name="40% - Dekorfärg1 2 2 3 4 3 2" xfId="7769" xr:uid="{00000000-0005-0000-0000-00003A690000}"/>
    <cellStyle name="40% - Dekorfärg1 2 2 3 4 3 2 2" xfId="16654" xr:uid="{00000000-0005-0000-0000-00003B690000}"/>
    <cellStyle name="40% - Dekorfärg1 2 2 3 4 3 2 2 2" xfId="47033" xr:uid="{00000000-0005-0000-0000-00003C690000}"/>
    <cellStyle name="40% - Dekorfärg1 2 2 3 4 3 2 3" xfId="34151" xr:uid="{00000000-0005-0000-0000-00003D690000}"/>
    <cellStyle name="40% - Dekorfärg1 2 2 3 4 3 2 4" xfId="47034" xr:uid="{00000000-0005-0000-0000-00003E690000}"/>
    <cellStyle name="40% - Dekorfärg1 2 2 3 4 3 2_Tabell 6a K" xfId="26368" xr:uid="{00000000-0005-0000-0000-00003F690000}"/>
    <cellStyle name="40% - Dekorfärg1 2 2 3 4 3 3" xfId="12268" xr:uid="{00000000-0005-0000-0000-000040690000}"/>
    <cellStyle name="40% - Dekorfärg1 2 2 3 4 3 3 2" xfId="47035" xr:uid="{00000000-0005-0000-0000-000041690000}"/>
    <cellStyle name="40% - Dekorfärg1 2 2 3 4 3 3 2 2" xfId="47036" xr:uid="{00000000-0005-0000-0000-000042690000}"/>
    <cellStyle name="40% - Dekorfärg1 2 2 3 4 3 3 3" xfId="47037" xr:uid="{00000000-0005-0000-0000-000043690000}"/>
    <cellStyle name="40% - Dekorfärg1 2 2 3 4 3 4" xfId="29765" xr:uid="{00000000-0005-0000-0000-000044690000}"/>
    <cellStyle name="40% - Dekorfärg1 2 2 3 4 3 4 2" xfId="47038" xr:uid="{00000000-0005-0000-0000-000045690000}"/>
    <cellStyle name="40% - Dekorfärg1 2 2 3 4 3 5" xfId="47039" xr:uid="{00000000-0005-0000-0000-000046690000}"/>
    <cellStyle name="40% - Dekorfärg1 2 2 3 4 3 6" xfId="47040" xr:uid="{00000000-0005-0000-0000-000047690000}"/>
    <cellStyle name="40% - Dekorfärg1 2 2 3 4 3_Tabell 6a K" xfId="24914" xr:uid="{00000000-0005-0000-0000-000048690000}"/>
    <cellStyle name="40% - Dekorfärg1 2 2 3 4 4" xfId="5576" xr:uid="{00000000-0005-0000-0000-000049690000}"/>
    <cellStyle name="40% - Dekorfärg1 2 2 3 4 4 2" xfId="14461" xr:uid="{00000000-0005-0000-0000-00004A690000}"/>
    <cellStyle name="40% - Dekorfärg1 2 2 3 4 4 2 2" xfId="47041" xr:uid="{00000000-0005-0000-0000-00004B690000}"/>
    <cellStyle name="40% - Dekorfärg1 2 2 3 4 4 3" xfId="31958" xr:uid="{00000000-0005-0000-0000-00004C690000}"/>
    <cellStyle name="40% - Dekorfärg1 2 2 3 4 4 4" xfId="47042" xr:uid="{00000000-0005-0000-0000-00004D690000}"/>
    <cellStyle name="40% - Dekorfärg1 2 2 3 4 4_Tabell 6a K" xfId="22183" xr:uid="{00000000-0005-0000-0000-00004E690000}"/>
    <cellStyle name="40% - Dekorfärg1 2 2 3 4 5" xfId="10076" xr:uid="{00000000-0005-0000-0000-00004F690000}"/>
    <cellStyle name="40% - Dekorfärg1 2 2 3 4 5 2" xfId="47043" xr:uid="{00000000-0005-0000-0000-000050690000}"/>
    <cellStyle name="40% - Dekorfärg1 2 2 3 4 5 2 2" xfId="47044" xr:uid="{00000000-0005-0000-0000-000051690000}"/>
    <cellStyle name="40% - Dekorfärg1 2 2 3 4 5 3" xfId="47045" xr:uid="{00000000-0005-0000-0000-000052690000}"/>
    <cellStyle name="40% - Dekorfärg1 2 2 3 4 6" xfId="27573" xr:uid="{00000000-0005-0000-0000-000053690000}"/>
    <cellStyle name="40% - Dekorfärg1 2 2 3 4 6 2" xfId="47046" xr:uid="{00000000-0005-0000-0000-000054690000}"/>
    <cellStyle name="40% - Dekorfärg1 2 2 3 4 7" xfId="47047" xr:uid="{00000000-0005-0000-0000-000055690000}"/>
    <cellStyle name="40% - Dekorfärg1 2 2 3 4 8" xfId="47048" xr:uid="{00000000-0005-0000-0000-000056690000}"/>
    <cellStyle name="40% - Dekorfärg1 2 2 3 4_Tabell 6a K" xfId="21230" xr:uid="{00000000-0005-0000-0000-000057690000}"/>
    <cellStyle name="40% - Dekorfärg1 2 2 3 5" xfId="1694" xr:uid="{00000000-0005-0000-0000-000058690000}"/>
    <cellStyle name="40% - Dekorfärg1 2 2 3 5 2" xfId="3886" xr:uid="{00000000-0005-0000-0000-000059690000}"/>
    <cellStyle name="40% - Dekorfärg1 2 2 3 5 2 2" xfId="8272" xr:uid="{00000000-0005-0000-0000-00005A690000}"/>
    <cellStyle name="40% - Dekorfärg1 2 2 3 5 2 2 2" xfId="17157" xr:uid="{00000000-0005-0000-0000-00005B690000}"/>
    <cellStyle name="40% - Dekorfärg1 2 2 3 5 2 2 2 2" xfId="47049" xr:uid="{00000000-0005-0000-0000-00005C690000}"/>
    <cellStyle name="40% - Dekorfärg1 2 2 3 5 2 2 3" xfId="34654" xr:uid="{00000000-0005-0000-0000-00005D690000}"/>
    <cellStyle name="40% - Dekorfärg1 2 2 3 5 2 2_Tabell 6a K" xfId="23464" xr:uid="{00000000-0005-0000-0000-00005E690000}"/>
    <cellStyle name="40% - Dekorfärg1 2 2 3 5 2 3" xfId="12771" xr:uid="{00000000-0005-0000-0000-00005F690000}"/>
    <cellStyle name="40% - Dekorfärg1 2 2 3 5 2 3 2" xfId="47050" xr:uid="{00000000-0005-0000-0000-000060690000}"/>
    <cellStyle name="40% - Dekorfärg1 2 2 3 5 2 4" xfId="30268" xr:uid="{00000000-0005-0000-0000-000061690000}"/>
    <cellStyle name="40% - Dekorfärg1 2 2 3 5 2 5" xfId="47051" xr:uid="{00000000-0005-0000-0000-000062690000}"/>
    <cellStyle name="40% - Dekorfärg1 2 2 3 5 2_Tabell 6a K" xfId="20631" xr:uid="{00000000-0005-0000-0000-000063690000}"/>
    <cellStyle name="40% - Dekorfärg1 2 2 3 5 3" xfId="6079" xr:uid="{00000000-0005-0000-0000-000064690000}"/>
    <cellStyle name="40% - Dekorfärg1 2 2 3 5 3 2" xfId="14964" xr:uid="{00000000-0005-0000-0000-000065690000}"/>
    <cellStyle name="40% - Dekorfärg1 2 2 3 5 3 2 2" xfId="47052" xr:uid="{00000000-0005-0000-0000-000066690000}"/>
    <cellStyle name="40% - Dekorfärg1 2 2 3 5 3 3" xfId="32461" xr:uid="{00000000-0005-0000-0000-000067690000}"/>
    <cellStyle name="40% - Dekorfärg1 2 2 3 5 3 4" xfId="47053" xr:uid="{00000000-0005-0000-0000-000068690000}"/>
    <cellStyle name="40% - Dekorfärg1 2 2 3 5 3_Tabell 6a K" xfId="23975" xr:uid="{00000000-0005-0000-0000-000069690000}"/>
    <cellStyle name="40% - Dekorfärg1 2 2 3 5 4" xfId="10579" xr:uid="{00000000-0005-0000-0000-00006A690000}"/>
    <cellStyle name="40% - Dekorfärg1 2 2 3 5 4 2" xfId="47054" xr:uid="{00000000-0005-0000-0000-00006B690000}"/>
    <cellStyle name="40% - Dekorfärg1 2 2 3 5 4 2 2" xfId="47055" xr:uid="{00000000-0005-0000-0000-00006C690000}"/>
    <cellStyle name="40% - Dekorfärg1 2 2 3 5 4 3" xfId="47056" xr:uid="{00000000-0005-0000-0000-00006D690000}"/>
    <cellStyle name="40% - Dekorfärg1 2 2 3 5 5" xfId="28076" xr:uid="{00000000-0005-0000-0000-00006E690000}"/>
    <cellStyle name="40% - Dekorfärg1 2 2 3 5 5 2" xfId="47057" xr:uid="{00000000-0005-0000-0000-00006F690000}"/>
    <cellStyle name="40% - Dekorfärg1 2 2 3 5 6" xfId="47058" xr:uid="{00000000-0005-0000-0000-000070690000}"/>
    <cellStyle name="40% - Dekorfärg1 2 2 3 5 7" xfId="47059" xr:uid="{00000000-0005-0000-0000-000071690000}"/>
    <cellStyle name="40% - Dekorfärg1 2 2 3 5_Tabell 6a K" xfId="22098" xr:uid="{00000000-0005-0000-0000-000072690000}"/>
    <cellStyle name="40% - Dekorfärg1 2 2 3 6" xfId="2535" xr:uid="{00000000-0005-0000-0000-000073690000}"/>
    <cellStyle name="40% - Dekorfärg1 2 2 3 6 2" xfId="6921" xr:uid="{00000000-0005-0000-0000-000074690000}"/>
    <cellStyle name="40% - Dekorfärg1 2 2 3 6 2 2" xfId="15806" xr:uid="{00000000-0005-0000-0000-000075690000}"/>
    <cellStyle name="40% - Dekorfärg1 2 2 3 6 2 2 2" xfId="47060" xr:uid="{00000000-0005-0000-0000-000076690000}"/>
    <cellStyle name="40% - Dekorfärg1 2 2 3 6 2 3" xfId="33303" xr:uid="{00000000-0005-0000-0000-000077690000}"/>
    <cellStyle name="40% - Dekorfärg1 2 2 3 6 2 4" xfId="47061" xr:uid="{00000000-0005-0000-0000-000078690000}"/>
    <cellStyle name="40% - Dekorfärg1 2 2 3 6 2_Tabell 6a K" xfId="25432" xr:uid="{00000000-0005-0000-0000-000079690000}"/>
    <cellStyle name="40% - Dekorfärg1 2 2 3 6 3" xfId="11420" xr:uid="{00000000-0005-0000-0000-00007A690000}"/>
    <cellStyle name="40% - Dekorfärg1 2 2 3 6 3 2" xfId="47062" xr:uid="{00000000-0005-0000-0000-00007B690000}"/>
    <cellStyle name="40% - Dekorfärg1 2 2 3 6 3 2 2" xfId="47063" xr:uid="{00000000-0005-0000-0000-00007C690000}"/>
    <cellStyle name="40% - Dekorfärg1 2 2 3 6 3 3" xfId="47064" xr:uid="{00000000-0005-0000-0000-00007D690000}"/>
    <cellStyle name="40% - Dekorfärg1 2 2 3 6 4" xfId="28917" xr:uid="{00000000-0005-0000-0000-00007E690000}"/>
    <cellStyle name="40% - Dekorfärg1 2 2 3 6 4 2" xfId="47065" xr:uid="{00000000-0005-0000-0000-00007F690000}"/>
    <cellStyle name="40% - Dekorfärg1 2 2 3 6 5" xfId="47066" xr:uid="{00000000-0005-0000-0000-000080690000}"/>
    <cellStyle name="40% - Dekorfärg1 2 2 3 6 6" xfId="47067" xr:uid="{00000000-0005-0000-0000-000081690000}"/>
    <cellStyle name="40% - Dekorfärg1 2 2 3 6_Tabell 6a K" xfId="18764" xr:uid="{00000000-0005-0000-0000-000082690000}"/>
    <cellStyle name="40% - Dekorfärg1 2 2 3 7" xfId="4728" xr:uid="{00000000-0005-0000-0000-000083690000}"/>
    <cellStyle name="40% - Dekorfärg1 2 2 3 7 2" xfId="13613" xr:uid="{00000000-0005-0000-0000-000084690000}"/>
    <cellStyle name="40% - Dekorfärg1 2 2 3 7 2 2" xfId="47068" xr:uid="{00000000-0005-0000-0000-000085690000}"/>
    <cellStyle name="40% - Dekorfärg1 2 2 3 7 3" xfId="31110" xr:uid="{00000000-0005-0000-0000-000086690000}"/>
    <cellStyle name="40% - Dekorfärg1 2 2 3 7 4" xfId="47069" xr:uid="{00000000-0005-0000-0000-000087690000}"/>
    <cellStyle name="40% - Dekorfärg1 2 2 3 7_Tabell 6a K" xfId="18536" xr:uid="{00000000-0005-0000-0000-000088690000}"/>
    <cellStyle name="40% - Dekorfärg1 2 2 3 8" xfId="9228" xr:uid="{00000000-0005-0000-0000-000089690000}"/>
    <cellStyle name="40% - Dekorfärg1 2 2 3 8 2" xfId="47070" xr:uid="{00000000-0005-0000-0000-00008A690000}"/>
    <cellStyle name="40% - Dekorfärg1 2 2 3 8 2 2" xfId="47071" xr:uid="{00000000-0005-0000-0000-00008B690000}"/>
    <cellStyle name="40% - Dekorfärg1 2 2 3 8 3" xfId="47072" xr:uid="{00000000-0005-0000-0000-00008C690000}"/>
    <cellStyle name="40% - Dekorfärg1 2 2 3 9" xfId="26725" xr:uid="{00000000-0005-0000-0000-00008D690000}"/>
    <cellStyle name="40% - Dekorfärg1 2 2 3 9 2" xfId="47073" xr:uid="{00000000-0005-0000-0000-00008E690000}"/>
    <cellStyle name="40% - Dekorfärg1 2 2 3_Tabell 6a K" xfId="18823" xr:uid="{00000000-0005-0000-0000-00008F690000}"/>
    <cellStyle name="40% - Dekorfärg1 2 2 4" xfId="217" xr:uid="{00000000-0005-0000-0000-000090690000}"/>
    <cellStyle name="40% - Dekorfärg1 2 2 4 10" xfId="47074" xr:uid="{00000000-0005-0000-0000-000091690000}"/>
    <cellStyle name="40% - Dekorfärg1 2 2 4 11" xfId="47075" xr:uid="{00000000-0005-0000-0000-000092690000}"/>
    <cellStyle name="40% - Dekorfärg1 2 2 4 12" xfId="47076" xr:uid="{00000000-0005-0000-0000-000093690000}"/>
    <cellStyle name="40% - Dekorfärg1 2 2 4 2" xfId="429" xr:uid="{00000000-0005-0000-0000-000094690000}"/>
    <cellStyle name="40% - Dekorfärg1 2 2 4 2 2" xfId="853" xr:uid="{00000000-0005-0000-0000-000095690000}"/>
    <cellStyle name="40% - Dekorfärg1 2 2 4 2 2 2" xfId="1701" xr:uid="{00000000-0005-0000-0000-000096690000}"/>
    <cellStyle name="40% - Dekorfärg1 2 2 4 2 2 2 2" xfId="3893" xr:uid="{00000000-0005-0000-0000-000097690000}"/>
    <cellStyle name="40% - Dekorfärg1 2 2 4 2 2 2 2 2" xfId="8279" xr:uid="{00000000-0005-0000-0000-000098690000}"/>
    <cellStyle name="40% - Dekorfärg1 2 2 4 2 2 2 2 2 2" xfId="17164" xr:uid="{00000000-0005-0000-0000-000099690000}"/>
    <cellStyle name="40% - Dekorfärg1 2 2 4 2 2 2 2 2 2 2" xfId="47077" xr:uid="{00000000-0005-0000-0000-00009A690000}"/>
    <cellStyle name="40% - Dekorfärg1 2 2 4 2 2 2 2 2 3" xfId="34661" xr:uid="{00000000-0005-0000-0000-00009B690000}"/>
    <cellStyle name="40% - Dekorfärg1 2 2 4 2 2 2 2 2_Tabell 6a K" xfId="25181" xr:uid="{00000000-0005-0000-0000-00009C690000}"/>
    <cellStyle name="40% - Dekorfärg1 2 2 4 2 2 2 2 3" xfId="12778" xr:uid="{00000000-0005-0000-0000-00009D690000}"/>
    <cellStyle name="40% - Dekorfärg1 2 2 4 2 2 2 2 3 2" xfId="47078" xr:uid="{00000000-0005-0000-0000-00009E690000}"/>
    <cellStyle name="40% - Dekorfärg1 2 2 4 2 2 2 2 4" xfId="30275" xr:uid="{00000000-0005-0000-0000-00009F690000}"/>
    <cellStyle name="40% - Dekorfärg1 2 2 4 2 2 2 2 5" xfId="47079" xr:uid="{00000000-0005-0000-0000-0000A0690000}"/>
    <cellStyle name="40% - Dekorfärg1 2 2 4 2 2 2 2_Tabell 6a K" xfId="23547" xr:uid="{00000000-0005-0000-0000-0000A1690000}"/>
    <cellStyle name="40% - Dekorfärg1 2 2 4 2 2 2 3" xfId="6086" xr:uid="{00000000-0005-0000-0000-0000A2690000}"/>
    <cellStyle name="40% - Dekorfärg1 2 2 4 2 2 2 3 2" xfId="14971" xr:uid="{00000000-0005-0000-0000-0000A3690000}"/>
    <cellStyle name="40% - Dekorfärg1 2 2 4 2 2 2 3 2 2" xfId="47080" xr:uid="{00000000-0005-0000-0000-0000A4690000}"/>
    <cellStyle name="40% - Dekorfärg1 2 2 4 2 2 2 3 3" xfId="32468" xr:uid="{00000000-0005-0000-0000-0000A5690000}"/>
    <cellStyle name="40% - Dekorfärg1 2 2 4 2 2 2 3 4" xfId="47081" xr:uid="{00000000-0005-0000-0000-0000A6690000}"/>
    <cellStyle name="40% - Dekorfärg1 2 2 4 2 2 2 3_Tabell 6a K" xfId="24473" xr:uid="{00000000-0005-0000-0000-0000A7690000}"/>
    <cellStyle name="40% - Dekorfärg1 2 2 4 2 2 2 4" xfId="10586" xr:uid="{00000000-0005-0000-0000-0000A8690000}"/>
    <cellStyle name="40% - Dekorfärg1 2 2 4 2 2 2 4 2" xfId="47082" xr:uid="{00000000-0005-0000-0000-0000A9690000}"/>
    <cellStyle name="40% - Dekorfärg1 2 2 4 2 2 2 4 2 2" xfId="47083" xr:uid="{00000000-0005-0000-0000-0000AA690000}"/>
    <cellStyle name="40% - Dekorfärg1 2 2 4 2 2 2 4 3" xfId="47084" xr:uid="{00000000-0005-0000-0000-0000AB690000}"/>
    <cellStyle name="40% - Dekorfärg1 2 2 4 2 2 2 5" xfId="28083" xr:uid="{00000000-0005-0000-0000-0000AC690000}"/>
    <cellStyle name="40% - Dekorfärg1 2 2 4 2 2 2 5 2" xfId="47085" xr:uid="{00000000-0005-0000-0000-0000AD690000}"/>
    <cellStyle name="40% - Dekorfärg1 2 2 4 2 2 2 6" xfId="47086" xr:uid="{00000000-0005-0000-0000-0000AE690000}"/>
    <cellStyle name="40% - Dekorfärg1 2 2 4 2 2 2 7" xfId="47087" xr:uid="{00000000-0005-0000-0000-0000AF690000}"/>
    <cellStyle name="40% - Dekorfärg1 2 2 4 2 2 2_Tabell 6a K" xfId="19545" xr:uid="{00000000-0005-0000-0000-0000B0690000}"/>
    <cellStyle name="40% - Dekorfärg1 2 2 4 2 2 3" xfId="3045" xr:uid="{00000000-0005-0000-0000-0000B1690000}"/>
    <cellStyle name="40% - Dekorfärg1 2 2 4 2 2 3 2" xfId="7431" xr:uid="{00000000-0005-0000-0000-0000B2690000}"/>
    <cellStyle name="40% - Dekorfärg1 2 2 4 2 2 3 2 2" xfId="16316" xr:uid="{00000000-0005-0000-0000-0000B3690000}"/>
    <cellStyle name="40% - Dekorfärg1 2 2 4 2 2 3 2 2 2" xfId="47088" xr:uid="{00000000-0005-0000-0000-0000B4690000}"/>
    <cellStyle name="40% - Dekorfärg1 2 2 4 2 2 3 2 3" xfId="33813" xr:uid="{00000000-0005-0000-0000-0000B5690000}"/>
    <cellStyle name="40% - Dekorfärg1 2 2 4 2 2 3 2 4" xfId="47089" xr:uid="{00000000-0005-0000-0000-0000B6690000}"/>
    <cellStyle name="40% - Dekorfärg1 2 2 4 2 2 3 2_Tabell 6a K" xfId="26324" xr:uid="{00000000-0005-0000-0000-0000B7690000}"/>
    <cellStyle name="40% - Dekorfärg1 2 2 4 2 2 3 3" xfId="11930" xr:uid="{00000000-0005-0000-0000-0000B8690000}"/>
    <cellStyle name="40% - Dekorfärg1 2 2 4 2 2 3 3 2" xfId="47090" xr:uid="{00000000-0005-0000-0000-0000B9690000}"/>
    <cellStyle name="40% - Dekorfärg1 2 2 4 2 2 3 3 2 2" xfId="47091" xr:uid="{00000000-0005-0000-0000-0000BA690000}"/>
    <cellStyle name="40% - Dekorfärg1 2 2 4 2 2 3 3 3" xfId="47092" xr:uid="{00000000-0005-0000-0000-0000BB690000}"/>
    <cellStyle name="40% - Dekorfärg1 2 2 4 2 2 3 4" xfId="29427" xr:uid="{00000000-0005-0000-0000-0000BC690000}"/>
    <cellStyle name="40% - Dekorfärg1 2 2 4 2 2 3 4 2" xfId="47093" xr:uid="{00000000-0005-0000-0000-0000BD690000}"/>
    <cellStyle name="40% - Dekorfärg1 2 2 4 2 2 3 5" xfId="47094" xr:uid="{00000000-0005-0000-0000-0000BE690000}"/>
    <cellStyle name="40% - Dekorfärg1 2 2 4 2 2 3 6" xfId="47095" xr:uid="{00000000-0005-0000-0000-0000BF690000}"/>
    <cellStyle name="40% - Dekorfärg1 2 2 4 2 2 3_Tabell 6a K" xfId="19737" xr:uid="{00000000-0005-0000-0000-0000C0690000}"/>
    <cellStyle name="40% - Dekorfärg1 2 2 4 2 2 4" xfId="5238" xr:uid="{00000000-0005-0000-0000-0000C1690000}"/>
    <cellStyle name="40% - Dekorfärg1 2 2 4 2 2 4 2" xfId="14123" xr:uid="{00000000-0005-0000-0000-0000C2690000}"/>
    <cellStyle name="40% - Dekorfärg1 2 2 4 2 2 4 2 2" xfId="47096" xr:uid="{00000000-0005-0000-0000-0000C3690000}"/>
    <cellStyle name="40% - Dekorfärg1 2 2 4 2 2 4 3" xfId="31620" xr:uid="{00000000-0005-0000-0000-0000C4690000}"/>
    <cellStyle name="40% - Dekorfärg1 2 2 4 2 2 4 4" xfId="47097" xr:uid="{00000000-0005-0000-0000-0000C5690000}"/>
    <cellStyle name="40% - Dekorfärg1 2 2 4 2 2 4_Tabell 6a K" xfId="19336" xr:uid="{00000000-0005-0000-0000-0000C6690000}"/>
    <cellStyle name="40% - Dekorfärg1 2 2 4 2 2 5" xfId="9738" xr:uid="{00000000-0005-0000-0000-0000C7690000}"/>
    <cellStyle name="40% - Dekorfärg1 2 2 4 2 2 5 2" xfId="47098" xr:uid="{00000000-0005-0000-0000-0000C8690000}"/>
    <cellStyle name="40% - Dekorfärg1 2 2 4 2 2 5 2 2" xfId="47099" xr:uid="{00000000-0005-0000-0000-0000C9690000}"/>
    <cellStyle name="40% - Dekorfärg1 2 2 4 2 2 5 3" xfId="47100" xr:uid="{00000000-0005-0000-0000-0000CA690000}"/>
    <cellStyle name="40% - Dekorfärg1 2 2 4 2 2 6" xfId="27235" xr:uid="{00000000-0005-0000-0000-0000CB690000}"/>
    <cellStyle name="40% - Dekorfärg1 2 2 4 2 2 6 2" xfId="47101" xr:uid="{00000000-0005-0000-0000-0000CC690000}"/>
    <cellStyle name="40% - Dekorfärg1 2 2 4 2 2 7" xfId="47102" xr:uid="{00000000-0005-0000-0000-0000CD690000}"/>
    <cellStyle name="40% - Dekorfärg1 2 2 4 2 2 8" xfId="47103" xr:uid="{00000000-0005-0000-0000-0000CE690000}"/>
    <cellStyle name="40% - Dekorfärg1 2 2 4 2 2_Tabell 6a K" xfId="21189" xr:uid="{00000000-0005-0000-0000-0000CF690000}"/>
    <cellStyle name="40% - Dekorfärg1 2 2 4 2 3" xfId="1700" xr:uid="{00000000-0005-0000-0000-0000D0690000}"/>
    <cellStyle name="40% - Dekorfärg1 2 2 4 2 3 2" xfId="3892" xr:uid="{00000000-0005-0000-0000-0000D1690000}"/>
    <cellStyle name="40% - Dekorfärg1 2 2 4 2 3 2 2" xfId="8278" xr:uid="{00000000-0005-0000-0000-0000D2690000}"/>
    <cellStyle name="40% - Dekorfärg1 2 2 4 2 3 2 2 2" xfId="17163" xr:uid="{00000000-0005-0000-0000-0000D3690000}"/>
    <cellStyle name="40% - Dekorfärg1 2 2 4 2 3 2 2 2 2" xfId="47104" xr:uid="{00000000-0005-0000-0000-0000D4690000}"/>
    <cellStyle name="40% - Dekorfärg1 2 2 4 2 3 2 2 3" xfId="34660" xr:uid="{00000000-0005-0000-0000-0000D5690000}"/>
    <cellStyle name="40% - Dekorfärg1 2 2 4 2 3 2 2_Tabell 6a K" xfId="20516" xr:uid="{00000000-0005-0000-0000-0000D6690000}"/>
    <cellStyle name="40% - Dekorfärg1 2 2 4 2 3 2 3" xfId="12777" xr:uid="{00000000-0005-0000-0000-0000D7690000}"/>
    <cellStyle name="40% - Dekorfärg1 2 2 4 2 3 2 3 2" xfId="47105" xr:uid="{00000000-0005-0000-0000-0000D8690000}"/>
    <cellStyle name="40% - Dekorfärg1 2 2 4 2 3 2 4" xfId="30274" xr:uid="{00000000-0005-0000-0000-0000D9690000}"/>
    <cellStyle name="40% - Dekorfärg1 2 2 4 2 3 2 5" xfId="47106" xr:uid="{00000000-0005-0000-0000-0000DA690000}"/>
    <cellStyle name="40% - Dekorfärg1 2 2 4 2 3 2_Tabell 6a K" xfId="26110" xr:uid="{00000000-0005-0000-0000-0000DB690000}"/>
    <cellStyle name="40% - Dekorfärg1 2 2 4 2 3 3" xfId="6085" xr:uid="{00000000-0005-0000-0000-0000DC690000}"/>
    <cellStyle name="40% - Dekorfärg1 2 2 4 2 3 3 2" xfId="14970" xr:uid="{00000000-0005-0000-0000-0000DD690000}"/>
    <cellStyle name="40% - Dekorfärg1 2 2 4 2 3 3 2 2" xfId="47107" xr:uid="{00000000-0005-0000-0000-0000DE690000}"/>
    <cellStyle name="40% - Dekorfärg1 2 2 4 2 3 3 3" xfId="32467" xr:uid="{00000000-0005-0000-0000-0000DF690000}"/>
    <cellStyle name="40% - Dekorfärg1 2 2 4 2 3 3 4" xfId="47108" xr:uid="{00000000-0005-0000-0000-0000E0690000}"/>
    <cellStyle name="40% - Dekorfärg1 2 2 4 2 3 3_Tabell 6a K" xfId="23011" xr:uid="{00000000-0005-0000-0000-0000E1690000}"/>
    <cellStyle name="40% - Dekorfärg1 2 2 4 2 3 4" xfId="10585" xr:uid="{00000000-0005-0000-0000-0000E2690000}"/>
    <cellStyle name="40% - Dekorfärg1 2 2 4 2 3 4 2" xfId="47109" xr:uid="{00000000-0005-0000-0000-0000E3690000}"/>
    <cellStyle name="40% - Dekorfärg1 2 2 4 2 3 4 2 2" xfId="47110" xr:uid="{00000000-0005-0000-0000-0000E4690000}"/>
    <cellStyle name="40% - Dekorfärg1 2 2 4 2 3 4 3" xfId="47111" xr:uid="{00000000-0005-0000-0000-0000E5690000}"/>
    <cellStyle name="40% - Dekorfärg1 2 2 4 2 3 5" xfId="28082" xr:uid="{00000000-0005-0000-0000-0000E6690000}"/>
    <cellStyle name="40% - Dekorfärg1 2 2 4 2 3 5 2" xfId="47112" xr:uid="{00000000-0005-0000-0000-0000E7690000}"/>
    <cellStyle name="40% - Dekorfärg1 2 2 4 2 3 6" xfId="47113" xr:uid="{00000000-0005-0000-0000-0000E8690000}"/>
    <cellStyle name="40% - Dekorfärg1 2 2 4 2 3 7" xfId="47114" xr:uid="{00000000-0005-0000-0000-0000E9690000}"/>
    <cellStyle name="40% - Dekorfärg1 2 2 4 2 3_Tabell 6a K" xfId="25580" xr:uid="{00000000-0005-0000-0000-0000EA690000}"/>
    <cellStyle name="40% - Dekorfärg1 2 2 4 2 4" xfId="2621" xr:uid="{00000000-0005-0000-0000-0000EB690000}"/>
    <cellStyle name="40% - Dekorfärg1 2 2 4 2 4 2" xfId="7007" xr:uid="{00000000-0005-0000-0000-0000EC690000}"/>
    <cellStyle name="40% - Dekorfärg1 2 2 4 2 4 2 2" xfId="15892" xr:uid="{00000000-0005-0000-0000-0000ED690000}"/>
    <cellStyle name="40% - Dekorfärg1 2 2 4 2 4 2 2 2" xfId="47115" xr:uid="{00000000-0005-0000-0000-0000EE690000}"/>
    <cellStyle name="40% - Dekorfärg1 2 2 4 2 4 2 3" xfId="33389" xr:uid="{00000000-0005-0000-0000-0000EF690000}"/>
    <cellStyle name="40% - Dekorfärg1 2 2 4 2 4 2 4" xfId="47116" xr:uid="{00000000-0005-0000-0000-0000F0690000}"/>
    <cellStyle name="40% - Dekorfärg1 2 2 4 2 4 2_Tabell 6a K" xfId="21907" xr:uid="{00000000-0005-0000-0000-0000F1690000}"/>
    <cellStyle name="40% - Dekorfärg1 2 2 4 2 4 3" xfId="11506" xr:uid="{00000000-0005-0000-0000-0000F2690000}"/>
    <cellStyle name="40% - Dekorfärg1 2 2 4 2 4 3 2" xfId="47117" xr:uid="{00000000-0005-0000-0000-0000F3690000}"/>
    <cellStyle name="40% - Dekorfärg1 2 2 4 2 4 3 2 2" xfId="47118" xr:uid="{00000000-0005-0000-0000-0000F4690000}"/>
    <cellStyle name="40% - Dekorfärg1 2 2 4 2 4 3 3" xfId="47119" xr:uid="{00000000-0005-0000-0000-0000F5690000}"/>
    <cellStyle name="40% - Dekorfärg1 2 2 4 2 4 4" xfId="29003" xr:uid="{00000000-0005-0000-0000-0000F6690000}"/>
    <cellStyle name="40% - Dekorfärg1 2 2 4 2 4 4 2" xfId="47120" xr:uid="{00000000-0005-0000-0000-0000F7690000}"/>
    <cellStyle name="40% - Dekorfärg1 2 2 4 2 4 5" xfId="47121" xr:uid="{00000000-0005-0000-0000-0000F8690000}"/>
    <cellStyle name="40% - Dekorfärg1 2 2 4 2 4 6" xfId="47122" xr:uid="{00000000-0005-0000-0000-0000F9690000}"/>
    <cellStyle name="40% - Dekorfärg1 2 2 4 2 4_Tabell 6a K" xfId="22300" xr:uid="{00000000-0005-0000-0000-0000FA690000}"/>
    <cellStyle name="40% - Dekorfärg1 2 2 4 2 5" xfId="4814" xr:uid="{00000000-0005-0000-0000-0000FB690000}"/>
    <cellStyle name="40% - Dekorfärg1 2 2 4 2 5 2" xfId="13699" xr:uid="{00000000-0005-0000-0000-0000FC690000}"/>
    <cellStyle name="40% - Dekorfärg1 2 2 4 2 5 2 2" xfId="47123" xr:uid="{00000000-0005-0000-0000-0000FD690000}"/>
    <cellStyle name="40% - Dekorfärg1 2 2 4 2 5 3" xfId="31196" xr:uid="{00000000-0005-0000-0000-0000FE690000}"/>
    <cellStyle name="40% - Dekorfärg1 2 2 4 2 5 4" xfId="47124" xr:uid="{00000000-0005-0000-0000-0000FF690000}"/>
    <cellStyle name="40% - Dekorfärg1 2 2 4 2 5_Tabell 6a K" xfId="17803" xr:uid="{00000000-0005-0000-0000-0000006A0000}"/>
    <cellStyle name="40% - Dekorfärg1 2 2 4 2 6" xfId="9314" xr:uid="{00000000-0005-0000-0000-0000016A0000}"/>
    <cellStyle name="40% - Dekorfärg1 2 2 4 2 6 2" xfId="47125" xr:uid="{00000000-0005-0000-0000-0000026A0000}"/>
    <cellStyle name="40% - Dekorfärg1 2 2 4 2 6 2 2" xfId="47126" xr:uid="{00000000-0005-0000-0000-0000036A0000}"/>
    <cellStyle name="40% - Dekorfärg1 2 2 4 2 6 3" xfId="47127" xr:uid="{00000000-0005-0000-0000-0000046A0000}"/>
    <cellStyle name="40% - Dekorfärg1 2 2 4 2 7" xfId="26811" xr:uid="{00000000-0005-0000-0000-0000056A0000}"/>
    <cellStyle name="40% - Dekorfärg1 2 2 4 2 7 2" xfId="47128" xr:uid="{00000000-0005-0000-0000-0000066A0000}"/>
    <cellStyle name="40% - Dekorfärg1 2 2 4 2 8" xfId="47129" xr:uid="{00000000-0005-0000-0000-0000076A0000}"/>
    <cellStyle name="40% - Dekorfärg1 2 2 4 2 9" xfId="47130" xr:uid="{00000000-0005-0000-0000-0000086A0000}"/>
    <cellStyle name="40% - Dekorfärg1 2 2 4 2_Tabell 6a K" xfId="22534" xr:uid="{00000000-0005-0000-0000-0000096A0000}"/>
    <cellStyle name="40% - Dekorfärg1 2 2 4 3" xfId="641" xr:uid="{00000000-0005-0000-0000-00000A6A0000}"/>
    <cellStyle name="40% - Dekorfärg1 2 2 4 3 2" xfId="1702" xr:uid="{00000000-0005-0000-0000-00000B6A0000}"/>
    <cellStyle name="40% - Dekorfärg1 2 2 4 3 2 2" xfId="3894" xr:uid="{00000000-0005-0000-0000-00000C6A0000}"/>
    <cellStyle name="40% - Dekorfärg1 2 2 4 3 2 2 2" xfId="8280" xr:uid="{00000000-0005-0000-0000-00000D6A0000}"/>
    <cellStyle name="40% - Dekorfärg1 2 2 4 3 2 2 2 2" xfId="17165" xr:uid="{00000000-0005-0000-0000-00000E6A0000}"/>
    <cellStyle name="40% - Dekorfärg1 2 2 4 3 2 2 2 2 2" xfId="47131" xr:uid="{00000000-0005-0000-0000-00000F6A0000}"/>
    <cellStyle name="40% - Dekorfärg1 2 2 4 3 2 2 2 3" xfId="34662" xr:uid="{00000000-0005-0000-0000-0000106A0000}"/>
    <cellStyle name="40% - Dekorfärg1 2 2 4 3 2 2 2_Tabell 6a K" xfId="22685" xr:uid="{00000000-0005-0000-0000-0000116A0000}"/>
    <cellStyle name="40% - Dekorfärg1 2 2 4 3 2 2 3" xfId="12779" xr:uid="{00000000-0005-0000-0000-0000126A0000}"/>
    <cellStyle name="40% - Dekorfärg1 2 2 4 3 2 2 3 2" xfId="47132" xr:uid="{00000000-0005-0000-0000-0000136A0000}"/>
    <cellStyle name="40% - Dekorfärg1 2 2 4 3 2 2 4" xfId="30276" xr:uid="{00000000-0005-0000-0000-0000146A0000}"/>
    <cellStyle name="40% - Dekorfärg1 2 2 4 3 2 2 5" xfId="47133" xr:uid="{00000000-0005-0000-0000-0000156A0000}"/>
    <cellStyle name="40% - Dekorfärg1 2 2 4 3 2 2_Tabell 6a K" xfId="19625" xr:uid="{00000000-0005-0000-0000-0000166A0000}"/>
    <cellStyle name="40% - Dekorfärg1 2 2 4 3 2 3" xfId="6087" xr:uid="{00000000-0005-0000-0000-0000176A0000}"/>
    <cellStyle name="40% - Dekorfärg1 2 2 4 3 2 3 2" xfId="14972" xr:uid="{00000000-0005-0000-0000-0000186A0000}"/>
    <cellStyle name="40% - Dekorfärg1 2 2 4 3 2 3 2 2" xfId="47134" xr:uid="{00000000-0005-0000-0000-0000196A0000}"/>
    <cellStyle name="40% - Dekorfärg1 2 2 4 3 2 3 3" xfId="32469" xr:uid="{00000000-0005-0000-0000-00001A6A0000}"/>
    <cellStyle name="40% - Dekorfärg1 2 2 4 3 2 3 4" xfId="47135" xr:uid="{00000000-0005-0000-0000-00001B6A0000}"/>
    <cellStyle name="40% - Dekorfärg1 2 2 4 3 2 3_Tabell 6a K" xfId="21091" xr:uid="{00000000-0005-0000-0000-00001C6A0000}"/>
    <cellStyle name="40% - Dekorfärg1 2 2 4 3 2 4" xfId="10587" xr:uid="{00000000-0005-0000-0000-00001D6A0000}"/>
    <cellStyle name="40% - Dekorfärg1 2 2 4 3 2 4 2" xfId="47136" xr:uid="{00000000-0005-0000-0000-00001E6A0000}"/>
    <cellStyle name="40% - Dekorfärg1 2 2 4 3 2 4 2 2" xfId="47137" xr:uid="{00000000-0005-0000-0000-00001F6A0000}"/>
    <cellStyle name="40% - Dekorfärg1 2 2 4 3 2 4 3" xfId="47138" xr:uid="{00000000-0005-0000-0000-0000206A0000}"/>
    <cellStyle name="40% - Dekorfärg1 2 2 4 3 2 5" xfId="28084" xr:uid="{00000000-0005-0000-0000-0000216A0000}"/>
    <cellStyle name="40% - Dekorfärg1 2 2 4 3 2 5 2" xfId="47139" xr:uid="{00000000-0005-0000-0000-0000226A0000}"/>
    <cellStyle name="40% - Dekorfärg1 2 2 4 3 2 6" xfId="47140" xr:uid="{00000000-0005-0000-0000-0000236A0000}"/>
    <cellStyle name="40% - Dekorfärg1 2 2 4 3 2 7" xfId="47141" xr:uid="{00000000-0005-0000-0000-0000246A0000}"/>
    <cellStyle name="40% - Dekorfärg1 2 2 4 3 2_Tabell 6a K" xfId="19098" xr:uid="{00000000-0005-0000-0000-0000256A0000}"/>
    <cellStyle name="40% - Dekorfärg1 2 2 4 3 3" xfId="2833" xr:uid="{00000000-0005-0000-0000-0000266A0000}"/>
    <cellStyle name="40% - Dekorfärg1 2 2 4 3 3 2" xfId="7219" xr:uid="{00000000-0005-0000-0000-0000276A0000}"/>
    <cellStyle name="40% - Dekorfärg1 2 2 4 3 3 2 2" xfId="16104" xr:uid="{00000000-0005-0000-0000-0000286A0000}"/>
    <cellStyle name="40% - Dekorfärg1 2 2 4 3 3 2 2 2" xfId="47142" xr:uid="{00000000-0005-0000-0000-0000296A0000}"/>
    <cellStyle name="40% - Dekorfärg1 2 2 4 3 3 2 3" xfId="33601" xr:uid="{00000000-0005-0000-0000-00002A6A0000}"/>
    <cellStyle name="40% - Dekorfärg1 2 2 4 3 3 2 4" xfId="47143" xr:uid="{00000000-0005-0000-0000-00002B6A0000}"/>
    <cellStyle name="40% - Dekorfärg1 2 2 4 3 3 2_Tabell 6a K" xfId="24080" xr:uid="{00000000-0005-0000-0000-00002C6A0000}"/>
    <cellStyle name="40% - Dekorfärg1 2 2 4 3 3 3" xfId="11718" xr:uid="{00000000-0005-0000-0000-00002D6A0000}"/>
    <cellStyle name="40% - Dekorfärg1 2 2 4 3 3 3 2" xfId="47144" xr:uid="{00000000-0005-0000-0000-00002E6A0000}"/>
    <cellStyle name="40% - Dekorfärg1 2 2 4 3 3 3 2 2" xfId="47145" xr:uid="{00000000-0005-0000-0000-00002F6A0000}"/>
    <cellStyle name="40% - Dekorfärg1 2 2 4 3 3 3 3" xfId="47146" xr:uid="{00000000-0005-0000-0000-0000306A0000}"/>
    <cellStyle name="40% - Dekorfärg1 2 2 4 3 3 4" xfId="29215" xr:uid="{00000000-0005-0000-0000-0000316A0000}"/>
    <cellStyle name="40% - Dekorfärg1 2 2 4 3 3 4 2" xfId="47147" xr:uid="{00000000-0005-0000-0000-0000326A0000}"/>
    <cellStyle name="40% - Dekorfärg1 2 2 4 3 3 5" xfId="47148" xr:uid="{00000000-0005-0000-0000-0000336A0000}"/>
    <cellStyle name="40% - Dekorfärg1 2 2 4 3 3 6" xfId="47149" xr:uid="{00000000-0005-0000-0000-0000346A0000}"/>
    <cellStyle name="40% - Dekorfärg1 2 2 4 3 3_Tabell 6a K" xfId="18114" xr:uid="{00000000-0005-0000-0000-0000356A0000}"/>
    <cellStyle name="40% - Dekorfärg1 2 2 4 3 4" xfId="5026" xr:uid="{00000000-0005-0000-0000-0000366A0000}"/>
    <cellStyle name="40% - Dekorfärg1 2 2 4 3 4 2" xfId="13911" xr:uid="{00000000-0005-0000-0000-0000376A0000}"/>
    <cellStyle name="40% - Dekorfärg1 2 2 4 3 4 2 2" xfId="47150" xr:uid="{00000000-0005-0000-0000-0000386A0000}"/>
    <cellStyle name="40% - Dekorfärg1 2 2 4 3 4 3" xfId="31408" xr:uid="{00000000-0005-0000-0000-0000396A0000}"/>
    <cellStyle name="40% - Dekorfärg1 2 2 4 3 4 4" xfId="47151" xr:uid="{00000000-0005-0000-0000-00003A6A0000}"/>
    <cellStyle name="40% - Dekorfärg1 2 2 4 3 4_Tabell 6a K" xfId="20885" xr:uid="{00000000-0005-0000-0000-00003B6A0000}"/>
    <cellStyle name="40% - Dekorfärg1 2 2 4 3 5" xfId="9526" xr:uid="{00000000-0005-0000-0000-00003C6A0000}"/>
    <cellStyle name="40% - Dekorfärg1 2 2 4 3 5 2" xfId="47152" xr:uid="{00000000-0005-0000-0000-00003D6A0000}"/>
    <cellStyle name="40% - Dekorfärg1 2 2 4 3 5 2 2" xfId="47153" xr:uid="{00000000-0005-0000-0000-00003E6A0000}"/>
    <cellStyle name="40% - Dekorfärg1 2 2 4 3 5 3" xfId="47154" xr:uid="{00000000-0005-0000-0000-00003F6A0000}"/>
    <cellStyle name="40% - Dekorfärg1 2 2 4 3 6" xfId="27023" xr:uid="{00000000-0005-0000-0000-0000406A0000}"/>
    <cellStyle name="40% - Dekorfärg1 2 2 4 3 6 2" xfId="47155" xr:uid="{00000000-0005-0000-0000-0000416A0000}"/>
    <cellStyle name="40% - Dekorfärg1 2 2 4 3 7" xfId="47156" xr:uid="{00000000-0005-0000-0000-0000426A0000}"/>
    <cellStyle name="40% - Dekorfärg1 2 2 4 3 8" xfId="47157" xr:uid="{00000000-0005-0000-0000-0000436A0000}"/>
    <cellStyle name="40% - Dekorfärg1 2 2 4 3_Tabell 6a K" xfId="23155" xr:uid="{00000000-0005-0000-0000-0000446A0000}"/>
    <cellStyle name="40% - Dekorfärg1 2 2 4 4" xfId="1065" xr:uid="{00000000-0005-0000-0000-0000456A0000}"/>
    <cellStyle name="40% - Dekorfärg1 2 2 4 4 2" xfId="1703" xr:uid="{00000000-0005-0000-0000-0000466A0000}"/>
    <cellStyle name="40% - Dekorfärg1 2 2 4 4 2 2" xfId="3895" xr:uid="{00000000-0005-0000-0000-0000476A0000}"/>
    <cellStyle name="40% - Dekorfärg1 2 2 4 4 2 2 2" xfId="8281" xr:uid="{00000000-0005-0000-0000-0000486A0000}"/>
    <cellStyle name="40% - Dekorfärg1 2 2 4 4 2 2 2 2" xfId="17166" xr:uid="{00000000-0005-0000-0000-0000496A0000}"/>
    <cellStyle name="40% - Dekorfärg1 2 2 4 4 2 2 2 2 2" xfId="47158" xr:uid="{00000000-0005-0000-0000-00004A6A0000}"/>
    <cellStyle name="40% - Dekorfärg1 2 2 4 4 2 2 2 3" xfId="34663" xr:uid="{00000000-0005-0000-0000-00004B6A0000}"/>
    <cellStyle name="40% - Dekorfärg1 2 2 4 4 2 2 2_Tabell 6a K" xfId="18921" xr:uid="{00000000-0005-0000-0000-00004C6A0000}"/>
    <cellStyle name="40% - Dekorfärg1 2 2 4 4 2 2 3" xfId="12780" xr:uid="{00000000-0005-0000-0000-00004D6A0000}"/>
    <cellStyle name="40% - Dekorfärg1 2 2 4 4 2 2 3 2" xfId="47159" xr:uid="{00000000-0005-0000-0000-00004E6A0000}"/>
    <cellStyle name="40% - Dekorfärg1 2 2 4 4 2 2 4" xfId="30277" xr:uid="{00000000-0005-0000-0000-00004F6A0000}"/>
    <cellStyle name="40% - Dekorfärg1 2 2 4 4 2 2 5" xfId="47160" xr:uid="{00000000-0005-0000-0000-0000506A0000}"/>
    <cellStyle name="40% - Dekorfärg1 2 2 4 4 2 2_Tabell 6a K" xfId="24856" xr:uid="{00000000-0005-0000-0000-0000516A0000}"/>
    <cellStyle name="40% - Dekorfärg1 2 2 4 4 2 3" xfId="6088" xr:uid="{00000000-0005-0000-0000-0000526A0000}"/>
    <cellStyle name="40% - Dekorfärg1 2 2 4 4 2 3 2" xfId="14973" xr:uid="{00000000-0005-0000-0000-0000536A0000}"/>
    <cellStyle name="40% - Dekorfärg1 2 2 4 4 2 3 2 2" xfId="47161" xr:uid="{00000000-0005-0000-0000-0000546A0000}"/>
    <cellStyle name="40% - Dekorfärg1 2 2 4 4 2 3 3" xfId="32470" xr:uid="{00000000-0005-0000-0000-0000556A0000}"/>
    <cellStyle name="40% - Dekorfärg1 2 2 4 4 2 3 4" xfId="47162" xr:uid="{00000000-0005-0000-0000-0000566A0000}"/>
    <cellStyle name="40% - Dekorfärg1 2 2 4 4 2 3_Tabell 6a K" xfId="17902" xr:uid="{00000000-0005-0000-0000-0000576A0000}"/>
    <cellStyle name="40% - Dekorfärg1 2 2 4 4 2 4" xfId="10588" xr:uid="{00000000-0005-0000-0000-0000586A0000}"/>
    <cellStyle name="40% - Dekorfärg1 2 2 4 4 2 4 2" xfId="47163" xr:uid="{00000000-0005-0000-0000-0000596A0000}"/>
    <cellStyle name="40% - Dekorfärg1 2 2 4 4 2 4 2 2" xfId="47164" xr:uid="{00000000-0005-0000-0000-00005A6A0000}"/>
    <cellStyle name="40% - Dekorfärg1 2 2 4 4 2 4 3" xfId="47165" xr:uid="{00000000-0005-0000-0000-00005B6A0000}"/>
    <cellStyle name="40% - Dekorfärg1 2 2 4 4 2 5" xfId="28085" xr:uid="{00000000-0005-0000-0000-00005C6A0000}"/>
    <cellStyle name="40% - Dekorfärg1 2 2 4 4 2 5 2" xfId="47166" xr:uid="{00000000-0005-0000-0000-00005D6A0000}"/>
    <cellStyle name="40% - Dekorfärg1 2 2 4 4 2 6" xfId="47167" xr:uid="{00000000-0005-0000-0000-00005E6A0000}"/>
    <cellStyle name="40% - Dekorfärg1 2 2 4 4 2 7" xfId="47168" xr:uid="{00000000-0005-0000-0000-00005F6A0000}"/>
    <cellStyle name="40% - Dekorfärg1 2 2 4 4 2_Tabell 6a K" xfId="26088" xr:uid="{00000000-0005-0000-0000-0000606A0000}"/>
    <cellStyle name="40% - Dekorfärg1 2 2 4 4 3" xfId="3257" xr:uid="{00000000-0005-0000-0000-0000616A0000}"/>
    <cellStyle name="40% - Dekorfärg1 2 2 4 4 3 2" xfId="7643" xr:uid="{00000000-0005-0000-0000-0000626A0000}"/>
    <cellStyle name="40% - Dekorfärg1 2 2 4 4 3 2 2" xfId="16528" xr:uid="{00000000-0005-0000-0000-0000636A0000}"/>
    <cellStyle name="40% - Dekorfärg1 2 2 4 4 3 2 2 2" xfId="47169" xr:uid="{00000000-0005-0000-0000-0000646A0000}"/>
    <cellStyle name="40% - Dekorfärg1 2 2 4 4 3 2 3" xfId="34025" xr:uid="{00000000-0005-0000-0000-0000656A0000}"/>
    <cellStyle name="40% - Dekorfärg1 2 2 4 4 3 2 4" xfId="47170" xr:uid="{00000000-0005-0000-0000-0000666A0000}"/>
    <cellStyle name="40% - Dekorfärg1 2 2 4 4 3 2_Tabell 6a K" xfId="20716" xr:uid="{00000000-0005-0000-0000-0000676A0000}"/>
    <cellStyle name="40% - Dekorfärg1 2 2 4 4 3 3" xfId="12142" xr:uid="{00000000-0005-0000-0000-0000686A0000}"/>
    <cellStyle name="40% - Dekorfärg1 2 2 4 4 3 3 2" xfId="47171" xr:uid="{00000000-0005-0000-0000-0000696A0000}"/>
    <cellStyle name="40% - Dekorfärg1 2 2 4 4 3 3 2 2" xfId="47172" xr:uid="{00000000-0005-0000-0000-00006A6A0000}"/>
    <cellStyle name="40% - Dekorfärg1 2 2 4 4 3 3 3" xfId="47173" xr:uid="{00000000-0005-0000-0000-00006B6A0000}"/>
    <cellStyle name="40% - Dekorfärg1 2 2 4 4 3 4" xfId="29639" xr:uid="{00000000-0005-0000-0000-00006C6A0000}"/>
    <cellStyle name="40% - Dekorfärg1 2 2 4 4 3 4 2" xfId="47174" xr:uid="{00000000-0005-0000-0000-00006D6A0000}"/>
    <cellStyle name="40% - Dekorfärg1 2 2 4 4 3 5" xfId="47175" xr:uid="{00000000-0005-0000-0000-00006E6A0000}"/>
    <cellStyle name="40% - Dekorfärg1 2 2 4 4 3 6" xfId="47176" xr:uid="{00000000-0005-0000-0000-00006F6A0000}"/>
    <cellStyle name="40% - Dekorfärg1 2 2 4 4 3_Tabell 6a K" xfId="26250" xr:uid="{00000000-0005-0000-0000-0000706A0000}"/>
    <cellStyle name="40% - Dekorfärg1 2 2 4 4 4" xfId="5450" xr:uid="{00000000-0005-0000-0000-0000716A0000}"/>
    <cellStyle name="40% - Dekorfärg1 2 2 4 4 4 2" xfId="14335" xr:uid="{00000000-0005-0000-0000-0000726A0000}"/>
    <cellStyle name="40% - Dekorfärg1 2 2 4 4 4 2 2" xfId="47177" xr:uid="{00000000-0005-0000-0000-0000736A0000}"/>
    <cellStyle name="40% - Dekorfärg1 2 2 4 4 4 3" xfId="31832" xr:uid="{00000000-0005-0000-0000-0000746A0000}"/>
    <cellStyle name="40% - Dekorfärg1 2 2 4 4 4 4" xfId="47178" xr:uid="{00000000-0005-0000-0000-0000756A0000}"/>
    <cellStyle name="40% - Dekorfärg1 2 2 4 4 4_Tabell 6a K" xfId="17911" xr:uid="{00000000-0005-0000-0000-0000766A0000}"/>
    <cellStyle name="40% - Dekorfärg1 2 2 4 4 5" xfId="9950" xr:uid="{00000000-0005-0000-0000-0000776A0000}"/>
    <cellStyle name="40% - Dekorfärg1 2 2 4 4 5 2" xfId="47179" xr:uid="{00000000-0005-0000-0000-0000786A0000}"/>
    <cellStyle name="40% - Dekorfärg1 2 2 4 4 5 2 2" xfId="47180" xr:uid="{00000000-0005-0000-0000-0000796A0000}"/>
    <cellStyle name="40% - Dekorfärg1 2 2 4 4 5 3" xfId="47181" xr:uid="{00000000-0005-0000-0000-00007A6A0000}"/>
    <cellStyle name="40% - Dekorfärg1 2 2 4 4 6" xfId="27447" xr:uid="{00000000-0005-0000-0000-00007B6A0000}"/>
    <cellStyle name="40% - Dekorfärg1 2 2 4 4 6 2" xfId="47182" xr:uid="{00000000-0005-0000-0000-00007C6A0000}"/>
    <cellStyle name="40% - Dekorfärg1 2 2 4 4 7" xfId="47183" xr:uid="{00000000-0005-0000-0000-00007D6A0000}"/>
    <cellStyle name="40% - Dekorfärg1 2 2 4 4 8" xfId="47184" xr:uid="{00000000-0005-0000-0000-00007E6A0000}"/>
    <cellStyle name="40% - Dekorfärg1 2 2 4 4_Tabell 6a K" xfId="23385" xr:uid="{00000000-0005-0000-0000-00007F6A0000}"/>
    <cellStyle name="40% - Dekorfärg1 2 2 4 5" xfId="1699" xr:uid="{00000000-0005-0000-0000-0000806A0000}"/>
    <cellStyle name="40% - Dekorfärg1 2 2 4 5 2" xfId="3891" xr:uid="{00000000-0005-0000-0000-0000816A0000}"/>
    <cellStyle name="40% - Dekorfärg1 2 2 4 5 2 2" xfId="8277" xr:uid="{00000000-0005-0000-0000-0000826A0000}"/>
    <cellStyle name="40% - Dekorfärg1 2 2 4 5 2 2 2" xfId="17162" xr:uid="{00000000-0005-0000-0000-0000836A0000}"/>
    <cellStyle name="40% - Dekorfärg1 2 2 4 5 2 2 2 2" xfId="47185" xr:uid="{00000000-0005-0000-0000-0000846A0000}"/>
    <cellStyle name="40% - Dekorfärg1 2 2 4 5 2 2 3" xfId="34659" xr:uid="{00000000-0005-0000-0000-0000856A0000}"/>
    <cellStyle name="40% - Dekorfärg1 2 2 4 5 2 2_Tabell 6a K" xfId="20723" xr:uid="{00000000-0005-0000-0000-0000866A0000}"/>
    <cellStyle name="40% - Dekorfärg1 2 2 4 5 2 3" xfId="12776" xr:uid="{00000000-0005-0000-0000-0000876A0000}"/>
    <cellStyle name="40% - Dekorfärg1 2 2 4 5 2 3 2" xfId="47186" xr:uid="{00000000-0005-0000-0000-0000886A0000}"/>
    <cellStyle name="40% - Dekorfärg1 2 2 4 5 2 4" xfId="30273" xr:uid="{00000000-0005-0000-0000-0000896A0000}"/>
    <cellStyle name="40% - Dekorfärg1 2 2 4 5 2 5" xfId="47187" xr:uid="{00000000-0005-0000-0000-00008A6A0000}"/>
    <cellStyle name="40% - Dekorfärg1 2 2 4 5 2_Tabell 6a K" xfId="22717" xr:uid="{00000000-0005-0000-0000-00008B6A0000}"/>
    <cellStyle name="40% - Dekorfärg1 2 2 4 5 3" xfId="6084" xr:uid="{00000000-0005-0000-0000-00008C6A0000}"/>
    <cellStyle name="40% - Dekorfärg1 2 2 4 5 3 2" xfId="14969" xr:uid="{00000000-0005-0000-0000-00008D6A0000}"/>
    <cellStyle name="40% - Dekorfärg1 2 2 4 5 3 2 2" xfId="47188" xr:uid="{00000000-0005-0000-0000-00008E6A0000}"/>
    <cellStyle name="40% - Dekorfärg1 2 2 4 5 3 3" xfId="32466" xr:uid="{00000000-0005-0000-0000-00008F6A0000}"/>
    <cellStyle name="40% - Dekorfärg1 2 2 4 5 3 4" xfId="47189" xr:uid="{00000000-0005-0000-0000-0000906A0000}"/>
    <cellStyle name="40% - Dekorfärg1 2 2 4 5 3_Tabell 6a K" xfId="24001" xr:uid="{00000000-0005-0000-0000-0000916A0000}"/>
    <cellStyle name="40% - Dekorfärg1 2 2 4 5 4" xfId="10584" xr:uid="{00000000-0005-0000-0000-0000926A0000}"/>
    <cellStyle name="40% - Dekorfärg1 2 2 4 5 4 2" xfId="47190" xr:uid="{00000000-0005-0000-0000-0000936A0000}"/>
    <cellStyle name="40% - Dekorfärg1 2 2 4 5 4 2 2" xfId="47191" xr:uid="{00000000-0005-0000-0000-0000946A0000}"/>
    <cellStyle name="40% - Dekorfärg1 2 2 4 5 4 3" xfId="47192" xr:uid="{00000000-0005-0000-0000-0000956A0000}"/>
    <cellStyle name="40% - Dekorfärg1 2 2 4 5 5" xfId="28081" xr:uid="{00000000-0005-0000-0000-0000966A0000}"/>
    <cellStyle name="40% - Dekorfärg1 2 2 4 5 5 2" xfId="47193" xr:uid="{00000000-0005-0000-0000-0000976A0000}"/>
    <cellStyle name="40% - Dekorfärg1 2 2 4 5 6" xfId="47194" xr:uid="{00000000-0005-0000-0000-0000986A0000}"/>
    <cellStyle name="40% - Dekorfärg1 2 2 4 5 7" xfId="47195" xr:uid="{00000000-0005-0000-0000-0000996A0000}"/>
    <cellStyle name="40% - Dekorfärg1 2 2 4 5_Tabell 6a K" xfId="24258" xr:uid="{00000000-0005-0000-0000-00009A6A0000}"/>
    <cellStyle name="40% - Dekorfärg1 2 2 4 6" xfId="2409" xr:uid="{00000000-0005-0000-0000-00009B6A0000}"/>
    <cellStyle name="40% - Dekorfärg1 2 2 4 6 2" xfId="6795" xr:uid="{00000000-0005-0000-0000-00009C6A0000}"/>
    <cellStyle name="40% - Dekorfärg1 2 2 4 6 2 2" xfId="15680" xr:uid="{00000000-0005-0000-0000-00009D6A0000}"/>
    <cellStyle name="40% - Dekorfärg1 2 2 4 6 2 2 2" xfId="47196" xr:uid="{00000000-0005-0000-0000-00009E6A0000}"/>
    <cellStyle name="40% - Dekorfärg1 2 2 4 6 2 3" xfId="33177" xr:uid="{00000000-0005-0000-0000-00009F6A0000}"/>
    <cellStyle name="40% - Dekorfärg1 2 2 4 6 2 4" xfId="47197" xr:uid="{00000000-0005-0000-0000-0000A06A0000}"/>
    <cellStyle name="40% - Dekorfärg1 2 2 4 6 2_Tabell 6a K" xfId="18167" xr:uid="{00000000-0005-0000-0000-0000A16A0000}"/>
    <cellStyle name="40% - Dekorfärg1 2 2 4 6 3" xfId="11294" xr:uid="{00000000-0005-0000-0000-0000A26A0000}"/>
    <cellStyle name="40% - Dekorfärg1 2 2 4 6 3 2" xfId="47198" xr:uid="{00000000-0005-0000-0000-0000A36A0000}"/>
    <cellStyle name="40% - Dekorfärg1 2 2 4 6 3 2 2" xfId="47199" xr:uid="{00000000-0005-0000-0000-0000A46A0000}"/>
    <cellStyle name="40% - Dekorfärg1 2 2 4 6 3 3" xfId="47200" xr:uid="{00000000-0005-0000-0000-0000A56A0000}"/>
    <cellStyle name="40% - Dekorfärg1 2 2 4 6 4" xfId="28791" xr:uid="{00000000-0005-0000-0000-0000A66A0000}"/>
    <cellStyle name="40% - Dekorfärg1 2 2 4 6 4 2" xfId="47201" xr:uid="{00000000-0005-0000-0000-0000A76A0000}"/>
    <cellStyle name="40% - Dekorfärg1 2 2 4 6 5" xfId="47202" xr:uid="{00000000-0005-0000-0000-0000A86A0000}"/>
    <cellStyle name="40% - Dekorfärg1 2 2 4 6 6" xfId="47203" xr:uid="{00000000-0005-0000-0000-0000A96A0000}"/>
    <cellStyle name="40% - Dekorfärg1 2 2 4 6_Tabell 6a K" xfId="20936" xr:uid="{00000000-0005-0000-0000-0000AA6A0000}"/>
    <cellStyle name="40% - Dekorfärg1 2 2 4 7" xfId="4602" xr:uid="{00000000-0005-0000-0000-0000AB6A0000}"/>
    <cellStyle name="40% - Dekorfärg1 2 2 4 7 2" xfId="13487" xr:uid="{00000000-0005-0000-0000-0000AC6A0000}"/>
    <cellStyle name="40% - Dekorfärg1 2 2 4 7 2 2" xfId="47204" xr:uid="{00000000-0005-0000-0000-0000AD6A0000}"/>
    <cellStyle name="40% - Dekorfärg1 2 2 4 7 3" xfId="30984" xr:uid="{00000000-0005-0000-0000-0000AE6A0000}"/>
    <cellStyle name="40% - Dekorfärg1 2 2 4 7 4" xfId="47205" xr:uid="{00000000-0005-0000-0000-0000AF6A0000}"/>
    <cellStyle name="40% - Dekorfärg1 2 2 4 7_Tabell 6a K" xfId="20704" xr:uid="{00000000-0005-0000-0000-0000B06A0000}"/>
    <cellStyle name="40% - Dekorfärg1 2 2 4 8" xfId="9102" xr:uid="{00000000-0005-0000-0000-0000B16A0000}"/>
    <cellStyle name="40% - Dekorfärg1 2 2 4 8 2" xfId="47206" xr:uid="{00000000-0005-0000-0000-0000B26A0000}"/>
    <cellStyle name="40% - Dekorfärg1 2 2 4 8 2 2" xfId="47207" xr:uid="{00000000-0005-0000-0000-0000B36A0000}"/>
    <cellStyle name="40% - Dekorfärg1 2 2 4 8 3" xfId="47208" xr:uid="{00000000-0005-0000-0000-0000B46A0000}"/>
    <cellStyle name="40% - Dekorfärg1 2 2 4 9" xfId="26599" xr:uid="{00000000-0005-0000-0000-0000B56A0000}"/>
    <cellStyle name="40% - Dekorfärg1 2 2 4 9 2" xfId="47209" xr:uid="{00000000-0005-0000-0000-0000B66A0000}"/>
    <cellStyle name="40% - Dekorfärg1 2 2 4_Tabell 6a K" xfId="20995" xr:uid="{00000000-0005-0000-0000-0000B76A0000}"/>
    <cellStyle name="40% - Dekorfärg1 2 2 5" xfId="399" xr:uid="{00000000-0005-0000-0000-0000B86A0000}"/>
    <cellStyle name="40% - Dekorfärg1 2 2 5 2" xfId="823" xr:uid="{00000000-0005-0000-0000-0000B96A0000}"/>
    <cellStyle name="40% - Dekorfärg1 2 2 5 2 2" xfId="1705" xr:uid="{00000000-0005-0000-0000-0000BA6A0000}"/>
    <cellStyle name="40% - Dekorfärg1 2 2 5 2 2 2" xfId="3897" xr:uid="{00000000-0005-0000-0000-0000BB6A0000}"/>
    <cellStyle name="40% - Dekorfärg1 2 2 5 2 2 2 2" xfId="8283" xr:uid="{00000000-0005-0000-0000-0000BC6A0000}"/>
    <cellStyle name="40% - Dekorfärg1 2 2 5 2 2 2 2 2" xfId="17168" xr:uid="{00000000-0005-0000-0000-0000BD6A0000}"/>
    <cellStyle name="40% - Dekorfärg1 2 2 5 2 2 2 2 2 2" xfId="47210" xr:uid="{00000000-0005-0000-0000-0000BE6A0000}"/>
    <cellStyle name="40% - Dekorfärg1 2 2 5 2 2 2 2 3" xfId="34665" xr:uid="{00000000-0005-0000-0000-0000BF6A0000}"/>
    <cellStyle name="40% - Dekorfärg1 2 2 5 2 2 2 2_Tabell 6a K" xfId="19207" xr:uid="{00000000-0005-0000-0000-0000C06A0000}"/>
    <cellStyle name="40% - Dekorfärg1 2 2 5 2 2 2 3" xfId="12782" xr:uid="{00000000-0005-0000-0000-0000C16A0000}"/>
    <cellStyle name="40% - Dekorfärg1 2 2 5 2 2 2 3 2" xfId="47211" xr:uid="{00000000-0005-0000-0000-0000C26A0000}"/>
    <cellStyle name="40% - Dekorfärg1 2 2 5 2 2 2 4" xfId="30279" xr:uid="{00000000-0005-0000-0000-0000C36A0000}"/>
    <cellStyle name="40% - Dekorfärg1 2 2 5 2 2 2 5" xfId="47212" xr:uid="{00000000-0005-0000-0000-0000C46A0000}"/>
    <cellStyle name="40% - Dekorfärg1 2 2 5 2 2 2_Tabell 6a K" xfId="19963" xr:uid="{00000000-0005-0000-0000-0000C56A0000}"/>
    <cellStyle name="40% - Dekorfärg1 2 2 5 2 2 3" xfId="6090" xr:uid="{00000000-0005-0000-0000-0000C66A0000}"/>
    <cellStyle name="40% - Dekorfärg1 2 2 5 2 2 3 2" xfId="14975" xr:uid="{00000000-0005-0000-0000-0000C76A0000}"/>
    <cellStyle name="40% - Dekorfärg1 2 2 5 2 2 3 2 2" xfId="47213" xr:uid="{00000000-0005-0000-0000-0000C86A0000}"/>
    <cellStyle name="40% - Dekorfärg1 2 2 5 2 2 3 3" xfId="32472" xr:uid="{00000000-0005-0000-0000-0000C96A0000}"/>
    <cellStyle name="40% - Dekorfärg1 2 2 5 2 2 3 4" xfId="47214" xr:uid="{00000000-0005-0000-0000-0000CA6A0000}"/>
    <cellStyle name="40% - Dekorfärg1 2 2 5 2 2 3_Tabell 6a K" xfId="23261" xr:uid="{00000000-0005-0000-0000-0000CB6A0000}"/>
    <cellStyle name="40% - Dekorfärg1 2 2 5 2 2 4" xfId="10590" xr:uid="{00000000-0005-0000-0000-0000CC6A0000}"/>
    <cellStyle name="40% - Dekorfärg1 2 2 5 2 2 4 2" xfId="47215" xr:uid="{00000000-0005-0000-0000-0000CD6A0000}"/>
    <cellStyle name="40% - Dekorfärg1 2 2 5 2 2 4 2 2" xfId="47216" xr:uid="{00000000-0005-0000-0000-0000CE6A0000}"/>
    <cellStyle name="40% - Dekorfärg1 2 2 5 2 2 4 3" xfId="47217" xr:uid="{00000000-0005-0000-0000-0000CF6A0000}"/>
    <cellStyle name="40% - Dekorfärg1 2 2 5 2 2 5" xfId="28087" xr:uid="{00000000-0005-0000-0000-0000D06A0000}"/>
    <cellStyle name="40% - Dekorfärg1 2 2 5 2 2 5 2" xfId="47218" xr:uid="{00000000-0005-0000-0000-0000D16A0000}"/>
    <cellStyle name="40% - Dekorfärg1 2 2 5 2 2 6" xfId="47219" xr:uid="{00000000-0005-0000-0000-0000D26A0000}"/>
    <cellStyle name="40% - Dekorfärg1 2 2 5 2 2 7" xfId="47220" xr:uid="{00000000-0005-0000-0000-0000D36A0000}"/>
    <cellStyle name="40% - Dekorfärg1 2 2 5 2 2_Tabell 6a K" xfId="21196" xr:uid="{00000000-0005-0000-0000-0000D46A0000}"/>
    <cellStyle name="40% - Dekorfärg1 2 2 5 2 3" xfId="3015" xr:uid="{00000000-0005-0000-0000-0000D56A0000}"/>
    <cellStyle name="40% - Dekorfärg1 2 2 5 2 3 2" xfId="7401" xr:uid="{00000000-0005-0000-0000-0000D66A0000}"/>
    <cellStyle name="40% - Dekorfärg1 2 2 5 2 3 2 2" xfId="16286" xr:uid="{00000000-0005-0000-0000-0000D76A0000}"/>
    <cellStyle name="40% - Dekorfärg1 2 2 5 2 3 2 2 2" xfId="47221" xr:uid="{00000000-0005-0000-0000-0000D86A0000}"/>
    <cellStyle name="40% - Dekorfärg1 2 2 5 2 3 2 3" xfId="33783" xr:uid="{00000000-0005-0000-0000-0000D96A0000}"/>
    <cellStyle name="40% - Dekorfärg1 2 2 5 2 3 2 4" xfId="47222" xr:uid="{00000000-0005-0000-0000-0000DA6A0000}"/>
    <cellStyle name="40% - Dekorfärg1 2 2 5 2 3 2_Tabell 6a K" xfId="25335" xr:uid="{00000000-0005-0000-0000-0000DB6A0000}"/>
    <cellStyle name="40% - Dekorfärg1 2 2 5 2 3 3" xfId="11900" xr:uid="{00000000-0005-0000-0000-0000DC6A0000}"/>
    <cellStyle name="40% - Dekorfärg1 2 2 5 2 3 3 2" xfId="47223" xr:uid="{00000000-0005-0000-0000-0000DD6A0000}"/>
    <cellStyle name="40% - Dekorfärg1 2 2 5 2 3 3 2 2" xfId="47224" xr:uid="{00000000-0005-0000-0000-0000DE6A0000}"/>
    <cellStyle name="40% - Dekorfärg1 2 2 5 2 3 3 3" xfId="47225" xr:uid="{00000000-0005-0000-0000-0000DF6A0000}"/>
    <cellStyle name="40% - Dekorfärg1 2 2 5 2 3 4" xfId="29397" xr:uid="{00000000-0005-0000-0000-0000E06A0000}"/>
    <cellStyle name="40% - Dekorfärg1 2 2 5 2 3 4 2" xfId="47226" xr:uid="{00000000-0005-0000-0000-0000E16A0000}"/>
    <cellStyle name="40% - Dekorfärg1 2 2 5 2 3 5" xfId="47227" xr:uid="{00000000-0005-0000-0000-0000E26A0000}"/>
    <cellStyle name="40% - Dekorfärg1 2 2 5 2 3 6" xfId="47228" xr:uid="{00000000-0005-0000-0000-0000E36A0000}"/>
    <cellStyle name="40% - Dekorfärg1 2 2 5 2 3_Tabell 6a K" xfId="19473" xr:uid="{00000000-0005-0000-0000-0000E46A0000}"/>
    <cellStyle name="40% - Dekorfärg1 2 2 5 2 4" xfId="5208" xr:uid="{00000000-0005-0000-0000-0000E56A0000}"/>
    <cellStyle name="40% - Dekorfärg1 2 2 5 2 4 2" xfId="14093" xr:uid="{00000000-0005-0000-0000-0000E66A0000}"/>
    <cellStyle name="40% - Dekorfärg1 2 2 5 2 4 2 2" xfId="47229" xr:uid="{00000000-0005-0000-0000-0000E76A0000}"/>
    <cellStyle name="40% - Dekorfärg1 2 2 5 2 4 3" xfId="31590" xr:uid="{00000000-0005-0000-0000-0000E86A0000}"/>
    <cellStyle name="40% - Dekorfärg1 2 2 5 2 4 4" xfId="47230" xr:uid="{00000000-0005-0000-0000-0000E96A0000}"/>
    <cellStyle name="40% - Dekorfärg1 2 2 5 2 4_Tabell 6a K" xfId="22914" xr:uid="{00000000-0005-0000-0000-0000EA6A0000}"/>
    <cellStyle name="40% - Dekorfärg1 2 2 5 2 5" xfId="9708" xr:uid="{00000000-0005-0000-0000-0000EB6A0000}"/>
    <cellStyle name="40% - Dekorfärg1 2 2 5 2 5 2" xfId="47231" xr:uid="{00000000-0005-0000-0000-0000EC6A0000}"/>
    <cellStyle name="40% - Dekorfärg1 2 2 5 2 5 2 2" xfId="47232" xr:uid="{00000000-0005-0000-0000-0000ED6A0000}"/>
    <cellStyle name="40% - Dekorfärg1 2 2 5 2 5 3" xfId="47233" xr:uid="{00000000-0005-0000-0000-0000EE6A0000}"/>
    <cellStyle name="40% - Dekorfärg1 2 2 5 2 6" xfId="27205" xr:uid="{00000000-0005-0000-0000-0000EF6A0000}"/>
    <cellStyle name="40% - Dekorfärg1 2 2 5 2 6 2" xfId="47234" xr:uid="{00000000-0005-0000-0000-0000F06A0000}"/>
    <cellStyle name="40% - Dekorfärg1 2 2 5 2 7" xfId="47235" xr:uid="{00000000-0005-0000-0000-0000F16A0000}"/>
    <cellStyle name="40% - Dekorfärg1 2 2 5 2 8" xfId="47236" xr:uid="{00000000-0005-0000-0000-0000F26A0000}"/>
    <cellStyle name="40% - Dekorfärg1 2 2 5 2_Tabell 6a K" xfId="23054" xr:uid="{00000000-0005-0000-0000-0000F36A0000}"/>
    <cellStyle name="40% - Dekorfärg1 2 2 5 3" xfId="1704" xr:uid="{00000000-0005-0000-0000-0000F46A0000}"/>
    <cellStyle name="40% - Dekorfärg1 2 2 5 3 2" xfId="3896" xr:uid="{00000000-0005-0000-0000-0000F56A0000}"/>
    <cellStyle name="40% - Dekorfärg1 2 2 5 3 2 2" xfId="8282" xr:uid="{00000000-0005-0000-0000-0000F66A0000}"/>
    <cellStyle name="40% - Dekorfärg1 2 2 5 3 2 2 2" xfId="17167" xr:uid="{00000000-0005-0000-0000-0000F76A0000}"/>
    <cellStyle name="40% - Dekorfärg1 2 2 5 3 2 2 2 2" xfId="47237" xr:uid="{00000000-0005-0000-0000-0000F86A0000}"/>
    <cellStyle name="40% - Dekorfärg1 2 2 5 3 2 2 3" xfId="34664" xr:uid="{00000000-0005-0000-0000-0000F96A0000}"/>
    <cellStyle name="40% - Dekorfärg1 2 2 5 3 2 2_Tabell 6a K" xfId="21779" xr:uid="{00000000-0005-0000-0000-0000FA6A0000}"/>
    <cellStyle name="40% - Dekorfärg1 2 2 5 3 2 3" xfId="12781" xr:uid="{00000000-0005-0000-0000-0000FB6A0000}"/>
    <cellStyle name="40% - Dekorfärg1 2 2 5 3 2 3 2" xfId="47238" xr:uid="{00000000-0005-0000-0000-0000FC6A0000}"/>
    <cellStyle name="40% - Dekorfärg1 2 2 5 3 2 4" xfId="30278" xr:uid="{00000000-0005-0000-0000-0000FD6A0000}"/>
    <cellStyle name="40% - Dekorfärg1 2 2 5 3 2 5" xfId="47239" xr:uid="{00000000-0005-0000-0000-0000FE6A0000}"/>
    <cellStyle name="40% - Dekorfärg1 2 2 5 3 2_Tabell 6a K" xfId="25589" xr:uid="{00000000-0005-0000-0000-0000FF6A0000}"/>
    <cellStyle name="40% - Dekorfärg1 2 2 5 3 3" xfId="6089" xr:uid="{00000000-0005-0000-0000-0000006B0000}"/>
    <cellStyle name="40% - Dekorfärg1 2 2 5 3 3 2" xfId="14974" xr:uid="{00000000-0005-0000-0000-0000016B0000}"/>
    <cellStyle name="40% - Dekorfärg1 2 2 5 3 3 2 2" xfId="47240" xr:uid="{00000000-0005-0000-0000-0000026B0000}"/>
    <cellStyle name="40% - Dekorfärg1 2 2 5 3 3 3" xfId="32471" xr:uid="{00000000-0005-0000-0000-0000036B0000}"/>
    <cellStyle name="40% - Dekorfärg1 2 2 5 3 3 4" xfId="47241" xr:uid="{00000000-0005-0000-0000-0000046B0000}"/>
    <cellStyle name="40% - Dekorfärg1 2 2 5 3 3_Tabell 6a K" xfId="21378" xr:uid="{00000000-0005-0000-0000-0000056B0000}"/>
    <cellStyle name="40% - Dekorfärg1 2 2 5 3 4" xfId="10589" xr:uid="{00000000-0005-0000-0000-0000066B0000}"/>
    <cellStyle name="40% - Dekorfärg1 2 2 5 3 4 2" xfId="47242" xr:uid="{00000000-0005-0000-0000-0000076B0000}"/>
    <cellStyle name="40% - Dekorfärg1 2 2 5 3 4 2 2" xfId="47243" xr:uid="{00000000-0005-0000-0000-0000086B0000}"/>
    <cellStyle name="40% - Dekorfärg1 2 2 5 3 4 3" xfId="47244" xr:uid="{00000000-0005-0000-0000-0000096B0000}"/>
    <cellStyle name="40% - Dekorfärg1 2 2 5 3 5" xfId="28086" xr:uid="{00000000-0005-0000-0000-00000A6B0000}"/>
    <cellStyle name="40% - Dekorfärg1 2 2 5 3 5 2" xfId="47245" xr:uid="{00000000-0005-0000-0000-00000B6B0000}"/>
    <cellStyle name="40% - Dekorfärg1 2 2 5 3 6" xfId="47246" xr:uid="{00000000-0005-0000-0000-00000C6B0000}"/>
    <cellStyle name="40% - Dekorfärg1 2 2 5 3 7" xfId="47247" xr:uid="{00000000-0005-0000-0000-00000D6B0000}"/>
    <cellStyle name="40% - Dekorfärg1 2 2 5 3_Tabell 6a K" xfId="21511" xr:uid="{00000000-0005-0000-0000-00000E6B0000}"/>
    <cellStyle name="40% - Dekorfärg1 2 2 5 4" xfId="2591" xr:uid="{00000000-0005-0000-0000-00000F6B0000}"/>
    <cellStyle name="40% - Dekorfärg1 2 2 5 4 2" xfId="6977" xr:uid="{00000000-0005-0000-0000-0000106B0000}"/>
    <cellStyle name="40% - Dekorfärg1 2 2 5 4 2 2" xfId="15862" xr:uid="{00000000-0005-0000-0000-0000116B0000}"/>
    <cellStyle name="40% - Dekorfärg1 2 2 5 4 2 2 2" xfId="47248" xr:uid="{00000000-0005-0000-0000-0000126B0000}"/>
    <cellStyle name="40% - Dekorfärg1 2 2 5 4 2 3" xfId="33359" xr:uid="{00000000-0005-0000-0000-0000136B0000}"/>
    <cellStyle name="40% - Dekorfärg1 2 2 5 4 2 4" xfId="47249" xr:uid="{00000000-0005-0000-0000-0000146B0000}"/>
    <cellStyle name="40% - Dekorfärg1 2 2 5 4 2_Tabell 6a K" xfId="21644" xr:uid="{00000000-0005-0000-0000-0000156B0000}"/>
    <cellStyle name="40% - Dekorfärg1 2 2 5 4 3" xfId="11476" xr:uid="{00000000-0005-0000-0000-0000166B0000}"/>
    <cellStyle name="40% - Dekorfärg1 2 2 5 4 3 2" xfId="47250" xr:uid="{00000000-0005-0000-0000-0000176B0000}"/>
    <cellStyle name="40% - Dekorfärg1 2 2 5 4 3 2 2" xfId="47251" xr:uid="{00000000-0005-0000-0000-0000186B0000}"/>
    <cellStyle name="40% - Dekorfärg1 2 2 5 4 3 3" xfId="47252" xr:uid="{00000000-0005-0000-0000-0000196B0000}"/>
    <cellStyle name="40% - Dekorfärg1 2 2 5 4 4" xfId="28973" xr:uid="{00000000-0005-0000-0000-00001A6B0000}"/>
    <cellStyle name="40% - Dekorfärg1 2 2 5 4 4 2" xfId="47253" xr:uid="{00000000-0005-0000-0000-00001B6B0000}"/>
    <cellStyle name="40% - Dekorfärg1 2 2 5 4 5" xfId="47254" xr:uid="{00000000-0005-0000-0000-00001C6B0000}"/>
    <cellStyle name="40% - Dekorfärg1 2 2 5 4 6" xfId="47255" xr:uid="{00000000-0005-0000-0000-00001D6B0000}"/>
    <cellStyle name="40% - Dekorfärg1 2 2 5 4_Tabell 6a K" xfId="19999" xr:uid="{00000000-0005-0000-0000-00001E6B0000}"/>
    <cellStyle name="40% - Dekorfärg1 2 2 5 5" xfId="4784" xr:uid="{00000000-0005-0000-0000-00001F6B0000}"/>
    <cellStyle name="40% - Dekorfärg1 2 2 5 5 2" xfId="13669" xr:uid="{00000000-0005-0000-0000-0000206B0000}"/>
    <cellStyle name="40% - Dekorfärg1 2 2 5 5 2 2" xfId="47256" xr:uid="{00000000-0005-0000-0000-0000216B0000}"/>
    <cellStyle name="40% - Dekorfärg1 2 2 5 5 3" xfId="31166" xr:uid="{00000000-0005-0000-0000-0000226B0000}"/>
    <cellStyle name="40% - Dekorfärg1 2 2 5 5 4" xfId="47257" xr:uid="{00000000-0005-0000-0000-0000236B0000}"/>
    <cellStyle name="40% - Dekorfärg1 2 2 5 5_Tabell 6a K" xfId="23165" xr:uid="{00000000-0005-0000-0000-0000246B0000}"/>
    <cellStyle name="40% - Dekorfärg1 2 2 5 6" xfId="9284" xr:uid="{00000000-0005-0000-0000-0000256B0000}"/>
    <cellStyle name="40% - Dekorfärg1 2 2 5 6 2" xfId="47258" xr:uid="{00000000-0005-0000-0000-0000266B0000}"/>
    <cellStyle name="40% - Dekorfärg1 2 2 5 6 2 2" xfId="47259" xr:uid="{00000000-0005-0000-0000-0000276B0000}"/>
    <cellStyle name="40% - Dekorfärg1 2 2 5 6 3" xfId="47260" xr:uid="{00000000-0005-0000-0000-0000286B0000}"/>
    <cellStyle name="40% - Dekorfärg1 2 2 5 7" xfId="26781" xr:uid="{00000000-0005-0000-0000-0000296B0000}"/>
    <cellStyle name="40% - Dekorfärg1 2 2 5 7 2" xfId="47261" xr:uid="{00000000-0005-0000-0000-00002A6B0000}"/>
    <cellStyle name="40% - Dekorfärg1 2 2 5 8" xfId="47262" xr:uid="{00000000-0005-0000-0000-00002B6B0000}"/>
    <cellStyle name="40% - Dekorfärg1 2 2 5 9" xfId="47263" xr:uid="{00000000-0005-0000-0000-00002C6B0000}"/>
    <cellStyle name="40% - Dekorfärg1 2 2 5_Tabell 6a K" xfId="26246" xr:uid="{00000000-0005-0000-0000-00002D6B0000}"/>
    <cellStyle name="40% - Dekorfärg1 2 2 6" xfId="611" xr:uid="{00000000-0005-0000-0000-00002E6B0000}"/>
    <cellStyle name="40% - Dekorfärg1 2 2 6 2" xfId="1706" xr:uid="{00000000-0005-0000-0000-00002F6B0000}"/>
    <cellStyle name="40% - Dekorfärg1 2 2 6 2 2" xfId="3898" xr:uid="{00000000-0005-0000-0000-0000306B0000}"/>
    <cellStyle name="40% - Dekorfärg1 2 2 6 2 2 2" xfId="8284" xr:uid="{00000000-0005-0000-0000-0000316B0000}"/>
    <cellStyle name="40% - Dekorfärg1 2 2 6 2 2 2 2" xfId="17169" xr:uid="{00000000-0005-0000-0000-0000326B0000}"/>
    <cellStyle name="40% - Dekorfärg1 2 2 6 2 2 2 2 2" xfId="47264" xr:uid="{00000000-0005-0000-0000-0000336B0000}"/>
    <cellStyle name="40% - Dekorfärg1 2 2 6 2 2 2 3" xfId="34666" xr:uid="{00000000-0005-0000-0000-0000346B0000}"/>
    <cellStyle name="40% - Dekorfärg1 2 2 6 2 2 2_Tabell 6a K" xfId="22194" xr:uid="{00000000-0005-0000-0000-0000356B0000}"/>
    <cellStyle name="40% - Dekorfärg1 2 2 6 2 2 3" xfId="12783" xr:uid="{00000000-0005-0000-0000-0000366B0000}"/>
    <cellStyle name="40% - Dekorfärg1 2 2 6 2 2 3 2" xfId="47265" xr:uid="{00000000-0005-0000-0000-0000376B0000}"/>
    <cellStyle name="40% - Dekorfärg1 2 2 6 2 2 4" xfId="30280" xr:uid="{00000000-0005-0000-0000-0000386B0000}"/>
    <cellStyle name="40% - Dekorfärg1 2 2 6 2 2 5" xfId="47266" xr:uid="{00000000-0005-0000-0000-0000396B0000}"/>
    <cellStyle name="40% - Dekorfärg1 2 2 6 2 2_Tabell 6a K" xfId="25613" xr:uid="{00000000-0005-0000-0000-00003A6B0000}"/>
    <cellStyle name="40% - Dekorfärg1 2 2 6 2 3" xfId="6091" xr:uid="{00000000-0005-0000-0000-00003B6B0000}"/>
    <cellStyle name="40% - Dekorfärg1 2 2 6 2 3 2" xfId="14976" xr:uid="{00000000-0005-0000-0000-00003C6B0000}"/>
    <cellStyle name="40% - Dekorfärg1 2 2 6 2 3 2 2" xfId="47267" xr:uid="{00000000-0005-0000-0000-00003D6B0000}"/>
    <cellStyle name="40% - Dekorfärg1 2 2 6 2 3 3" xfId="32473" xr:uid="{00000000-0005-0000-0000-00003E6B0000}"/>
    <cellStyle name="40% - Dekorfärg1 2 2 6 2 3 4" xfId="47268" xr:uid="{00000000-0005-0000-0000-00003F6B0000}"/>
    <cellStyle name="40% - Dekorfärg1 2 2 6 2 3_Tabell 6a K" xfId="23548" xr:uid="{00000000-0005-0000-0000-0000406B0000}"/>
    <cellStyle name="40% - Dekorfärg1 2 2 6 2 4" xfId="10591" xr:uid="{00000000-0005-0000-0000-0000416B0000}"/>
    <cellStyle name="40% - Dekorfärg1 2 2 6 2 4 2" xfId="47269" xr:uid="{00000000-0005-0000-0000-0000426B0000}"/>
    <cellStyle name="40% - Dekorfärg1 2 2 6 2 4 2 2" xfId="47270" xr:uid="{00000000-0005-0000-0000-0000436B0000}"/>
    <cellStyle name="40% - Dekorfärg1 2 2 6 2 4 3" xfId="47271" xr:uid="{00000000-0005-0000-0000-0000446B0000}"/>
    <cellStyle name="40% - Dekorfärg1 2 2 6 2 5" xfId="28088" xr:uid="{00000000-0005-0000-0000-0000456B0000}"/>
    <cellStyle name="40% - Dekorfärg1 2 2 6 2 5 2" xfId="47272" xr:uid="{00000000-0005-0000-0000-0000466B0000}"/>
    <cellStyle name="40% - Dekorfärg1 2 2 6 2 6" xfId="47273" xr:uid="{00000000-0005-0000-0000-0000476B0000}"/>
    <cellStyle name="40% - Dekorfärg1 2 2 6 2 7" xfId="47274" xr:uid="{00000000-0005-0000-0000-0000486B0000}"/>
    <cellStyle name="40% - Dekorfärg1 2 2 6 2_Tabell 6a K" xfId="22789" xr:uid="{00000000-0005-0000-0000-0000496B0000}"/>
    <cellStyle name="40% - Dekorfärg1 2 2 6 3" xfId="2803" xr:uid="{00000000-0005-0000-0000-00004A6B0000}"/>
    <cellStyle name="40% - Dekorfärg1 2 2 6 3 2" xfId="7189" xr:uid="{00000000-0005-0000-0000-00004B6B0000}"/>
    <cellStyle name="40% - Dekorfärg1 2 2 6 3 2 2" xfId="16074" xr:uid="{00000000-0005-0000-0000-00004C6B0000}"/>
    <cellStyle name="40% - Dekorfärg1 2 2 6 3 2 2 2" xfId="47275" xr:uid="{00000000-0005-0000-0000-00004D6B0000}"/>
    <cellStyle name="40% - Dekorfärg1 2 2 6 3 2 3" xfId="33571" xr:uid="{00000000-0005-0000-0000-00004E6B0000}"/>
    <cellStyle name="40% - Dekorfärg1 2 2 6 3 2 4" xfId="47276" xr:uid="{00000000-0005-0000-0000-00004F6B0000}"/>
    <cellStyle name="40% - Dekorfärg1 2 2 6 3 2_Tabell 6a K" xfId="23815" xr:uid="{00000000-0005-0000-0000-0000506B0000}"/>
    <cellStyle name="40% - Dekorfärg1 2 2 6 3 3" xfId="11688" xr:uid="{00000000-0005-0000-0000-0000516B0000}"/>
    <cellStyle name="40% - Dekorfärg1 2 2 6 3 3 2" xfId="47277" xr:uid="{00000000-0005-0000-0000-0000526B0000}"/>
    <cellStyle name="40% - Dekorfärg1 2 2 6 3 3 2 2" xfId="47278" xr:uid="{00000000-0005-0000-0000-0000536B0000}"/>
    <cellStyle name="40% - Dekorfärg1 2 2 6 3 3 3" xfId="47279" xr:uid="{00000000-0005-0000-0000-0000546B0000}"/>
    <cellStyle name="40% - Dekorfärg1 2 2 6 3 4" xfId="29185" xr:uid="{00000000-0005-0000-0000-0000556B0000}"/>
    <cellStyle name="40% - Dekorfärg1 2 2 6 3 4 2" xfId="47280" xr:uid="{00000000-0005-0000-0000-0000566B0000}"/>
    <cellStyle name="40% - Dekorfärg1 2 2 6 3 5" xfId="47281" xr:uid="{00000000-0005-0000-0000-0000576B0000}"/>
    <cellStyle name="40% - Dekorfärg1 2 2 6 3 6" xfId="47282" xr:uid="{00000000-0005-0000-0000-0000586B0000}"/>
    <cellStyle name="40% - Dekorfärg1 2 2 6 3_Tabell 6a K" xfId="17955" xr:uid="{00000000-0005-0000-0000-0000596B0000}"/>
    <cellStyle name="40% - Dekorfärg1 2 2 6 4" xfId="4996" xr:uid="{00000000-0005-0000-0000-00005A6B0000}"/>
    <cellStyle name="40% - Dekorfärg1 2 2 6 4 2" xfId="13881" xr:uid="{00000000-0005-0000-0000-00005B6B0000}"/>
    <cellStyle name="40% - Dekorfärg1 2 2 6 4 2 2" xfId="47283" xr:uid="{00000000-0005-0000-0000-00005C6B0000}"/>
    <cellStyle name="40% - Dekorfärg1 2 2 6 4 3" xfId="31378" xr:uid="{00000000-0005-0000-0000-00005D6B0000}"/>
    <cellStyle name="40% - Dekorfärg1 2 2 6 4 4" xfId="47284" xr:uid="{00000000-0005-0000-0000-00005E6B0000}"/>
    <cellStyle name="40% - Dekorfärg1 2 2 6 4_Tabell 6a K" xfId="21903" xr:uid="{00000000-0005-0000-0000-00005F6B0000}"/>
    <cellStyle name="40% - Dekorfärg1 2 2 6 5" xfId="9496" xr:uid="{00000000-0005-0000-0000-0000606B0000}"/>
    <cellStyle name="40% - Dekorfärg1 2 2 6 5 2" xfId="47285" xr:uid="{00000000-0005-0000-0000-0000616B0000}"/>
    <cellStyle name="40% - Dekorfärg1 2 2 6 5 2 2" xfId="47286" xr:uid="{00000000-0005-0000-0000-0000626B0000}"/>
    <cellStyle name="40% - Dekorfärg1 2 2 6 5 3" xfId="47287" xr:uid="{00000000-0005-0000-0000-0000636B0000}"/>
    <cellStyle name="40% - Dekorfärg1 2 2 6 6" xfId="26993" xr:uid="{00000000-0005-0000-0000-0000646B0000}"/>
    <cellStyle name="40% - Dekorfärg1 2 2 6 6 2" xfId="47288" xr:uid="{00000000-0005-0000-0000-0000656B0000}"/>
    <cellStyle name="40% - Dekorfärg1 2 2 6 7" xfId="47289" xr:uid="{00000000-0005-0000-0000-0000666B0000}"/>
    <cellStyle name="40% - Dekorfärg1 2 2 6 8" xfId="47290" xr:uid="{00000000-0005-0000-0000-0000676B0000}"/>
    <cellStyle name="40% - Dekorfärg1 2 2 6_Tabell 6a K" xfId="18626" xr:uid="{00000000-0005-0000-0000-0000686B0000}"/>
    <cellStyle name="40% - Dekorfärg1 2 2 7" xfId="1035" xr:uid="{00000000-0005-0000-0000-0000696B0000}"/>
    <cellStyle name="40% - Dekorfärg1 2 2 7 2" xfId="1707" xr:uid="{00000000-0005-0000-0000-00006A6B0000}"/>
    <cellStyle name="40% - Dekorfärg1 2 2 7 2 2" xfId="3899" xr:uid="{00000000-0005-0000-0000-00006B6B0000}"/>
    <cellStyle name="40% - Dekorfärg1 2 2 7 2 2 2" xfId="8285" xr:uid="{00000000-0005-0000-0000-00006C6B0000}"/>
    <cellStyle name="40% - Dekorfärg1 2 2 7 2 2 2 2" xfId="17170" xr:uid="{00000000-0005-0000-0000-00006D6B0000}"/>
    <cellStyle name="40% - Dekorfärg1 2 2 7 2 2 2 2 2" xfId="47291" xr:uid="{00000000-0005-0000-0000-00006E6B0000}"/>
    <cellStyle name="40% - Dekorfärg1 2 2 7 2 2 2 3" xfId="34667" xr:uid="{00000000-0005-0000-0000-00006F6B0000}"/>
    <cellStyle name="40% - Dekorfärg1 2 2 7 2 2 2_Tabell 6a K" xfId="25717" xr:uid="{00000000-0005-0000-0000-0000706B0000}"/>
    <cellStyle name="40% - Dekorfärg1 2 2 7 2 2 3" xfId="12784" xr:uid="{00000000-0005-0000-0000-0000716B0000}"/>
    <cellStyle name="40% - Dekorfärg1 2 2 7 2 2 3 2" xfId="47292" xr:uid="{00000000-0005-0000-0000-0000726B0000}"/>
    <cellStyle name="40% - Dekorfärg1 2 2 7 2 2 4" xfId="30281" xr:uid="{00000000-0005-0000-0000-0000736B0000}"/>
    <cellStyle name="40% - Dekorfärg1 2 2 7 2 2 5" xfId="47293" xr:uid="{00000000-0005-0000-0000-0000746B0000}"/>
    <cellStyle name="40% - Dekorfärg1 2 2 7 2 2_Tabell 6a K" xfId="20094" xr:uid="{00000000-0005-0000-0000-0000756B0000}"/>
    <cellStyle name="40% - Dekorfärg1 2 2 7 2 3" xfId="6092" xr:uid="{00000000-0005-0000-0000-0000766B0000}"/>
    <cellStyle name="40% - Dekorfärg1 2 2 7 2 3 2" xfId="14977" xr:uid="{00000000-0005-0000-0000-0000776B0000}"/>
    <cellStyle name="40% - Dekorfärg1 2 2 7 2 3 2 2" xfId="47294" xr:uid="{00000000-0005-0000-0000-0000786B0000}"/>
    <cellStyle name="40% - Dekorfärg1 2 2 7 2 3 3" xfId="32474" xr:uid="{00000000-0005-0000-0000-0000796B0000}"/>
    <cellStyle name="40% - Dekorfärg1 2 2 7 2 3 4" xfId="47295" xr:uid="{00000000-0005-0000-0000-00007A6B0000}"/>
    <cellStyle name="40% - Dekorfärg1 2 2 7 2 3_Tabell 6a K" xfId="24342" xr:uid="{00000000-0005-0000-0000-00007B6B0000}"/>
    <cellStyle name="40% - Dekorfärg1 2 2 7 2 4" xfId="10592" xr:uid="{00000000-0005-0000-0000-00007C6B0000}"/>
    <cellStyle name="40% - Dekorfärg1 2 2 7 2 4 2" xfId="47296" xr:uid="{00000000-0005-0000-0000-00007D6B0000}"/>
    <cellStyle name="40% - Dekorfärg1 2 2 7 2 4 2 2" xfId="47297" xr:uid="{00000000-0005-0000-0000-00007E6B0000}"/>
    <cellStyle name="40% - Dekorfärg1 2 2 7 2 4 3" xfId="47298" xr:uid="{00000000-0005-0000-0000-00007F6B0000}"/>
    <cellStyle name="40% - Dekorfärg1 2 2 7 2 5" xfId="28089" xr:uid="{00000000-0005-0000-0000-0000806B0000}"/>
    <cellStyle name="40% - Dekorfärg1 2 2 7 2 5 2" xfId="47299" xr:uid="{00000000-0005-0000-0000-0000816B0000}"/>
    <cellStyle name="40% - Dekorfärg1 2 2 7 2 6" xfId="47300" xr:uid="{00000000-0005-0000-0000-0000826B0000}"/>
    <cellStyle name="40% - Dekorfärg1 2 2 7 2 7" xfId="47301" xr:uid="{00000000-0005-0000-0000-0000836B0000}"/>
    <cellStyle name="40% - Dekorfärg1 2 2 7 2_Tabell 6a K" xfId="20860" xr:uid="{00000000-0005-0000-0000-0000846B0000}"/>
    <cellStyle name="40% - Dekorfärg1 2 2 7 3" xfId="3227" xr:uid="{00000000-0005-0000-0000-0000856B0000}"/>
    <cellStyle name="40% - Dekorfärg1 2 2 7 3 2" xfId="7613" xr:uid="{00000000-0005-0000-0000-0000866B0000}"/>
    <cellStyle name="40% - Dekorfärg1 2 2 7 3 2 2" xfId="16498" xr:uid="{00000000-0005-0000-0000-0000876B0000}"/>
    <cellStyle name="40% - Dekorfärg1 2 2 7 3 2 2 2" xfId="47302" xr:uid="{00000000-0005-0000-0000-0000886B0000}"/>
    <cellStyle name="40% - Dekorfärg1 2 2 7 3 2 3" xfId="33995" xr:uid="{00000000-0005-0000-0000-0000896B0000}"/>
    <cellStyle name="40% - Dekorfärg1 2 2 7 3 2 4" xfId="47303" xr:uid="{00000000-0005-0000-0000-00008A6B0000}"/>
    <cellStyle name="40% - Dekorfärg1 2 2 7 3 2_Tabell 6a K" xfId="19733" xr:uid="{00000000-0005-0000-0000-00008B6B0000}"/>
    <cellStyle name="40% - Dekorfärg1 2 2 7 3 3" xfId="12112" xr:uid="{00000000-0005-0000-0000-00008C6B0000}"/>
    <cellStyle name="40% - Dekorfärg1 2 2 7 3 3 2" xfId="47304" xr:uid="{00000000-0005-0000-0000-00008D6B0000}"/>
    <cellStyle name="40% - Dekorfärg1 2 2 7 3 3 2 2" xfId="47305" xr:uid="{00000000-0005-0000-0000-00008E6B0000}"/>
    <cellStyle name="40% - Dekorfärg1 2 2 7 3 3 3" xfId="47306" xr:uid="{00000000-0005-0000-0000-00008F6B0000}"/>
    <cellStyle name="40% - Dekorfärg1 2 2 7 3 4" xfId="29609" xr:uid="{00000000-0005-0000-0000-0000906B0000}"/>
    <cellStyle name="40% - Dekorfärg1 2 2 7 3 4 2" xfId="47307" xr:uid="{00000000-0005-0000-0000-0000916B0000}"/>
    <cellStyle name="40% - Dekorfärg1 2 2 7 3 5" xfId="47308" xr:uid="{00000000-0005-0000-0000-0000926B0000}"/>
    <cellStyle name="40% - Dekorfärg1 2 2 7 3 6" xfId="47309" xr:uid="{00000000-0005-0000-0000-0000936B0000}"/>
    <cellStyle name="40% - Dekorfärg1 2 2 7 3_Tabell 6a K" xfId="25985" xr:uid="{00000000-0005-0000-0000-0000946B0000}"/>
    <cellStyle name="40% - Dekorfärg1 2 2 7 4" xfId="5420" xr:uid="{00000000-0005-0000-0000-0000956B0000}"/>
    <cellStyle name="40% - Dekorfärg1 2 2 7 4 2" xfId="14305" xr:uid="{00000000-0005-0000-0000-0000966B0000}"/>
    <cellStyle name="40% - Dekorfärg1 2 2 7 4 2 2" xfId="47310" xr:uid="{00000000-0005-0000-0000-0000976B0000}"/>
    <cellStyle name="40% - Dekorfärg1 2 2 7 4 3" xfId="31802" xr:uid="{00000000-0005-0000-0000-0000986B0000}"/>
    <cellStyle name="40% - Dekorfärg1 2 2 7 4 4" xfId="47311" xr:uid="{00000000-0005-0000-0000-0000996B0000}"/>
    <cellStyle name="40% - Dekorfärg1 2 2 7 4_Tabell 6a K" xfId="24902" xr:uid="{00000000-0005-0000-0000-00009A6B0000}"/>
    <cellStyle name="40% - Dekorfärg1 2 2 7 5" xfId="9920" xr:uid="{00000000-0005-0000-0000-00009B6B0000}"/>
    <cellStyle name="40% - Dekorfärg1 2 2 7 5 2" xfId="47312" xr:uid="{00000000-0005-0000-0000-00009C6B0000}"/>
    <cellStyle name="40% - Dekorfärg1 2 2 7 5 2 2" xfId="47313" xr:uid="{00000000-0005-0000-0000-00009D6B0000}"/>
    <cellStyle name="40% - Dekorfärg1 2 2 7 5 3" xfId="47314" xr:uid="{00000000-0005-0000-0000-00009E6B0000}"/>
    <cellStyle name="40% - Dekorfärg1 2 2 7 6" xfId="27417" xr:uid="{00000000-0005-0000-0000-00009F6B0000}"/>
    <cellStyle name="40% - Dekorfärg1 2 2 7 6 2" xfId="47315" xr:uid="{00000000-0005-0000-0000-0000A06B0000}"/>
    <cellStyle name="40% - Dekorfärg1 2 2 7 7" xfId="47316" xr:uid="{00000000-0005-0000-0000-0000A16B0000}"/>
    <cellStyle name="40% - Dekorfärg1 2 2 7 8" xfId="47317" xr:uid="{00000000-0005-0000-0000-0000A26B0000}"/>
    <cellStyle name="40% - Dekorfärg1 2 2 7_Tabell 6a K" xfId="25107" xr:uid="{00000000-0005-0000-0000-0000A36B0000}"/>
    <cellStyle name="40% - Dekorfärg1 2 2 8" xfId="1688" xr:uid="{00000000-0005-0000-0000-0000A46B0000}"/>
    <cellStyle name="40% - Dekorfärg1 2 2 8 2" xfId="3880" xr:uid="{00000000-0005-0000-0000-0000A56B0000}"/>
    <cellStyle name="40% - Dekorfärg1 2 2 8 2 2" xfId="8266" xr:uid="{00000000-0005-0000-0000-0000A66B0000}"/>
    <cellStyle name="40% - Dekorfärg1 2 2 8 2 2 2" xfId="17151" xr:uid="{00000000-0005-0000-0000-0000A76B0000}"/>
    <cellStyle name="40% - Dekorfärg1 2 2 8 2 2 2 2" xfId="47318" xr:uid="{00000000-0005-0000-0000-0000A86B0000}"/>
    <cellStyle name="40% - Dekorfärg1 2 2 8 2 2 3" xfId="34648" xr:uid="{00000000-0005-0000-0000-0000A96B0000}"/>
    <cellStyle name="40% - Dekorfärg1 2 2 8 2 2_Tabell 6a K" xfId="25917" xr:uid="{00000000-0005-0000-0000-0000AA6B0000}"/>
    <cellStyle name="40% - Dekorfärg1 2 2 8 2 3" xfId="12765" xr:uid="{00000000-0005-0000-0000-0000AB6B0000}"/>
    <cellStyle name="40% - Dekorfärg1 2 2 8 2 3 2" xfId="47319" xr:uid="{00000000-0005-0000-0000-0000AC6B0000}"/>
    <cellStyle name="40% - Dekorfärg1 2 2 8 2 4" xfId="30262" xr:uid="{00000000-0005-0000-0000-0000AD6B0000}"/>
    <cellStyle name="40% - Dekorfärg1 2 2 8 2 5" xfId="47320" xr:uid="{00000000-0005-0000-0000-0000AE6B0000}"/>
    <cellStyle name="40% - Dekorfärg1 2 2 8 2_Tabell 6a K" xfId="24775" xr:uid="{00000000-0005-0000-0000-0000AF6B0000}"/>
    <cellStyle name="40% - Dekorfärg1 2 2 8 3" xfId="6073" xr:uid="{00000000-0005-0000-0000-0000B06B0000}"/>
    <cellStyle name="40% - Dekorfärg1 2 2 8 3 2" xfId="14958" xr:uid="{00000000-0005-0000-0000-0000B16B0000}"/>
    <cellStyle name="40% - Dekorfärg1 2 2 8 3 2 2" xfId="47321" xr:uid="{00000000-0005-0000-0000-0000B26B0000}"/>
    <cellStyle name="40% - Dekorfärg1 2 2 8 3 3" xfId="32455" xr:uid="{00000000-0005-0000-0000-0000B36B0000}"/>
    <cellStyle name="40% - Dekorfärg1 2 2 8 3 4" xfId="47322" xr:uid="{00000000-0005-0000-0000-0000B46B0000}"/>
    <cellStyle name="40% - Dekorfärg1 2 2 8 3_Tabell 6a K" xfId="19935" xr:uid="{00000000-0005-0000-0000-0000B56B0000}"/>
    <cellStyle name="40% - Dekorfärg1 2 2 8 4" xfId="10573" xr:uid="{00000000-0005-0000-0000-0000B66B0000}"/>
    <cellStyle name="40% - Dekorfärg1 2 2 8 4 2" xfId="47323" xr:uid="{00000000-0005-0000-0000-0000B76B0000}"/>
    <cellStyle name="40% - Dekorfärg1 2 2 8 4 2 2" xfId="47324" xr:uid="{00000000-0005-0000-0000-0000B86B0000}"/>
    <cellStyle name="40% - Dekorfärg1 2 2 8 4 3" xfId="47325" xr:uid="{00000000-0005-0000-0000-0000B96B0000}"/>
    <cellStyle name="40% - Dekorfärg1 2 2 8 5" xfId="28070" xr:uid="{00000000-0005-0000-0000-0000BA6B0000}"/>
    <cellStyle name="40% - Dekorfärg1 2 2 8 5 2" xfId="47326" xr:uid="{00000000-0005-0000-0000-0000BB6B0000}"/>
    <cellStyle name="40% - Dekorfärg1 2 2 8 6" xfId="47327" xr:uid="{00000000-0005-0000-0000-0000BC6B0000}"/>
    <cellStyle name="40% - Dekorfärg1 2 2 8 7" xfId="47328" xr:uid="{00000000-0005-0000-0000-0000BD6B0000}"/>
    <cellStyle name="40% - Dekorfärg1 2 2 8_Tabell 6a K" xfId="20277" xr:uid="{00000000-0005-0000-0000-0000BE6B0000}"/>
    <cellStyle name="40% - Dekorfärg1 2 2 9" xfId="2379" xr:uid="{00000000-0005-0000-0000-0000BF6B0000}"/>
    <cellStyle name="40% - Dekorfärg1 2 2 9 2" xfId="6765" xr:uid="{00000000-0005-0000-0000-0000C06B0000}"/>
    <cellStyle name="40% - Dekorfärg1 2 2 9 2 2" xfId="15650" xr:uid="{00000000-0005-0000-0000-0000C16B0000}"/>
    <cellStyle name="40% - Dekorfärg1 2 2 9 2 2 2" xfId="47329" xr:uid="{00000000-0005-0000-0000-0000C26B0000}"/>
    <cellStyle name="40% - Dekorfärg1 2 2 9 2 3" xfId="33147" xr:uid="{00000000-0005-0000-0000-0000C36B0000}"/>
    <cellStyle name="40% - Dekorfärg1 2 2 9 2 4" xfId="47330" xr:uid="{00000000-0005-0000-0000-0000C46B0000}"/>
    <cellStyle name="40% - Dekorfärg1 2 2 9 2_Tabell 6a K" xfId="22375" xr:uid="{00000000-0005-0000-0000-0000C56B0000}"/>
    <cellStyle name="40% - Dekorfärg1 2 2 9 3" xfId="11264" xr:uid="{00000000-0005-0000-0000-0000C66B0000}"/>
    <cellStyle name="40% - Dekorfärg1 2 2 9 3 2" xfId="47331" xr:uid="{00000000-0005-0000-0000-0000C76B0000}"/>
    <cellStyle name="40% - Dekorfärg1 2 2 9 3 2 2" xfId="47332" xr:uid="{00000000-0005-0000-0000-0000C86B0000}"/>
    <cellStyle name="40% - Dekorfärg1 2 2 9 3 3" xfId="47333" xr:uid="{00000000-0005-0000-0000-0000C96B0000}"/>
    <cellStyle name="40% - Dekorfärg1 2 2 9 4" xfId="28761" xr:uid="{00000000-0005-0000-0000-0000CA6B0000}"/>
    <cellStyle name="40% - Dekorfärg1 2 2 9 4 2" xfId="47334" xr:uid="{00000000-0005-0000-0000-0000CB6B0000}"/>
    <cellStyle name="40% - Dekorfärg1 2 2 9 5" xfId="47335" xr:uid="{00000000-0005-0000-0000-0000CC6B0000}"/>
    <cellStyle name="40% - Dekorfärg1 2 2 9 6" xfId="47336" xr:uid="{00000000-0005-0000-0000-0000CD6B0000}"/>
    <cellStyle name="40% - Dekorfärg1 2 2 9_Tabell 6a K" xfId="23753" xr:uid="{00000000-0005-0000-0000-0000CE6B0000}"/>
    <cellStyle name="40% - Dekorfärg1 2 2_Tabell 6a K" xfId="25276" xr:uid="{00000000-0005-0000-0000-0000CF6B0000}"/>
    <cellStyle name="40% - Dekorfärg1 2 3" xfId="259" xr:uid="{00000000-0005-0000-0000-0000D06B0000}"/>
    <cellStyle name="40% - Dekorfärg1 2 3 10" xfId="47337" xr:uid="{00000000-0005-0000-0000-0000D16B0000}"/>
    <cellStyle name="40% - Dekorfärg1 2 3 11" xfId="47338" xr:uid="{00000000-0005-0000-0000-0000D26B0000}"/>
    <cellStyle name="40% - Dekorfärg1 2 3 12" xfId="47339" xr:uid="{00000000-0005-0000-0000-0000D36B0000}"/>
    <cellStyle name="40% - Dekorfärg1 2 3 2" xfId="471" xr:uid="{00000000-0005-0000-0000-0000D46B0000}"/>
    <cellStyle name="40% - Dekorfärg1 2 3 2 2" xfId="895" xr:uid="{00000000-0005-0000-0000-0000D56B0000}"/>
    <cellStyle name="40% - Dekorfärg1 2 3 2 2 2" xfId="1710" xr:uid="{00000000-0005-0000-0000-0000D66B0000}"/>
    <cellStyle name="40% - Dekorfärg1 2 3 2 2 2 2" xfId="3902" xr:uid="{00000000-0005-0000-0000-0000D76B0000}"/>
    <cellStyle name="40% - Dekorfärg1 2 3 2 2 2 2 2" xfId="8288" xr:uid="{00000000-0005-0000-0000-0000D86B0000}"/>
    <cellStyle name="40% - Dekorfärg1 2 3 2 2 2 2 2 2" xfId="17173" xr:uid="{00000000-0005-0000-0000-0000D96B0000}"/>
    <cellStyle name="40% - Dekorfärg1 2 3 2 2 2 2 2 2 2" xfId="47340" xr:uid="{00000000-0005-0000-0000-0000DA6B0000}"/>
    <cellStyle name="40% - Dekorfärg1 2 3 2 2 2 2 2 3" xfId="34670" xr:uid="{00000000-0005-0000-0000-0000DB6B0000}"/>
    <cellStyle name="40% - Dekorfärg1 2 3 2 2 2 2 2_Tabell 6a K" xfId="20735" xr:uid="{00000000-0005-0000-0000-0000DC6B0000}"/>
    <cellStyle name="40% - Dekorfärg1 2 3 2 2 2 2 3" xfId="12787" xr:uid="{00000000-0005-0000-0000-0000DD6B0000}"/>
    <cellStyle name="40% - Dekorfärg1 2 3 2 2 2 2 3 2" xfId="47341" xr:uid="{00000000-0005-0000-0000-0000DE6B0000}"/>
    <cellStyle name="40% - Dekorfärg1 2 3 2 2 2 2 4" xfId="30284" xr:uid="{00000000-0005-0000-0000-0000DF6B0000}"/>
    <cellStyle name="40% - Dekorfärg1 2 3 2 2 2 2 5" xfId="47342" xr:uid="{00000000-0005-0000-0000-0000E06B0000}"/>
    <cellStyle name="40% - Dekorfärg1 2 3 2 2 2 2_Tabell 6a K" xfId="22278" xr:uid="{00000000-0005-0000-0000-0000E16B0000}"/>
    <cellStyle name="40% - Dekorfärg1 2 3 2 2 2 3" xfId="6095" xr:uid="{00000000-0005-0000-0000-0000E26B0000}"/>
    <cellStyle name="40% - Dekorfärg1 2 3 2 2 2 3 2" xfId="14980" xr:uid="{00000000-0005-0000-0000-0000E36B0000}"/>
    <cellStyle name="40% - Dekorfärg1 2 3 2 2 2 3 2 2" xfId="47343" xr:uid="{00000000-0005-0000-0000-0000E46B0000}"/>
    <cellStyle name="40% - Dekorfärg1 2 3 2 2 2 3 3" xfId="32477" xr:uid="{00000000-0005-0000-0000-0000E56B0000}"/>
    <cellStyle name="40% - Dekorfärg1 2 3 2 2 2 3 4" xfId="47344" xr:uid="{00000000-0005-0000-0000-0000E66B0000}"/>
    <cellStyle name="40% - Dekorfärg1 2 3 2 2 2 3_Tabell 6a K" xfId="24289" xr:uid="{00000000-0005-0000-0000-0000E76B0000}"/>
    <cellStyle name="40% - Dekorfärg1 2 3 2 2 2 4" xfId="10595" xr:uid="{00000000-0005-0000-0000-0000E86B0000}"/>
    <cellStyle name="40% - Dekorfärg1 2 3 2 2 2 4 2" xfId="47345" xr:uid="{00000000-0005-0000-0000-0000E96B0000}"/>
    <cellStyle name="40% - Dekorfärg1 2 3 2 2 2 4 2 2" xfId="47346" xr:uid="{00000000-0005-0000-0000-0000EA6B0000}"/>
    <cellStyle name="40% - Dekorfärg1 2 3 2 2 2 4 3" xfId="47347" xr:uid="{00000000-0005-0000-0000-0000EB6B0000}"/>
    <cellStyle name="40% - Dekorfärg1 2 3 2 2 2 5" xfId="28092" xr:uid="{00000000-0005-0000-0000-0000EC6B0000}"/>
    <cellStyle name="40% - Dekorfärg1 2 3 2 2 2 5 2" xfId="47348" xr:uid="{00000000-0005-0000-0000-0000ED6B0000}"/>
    <cellStyle name="40% - Dekorfärg1 2 3 2 2 2 6" xfId="47349" xr:uid="{00000000-0005-0000-0000-0000EE6B0000}"/>
    <cellStyle name="40% - Dekorfärg1 2 3 2 2 2 7" xfId="47350" xr:uid="{00000000-0005-0000-0000-0000EF6B0000}"/>
    <cellStyle name="40% - Dekorfärg1 2 3 2 2 2_Tabell 6a K" xfId="23005" xr:uid="{00000000-0005-0000-0000-0000F06B0000}"/>
    <cellStyle name="40% - Dekorfärg1 2 3 2 2 3" xfId="3087" xr:uid="{00000000-0005-0000-0000-0000F16B0000}"/>
    <cellStyle name="40% - Dekorfärg1 2 3 2 2 3 2" xfId="7473" xr:uid="{00000000-0005-0000-0000-0000F26B0000}"/>
    <cellStyle name="40% - Dekorfärg1 2 3 2 2 3 2 2" xfId="16358" xr:uid="{00000000-0005-0000-0000-0000F36B0000}"/>
    <cellStyle name="40% - Dekorfärg1 2 3 2 2 3 2 2 2" xfId="47351" xr:uid="{00000000-0005-0000-0000-0000F46B0000}"/>
    <cellStyle name="40% - Dekorfärg1 2 3 2 2 3 2 3" xfId="33855" xr:uid="{00000000-0005-0000-0000-0000F56B0000}"/>
    <cellStyle name="40% - Dekorfärg1 2 3 2 2 3 2 4" xfId="47352" xr:uid="{00000000-0005-0000-0000-0000F66B0000}"/>
    <cellStyle name="40% - Dekorfärg1 2 3 2 2 3 2_Tabell 6a K" xfId="24021" xr:uid="{00000000-0005-0000-0000-0000F76B0000}"/>
    <cellStyle name="40% - Dekorfärg1 2 3 2 2 3 3" xfId="11972" xr:uid="{00000000-0005-0000-0000-0000F86B0000}"/>
    <cellStyle name="40% - Dekorfärg1 2 3 2 2 3 3 2" xfId="47353" xr:uid="{00000000-0005-0000-0000-0000F96B0000}"/>
    <cellStyle name="40% - Dekorfärg1 2 3 2 2 3 3 2 2" xfId="47354" xr:uid="{00000000-0005-0000-0000-0000FA6B0000}"/>
    <cellStyle name="40% - Dekorfärg1 2 3 2 2 3 3 3" xfId="47355" xr:uid="{00000000-0005-0000-0000-0000FB6B0000}"/>
    <cellStyle name="40% - Dekorfärg1 2 3 2 2 3 4" xfId="29469" xr:uid="{00000000-0005-0000-0000-0000FC6B0000}"/>
    <cellStyle name="40% - Dekorfärg1 2 3 2 2 3 4 2" xfId="47356" xr:uid="{00000000-0005-0000-0000-0000FD6B0000}"/>
    <cellStyle name="40% - Dekorfärg1 2 3 2 2 3 5" xfId="47357" xr:uid="{00000000-0005-0000-0000-0000FE6B0000}"/>
    <cellStyle name="40% - Dekorfärg1 2 3 2 2 3 6" xfId="47358" xr:uid="{00000000-0005-0000-0000-0000FF6B0000}"/>
    <cellStyle name="40% - Dekorfärg1 2 3 2 2 3_Tabell 6a K" xfId="23751" xr:uid="{00000000-0005-0000-0000-0000006C0000}"/>
    <cellStyle name="40% - Dekorfärg1 2 3 2 2 4" xfId="5280" xr:uid="{00000000-0005-0000-0000-0000016C0000}"/>
    <cellStyle name="40% - Dekorfärg1 2 3 2 2 4 2" xfId="14165" xr:uid="{00000000-0005-0000-0000-0000026C0000}"/>
    <cellStyle name="40% - Dekorfärg1 2 3 2 2 4 2 2" xfId="47359" xr:uid="{00000000-0005-0000-0000-0000036C0000}"/>
    <cellStyle name="40% - Dekorfärg1 2 3 2 2 4 3" xfId="31662" xr:uid="{00000000-0005-0000-0000-0000046C0000}"/>
    <cellStyle name="40% - Dekorfärg1 2 3 2 2 4 4" xfId="47360" xr:uid="{00000000-0005-0000-0000-0000056C0000}"/>
    <cellStyle name="40% - Dekorfärg1 2 3 2 2 4_Tabell 6a K" xfId="25075" xr:uid="{00000000-0005-0000-0000-0000066C0000}"/>
    <cellStyle name="40% - Dekorfärg1 2 3 2 2 5" xfId="9780" xr:uid="{00000000-0005-0000-0000-0000076C0000}"/>
    <cellStyle name="40% - Dekorfärg1 2 3 2 2 5 2" xfId="47361" xr:uid="{00000000-0005-0000-0000-0000086C0000}"/>
    <cellStyle name="40% - Dekorfärg1 2 3 2 2 5 2 2" xfId="47362" xr:uid="{00000000-0005-0000-0000-0000096C0000}"/>
    <cellStyle name="40% - Dekorfärg1 2 3 2 2 5 3" xfId="47363" xr:uid="{00000000-0005-0000-0000-00000A6C0000}"/>
    <cellStyle name="40% - Dekorfärg1 2 3 2 2 6" xfId="27277" xr:uid="{00000000-0005-0000-0000-00000B6C0000}"/>
    <cellStyle name="40% - Dekorfärg1 2 3 2 2 6 2" xfId="47364" xr:uid="{00000000-0005-0000-0000-00000C6C0000}"/>
    <cellStyle name="40% - Dekorfärg1 2 3 2 2 7" xfId="47365" xr:uid="{00000000-0005-0000-0000-00000D6C0000}"/>
    <cellStyle name="40% - Dekorfärg1 2 3 2 2 8" xfId="47366" xr:uid="{00000000-0005-0000-0000-00000E6C0000}"/>
    <cellStyle name="40% - Dekorfärg1 2 3 2 2_Tabell 6a K" xfId="20539" xr:uid="{00000000-0005-0000-0000-00000F6C0000}"/>
    <cellStyle name="40% - Dekorfärg1 2 3 2 3" xfId="1709" xr:uid="{00000000-0005-0000-0000-0000106C0000}"/>
    <cellStyle name="40% - Dekorfärg1 2 3 2 3 2" xfId="3901" xr:uid="{00000000-0005-0000-0000-0000116C0000}"/>
    <cellStyle name="40% - Dekorfärg1 2 3 2 3 2 2" xfId="8287" xr:uid="{00000000-0005-0000-0000-0000126C0000}"/>
    <cellStyle name="40% - Dekorfärg1 2 3 2 3 2 2 2" xfId="17172" xr:uid="{00000000-0005-0000-0000-0000136C0000}"/>
    <cellStyle name="40% - Dekorfärg1 2 3 2 3 2 2 2 2" xfId="47367" xr:uid="{00000000-0005-0000-0000-0000146C0000}"/>
    <cellStyle name="40% - Dekorfärg1 2 3 2 3 2 2 3" xfId="34669" xr:uid="{00000000-0005-0000-0000-0000156C0000}"/>
    <cellStyle name="40% - Dekorfärg1 2 3 2 3 2 2_Tabell 6a K" xfId="20373" xr:uid="{00000000-0005-0000-0000-0000166C0000}"/>
    <cellStyle name="40% - Dekorfärg1 2 3 2 3 2 3" xfId="12786" xr:uid="{00000000-0005-0000-0000-0000176C0000}"/>
    <cellStyle name="40% - Dekorfärg1 2 3 2 3 2 3 2" xfId="47368" xr:uid="{00000000-0005-0000-0000-0000186C0000}"/>
    <cellStyle name="40% - Dekorfärg1 2 3 2 3 2 4" xfId="30283" xr:uid="{00000000-0005-0000-0000-0000196C0000}"/>
    <cellStyle name="40% - Dekorfärg1 2 3 2 3 2 5" xfId="47369" xr:uid="{00000000-0005-0000-0000-00001A6C0000}"/>
    <cellStyle name="40% - Dekorfärg1 2 3 2 3 2_Tabell 6a K" xfId="20118" xr:uid="{00000000-0005-0000-0000-00001B6C0000}"/>
    <cellStyle name="40% - Dekorfärg1 2 3 2 3 3" xfId="6094" xr:uid="{00000000-0005-0000-0000-00001C6C0000}"/>
    <cellStyle name="40% - Dekorfärg1 2 3 2 3 3 2" xfId="14979" xr:uid="{00000000-0005-0000-0000-00001D6C0000}"/>
    <cellStyle name="40% - Dekorfärg1 2 3 2 3 3 2 2" xfId="47370" xr:uid="{00000000-0005-0000-0000-00001E6C0000}"/>
    <cellStyle name="40% - Dekorfärg1 2 3 2 3 3 3" xfId="32476" xr:uid="{00000000-0005-0000-0000-00001F6C0000}"/>
    <cellStyle name="40% - Dekorfärg1 2 3 2 3 3 4" xfId="47371" xr:uid="{00000000-0005-0000-0000-0000206C0000}"/>
    <cellStyle name="40% - Dekorfärg1 2 3 2 3 3_Tabell 6a K" xfId="25792" xr:uid="{00000000-0005-0000-0000-0000216C0000}"/>
    <cellStyle name="40% - Dekorfärg1 2 3 2 3 4" xfId="10594" xr:uid="{00000000-0005-0000-0000-0000226C0000}"/>
    <cellStyle name="40% - Dekorfärg1 2 3 2 3 4 2" xfId="47372" xr:uid="{00000000-0005-0000-0000-0000236C0000}"/>
    <cellStyle name="40% - Dekorfärg1 2 3 2 3 4 2 2" xfId="47373" xr:uid="{00000000-0005-0000-0000-0000246C0000}"/>
    <cellStyle name="40% - Dekorfärg1 2 3 2 3 4 3" xfId="47374" xr:uid="{00000000-0005-0000-0000-0000256C0000}"/>
    <cellStyle name="40% - Dekorfärg1 2 3 2 3 5" xfId="28091" xr:uid="{00000000-0005-0000-0000-0000266C0000}"/>
    <cellStyle name="40% - Dekorfärg1 2 3 2 3 5 2" xfId="47375" xr:uid="{00000000-0005-0000-0000-0000276C0000}"/>
    <cellStyle name="40% - Dekorfärg1 2 3 2 3 6" xfId="47376" xr:uid="{00000000-0005-0000-0000-0000286C0000}"/>
    <cellStyle name="40% - Dekorfärg1 2 3 2 3 7" xfId="47377" xr:uid="{00000000-0005-0000-0000-0000296C0000}"/>
    <cellStyle name="40% - Dekorfärg1 2 3 2 3_Tabell 6a K" xfId="19971" xr:uid="{00000000-0005-0000-0000-00002A6C0000}"/>
    <cellStyle name="40% - Dekorfärg1 2 3 2 4" xfId="2663" xr:uid="{00000000-0005-0000-0000-00002B6C0000}"/>
    <cellStyle name="40% - Dekorfärg1 2 3 2 4 2" xfId="7049" xr:uid="{00000000-0005-0000-0000-00002C6C0000}"/>
    <cellStyle name="40% - Dekorfärg1 2 3 2 4 2 2" xfId="15934" xr:uid="{00000000-0005-0000-0000-00002D6C0000}"/>
    <cellStyle name="40% - Dekorfärg1 2 3 2 4 2 2 2" xfId="47378" xr:uid="{00000000-0005-0000-0000-00002E6C0000}"/>
    <cellStyle name="40% - Dekorfärg1 2 3 2 4 2 3" xfId="33431" xr:uid="{00000000-0005-0000-0000-00002F6C0000}"/>
    <cellStyle name="40% - Dekorfärg1 2 3 2 4 2 4" xfId="47379" xr:uid="{00000000-0005-0000-0000-0000306C0000}"/>
    <cellStyle name="40% - Dekorfärg1 2 3 2 4 2_Tabell 6a K" xfId="26060" xr:uid="{00000000-0005-0000-0000-0000316C0000}"/>
    <cellStyle name="40% - Dekorfärg1 2 3 2 4 3" xfId="11548" xr:uid="{00000000-0005-0000-0000-0000326C0000}"/>
    <cellStyle name="40% - Dekorfärg1 2 3 2 4 3 2" xfId="47380" xr:uid="{00000000-0005-0000-0000-0000336C0000}"/>
    <cellStyle name="40% - Dekorfärg1 2 3 2 4 3 2 2" xfId="47381" xr:uid="{00000000-0005-0000-0000-0000346C0000}"/>
    <cellStyle name="40% - Dekorfärg1 2 3 2 4 3 3" xfId="47382" xr:uid="{00000000-0005-0000-0000-0000356C0000}"/>
    <cellStyle name="40% - Dekorfärg1 2 3 2 4 4" xfId="29045" xr:uid="{00000000-0005-0000-0000-0000366C0000}"/>
    <cellStyle name="40% - Dekorfärg1 2 3 2 4 4 2" xfId="47383" xr:uid="{00000000-0005-0000-0000-0000376C0000}"/>
    <cellStyle name="40% - Dekorfärg1 2 3 2 4 5" xfId="47384" xr:uid="{00000000-0005-0000-0000-0000386C0000}"/>
    <cellStyle name="40% - Dekorfärg1 2 3 2 4 6" xfId="47385" xr:uid="{00000000-0005-0000-0000-0000396C0000}"/>
    <cellStyle name="40% - Dekorfärg1 2 3 2 4_Tabell 6a K" xfId="24344" xr:uid="{00000000-0005-0000-0000-00003A6C0000}"/>
    <cellStyle name="40% - Dekorfärg1 2 3 2 5" xfId="4856" xr:uid="{00000000-0005-0000-0000-00003B6C0000}"/>
    <cellStyle name="40% - Dekorfärg1 2 3 2 5 2" xfId="13741" xr:uid="{00000000-0005-0000-0000-00003C6C0000}"/>
    <cellStyle name="40% - Dekorfärg1 2 3 2 5 2 2" xfId="47386" xr:uid="{00000000-0005-0000-0000-00003D6C0000}"/>
    <cellStyle name="40% - Dekorfärg1 2 3 2 5 3" xfId="31238" xr:uid="{00000000-0005-0000-0000-00003E6C0000}"/>
    <cellStyle name="40% - Dekorfärg1 2 3 2 5 4" xfId="47387" xr:uid="{00000000-0005-0000-0000-00003F6C0000}"/>
    <cellStyle name="40% - Dekorfärg1 2 3 2 5_Tabell 6a K" xfId="19203" xr:uid="{00000000-0005-0000-0000-0000406C0000}"/>
    <cellStyle name="40% - Dekorfärg1 2 3 2 6" xfId="9356" xr:uid="{00000000-0005-0000-0000-0000416C0000}"/>
    <cellStyle name="40% - Dekorfärg1 2 3 2 6 2" xfId="47388" xr:uid="{00000000-0005-0000-0000-0000426C0000}"/>
    <cellStyle name="40% - Dekorfärg1 2 3 2 6 2 2" xfId="47389" xr:uid="{00000000-0005-0000-0000-0000436C0000}"/>
    <cellStyle name="40% - Dekorfärg1 2 3 2 6 3" xfId="47390" xr:uid="{00000000-0005-0000-0000-0000446C0000}"/>
    <cellStyle name="40% - Dekorfärg1 2 3 2 7" xfId="26853" xr:uid="{00000000-0005-0000-0000-0000456C0000}"/>
    <cellStyle name="40% - Dekorfärg1 2 3 2 7 2" xfId="47391" xr:uid="{00000000-0005-0000-0000-0000466C0000}"/>
    <cellStyle name="40% - Dekorfärg1 2 3 2 8" xfId="47392" xr:uid="{00000000-0005-0000-0000-0000476C0000}"/>
    <cellStyle name="40% - Dekorfärg1 2 3 2 9" xfId="47393" xr:uid="{00000000-0005-0000-0000-0000486C0000}"/>
    <cellStyle name="40% - Dekorfärg1 2 3 2_Tabell 6a K" xfId="25250" xr:uid="{00000000-0005-0000-0000-0000496C0000}"/>
    <cellStyle name="40% - Dekorfärg1 2 3 3" xfId="683" xr:uid="{00000000-0005-0000-0000-00004A6C0000}"/>
    <cellStyle name="40% - Dekorfärg1 2 3 3 2" xfId="1711" xr:uid="{00000000-0005-0000-0000-00004B6C0000}"/>
    <cellStyle name="40% - Dekorfärg1 2 3 3 2 2" xfId="3903" xr:uid="{00000000-0005-0000-0000-00004C6C0000}"/>
    <cellStyle name="40% - Dekorfärg1 2 3 3 2 2 2" xfId="8289" xr:uid="{00000000-0005-0000-0000-00004D6C0000}"/>
    <cellStyle name="40% - Dekorfärg1 2 3 3 2 2 2 2" xfId="17174" xr:uid="{00000000-0005-0000-0000-00004E6C0000}"/>
    <cellStyle name="40% - Dekorfärg1 2 3 3 2 2 2 2 2" xfId="47394" xr:uid="{00000000-0005-0000-0000-00004F6C0000}"/>
    <cellStyle name="40% - Dekorfärg1 2 3 3 2 2 2 3" xfId="34671" xr:uid="{00000000-0005-0000-0000-0000506C0000}"/>
    <cellStyle name="40% - Dekorfärg1 2 3 3 2 2 2_Tabell 6a K" xfId="20693" xr:uid="{00000000-0005-0000-0000-0000516C0000}"/>
    <cellStyle name="40% - Dekorfärg1 2 3 3 2 2 3" xfId="12788" xr:uid="{00000000-0005-0000-0000-0000526C0000}"/>
    <cellStyle name="40% - Dekorfärg1 2 3 3 2 2 3 2" xfId="47395" xr:uid="{00000000-0005-0000-0000-0000536C0000}"/>
    <cellStyle name="40% - Dekorfärg1 2 3 3 2 2 4" xfId="30285" xr:uid="{00000000-0005-0000-0000-0000546C0000}"/>
    <cellStyle name="40% - Dekorfärg1 2 3 3 2 2 5" xfId="47396" xr:uid="{00000000-0005-0000-0000-0000556C0000}"/>
    <cellStyle name="40% - Dekorfärg1 2 3 3 2 2_Tabell 6a K" xfId="24496" xr:uid="{00000000-0005-0000-0000-0000566C0000}"/>
    <cellStyle name="40% - Dekorfärg1 2 3 3 2 3" xfId="6096" xr:uid="{00000000-0005-0000-0000-0000576C0000}"/>
    <cellStyle name="40% - Dekorfärg1 2 3 3 2 3 2" xfId="14981" xr:uid="{00000000-0005-0000-0000-0000586C0000}"/>
    <cellStyle name="40% - Dekorfärg1 2 3 3 2 3 2 2" xfId="47397" xr:uid="{00000000-0005-0000-0000-0000596C0000}"/>
    <cellStyle name="40% - Dekorfärg1 2 3 3 2 3 3" xfId="32478" xr:uid="{00000000-0005-0000-0000-00005A6C0000}"/>
    <cellStyle name="40% - Dekorfärg1 2 3 3 2 3 4" xfId="47398" xr:uid="{00000000-0005-0000-0000-00005B6C0000}"/>
    <cellStyle name="40% - Dekorfärg1 2 3 3 2 3_Tabell 6a K" xfId="22112" xr:uid="{00000000-0005-0000-0000-00005C6C0000}"/>
    <cellStyle name="40% - Dekorfärg1 2 3 3 2 4" xfId="10596" xr:uid="{00000000-0005-0000-0000-00005D6C0000}"/>
    <cellStyle name="40% - Dekorfärg1 2 3 3 2 4 2" xfId="47399" xr:uid="{00000000-0005-0000-0000-00005E6C0000}"/>
    <cellStyle name="40% - Dekorfärg1 2 3 3 2 4 2 2" xfId="47400" xr:uid="{00000000-0005-0000-0000-00005F6C0000}"/>
    <cellStyle name="40% - Dekorfärg1 2 3 3 2 4 3" xfId="47401" xr:uid="{00000000-0005-0000-0000-0000606C0000}"/>
    <cellStyle name="40% - Dekorfärg1 2 3 3 2 5" xfId="28093" xr:uid="{00000000-0005-0000-0000-0000616C0000}"/>
    <cellStyle name="40% - Dekorfärg1 2 3 3 2 5 2" xfId="47402" xr:uid="{00000000-0005-0000-0000-0000626C0000}"/>
    <cellStyle name="40% - Dekorfärg1 2 3 3 2 6" xfId="47403" xr:uid="{00000000-0005-0000-0000-0000636C0000}"/>
    <cellStyle name="40% - Dekorfärg1 2 3 3 2 7" xfId="47404" xr:uid="{00000000-0005-0000-0000-0000646C0000}"/>
    <cellStyle name="40% - Dekorfärg1 2 3 3 2_Tabell 6a K" xfId="19472" xr:uid="{00000000-0005-0000-0000-0000656C0000}"/>
    <cellStyle name="40% - Dekorfärg1 2 3 3 3" xfId="2875" xr:uid="{00000000-0005-0000-0000-0000666C0000}"/>
    <cellStyle name="40% - Dekorfärg1 2 3 3 3 2" xfId="7261" xr:uid="{00000000-0005-0000-0000-0000676C0000}"/>
    <cellStyle name="40% - Dekorfärg1 2 3 3 3 2 2" xfId="16146" xr:uid="{00000000-0005-0000-0000-0000686C0000}"/>
    <cellStyle name="40% - Dekorfärg1 2 3 3 3 2 2 2" xfId="47405" xr:uid="{00000000-0005-0000-0000-0000696C0000}"/>
    <cellStyle name="40% - Dekorfärg1 2 3 3 3 2 3" xfId="33643" xr:uid="{00000000-0005-0000-0000-00006A6C0000}"/>
    <cellStyle name="40% - Dekorfärg1 2 3 3 3 2 4" xfId="47406" xr:uid="{00000000-0005-0000-0000-00006B6C0000}"/>
    <cellStyle name="40% - Dekorfärg1 2 3 3 3 2_Tabell 6a K" xfId="24681" xr:uid="{00000000-0005-0000-0000-00006C6C0000}"/>
    <cellStyle name="40% - Dekorfärg1 2 3 3 3 3" xfId="11760" xr:uid="{00000000-0005-0000-0000-00006D6C0000}"/>
    <cellStyle name="40% - Dekorfärg1 2 3 3 3 3 2" xfId="47407" xr:uid="{00000000-0005-0000-0000-00006E6C0000}"/>
    <cellStyle name="40% - Dekorfärg1 2 3 3 3 3 2 2" xfId="47408" xr:uid="{00000000-0005-0000-0000-00006F6C0000}"/>
    <cellStyle name="40% - Dekorfärg1 2 3 3 3 3 3" xfId="47409" xr:uid="{00000000-0005-0000-0000-0000706C0000}"/>
    <cellStyle name="40% - Dekorfärg1 2 3 3 3 4" xfId="29257" xr:uid="{00000000-0005-0000-0000-0000716C0000}"/>
    <cellStyle name="40% - Dekorfärg1 2 3 3 3 4 2" xfId="47410" xr:uid="{00000000-0005-0000-0000-0000726C0000}"/>
    <cellStyle name="40% - Dekorfärg1 2 3 3 3 5" xfId="47411" xr:uid="{00000000-0005-0000-0000-0000736C0000}"/>
    <cellStyle name="40% - Dekorfärg1 2 3 3 3 6" xfId="47412" xr:uid="{00000000-0005-0000-0000-0000746C0000}"/>
    <cellStyle name="40% - Dekorfärg1 2 3 3 3_Tabell 6a K" xfId="21456" xr:uid="{00000000-0005-0000-0000-0000756C0000}"/>
    <cellStyle name="40% - Dekorfärg1 2 3 3 4" xfId="5068" xr:uid="{00000000-0005-0000-0000-0000766C0000}"/>
    <cellStyle name="40% - Dekorfärg1 2 3 3 4 2" xfId="13953" xr:uid="{00000000-0005-0000-0000-0000776C0000}"/>
    <cellStyle name="40% - Dekorfärg1 2 3 3 4 2 2" xfId="47413" xr:uid="{00000000-0005-0000-0000-0000786C0000}"/>
    <cellStyle name="40% - Dekorfärg1 2 3 3 4 3" xfId="31450" xr:uid="{00000000-0005-0000-0000-0000796C0000}"/>
    <cellStyle name="40% - Dekorfärg1 2 3 3 4 4" xfId="47414" xr:uid="{00000000-0005-0000-0000-00007A6C0000}"/>
    <cellStyle name="40% - Dekorfärg1 2 3 3 4_Tabell 6a K" xfId="23891" xr:uid="{00000000-0005-0000-0000-00007B6C0000}"/>
    <cellStyle name="40% - Dekorfärg1 2 3 3 5" xfId="9568" xr:uid="{00000000-0005-0000-0000-00007C6C0000}"/>
    <cellStyle name="40% - Dekorfärg1 2 3 3 5 2" xfId="47415" xr:uid="{00000000-0005-0000-0000-00007D6C0000}"/>
    <cellStyle name="40% - Dekorfärg1 2 3 3 5 2 2" xfId="47416" xr:uid="{00000000-0005-0000-0000-00007E6C0000}"/>
    <cellStyle name="40% - Dekorfärg1 2 3 3 5 3" xfId="47417" xr:uid="{00000000-0005-0000-0000-00007F6C0000}"/>
    <cellStyle name="40% - Dekorfärg1 2 3 3 6" xfId="27065" xr:uid="{00000000-0005-0000-0000-0000806C0000}"/>
    <cellStyle name="40% - Dekorfärg1 2 3 3 6 2" xfId="47418" xr:uid="{00000000-0005-0000-0000-0000816C0000}"/>
    <cellStyle name="40% - Dekorfärg1 2 3 3 7" xfId="47419" xr:uid="{00000000-0005-0000-0000-0000826C0000}"/>
    <cellStyle name="40% - Dekorfärg1 2 3 3 8" xfId="47420" xr:uid="{00000000-0005-0000-0000-0000836C0000}"/>
    <cellStyle name="40% - Dekorfärg1 2 3 3_Tabell 6a K" xfId="21113" xr:uid="{00000000-0005-0000-0000-0000846C0000}"/>
    <cellStyle name="40% - Dekorfärg1 2 3 4" xfId="1107" xr:uid="{00000000-0005-0000-0000-0000856C0000}"/>
    <cellStyle name="40% - Dekorfärg1 2 3 4 2" xfId="1712" xr:uid="{00000000-0005-0000-0000-0000866C0000}"/>
    <cellStyle name="40% - Dekorfärg1 2 3 4 2 2" xfId="3904" xr:uid="{00000000-0005-0000-0000-0000876C0000}"/>
    <cellStyle name="40% - Dekorfärg1 2 3 4 2 2 2" xfId="8290" xr:uid="{00000000-0005-0000-0000-0000886C0000}"/>
    <cellStyle name="40% - Dekorfärg1 2 3 4 2 2 2 2" xfId="17175" xr:uid="{00000000-0005-0000-0000-0000896C0000}"/>
    <cellStyle name="40% - Dekorfärg1 2 3 4 2 2 2 2 2" xfId="47421" xr:uid="{00000000-0005-0000-0000-00008A6C0000}"/>
    <cellStyle name="40% - Dekorfärg1 2 3 4 2 2 2 3" xfId="34672" xr:uid="{00000000-0005-0000-0000-00008B6C0000}"/>
    <cellStyle name="40% - Dekorfärg1 2 3 4 2 2 2_Tabell 6a K" xfId="22324" xr:uid="{00000000-0005-0000-0000-00008C6C0000}"/>
    <cellStyle name="40% - Dekorfärg1 2 3 4 2 2 3" xfId="12789" xr:uid="{00000000-0005-0000-0000-00008D6C0000}"/>
    <cellStyle name="40% - Dekorfärg1 2 3 4 2 2 3 2" xfId="47422" xr:uid="{00000000-0005-0000-0000-00008E6C0000}"/>
    <cellStyle name="40% - Dekorfärg1 2 3 4 2 2 4" xfId="30286" xr:uid="{00000000-0005-0000-0000-00008F6C0000}"/>
    <cellStyle name="40% - Dekorfärg1 2 3 4 2 2 5" xfId="47423" xr:uid="{00000000-0005-0000-0000-0000906C0000}"/>
    <cellStyle name="40% - Dekorfärg1 2 3 4 2 2_Tabell 6a K" xfId="21643" xr:uid="{00000000-0005-0000-0000-0000916C0000}"/>
    <cellStyle name="40% - Dekorfärg1 2 3 4 2 3" xfId="6097" xr:uid="{00000000-0005-0000-0000-0000926C0000}"/>
    <cellStyle name="40% - Dekorfärg1 2 3 4 2 3 2" xfId="14982" xr:uid="{00000000-0005-0000-0000-0000936C0000}"/>
    <cellStyle name="40% - Dekorfärg1 2 3 4 2 3 2 2" xfId="47424" xr:uid="{00000000-0005-0000-0000-0000946C0000}"/>
    <cellStyle name="40% - Dekorfärg1 2 3 4 2 3 3" xfId="32479" xr:uid="{00000000-0005-0000-0000-0000956C0000}"/>
    <cellStyle name="40% - Dekorfärg1 2 3 4 2 3 4" xfId="47425" xr:uid="{00000000-0005-0000-0000-0000966C0000}"/>
    <cellStyle name="40% - Dekorfärg1 2 3 4 2 3_Tabell 6a K" xfId="24824" xr:uid="{00000000-0005-0000-0000-0000976C0000}"/>
    <cellStyle name="40% - Dekorfärg1 2 3 4 2 4" xfId="10597" xr:uid="{00000000-0005-0000-0000-0000986C0000}"/>
    <cellStyle name="40% - Dekorfärg1 2 3 4 2 4 2" xfId="47426" xr:uid="{00000000-0005-0000-0000-0000996C0000}"/>
    <cellStyle name="40% - Dekorfärg1 2 3 4 2 4 2 2" xfId="47427" xr:uid="{00000000-0005-0000-0000-00009A6C0000}"/>
    <cellStyle name="40% - Dekorfärg1 2 3 4 2 4 3" xfId="47428" xr:uid="{00000000-0005-0000-0000-00009B6C0000}"/>
    <cellStyle name="40% - Dekorfärg1 2 3 4 2 5" xfId="28094" xr:uid="{00000000-0005-0000-0000-00009C6C0000}"/>
    <cellStyle name="40% - Dekorfärg1 2 3 4 2 5 2" xfId="47429" xr:uid="{00000000-0005-0000-0000-00009D6C0000}"/>
    <cellStyle name="40% - Dekorfärg1 2 3 4 2 6" xfId="47430" xr:uid="{00000000-0005-0000-0000-00009E6C0000}"/>
    <cellStyle name="40% - Dekorfärg1 2 3 4 2 7" xfId="47431" xr:uid="{00000000-0005-0000-0000-00009F6C0000}"/>
    <cellStyle name="40% - Dekorfärg1 2 3 4 2_Tabell 6a K" xfId="25454" xr:uid="{00000000-0005-0000-0000-0000A06C0000}"/>
    <cellStyle name="40% - Dekorfärg1 2 3 4 3" xfId="3299" xr:uid="{00000000-0005-0000-0000-0000A16C0000}"/>
    <cellStyle name="40% - Dekorfärg1 2 3 4 3 2" xfId="7685" xr:uid="{00000000-0005-0000-0000-0000A26C0000}"/>
    <cellStyle name="40% - Dekorfärg1 2 3 4 3 2 2" xfId="16570" xr:uid="{00000000-0005-0000-0000-0000A36C0000}"/>
    <cellStyle name="40% - Dekorfärg1 2 3 4 3 2 2 2" xfId="47432" xr:uid="{00000000-0005-0000-0000-0000A46C0000}"/>
    <cellStyle name="40% - Dekorfärg1 2 3 4 3 2 3" xfId="34067" xr:uid="{00000000-0005-0000-0000-0000A56C0000}"/>
    <cellStyle name="40% - Dekorfärg1 2 3 4 3 2 4" xfId="47433" xr:uid="{00000000-0005-0000-0000-0000A66C0000}"/>
    <cellStyle name="40% - Dekorfärg1 2 3 4 3 2_Tabell 6a K" xfId="19045" xr:uid="{00000000-0005-0000-0000-0000A76C0000}"/>
    <cellStyle name="40% - Dekorfärg1 2 3 4 3 3" xfId="12184" xr:uid="{00000000-0005-0000-0000-0000A86C0000}"/>
    <cellStyle name="40% - Dekorfärg1 2 3 4 3 3 2" xfId="47434" xr:uid="{00000000-0005-0000-0000-0000A96C0000}"/>
    <cellStyle name="40% - Dekorfärg1 2 3 4 3 3 2 2" xfId="47435" xr:uid="{00000000-0005-0000-0000-0000AA6C0000}"/>
    <cellStyle name="40% - Dekorfärg1 2 3 4 3 3 3" xfId="47436" xr:uid="{00000000-0005-0000-0000-0000AB6C0000}"/>
    <cellStyle name="40% - Dekorfärg1 2 3 4 3 4" xfId="29681" xr:uid="{00000000-0005-0000-0000-0000AC6C0000}"/>
    <cellStyle name="40% - Dekorfärg1 2 3 4 3 4 2" xfId="47437" xr:uid="{00000000-0005-0000-0000-0000AD6C0000}"/>
    <cellStyle name="40% - Dekorfärg1 2 3 4 3 5" xfId="47438" xr:uid="{00000000-0005-0000-0000-0000AE6C0000}"/>
    <cellStyle name="40% - Dekorfärg1 2 3 4 3 6" xfId="47439" xr:uid="{00000000-0005-0000-0000-0000AF6C0000}"/>
    <cellStyle name="40% - Dekorfärg1 2 3 4 3_Tabell 6a K" xfId="25821" xr:uid="{00000000-0005-0000-0000-0000B06C0000}"/>
    <cellStyle name="40% - Dekorfärg1 2 3 4 4" xfId="5492" xr:uid="{00000000-0005-0000-0000-0000B16C0000}"/>
    <cellStyle name="40% - Dekorfärg1 2 3 4 4 2" xfId="14377" xr:uid="{00000000-0005-0000-0000-0000B26C0000}"/>
    <cellStyle name="40% - Dekorfärg1 2 3 4 4 2 2" xfId="47440" xr:uid="{00000000-0005-0000-0000-0000B36C0000}"/>
    <cellStyle name="40% - Dekorfärg1 2 3 4 4 3" xfId="31874" xr:uid="{00000000-0005-0000-0000-0000B46C0000}"/>
    <cellStyle name="40% - Dekorfärg1 2 3 4 4 4" xfId="47441" xr:uid="{00000000-0005-0000-0000-0000B56C0000}"/>
    <cellStyle name="40% - Dekorfärg1 2 3 4 4_Tabell 6a K" xfId="19572" xr:uid="{00000000-0005-0000-0000-0000B66C0000}"/>
    <cellStyle name="40% - Dekorfärg1 2 3 4 5" xfId="9992" xr:uid="{00000000-0005-0000-0000-0000B76C0000}"/>
    <cellStyle name="40% - Dekorfärg1 2 3 4 5 2" xfId="47442" xr:uid="{00000000-0005-0000-0000-0000B86C0000}"/>
    <cellStyle name="40% - Dekorfärg1 2 3 4 5 2 2" xfId="47443" xr:uid="{00000000-0005-0000-0000-0000B96C0000}"/>
    <cellStyle name="40% - Dekorfärg1 2 3 4 5 3" xfId="47444" xr:uid="{00000000-0005-0000-0000-0000BA6C0000}"/>
    <cellStyle name="40% - Dekorfärg1 2 3 4 6" xfId="27489" xr:uid="{00000000-0005-0000-0000-0000BB6C0000}"/>
    <cellStyle name="40% - Dekorfärg1 2 3 4 6 2" xfId="47445" xr:uid="{00000000-0005-0000-0000-0000BC6C0000}"/>
    <cellStyle name="40% - Dekorfärg1 2 3 4 7" xfId="47446" xr:uid="{00000000-0005-0000-0000-0000BD6C0000}"/>
    <cellStyle name="40% - Dekorfärg1 2 3 4 8" xfId="47447" xr:uid="{00000000-0005-0000-0000-0000BE6C0000}"/>
    <cellStyle name="40% - Dekorfärg1 2 3 4_Tabell 6a K" xfId="21374" xr:uid="{00000000-0005-0000-0000-0000BF6C0000}"/>
    <cellStyle name="40% - Dekorfärg1 2 3 5" xfId="1708" xr:uid="{00000000-0005-0000-0000-0000C06C0000}"/>
    <cellStyle name="40% - Dekorfärg1 2 3 5 2" xfId="3900" xr:uid="{00000000-0005-0000-0000-0000C16C0000}"/>
    <cellStyle name="40% - Dekorfärg1 2 3 5 2 2" xfId="8286" xr:uid="{00000000-0005-0000-0000-0000C26C0000}"/>
    <cellStyle name="40% - Dekorfärg1 2 3 5 2 2 2" xfId="17171" xr:uid="{00000000-0005-0000-0000-0000C36C0000}"/>
    <cellStyle name="40% - Dekorfärg1 2 3 5 2 2 2 2" xfId="47448" xr:uid="{00000000-0005-0000-0000-0000C46C0000}"/>
    <cellStyle name="40% - Dekorfärg1 2 3 5 2 2 3" xfId="34668" xr:uid="{00000000-0005-0000-0000-0000C56C0000}"/>
    <cellStyle name="40% - Dekorfärg1 2 3 5 2 2_Tabell 6a K" xfId="25984" xr:uid="{00000000-0005-0000-0000-0000C66C0000}"/>
    <cellStyle name="40% - Dekorfärg1 2 3 5 2 3" xfId="12785" xr:uid="{00000000-0005-0000-0000-0000C76C0000}"/>
    <cellStyle name="40% - Dekorfärg1 2 3 5 2 3 2" xfId="47449" xr:uid="{00000000-0005-0000-0000-0000C86C0000}"/>
    <cellStyle name="40% - Dekorfärg1 2 3 5 2 4" xfId="30282" xr:uid="{00000000-0005-0000-0000-0000C96C0000}"/>
    <cellStyle name="40% - Dekorfärg1 2 3 5 2 5" xfId="47450" xr:uid="{00000000-0005-0000-0000-0000CA6C0000}"/>
    <cellStyle name="40% - Dekorfärg1 2 3 5 2_Tabell 6a K" xfId="23283" xr:uid="{00000000-0005-0000-0000-0000CB6C0000}"/>
    <cellStyle name="40% - Dekorfärg1 2 3 5 3" xfId="6093" xr:uid="{00000000-0005-0000-0000-0000CC6C0000}"/>
    <cellStyle name="40% - Dekorfärg1 2 3 5 3 2" xfId="14978" xr:uid="{00000000-0005-0000-0000-0000CD6C0000}"/>
    <cellStyle name="40% - Dekorfärg1 2 3 5 3 2 2" xfId="47451" xr:uid="{00000000-0005-0000-0000-0000CE6C0000}"/>
    <cellStyle name="40% - Dekorfärg1 2 3 5 3 3" xfId="32475" xr:uid="{00000000-0005-0000-0000-0000CF6C0000}"/>
    <cellStyle name="40% - Dekorfärg1 2 3 5 3 4" xfId="47452" xr:uid="{00000000-0005-0000-0000-0000D06C0000}"/>
    <cellStyle name="40% - Dekorfärg1 2 3 5 3_Tabell 6a K" xfId="17889" xr:uid="{00000000-0005-0000-0000-0000D16C0000}"/>
    <cellStyle name="40% - Dekorfärg1 2 3 5 4" xfId="10593" xr:uid="{00000000-0005-0000-0000-0000D26C0000}"/>
    <cellStyle name="40% - Dekorfärg1 2 3 5 4 2" xfId="47453" xr:uid="{00000000-0005-0000-0000-0000D36C0000}"/>
    <cellStyle name="40% - Dekorfärg1 2 3 5 4 2 2" xfId="47454" xr:uid="{00000000-0005-0000-0000-0000D46C0000}"/>
    <cellStyle name="40% - Dekorfärg1 2 3 5 4 3" xfId="47455" xr:uid="{00000000-0005-0000-0000-0000D56C0000}"/>
    <cellStyle name="40% - Dekorfärg1 2 3 5 5" xfId="28090" xr:uid="{00000000-0005-0000-0000-0000D66C0000}"/>
    <cellStyle name="40% - Dekorfärg1 2 3 5 5 2" xfId="47456" xr:uid="{00000000-0005-0000-0000-0000D76C0000}"/>
    <cellStyle name="40% - Dekorfärg1 2 3 5 6" xfId="47457" xr:uid="{00000000-0005-0000-0000-0000D86C0000}"/>
    <cellStyle name="40% - Dekorfärg1 2 3 5 7" xfId="47458" xr:uid="{00000000-0005-0000-0000-0000D96C0000}"/>
    <cellStyle name="40% - Dekorfärg1 2 3 5_Tabell 6a K" xfId="25713" xr:uid="{00000000-0005-0000-0000-0000DA6C0000}"/>
    <cellStyle name="40% - Dekorfärg1 2 3 6" xfId="2451" xr:uid="{00000000-0005-0000-0000-0000DB6C0000}"/>
    <cellStyle name="40% - Dekorfärg1 2 3 6 2" xfId="6837" xr:uid="{00000000-0005-0000-0000-0000DC6C0000}"/>
    <cellStyle name="40% - Dekorfärg1 2 3 6 2 2" xfId="15722" xr:uid="{00000000-0005-0000-0000-0000DD6C0000}"/>
    <cellStyle name="40% - Dekorfärg1 2 3 6 2 2 2" xfId="47459" xr:uid="{00000000-0005-0000-0000-0000DE6C0000}"/>
    <cellStyle name="40% - Dekorfärg1 2 3 6 2 3" xfId="33219" xr:uid="{00000000-0005-0000-0000-0000DF6C0000}"/>
    <cellStyle name="40% - Dekorfärg1 2 3 6 2 4" xfId="47460" xr:uid="{00000000-0005-0000-0000-0000E06C0000}"/>
    <cellStyle name="40% - Dekorfärg1 2 3 6 2_Tabell 6a K" xfId="20564" xr:uid="{00000000-0005-0000-0000-0000E16C0000}"/>
    <cellStyle name="40% - Dekorfärg1 2 3 6 3" xfId="11336" xr:uid="{00000000-0005-0000-0000-0000E26C0000}"/>
    <cellStyle name="40% - Dekorfärg1 2 3 6 3 2" xfId="47461" xr:uid="{00000000-0005-0000-0000-0000E36C0000}"/>
    <cellStyle name="40% - Dekorfärg1 2 3 6 3 2 2" xfId="47462" xr:uid="{00000000-0005-0000-0000-0000E46C0000}"/>
    <cellStyle name="40% - Dekorfärg1 2 3 6 3 3" xfId="47463" xr:uid="{00000000-0005-0000-0000-0000E56C0000}"/>
    <cellStyle name="40% - Dekorfärg1 2 3 6 4" xfId="28833" xr:uid="{00000000-0005-0000-0000-0000E66C0000}"/>
    <cellStyle name="40% - Dekorfärg1 2 3 6 4 2" xfId="47464" xr:uid="{00000000-0005-0000-0000-0000E76C0000}"/>
    <cellStyle name="40% - Dekorfärg1 2 3 6 5" xfId="47465" xr:uid="{00000000-0005-0000-0000-0000E86C0000}"/>
    <cellStyle name="40% - Dekorfärg1 2 3 6 6" xfId="47466" xr:uid="{00000000-0005-0000-0000-0000E96C0000}"/>
    <cellStyle name="40% - Dekorfärg1 2 3 6_Tabell 6a K" xfId="24163" xr:uid="{00000000-0005-0000-0000-0000EA6C0000}"/>
    <cellStyle name="40% - Dekorfärg1 2 3 7" xfId="4644" xr:uid="{00000000-0005-0000-0000-0000EB6C0000}"/>
    <cellStyle name="40% - Dekorfärg1 2 3 7 2" xfId="13529" xr:uid="{00000000-0005-0000-0000-0000EC6C0000}"/>
    <cellStyle name="40% - Dekorfärg1 2 3 7 2 2" xfId="47467" xr:uid="{00000000-0005-0000-0000-0000ED6C0000}"/>
    <cellStyle name="40% - Dekorfärg1 2 3 7 3" xfId="31026" xr:uid="{00000000-0005-0000-0000-0000EE6C0000}"/>
    <cellStyle name="40% - Dekorfärg1 2 3 7 4" xfId="47468" xr:uid="{00000000-0005-0000-0000-0000EF6C0000}"/>
    <cellStyle name="40% - Dekorfärg1 2 3 7_Tabell 6a K" xfId="19091" xr:uid="{00000000-0005-0000-0000-0000F06C0000}"/>
    <cellStyle name="40% - Dekorfärg1 2 3 8" xfId="9144" xr:uid="{00000000-0005-0000-0000-0000F16C0000}"/>
    <cellStyle name="40% - Dekorfärg1 2 3 8 2" xfId="47469" xr:uid="{00000000-0005-0000-0000-0000F26C0000}"/>
    <cellStyle name="40% - Dekorfärg1 2 3 8 2 2" xfId="47470" xr:uid="{00000000-0005-0000-0000-0000F36C0000}"/>
    <cellStyle name="40% - Dekorfärg1 2 3 8 3" xfId="47471" xr:uid="{00000000-0005-0000-0000-0000F46C0000}"/>
    <cellStyle name="40% - Dekorfärg1 2 3 9" xfId="26641" xr:uid="{00000000-0005-0000-0000-0000F56C0000}"/>
    <cellStyle name="40% - Dekorfärg1 2 3 9 2" xfId="47472" xr:uid="{00000000-0005-0000-0000-0000F66C0000}"/>
    <cellStyle name="40% - Dekorfärg1 2 3_Tabell 6a K" xfId="24868" xr:uid="{00000000-0005-0000-0000-0000F76C0000}"/>
    <cellStyle name="40% - Dekorfärg1 2 4" xfId="315" xr:uid="{00000000-0005-0000-0000-0000F86C0000}"/>
    <cellStyle name="40% - Dekorfärg1 2 4 10" xfId="47473" xr:uid="{00000000-0005-0000-0000-0000F96C0000}"/>
    <cellStyle name="40% - Dekorfärg1 2 4 11" xfId="47474" xr:uid="{00000000-0005-0000-0000-0000FA6C0000}"/>
    <cellStyle name="40% - Dekorfärg1 2 4 12" xfId="47475" xr:uid="{00000000-0005-0000-0000-0000FB6C0000}"/>
    <cellStyle name="40% - Dekorfärg1 2 4 2" xfId="527" xr:uid="{00000000-0005-0000-0000-0000FC6C0000}"/>
    <cellStyle name="40% - Dekorfärg1 2 4 2 2" xfId="951" xr:uid="{00000000-0005-0000-0000-0000FD6C0000}"/>
    <cellStyle name="40% - Dekorfärg1 2 4 2 2 2" xfId="1715" xr:uid="{00000000-0005-0000-0000-0000FE6C0000}"/>
    <cellStyle name="40% - Dekorfärg1 2 4 2 2 2 2" xfId="3907" xr:uid="{00000000-0005-0000-0000-0000FF6C0000}"/>
    <cellStyle name="40% - Dekorfärg1 2 4 2 2 2 2 2" xfId="8293" xr:uid="{00000000-0005-0000-0000-0000006D0000}"/>
    <cellStyle name="40% - Dekorfärg1 2 4 2 2 2 2 2 2" xfId="17178" xr:uid="{00000000-0005-0000-0000-0000016D0000}"/>
    <cellStyle name="40% - Dekorfärg1 2 4 2 2 2 2 2 2 2" xfId="47476" xr:uid="{00000000-0005-0000-0000-0000026D0000}"/>
    <cellStyle name="40% - Dekorfärg1 2 4 2 2 2 2 2 3" xfId="34675" xr:uid="{00000000-0005-0000-0000-0000036D0000}"/>
    <cellStyle name="40% - Dekorfärg1 2 4 2 2 2 2 2_Tabell 6a K" xfId="20924" xr:uid="{00000000-0005-0000-0000-0000046D0000}"/>
    <cellStyle name="40% - Dekorfärg1 2 4 2 2 2 2 3" xfId="12792" xr:uid="{00000000-0005-0000-0000-0000056D0000}"/>
    <cellStyle name="40% - Dekorfärg1 2 4 2 2 2 2 3 2" xfId="47477" xr:uid="{00000000-0005-0000-0000-0000066D0000}"/>
    <cellStyle name="40% - Dekorfärg1 2 4 2 2 2 2 4" xfId="30289" xr:uid="{00000000-0005-0000-0000-0000076D0000}"/>
    <cellStyle name="40% - Dekorfärg1 2 4 2 2 2 2 5" xfId="47478" xr:uid="{00000000-0005-0000-0000-0000086D0000}"/>
    <cellStyle name="40% - Dekorfärg1 2 4 2 2 2 2_Tabell 6a K" xfId="18100" xr:uid="{00000000-0005-0000-0000-0000096D0000}"/>
    <cellStyle name="40% - Dekorfärg1 2 4 2 2 2 3" xfId="6100" xr:uid="{00000000-0005-0000-0000-00000A6D0000}"/>
    <cellStyle name="40% - Dekorfärg1 2 4 2 2 2 3 2" xfId="14985" xr:uid="{00000000-0005-0000-0000-00000B6D0000}"/>
    <cellStyle name="40% - Dekorfärg1 2 4 2 2 2 3 2 2" xfId="47479" xr:uid="{00000000-0005-0000-0000-00000C6D0000}"/>
    <cellStyle name="40% - Dekorfärg1 2 4 2 2 2 3 3" xfId="32482" xr:uid="{00000000-0005-0000-0000-00000D6D0000}"/>
    <cellStyle name="40% - Dekorfärg1 2 4 2 2 2 3 4" xfId="47480" xr:uid="{00000000-0005-0000-0000-00000E6D0000}"/>
    <cellStyle name="40% - Dekorfärg1 2 4 2 2 2 3_Tabell 6a K" xfId="23724" xr:uid="{00000000-0005-0000-0000-00000F6D0000}"/>
    <cellStyle name="40% - Dekorfärg1 2 4 2 2 2 4" xfId="10600" xr:uid="{00000000-0005-0000-0000-0000106D0000}"/>
    <cellStyle name="40% - Dekorfärg1 2 4 2 2 2 4 2" xfId="47481" xr:uid="{00000000-0005-0000-0000-0000116D0000}"/>
    <cellStyle name="40% - Dekorfärg1 2 4 2 2 2 4 2 2" xfId="47482" xr:uid="{00000000-0005-0000-0000-0000126D0000}"/>
    <cellStyle name="40% - Dekorfärg1 2 4 2 2 2 4 3" xfId="47483" xr:uid="{00000000-0005-0000-0000-0000136D0000}"/>
    <cellStyle name="40% - Dekorfärg1 2 4 2 2 2 5" xfId="28097" xr:uid="{00000000-0005-0000-0000-0000146D0000}"/>
    <cellStyle name="40% - Dekorfärg1 2 4 2 2 2 5 2" xfId="47484" xr:uid="{00000000-0005-0000-0000-0000156D0000}"/>
    <cellStyle name="40% - Dekorfärg1 2 4 2 2 2 6" xfId="47485" xr:uid="{00000000-0005-0000-0000-0000166D0000}"/>
    <cellStyle name="40% - Dekorfärg1 2 4 2 2 2 7" xfId="47486" xr:uid="{00000000-0005-0000-0000-0000176D0000}"/>
    <cellStyle name="40% - Dekorfärg1 2 4 2 2 2_Tabell 6a K" xfId="23814" xr:uid="{00000000-0005-0000-0000-0000186D0000}"/>
    <cellStyle name="40% - Dekorfärg1 2 4 2 2 3" xfId="3143" xr:uid="{00000000-0005-0000-0000-0000196D0000}"/>
    <cellStyle name="40% - Dekorfärg1 2 4 2 2 3 2" xfId="7529" xr:uid="{00000000-0005-0000-0000-00001A6D0000}"/>
    <cellStyle name="40% - Dekorfärg1 2 4 2 2 3 2 2" xfId="16414" xr:uid="{00000000-0005-0000-0000-00001B6D0000}"/>
    <cellStyle name="40% - Dekorfärg1 2 4 2 2 3 2 2 2" xfId="47487" xr:uid="{00000000-0005-0000-0000-00001C6D0000}"/>
    <cellStyle name="40% - Dekorfärg1 2 4 2 2 3 2 3" xfId="33911" xr:uid="{00000000-0005-0000-0000-00001D6D0000}"/>
    <cellStyle name="40% - Dekorfärg1 2 4 2 2 3 2 4" xfId="47488" xr:uid="{00000000-0005-0000-0000-00001E6D0000}"/>
    <cellStyle name="40% - Dekorfärg1 2 4 2 2 3 2_Tabell 6a K" xfId="19651" xr:uid="{00000000-0005-0000-0000-00001F6D0000}"/>
    <cellStyle name="40% - Dekorfärg1 2 4 2 2 3 3" xfId="12028" xr:uid="{00000000-0005-0000-0000-0000206D0000}"/>
    <cellStyle name="40% - Dekorfärg1 2 4 2 2 3 3 2" xfId="47489" xr:uid="{00000000-0005-0000-0000-0000216D0000}"/>
    <cellStyle name="40% - Dekorfärg1 2 4 2 2 3 3 2 2" xfId="47490" xr:uid="{00000000-0005-0000-0000-0000226D0000}"/>
    <cellStyle name="40% - Dekorfärg1 2 4 2 2 3 3 3" xfId="47491" xr:uid="{00000000-0005-0000-0000-0000236D0000}"/>
    <cellStyle name="40% - Dekorfärg1 2 4 2 2 3 4" xfId="29525" xr:uid="{00000000-0005-0000-0000-0000246D0000}"/>
    <cellStyle name="40% - Dekorfärg1 2 4 2 2 3 4 2" xfId="47492" xr:uid="{00000000-0005-0000-0000-0000256D0000}"/>
    <cellStyle name="40% - Dekorfärg1 2 4 2 2 3 5" xfId="47493" xr:uid="{00000000-0005-0000-0000-0000266D0000}"/>
    <cellStyle name="40% - Dekorfärg1 2 4 2 2 3 6" xfId="47494" xr:uid="{00000000-0005-0000-0000-0000276D0000}"/>
    <cellStyle name="40% - Dekorfärg1 2 4 2 2 3_Tabell 6a K" xfId="21292" xr:uid="{00000000-0005-0000-0000-0000286D0000}"/>
    <cellStyle name="40% - Dekorfärg1 2 4 2 2 4" xfId="5336" xr:uid="{00000000-0005-0000-0000-0000296D0000}"/>
    <cellStyle name="40% - Dekorfärg1 2 4 2 2 4 2" xfId="14221" xr:uid="{00000000-0005-0000-0000-00002A6D0000}"/>
    <cellStyle name="40% - Dekorfärg1 2 4 2 2 4 2 2" xfId="47495" xr:uid="{00000000-0005-0000-0000-00002B6D0000}"/>
    <cellStyle name="40% - Dekorfärg1 2 4 2 2 4 3" xfId="31718" xr:uid="{00000000-0005-0000-0000-00002C6D0000}"/>
    <cellStyle name="40% - Dekorfärg1 2 4 2 2 4 4" xfId="47496" xr:uid="{00000000-0005-0000-0000-00002D6D0000}"/>
    <cellStyle name="40% - Dekorfärg1 2 4 2 2 4_Tabell 6a K" xfId="24438" xr:uid="{00000000-0005-0000-0000-00002E6D0000}"/>
    <cellStyle name="40% - Dekorfärg1 2 4 2 2 5" xfId="9836" xr:uid="{00000000-0005-0000-0000-00002F6D0000}"/>
    <cellStyle name="40% - Dekorfärg1 2 4 2 2 5 2" xfId="47497" xr:uid="{00000000-0005-0000-0000-0000306D0000}"/>
    <cellStyle name="40% - Dekorfärg1 2 4 2 2 5 2 2" xfId="47498" xr:uid="{00000000-0005-0000-0000-0000316D0000}"/>
    <cellStyle name="40% - Dekorfärg1 2 4 2 2 5 3" xfId="47499" xr:uid="{00000000-0005-0000-0000-0000326D0000}"/>
    <cellStyle name="40% - Dekorfärg1 2 4 2 2 6" xfId="27333" xr:uid="{00000000-0005-0000-0000-0000336D0000}"/>
    <cellStyle name="40% - Dekorfärg1 2 4 2 2 6 2" xfId="47500" xr:uid="{00000000-0005-0000-0000-0000346D0000}"/>
    <cellStyle name="40% - Dekorfärg1 2 4 2 2 7" xfId="47501" xr:uid="{00000000-0005-0000-0000-0000356D0000}"/>
    <cellStyle name="40% - Dekorfärg1 2 4 2 2 8" xfId="47502" xr:uid="{00000000-0005-0000-0000-0000366D0000}"/>
    <cellStyle name="40% - Dekorfärg1 2 4 2 2_Tabell 6a K" xfId="20756" xr:uid="{00000000-0005-0000-0000-0000376D0000}"/>
    <cellStyle name="40% - Dekorfärg1 2 4 2 3" xfId="1714" xr:uid="{00000000-0005-0000-0000-0000386D0000}"/>
    <cellStyle name="40% - Dekorfärg1 2 4 2 3 2" xfId="3906" xr:uid="{00000000-0005-0000-0000-0000396D0000}"/>
    <cellStyle name="40% - Dekorfärg1 2 4 2 3 2 2" xfId="8292" xr:uid="{00000000-0005-0000-0000-00003A6D0000}"/>
    <cellStyle name="40% - Dekorfärg1 2 4 2 3 2 2 2" xfId="17177" xr:uid="{00000000-0005-0000-0000-00003B6D0000}"/>
    <cellStyle name="40% - Dekorfärg1 2 4 2 3 2 2 2 2" xfId="47503" xr:uid="{00000000-0005-0000-0000-00003C6D0000}"/>
    <cellStyle name="40% - Dekorfärg1 2 4 2 3 2 2 3" xfId="34674" xr:uid="{00000000-0005-0000-0000-00003D6D0000}"/>
    <cellStyle name="40% - Dekorfärg1 2 4 2 3 2 2_Tabell 6a K" xfId="19740" xr:uid="{00000000-0005-0000-0000-00003E6D0000}"/>
    <cellStyle name="40% - Dekorfärg1 2 4 2 3 2 3" xfId="12791" xr:uid="{00000000-0005-0000-0000-00003F6D0000}"/>
    <cellStyle name="40% - Dekorfärg1 2 4 2 3 2 3 2" xfId="47504" xr:uid="{00000000-0005-0000-0000-0000406D0000}"/>
    <cellStyle name="40% - Dekorfärg1 2 4 2 3 2 4" xfId="30288" xr:uid="{00000000-0005-0000-0000-0000416D0000}"/>
    <cellStyle name="40% - Dekorfärg1 2 4 2 3 2 5" xfId="47505" xr:uid="{00000000-0005-0000-0000-0000426D0000}"/>
    <cellStyle name="40% - Dekorfärg1 2 4 2 3 2_Tabell 6a K" xfId="24626" xr:uid="{00000000-0005-0000-0000-0000436D0000}"/>
    <cellStyle name="40% - Dekorfärg1 2 4 2 3 3" xfId="6099" xr:uid="{00000000-0005-0000-0000-0000446D0000}"/>
    <cellStyle name="40% - Dekorfärg1 2 4 2 3 3 2" xfId="14984" xr:uid="{00000000-0005-0000-0000-0000456D0000}"/>
    <cellStyle name="40% - Dekorfärg1 2 4 2 3 3 2 2" xfId="47506" xr:uid="{00000000-0005-0000-0000-0000466D0000}"/>
    <cellStyle name="40% - Dekorfärg1 2 4 2 3 3 3" xfId="32481" xr:uid="{00000000-0005-0000-0000-0000476D0000}"/>
    <cellStyle name="40% - Dekorfärg1 2 4 2 3 3 4" xfId="47507" xr:uid="{00000000-0005-0000-0000-0000486D0000}"/>
    <cellStyle name="40% - Dekorfärg1 2 4 2 3 3_Tabell 6a K" xfId="25086" xr:uid="{00000000-0005-0000-0000-0000496D0000}"/>
    <cellStyle name="40% - Dekorfärg1 2 4 2 3 4" xfId="10599" xr:uid="{00000000-0005-0000-0000-00004A6D0000}"/>
    <cellStyle name="40% - Dekorfärg1 2 4 2 3 4 2" xfId="47508" xr:uid="{00000000-0005-0000-0000-00004B6D0000}"/>
    <cellStyle name="40% - Dekorfärg1 2 4 2 3 4 2 2" xfId="47509" xr:uid="{00000000-0005-0000-0000-00004C6D0000}"/>
    <cellStyle name="40% - Dekorfärg1 2 4 2 3 4 3" xfId="47510" xr:uid="{00000000-0005-0000-0000-00004D6D0000}"/>
    <cellStyle name="40% - Dekorfärg1 2 4 2 3 5" xfId="28096" xr:uid="{00000000-0005-0000-0000-00004E6D0000}"/>
    <cellStyle name="40% - Dekorfärg1 2 4 2 3 5 2" xfId="47511" xr:uid="{00000000-0005-0000-0000-00004F6D0000}"/>
    <cellStyle name="40% - Dekorfärg1 2 4 2 3 6" xfId="47512" xr:uid="{00000000-0005-0000-0000-0000506D0000}"/>
    <cellStyle name="40% - Dekorfärg1 2 4 2 3 7" xfId="47513" xr:uid="{00000000-0005-0000-0000-0000516D0000}"/>
    <cellStyle name="40% - Dekorfärg1 2 4 2 3_Tabell 6a K" xfId="22927" xr:uid="{00000000-0005-0000-0000-0000526D0000}"/>
    <cellStyle name="40% - Dekorfärg1 2 4 2 4" xfId="2719" xr:uid="{00000000-0005-0000-0000-0000536D0000}"/>
    <cellStyle name="40% - Dekorfärg1 2 4 2 4 2" xfId="7105" xr:uid="{00000000-0005-0000-0000-0000546D0000}"/>
    <cellStyle name="40% - Dekorfärg1 2 4 2 4 2 2" xfId="15990" xr:uid="{00000000-0005-0000-0000-0000556D0000}"/>
    <cellStyle name="40% - Dekorfärg1 2 4 2 4 2 2 2" xfId="47514" xr:uid="{00000000-0005-0000-0000-0000566D0000}"/>
    <cellStyle name="40% - Dekorfärg1 2 4 2 4 2 3" xfId="33487" xr:uid="{00000000-0005-0000-0000-0000576D0000}"/>
    <cellStyle name="40% - Dekorfärg1 2 4 2 4 2 4" xfId="47515" xr:uid="{00000000-0005-0000-0000-0000586D0000}"/>
    <cellStyle name="40% - Dekorfärg1 2 4 2 4 2_Tabell 6a K" xfId="18775" xr:uid="{00000000-0005-0000-0000-0000596D0000}"/>
    <cellStyle name="40% - Dekorfärg1 2 4 2 4 3" xfId="11604" xr:uid="{00000000-0005-0000-0000-00005A6D0000}"/>
    <cellStyle name="40% - Dekorfärg1 2 4 2 4 3 2" xfId="47516" xr:uid="{00000000-0005-0000-0000-00005B6D0000}"/>
    <cellStyle name="40% - Dekorfärg1 2 4 2 4 3 2 2" xfId="47517" xr:uid="{00000000-0005-0000-0000-00005C6D0000}"/>
    <cellStyle name="40% - Dekorfärg1 2 4 2 4 3 3" xfId="47518" xr:uid="{00000000-0005-0000-0000-00005D6D0000}"/>
    <cellStyle name="40% - Dekorfärg1 2 4 2 4 4" xfId="29101" xr:uid="{00000000-0005-0000-0000-00005E6D0000}"/>
    <cellStyle name="40% - Dekorfärg1 2 4 2 4 4 2" xfId="47519" xr:uid="{00000000-0005-0000-0000-00005F6D0000}"/>
    <cellStyle name="40% - Dekorfärg1 2 4 2 4 5" xfId="47520" xr:uid="{00000000-0005-0000-0000-0000606D0000}"/>
    <cellStyle name="40% - Dekorfärg1 2 4 2 4 6" xfId="47521" xr:uid="{00000000-0005-0000-0000-0000616D0000}"/>
    <cellStyle name="40% - Dekorfärg1 2 4 2 4_Tabell 6a K" xfId="19069" xr:uid="{00000000-0005-0000-0000-0000626D0000}"/>
    <cellStyle name="40% - Dekorfärg1 2 4 2 5" xfId="4912" xr:uid="{00000000-0005-0000-0000-0000636D0000}"/>
    <cellStyle name="40% - Dekorfärg1 2 4 2 5 2" xfId="13797" xr:uid="{00000000-0005-0000-0000-0000646D0000}"/>
    <cellStyle name="40% - Dekorfärg1 2 4 2 5 2 2" xfId="47522" xr:uid="{00000000-0005-0000-0000-0000656D0000}"/>
    <cellStyle name="40% - Dekorfärg1 2 4 2 5 3" xfId="31294" xr:uid="{00000000-0005-0000-0000-0000666D0000}"/>
    <cellStyle name="40% - Dekorfärg1 2 4 2 5 4" xfId="47523" xr:uid="{00000000-0005-0000-0000-0000676D0000}"/>
    <cellStyle name="40% - Dekorfärg1 2 4 2 5_Tabell 6a K" xfId="20095" xr:uid="{00000000-0005-0000-0000-0000686D0000}"/>
    <cellStyle name="40% - Dekorfärg1 2 4 2 6" xfId="9412" xr:uid="{00000000-0005-0000-0000-0000696D0000}"/>
    <cellStyle name="40% - Dekorfärg1 2 4 2 6 2" xfId="47524" xr:uid="{00000000-0005-0000-0000-00006A6D0000}"/>
    <cellStyle name="40% - Dekorfärg1 2 4 2 6 2 2" xfId="47525" xr:uid="{00000000-0005-0000-0000-00006B6D0000}"/>
    <cellStyle name="40% - Dekorfärg1 2 4 2 6 3" xfId="47526" xr:uid="{00000000-0005-0000-0000-00006C6D0000}"/>
    <cellStyle name="40% - Dekorfärg1 2 4 2 7" xfId="26909" xr:uid="{00000000-0005-0000-0000-00006D6D0000}"/>
    <cellStyle name="40% - Dekorfärg1 2 4 2 7 2" xfId="47527" xr:uid="{00000000-0005-0000-0000-00006E6D0000}"/>
    <cellStyle name="40% - Dekorfärg1 2 4 2 8" xfId="47528" xr:uid="{00000000-0005-0000-0000-00006F6D0000}"/>
    <cellStyle name="40% - Dekorfärg1 2 4 2 9" xfId="47529" xr:uid="{00000000-0005-0000-0000-0000706D0000}"/>
    <cellStyle name="40% - Dekorfärg1 2 4 2_Tabell 6a K" xfId="23544" xr:uid="{00000000-0005-0000-0000-0000716D0000}"/>
    <cellStyle name="40% - Dekorfärg1 2 4 3" xfId="739" xr:uid="{00000000-0005-0000-0000-0000726D0000}"/>
    <cellStyle name="40% - Dekorfärg1 2 4 3 2" xfId="1716" xr:uid="{00000000-0005-0000-0000-0000736D0000}"/>
    <cellStyle name="40% - Dekorfärg1 2 4 3 2 2" xfId="3908" xr:uid="{00000000-0005-0000-0000-0000746D0000}"/>
    <cellStyle name="40% - Dekorfärg1 2 4 3 2 2 2" xfId="8294" xr:uid="{00000000-0005-0000-0000-0000756D0000}"/>
    <cellStyle name="40% - Dekorfärg1 2 4 3 2 2 2 2" xfId="17179" xr:uid="{00000000-0005-0000-0000-0000766D0000}"/>
    <cellStyle name="40% - Dekorfärg1 2 4 3 2 2 2 2 2" xfId="47530" xr:uid="{00000000-0005-0000-0000-0000776D0000}"/>
    <cellStyle name="40% - Dekorfärg1 2 4 3 2 2 2 3" xfId="34676" xr:uid="{00000000-0005-0000-0000-0000786D0000}"/>
    <cellStyle name="40% - Dekorfärg1 2 4 3 2 2 2_Tabell 6a K" xfId="9009" xr:uid="{00000000-0005-0000-0000-0000796D0000}"/>
    <cellStyle name="40% - Dekorfärg1 2 4 3 2 2 3" xfId="12793" xr:uid="{00000000-0005-0000-0000-00007A6D0000}"/>
    <cellStyle name="40% - Dekorfärg1 2 4 3 2 2 3 2" xfId="47531" xr:uid="{00000000-0005-0000-0000-00007B6D0000}"/>
    <cellStyle name="40% - Dekorfärg1 2 4 3 2 2 4" xfId="30290" xr:uid="{00000000-0005-0000-0000-00007C6D0000}"/>
    <cellStyle name="40% - Dekorfärg1 2 4 3 2 2 5" xfId="47532" xr:uid="{00000000-0005-0000-0000-00007D6D0000}"/>
    <cellStyle name="40% - Dekorfärg1 2 4 3 2 2_Tabell 6a K" xfId="18522" xr:uid="{00000000-0005-0000-0000-00007E6D0000}"/>
    <cellStyle name="40% - Dekorfärg1 2 4 3 2 3" xfId="6101" xr:uid="{00000000-0005-0000-0000-00007F6D0000}"/>
    <cellStyle name="40% - Dekorfärg1 2 4 3 2 3 2" xfId="14986" xr:uid="{00000000-0005-0000-0000-0000806D0000}"/>
    <cellStyle name="40% - Dekorfärg1 2 4 3 2 3 2 2" xfId="47533" xr:uid="{00000000-0005-0000-0000-0000816D0000}"/>
    <cellStyle name="40% - Dekorfärg1 2 4 3 2 3 3" xfId="32483" xr:uid="{00000000-0005-0000-0000-0000826D0000}"/>
    <cellStyle name="40% - Dekorfärg1 2 4 3 2 3 4" xfId="47534" xr:uid="{00000000-0005-0000-0000-0000836D0000}"/>
    <cellStyle name="40% - Dekorfärg1 2 4 3 2 3_Tabell 6a K" xfId="24251" xr:uid="{00000000-0005-0000-0000-0000846D0000}"/>
    <cellStyle name="40% - Dekorfärg1 2 4 3 2 4" xfId="10601" xr:uid="{00000000-0005-0000-0000-0000856D0000}"/>
    <cellStyle name="40% - Dekorfärg1 2 4 3 2 4 2" xfId="47535" xr:uid="{00000000-0005-0000-0000-0000866D0000}"/>
    <cellStyle name="40% - Dekorfärg1 2 4 3 2 4 2 2" xfId="47536" xr:uid="{00000000-0005-0000-0000-0000876D0000}"/>
    <cellStyle name="40% - Dekorfärg1 2 4 3 2 4 3" xfId="47537" xr:uid="{00000000-0005-0000-0000-0000886D0000}"/>
    <cellStyle name="40% - Dekorfärg1 2 4 3 2 5" xfId="28098" xr:uid="{00000000-0005-0000-0000-0000896D0000}"/>
    <cellStyle name="40% - Dekorfärg1 2 4 3 2 5 2" xfId="47538" xr:uid="{00000000-0005-0000-0000-00008A6D0000}"/>
    <cellStyle name="40% - Dekorfärg1 2 4 3 2 6" xfId="47539" xr:uid="{00000000-0005-0000-0000-00008B6D0000}"/>
    <cellStyle name="40% - Dekorfärg1 2 4 3 2 7" xfId="47540" xr:uid="{00000000-0005-0000-0000-00008C6D0000}"/>
    <cellStyle name="40% - Dekorfärg1 2 4 3 2_Tabell 6a K" xfId="20284" xr:uid="{00000000-0005-0000-0000-00008D6D0000}"/>
    <cellStyle name="40% - Dekorfärg1 2 4 3 3" xfId="2931" xr:uid="{00000000-0005-0000-0000-00008E6D0000}"/>
    <cellStyle name="40% - Dekorfärg1 2 4 3 3 2" xfId="7317" xr:uid="{00000000-0005-0000-0000-00008F6D0000}"/>
    <cellStyle name="40% - Dekorfärg1 2 4 3 3 2 2" xfId="16202" xr:uid="{00000000-0005-0000-0000-0000906D0000}"/>
    <cellStyle name="40% - Dekorfärg1 2 4 3 3 2 2 2" xfId="47541" xr:uid="{00000000-0005-0000-0000-0000916D0000}"/>
    <cellStyle name="40% - Dekorfärg1 2 4 3 3 2 3" xfId="33699" xr:uid="{00000000-0005-0000-0000-0000926D0000}"/>
    <cellStyle name="40% - Dekorfärg1 2 4 3 3 2 4" xfId="47542" xr:uid="{00000000-0005-0000-0000-0000936D0000}"/>
    <cellStyle name="40% - Dekorfärg1 2 4 3 3 2_Tabell 6a K" xfId="23475" xr:uid="{00000000-0005-0000-0000-0000946D0000}"/>
    <cellStyle name="40% - Dekorfärg1 2 4 3 3 3" xfId="11816" xr:uid="{00000000-0005-0000-0000-0000956D0000}"/>
    <cellStyle name="40% - Dekorfärg1 2 4 3 3 3 2" xfId="47543" xr:uid="{00000000-0005-0000-0000-0000966D0000}"/>
    <cellStyle name="40% - Dekorfärg1 2 4 3 3 3 2 2" xfId="47544" xr:uid="{00000000-0005-0000-0000-0000976D0000}"/>
    <cellStyle name="40% - Dekorfärg1 2 4 3 3 3 3" xfId="47545" xr:uid="{00000000-0005-0000-0000-0000986D0000}"/>
    <cellStyle name="40% - Dekorfärg1 2 4 3 3 4" xfId="29313" xr:uid="{00000000-0005-0000-0000-0000996D0000}"/>
    <cellStyle name="40% - Dekorfärg1 2 4 3 3 4 2" xfId="47546" xr:uid="{00000000-0005-0000-0000-00009A6D0000}"/>
    <cellStyle name="40% - Dekorfärg1 2 4 3 3 5" xfId="47547" xr:uid="{00000000-0005-0000-0000-00009B6D0000}"/>
    <cellStyle name="40% - Dekorfärg1 2 4 3 3 6" xfId="47548" xr:uid="{00000000-0005-0000-0000-00009C6D0000}"/>
    <cellStyle name="40% - Dekorfärg1 2 4 3 3_Tabell 6a K" xfId="20913" xr:uid="{00000000-0005-0000-0000-00009D6D0000}"/>
    <cellStyle name="40% - Dekorfärg1 2 4 3 4" xfId="5124" xr:uid="{00000000-0005-0000-0000-00009E6D0000}"/>
    <cellStyle name="40% - Dekorfärg1 2 4 3 4 2" xfId="14009" xr:uid="{00000000-0005-0000-0000-00009F6D0000}"/>
    <cellStyle name="40% - Dekorfärg1 2 4 3 4 2 2" xfId="47549" xr:uid="{00000000-0005-0000-0000-0000A06D0000}"/>
    <cellStyle name="40% - Dekorfärg1 2 4 3 4 3" xfId="31506" xr:uid="{00000000-0005-0000-0000-0000A16D0000}"/>
    <cellStyle name="40% - Dekorfärg1 2 4 3 4 4" xfId="47550" xr:uid="{00000000-0005-0000-0000-0000A26D0000}"/>
    <cellStyle name="40% - Dekorfärg1 2 4 3 4_Tabell 6a K" xfId="21836" xr:uid="{00000000-0005-0000-0000-0000A36D0000}"/>
    <cellStyle name="40% - Dekorfärg1 2 4 3 5" xfId="9624" xr:uid="{00000000-0005-0000-0000-0000A46D0000}"/>
    <cellStyle name="40% - Dekorfärg1 2 4 3 5 2" xfId="47551" xr:uid="{00000000-0005-0000-0000-0000A56D0000}"/>
    <cellStyle name="40% - Dekorfärg1 2 4 3 5 2 2" xfId="47552" xr:uid="{00000000-0005-0000-0000-0000A66D0000}"/>
    <cellStyle name="40% - Dekorfärg1 2 4 3 5 3" xfId="47553" xr:uid="{00000000-0005-0000-0000-0000A76D0000}"/>
    <cellStyle name="40% - Dekorfärg1 2 4 3 6" xfId="27121" xr:uid="{00000000-0005-0000-0000-0000A86D0000}"/>
    <cellStyle name="40% - Dekorfärg1 2 4 3 6 2" xfId="47554" xr:uid="{00000000-0005-0000-0000-0000A96D0000}"/>
    <cellStyle name="40% - Dekorfärg1 2 4 3 7" xfId="47555" xr:uid="{00000000-0005-0000-0000-0000AA6D0000}"/>
    <cellStyle name="40% - Dekorfärg1 2 4 3 8" xfId="47556" xr:uid="{00000000-0005-0000-0000-0000AB6D0000}"/>
    <cellStyle name="40% - Dekorfärg1 2 4 3_Tabell 6a K" xfId="25097" xr:uid="{00000000-0005-0000-0000-0000AC6D0000}"/>
    <cellStyle name="40% - Dekorfärg1 2 4 4" xfId="1163" xr:uid="{00000000-0005-0000-0000-0000AD6D0000}"/>
    <cellStyle name="40% - Dekorfärg1 2 4 4 2" xfId="1717" xr:uid="{00000000-0005-0000-0000-0000AE6D0000}"/>
    <cellStyle name="40% - Dekorfärg1 2 4 4 2 2" xfId="3909" xr:uid="{00000000-0005-0000-0000-0000AF6D0000}"/>
    <cellStyle name="40% - Dekorfärg1 2 4 4 2 2 2" xfId="8295" xr:uid="{00000000-0005-0000-0000-0000B06D0000}"/>
    <cellStyle name="40% - Dekorfärg1 2 4 4 2 2 2 2" xfId="17180" xr:uid="{00000000-0005-0000-0000-0000B16D0000}"/>
    <cellStyle name="40% - Dekorfärg1 2 4 4 2 2 2 2 2" xfId="47557" xr:uid="{00000000-0005-0000-0000-0000B26D0000}"/>
    <cellStyle name="40% - Dekorfärg1 2 4 4 2 2 2 3" xfId="34677" xr:uid="{00000000-0005-0000-0000-0000B36D0000}"/>
    <cellStyle name="40% - Dekorfärg1 2 4 4 2 2 2_Tabell 6a K" xfId="25031" xr:uid="{00000000-0005-0000-0000-0000B46D0000}"/>
    <cellStyle name="40% - Dekorfärg1 2 4 4 2 2 3" xfId="12794" xr:uid="{00000000-0005-0000-0000-0000B56D0000}"/>
    <cellStyle name="40% - Dekorfärg1 2 4 4 2 2 3 2" xfId="47558" xr:uid="{00000000-0005-0000-0000-0000B66D0000}"/>
    <cellStyle name="40% - Dekorfärg1 2 4 4 2 2 4" xfId="30291" xr:uid="{00000000-0005-0000-0000-0000B76D0000}"/>
    <cellStyle name="40% - Dekorfärg1 2 4 4 2 2 5" xfId="47559" xr:uid="{00000000-0005-0000-0000-0000B86D0000}"/>
    <cellStyle name="40% - Dekorfärg1 2 4 4 2 2_Tabell 6a K" xfId="25986" xr:uid="{00000000-0005-0000-0000-0000B96D0000}"/>
    <cellStyle name="40% - Dekorfärg1 2 4 4 2 3" xfId="6102" xr:uid="{00000000-0005-0000-0000-0000BA6D0000}"/>
    <cellStyle name="40% - Dekorfärg1 2 4 4 2 3 2" xfId="14987" xr:uid="{00000000-0005-0000-0000-0000BB6D0000}"/>
    <cellStyle name="40% - Dekorfärg1 2 4 4 2 3 2 2" xfId="47560" xr:uid="{00000000-0005-0000-0000-0000BC6D0000}"/>
    <cellStyle name="40% - Dekorfärg1 2 4 4 2 3 3" xfId="32484" xr:uid="{00000000-0005-0000-0000-0000BD6D0000}"/>
    <cellStyle name="40% - Dekorfärg1 2 4 4 2 3 4" xfId="47561" xr:uid="{00000000-0005-0000-0000-0000BE6D0000}"/>
    <cellStyle name="40% - Dekorfärg1 2 4 4 2 3_Tabell 6a K" xfId="17937" xr:uid="{00000000-0005-0000-0000-0000BF6D0000}"/>
    <cellStyle name="40% - Dekorfärg1 2 4 4 2 4" xfId="10602" xr:uid="{00000000-0005-0000-0000-0000C06D0000}"/>
    <cellStyle name="40% - Dekorfärg1 2 4 4 2 4 2" xfId="47562" xr:uid="{00000000-0005-0000-0000-0000C16D0000}"/>
    <cellStyle name="40% - Dekorfärg1 2 4 4 2 4 2 2" xfId="47563" xr:uid="{00000000-0005-0000-0000-0000C26D0000}"/>
    <cellStyle name="40% - Dekorfärg1 2 4 4 2 4 3" xfId="47564" xr:uid="{00000000-0005-0000-0000-0000C36D0000}"/>
    <cellStyle name="40% - Dekorfärg1 2 4 4 2 5" xfId="28099" xr:uid="{00000000-0005-0000-0000-0000C46D0000}"/>
    <cellStyle name="40% - Dekorfärg1 2 4 4 2 5 2" xfId="47565" xr:uid="{00000000-0005-0000-0000-0000C56D0000}"/>
    <cellStyle name="40% - Dekorfärg1 2 4 4 2 6" xfId="47566" xr:uid="{00000000-0005-0000-0000-0000C66D0000}"/>
    <cellStyle name="40% - Dekorfärg1 2 4 4 2 7" xfId="47567" xr:uid="{00000000-0005-0000-0000-0000C76D0000}"/>
    <cellStyle name="40% - Dekorfärg1 2 4 4 2_Tabell 6a K" xfId="20336" xr:uid="{00000000-0005-0000-0000-0000C86D0000}"/>
    <cellStyle name="40% - Dekorfärg1 2 4 4 3" xfId="3355" xr:uid="{00000000-0005-0000-0000-0000C96D0000}"/>
    <cellStyle name="40% - Dekorfärg1 2 4 4 3 2" xfId="7741" xr:uid="{00000000-0005-0000-0000-0000CA6D0000}"/>
    <cellStyle name="40% - Dekorfärg1 2 4 4 3 2 2" xfId="16626" xr:uid="{00000000-0005-0000-0000-0000CB6D0000}"/>
    <cellStyle name="40% - Dekorfärg1 2 4 4 3 2 2 2" xfId="47568" xr:uid="{00000000-0005-0000-0000-0000CC6D0000}"/>
    <cellStyle name="40% - Dekorfärg1 2 4 4 3 2 3" xfId="34123" xr:uid="{00000000-0005-0000-0000-0000CD6D0000}"/>
    <cellStyle name="40% - Dekorfärg1 2 4 4 3 2 4" xfId="47569" xr:uid="{00000000-0005-0000-0000-0000CE6D0000}"/>
    <cellStyle name="40% - Dekorfärg1 2 4 4 3 2_Tabell 6a K" xfId="23905" xr:uid="{00000000-0005-0000-0000-0000CF6D0000}"/>
    <cellStyle name="40% - Dekorfärg1 2 4 4 3 3" xfId="12240" xr:uid="{00000000-0005-0000-0000-0000D06D0000}"/>
    <cellStyle name="40% - Dekorfärg1 2 4 4 3 3 2" xfId="47570" xr:uid="{00000000-0005-0000-0000-0000D16D0000}"/>
    <cellStyle name="40% - Dekorfärg1 2 4 4 3 3 2 2" xfId="47571" xr:uid="{00000000-0005-0000-0000-0000D26D0000}"/>
    <cellStyle name="40% - Dekorfärg1 2 4 4 3 3 3" xfId="47572" xr:uid="{00000000-0005-0000-0000-0000D36D0000}"/>
    <cellStyle name="40% - Dekorfärg1 2 4 4 3 4" xfId="29737" xr:uid="{00000000-0005-0000-0000-0000D46D0000}"/>
    <cellStyle name="40% - Dekorfärg1 2 4 4 3 4 2" xfId="47573" xr:uid="{00000000-0005-0000-0000-0000D56D0000}"/>
    <cellStyle name="40% - Dekorfärg1 2 4 4 3 5" xfId="47574" xr:uid="{00000000-0005-0000-0000-0000D66D0000}"/>
    <cellStyle name="40% - Dekorfärg1 2 4 4 3 6" xfId="47575" xr:uid="{00000000-0005-0000-0000-0000D76D0000}"/>
    <cellStyle name="40% - Dekorfärg1 2 4 4 3_Tabell 6a K" xfId="19950" xr:uid="{00000000-0005-0000-0000-0000D86D0000}"/>
    <cellStyle name="40% - Dekorfärg1 2 4 4 4" xfId="5548" xr:uid="{00000000-0005-0000-0000-0000D96D0000}"/>
    <cellStyle name="40% - Dekorfärg1 2 4 4 4 2" xfId="14433" xr:uid="{00000000-0005-0000-0000-0000DA6D0000}"/>
    <cellStyle name="40% - Dekorfärg1 2 4 4 4 2 2" xfId="47576" xr:uid="{00000000-0005-0000-0000-0000DB6D0000}"/>
    <cellStyle name="40% - Dekorfärg1 2 4 4 4 3" xfId="31930" xr:uid="{00000000-0005-0000-0000-0000DC6D0000}"/>
    <cellStyle name="40% - Dekorfärg1 2 4 4 4 4" xfId="47577" xr:uid="{00000000-0005-0000-0000-0000DD6D0000}"/>
    <cellStyle name="40% - Dekorfärg1 2 4 4 4_Tabell 6a K" xfId="22265" xr:uid="{00000000-0005-0000-0000-0000DE6D0000}"/>
    <cellStyle name="40% - Dekorfärg1 2 4 4 5" xfId="10048" xr:uid="{00000000-0005-0000-0000-0000DF6D0000}"/>
    <cellStyle name="40% - Dekorfärg1 2 4 4 5 2" xfId="47578" xr:uid="{00000000-0005-0000-0000-0000E06D0000}"/>
    <cellStyle name="40% - Dekorfärg1 2 4 4 5 2 2" xfId="47579" xr:uid="{00000000-0005-0000-0000-0000E16D0000}"/>
    <cellStyle name="40% - Dekorfärg1 2 4 4 5 3" xfId="47580" xr:uid="{00000000-0005-0000-0000-0000E26D0000}"/>
    <cellStyle name="40% - Dekorfärg1 2 4 4 6" xfId="27545" xr:uid="{00000000-0005-0000-0000-0000E36D0000}"/>
    <cellStyle name="40% - Dekorfärg1 2 4 4 6 2" xfId="47581" xr:uid="{00000000-0005-0000-0000-0000E46D0000}"/>
    <cellStyle name="40% - Dekorfärg1 2 4 4 7" xfId="47582" xr:uid="{00000000-0005-0000-0000-0000E56D0000}"/>
    <cellStyle name="40% - Dekorfärg1 2 4 4 8" xfId="47583" xr:uid="{00000000-0005-0000-0000-0000E66D0000}"/>
    <cellStyle name="40% - Dekorfärg1 2 4 4_Tabell 6a K" xfId="19210" xr:uid="{00000000-0005-0000-0000-0000E76D0000}"/>
    <cellStyle name="40% - Dekorfärg1 2 4 5" xfId="1713" xr:uid="{00000000-0005-0000-0000-0000E86D0000}"/>
    <cellStyle name="40% - Dekorfärg1 2 4 5 2" xfId="3905" xr:uid="{00000000-0005-0000-0000-0000E96D0000}"/>
    <cellStyle name="40% - Dekorfärg1 2 4 5 2 2" xfId="8291" xr:uid="{00000000-0005-0000-0000-0000EA6D0000}"/>
    <cellStyle name="40% - Dekorfärg1 2 4 5 2 2 2" xfId="17176" xr:uid="{00000000-0005-0000-0000-0000EB6D0000}"/>
    <cellStyle name="40% - Dekorfärg1 2 4 5 2 2 2 2" xfId="47584" xr:uid="{00000000-0005-0000-0000-0000EC6D0000}"/>
    <cellStyle name="40% - Dekorfärg1 2 4 5 2 2 3" xfId="34673" xr:uid="{00000000-0005-0000-0000-0000ED6D0000}"/>
    <cellStyle name="40% - Dekorfärg1 2 4 5 2 2_Tabell 6a K" xfId="21910" xr:uid="{00000000-0005-0000-0000-0000EE6D0000}"/>
    <cellStyle name="40% - Dekorfärg1 2 4 5 2 3" xfId="12790" xr:uid="{00000000-0005-0000-0000-0000EF6D0000}"/>
    <cellStyle name="40% - Dekorfärg1 2 4 5 2 3 2" xfId="47585" xr:uid="{00000000-0005-0000-0000-0000F06D0000}"/>
    <cellStyle name="40% - Dekorfärg1 2 4 5 2 4" xfId="30287" xr:uid="{00000000-0005-0000-0000-0000F16D0000}"/>
    <cellStyle name="40% - Dekorfärg1 2 4 5 2 5" xfId="47586" xr:uid="{00000000-0005-0000-0000-0000F26D0000}"/>
    <cellStyle name="40% - Dekorfärg1 2 4 5 2_Tabell 6a K" xfId="22456" xr:uid="{00000000-0005-0000-0000-0000F36D0000}"/>
    <cellStyle name="40% - Dekorfärg1 2 4 5 3" xfId="6098" xr:uid="{00000000-0005-0000-0000-0000F46D0000}"/>
    <cellStyle name="40% - Dekorfärg1 2 4 5 3 2" xfId="14983" xr:uid="{00000000-0005-0000-0000-0000F56D0000}"/>
    <cellStyle name="40% - Dekorfärg1 2 4 5 3 2 2" xfId="47587" xr:uid="{00000000-0005-0000-0000-0000F66D0000}"/>
    <cellStyle name="40% - Dekorfärg1 2 4 5 3 3" xfId="32480" xr:uid="{00000000-0005-0000-0000-0000F76D0000}"/>
    <cellStyle name="40% - Dekorfärg1 2 4 5 3 4" xfId="47588" xr:uid="{00000000-0005-0000-0000-0000F86D0000}"/>
    <cellStyle name="40% - Dekorfärg1 2 4 5 3_Tabell 6a K" xfId="24721" xr:uid="{00000000-0005-0000-0000-0000F96D0000}"/>
    <cellStyle name="40% - Dekorfärg1 2 4 5 4" xfId="10598" xr:uid="{00000000-0005-0000-0000-0000FA6D0000}"/>
    <cellStyle name="40% - Dekorfärg1 2 4 5 4 2" xfId="47589" xr:uid="{00000000-0005-0000-0000-0000FB6D0000}"/>
    <cellStyle name="40% - Dekorfärg1 2 4 5 4 2 2" xfId="47590" xr:uid="{00000000-0005-0000-0000-0000FC6D0000}"/>
    <cellStyle name="40% - Dekorfärg1 2 4 5 4 3" xfId="47591" xr:uid="{00000000-0005-0000-0000-0000FD6D0000}"/>
    <cellStyle name="40% - Dekorfärg1 2 4 5 5" xfId="28095" xr:uid="{00000000-0005-0000-0000-0000FE6D0000}"/>
    <cellStyle name="40% - Dekorfärg1 2 4 5 5 2" xfId="47592" xr:uid="{00000000-0005-0000-0000-0000FF6D0000}"/>
    <cellStyle name="40% - Dekorfärg1 2 4 5 6" xfId="47593" xr:uid="{00000000-0005-0000-0000-0000006E0000}"/>
    <cellStyle name="40% - Dekorfärg1 2 4 5 7" xfId="47594" xr:uid="{00000000-0005-0000-0000-0000016E0000}"/>
    <cellStyle name="40% - Dekorfärg1 2 4 5_Tabell 6a K" xfId="18942" xr:uid="{00000000-0005-0000-0000-0000026E0000}"/>
    <cellStyle name="40% - Dekorfärg1 2 4 6" xfId="2507" xr:uid="{00000000-0005-0000-0000-0000036E0000}"/>
    <cellStyle name="40% - Dekorfärg1 2 4 6 2" xfId="6893" xr:uid="{00000000-0005-0000-0000-0000046E0000}"/>
    <cellStyle name="40% - Dekorfärg1 2 4 6 2 2" xfId="15778" xr:uid="{00000000-0005-0000-0000-0000056E0000}"/>
    <cellStyle name="40% - Dekorfärg1 2 4 6 2 2 2" xfId="47595" xr:uid="{00000000-0005-0000-0000-0000066E0000}"/>
    <cellStyle name="40% - Dekorfärg1 2 4 6 2 3" xfId="33275" xr:uid="{00000000-0005-0000-0000-0000076E0000}"/>
    <cellStyle name="40% - Dekorfärg1 2 4 6 2 4" xfId="47596" xr:uid="{00000000-0005-0000-0000-0000086E0000}"/>
    <cellStyle name="40% - Dekorfärg1 2 4 6 2_Tabell 6a K" xfId="21253" xr:uid="{00000000-0005-0000-0000-0000096E0000}"/>
    <cellStyle name="40% - Dekorfärg1 2 4 6 3" xfId="11392" xr:uid="{00000000-0005-0000-0000-00000A6E0000}"/>
    <cellStyle name="40% - Dekorfärg1 2 4 6 3 2" xfId="47597" xr:uid="{00000000-0005-0000-0000-00000B6E0000}"/>
    <cellStyle name="40% - Dekorfärg1 2 4 6 3 2 2" xfId="47598" xr:uid="{00000000-0005-0000-0000-00000C6E0000}"/>
    <cellStyle name="40% - Dekorfärg1 2 4 6 3 3" xfId="47599" xr:uid="{00000000-0005-0000-0000-00000D6E0000}"/>
    <cellStyle name="40% - Dekorfärg1 2 4 6 4" xfId="28889" xr:uid="{00000000-0005-0000-0000-00000E6E0000}"/>
    <cellStyle name="40% - Dekorfärg1 2 4 6 4 2" xfId="47600" xr:uid="{00000000-0005-0000-0000-00000F6E0000}"/>
    <cellStyle name="40% - Dekorfärg1 2 4 6 5" xfId="47601" xr:uid="{00000000-0005-0000-0000-0000106E0000}"/>
    <cellStyle name="40% - Dekorfärg1 2 4 6 6" xfId="47602" xr:uid="{00000000-0005-0000-0000-0000116E0000}"/>
    <cellStyle name="40% - Dekorfärg1 2 4 6_Tabell 6a K" xfId="18056" xr:uid="{00000000-0005-0000-0000-0000126E0000}"/>
    <cellStyle name="40% - Dekorfärg1 2 4 7" xfId="4700" xr:uid="{00000000-0005-0000-0000-0000136E0000}"/>
    <cellStyle name="40% - Dekorfärg1 2 4 7 2" xfId="13585" xr:uid="{00000000-0005-0000-0000-0000146E0000}"/>
    <cellStyle name="40% - Dekorfärg1 2 4 7 2 2" xfId="47603" xr:uid="{00000000-0005-0000-0000-0000156E0000}"/>
    <cellStyle name="40% - Dekorfärg1 2 4 7 3" xfId="31082" xr:uid="{00000000-0005-0000-0000-0000166E0000}"/>
    <cellStyle name="40% - Dekorfärg1 2 4 7 4" xfId="47604" xr:uid="{00000000-0005-0000-0000-0000176E0000}"/>
    <cellStyle name="40% - Dekorfärg1 2 4 7_Tabell 6a K" xfId="19613" xr:uid="{00000000-0005-0000-0000-0000186E0000}"/>
    <cellStyle name="40% - Dekorfärg1 2 4 8" xfId="9200" xr:uid="{00000000-0005-0000-0000-0000196E0000}"/>
    <cellStyle name="40% - Dekorfärg1 2 4 8 2" xfId="47605" xr:uid="{00000000-0005-0000-0000-00001A6E0000}"/>
    <cellStyle name="40% - Dekorfärg1 2 4 8 2 2" xfId="47606" xr:uid="{00000000-0005-0000-0000-00001B6E0000}"/>
    <cellStyle name="40% - Dekorfärg1 2 4 8 3" xfId="47607" xr:uid="{00000000-0005-0000-0000-00001C6E0000}"/>
    <cellStyle name="40% - Dekorfärg1 2 4 9" xfId="26697" xr:uid="{00000000-0005-0000-0000-00001D6E0000}"/>
    <cellStyle name="40% - Dekorfärg1 2 4 9 2" xfId="47608" xr:uid="{00000000-0005-0000-0000-00001E6E0000}"/>
    <cellStyle name="40% - Dekorfärg1 2 4_Tabell 6a K" xfId="22248" xr:uid="{00000000-0005-0000-0000-00001F6E0000}"/>
    <cellStyle name="40% - Dekorfärg1 2 5" xfId="216" xr:uid="{00000000-0005-0000-0000-0000206E0000}"/>
    <cellStyle name="40% - Dekorfärg1 2 5 10" xfId="47609" xr:uid="{00000000-0005-0000-0000-0000216E0000}"/>
    <cellStyle name="40% - Dekorfärg1 2 5 11" xfId="47610" xr:uid="{00000000-0005-0000-0000-0000226E0000}"/>
    <cellStyle name="40% - Dekorfärg1 2 5 12" xfId="47611" xr:uid="{00000000-0005-0000-0000-0000236E0000}"/>
    <cellStyle name="40% - Dekorfärg1 2 5 2" xfId="428" xr:uid="{00000000-0005-0000-0000-0000246E0000}"/>
    <cellStyle name="40% - Dekorfärg1 2 5 2 2" xfId="852" xr:uid="{00000000-0005-0000-0000-0000256E0000}"/>
    <cellStyle name="40% - Dekorfärg1 2 5 2 2 2" xfId="1720" xr:uid="{00000000-0005-0000-0000-0000266E0000}"/>
    <cellStyle name="40% - Dekorfärg1 2 5 2 2 2 2" xfId="3912" xr:uid="{00000000-0005-0000-0000-0000276E0000}"/>
    <cellStyle name="40% - Dekorfärg1 2 5 2 2 2 2 2" xfId="8298" xr:uid="{00000000-0005-0000-0000-0000286E0000}"/>
    <cellStyle name="40% - Dekorfärg1 2 5 2 2 2 2 2 2" xfId="17183" xr:uid="{00000000-0005-0000-0000-0000296E0000}"/>
    <cellStyle name="40% - Dekorfärg1 2 5 2 2 2 2 2 2 2" xfId="47612" xr:uid="{00000000-0005-0000-0000-00002A6E0000}"/>
    <cellStyle name="40% - Dekorfärg1 2 5 2 2 2 2 2 3" xfId="34680" xr:uid="{00000000-0005-0000-0000-00002B6E0000}"/>
    <cellStyle name="40% - Dekorfärg1 2 5 2 2 2 2 2_Tabell 6a K" xfId="22481" xr:uid="{00000000-0005-0000-0000-00002C6E0000}"/>
    <cellStyle name="40% - Dekorfärg1 2 5 2 2 2 2 3" xfId="12797" xr:uid="{00000000-0005-0000-0000-00002D6E0000}"/>
    <cellStyle name="40% - Dekorfärg1 2 5 2 2 2 2 3 2" xfId="47613" xr:uid="{00000000-0005-0000-0000-00002E6E0000}"/>
    <cellStyle name="40% - Dekorfärg1 2 5 2 2 2 2 4" xfId="30294" xr:uid="{00000000-0005-0000-0000-00002F6E0000}"/>
    <cellStyle name="40% - Dekorfärg1 2 5 2 2 2 2 5" xfId="47614" xr:uid="{00000000-0005-0000-0000-0000306E0000}"/>
    <cellStyle name="40% - Dekorfärg1 2 5 2 2 2 2_Tabell 6a K" xfId="25039" xr:uid="{00000000-0005-0000-0000-0000316E0000}"/>
    <cellStyle name="40% - Dekorfärg1 2 5 2 2 2 3" xfId="6105" xr:uid="{00000000-0005-0000-0000-0000326E0000}"/>
    <cellStyle name="40% - Dekorfärg1 2 5 2 2 2 3 2" xfId="14990" xr:uid="{00000000-0005-0000-0000-0000336E0000}"/>
    <cellStyle name="40% - Dekorfärg1 2 5 2 2 2 3 2 2" xfId="47615" xr:uid="{00000000-0005-0000-0000-0000346E0000}"/>
    <cellStyle name="40% - Dekorfärg1 2 5 2 2 2 3 3" xfId="32487" xr:uid="{00000000-0005-0000-0000-0000356E0000}"/>
    <cellStyle name="40% - Dekorfärg1 2 5 2 2 2 3 4" xfId="47616" xr:uid="{00000000-0005-0000-0000-0000366E0000}"/>
    <cellStyle name="40% - Dekorfärg1 2 5 2 2 2 3_Tabell 6a K" xfId="22191" xr:uid="{00000000-0005-0000-0000-0000376E0000}"/>
    <cellStyle name="40% - Dekorfärg1 2 5 2 2 2 4" xfId="10605" xr:uid="{00000000-0005-0000-0000-0000386E0000}"/>
    <cellStyle name="40% - Dekorfärg1 2 5 2 2 2 4 2" xfId="47617" xr:uid="{00000000-0005-0000-0000-0000396E0000}"/>
    <cellStyle name="40% - Dekorfärg1 2 5 2 2 2 4 2 2" xfId="47618" xr:uid="{00000000-0005-0000-0000-00003A6E0000}"/>
    <cellStyle name="40% - Dekorfärg1 2 5 2 2 2 4 3" xfId="47619" xr:uid="{00000000-0005-0000-0000-00003B6E0000}"/>
    <cellStyle name="40% - Dekorfärg1 2 5 2 2 2 5" xfId="28102" xr:uid="{00000000-0005-0000-0000-00003C6E0000}"/>
    <cellStyle name="40% - Dekorfärg1 2 5 2 2 2 5 2" xfId="47620" xr:uid="{00000000-0005-0000-0000-00003D6E0000}"/>
    <cellStyle name="40% - Dekorfärg1 2 5 2 2 2 6" xfId="47621" xr:uid="{00000000-0005-0000-0000-00003E6E0000}"/>
    <cellStyle name="40% - Dekorfärg1 2 5 2 2 2 7" xfId="47622" xr:uid="{00000000-0005-0000-0000-00003F6E0000}"/>
    <cellStyle name="40% - Dekorfärg1 2 5 2 2 2_Tabell 6a K" xfId="26253" xr:uid="{00000000-0005-0000-0000-0000406E0000}"/>
    <cellStyle name="40% - Dekorfärg1 2 5 2 2 3" xfId="3044" xr:uid="{00000000-0005-0000-0000-0000416E0000}"/>
    <cellStyle name="40% - Dekorfärg1 2 5 2 2 3 2" xfId="7430" xr:uid="{00000000-0005-0000-0000-0000426E0000}"/>
    <cellStyle name="40% - Dekorfärg1 2 5 2 2 3 2 2" xfId="16315" xr:uid="{00000000-0005-0000-0000-0000436E0000}"/>
    <cellStyle name="40% - Dekorfärg1 2 5 2 2 3 2 2 2" xfId="47623" xr:uid="{00000000-0005-0000-0000-0000446E0000}"/>
    <cellStyle name="40% - Dekorfärg1 2 5 2 2 3 2 3" xfId="33812" xr:uid="{00000000-0005-0000-0000-0000456E0000}"/>
    <cellStyle name="40% - Dekorfärg1 2 5 2 2 3 2 4" xfId="47624" xr:uid="{00000000-0005-0000-0000-0000466E0000}"/>
    <cellStyle name="40% - Dekorfärg1 2 5 2 2 3 2_Tabell 6a K" xfId="18610" xr:uid="{00000000-0005-0000-0000-0000476E0000}"/>
    <cellStyle name="40% - Dekorfärg1 2 5 2 2 3 3" xfId="11929" xr:uid="{00000000-0005-0000-0000-0000486E0000}"/>
    <cellStyle name="40% - Dekorfärg1 2 5 2 2 3 3 2" xfId="47625" xr:uid="{00000000-0005-0000-0000-0000496E0000}"/>
    <cellStyle name="40% - Dekorfärg1 2 5 2 2 3 3 2 2" xfId="47626" xr:uid="{00000000-0005-0000-0000-00004A6E0000}"/>
    <cellStyle name="40% - Dekorfärg1 2 5 2 2 3 3 3" xfId="47627" xr:uid="{00000000-0005-0000-0000-00004B6E0000}"/>
    <cellStyle name="40% - Dekorfärg1 2 5 2 2 3 4" xfId="29426" xr:uid="{00000000-0005-0000-0000-00004C6E0000}"/>
    <cellStyle name="40% - Dekorfärg1 2 5 2 2 3 4 2" xfId="47628" xr:uid="{00000000-0005-0000-0000-00004D6E0000}"/>
    <cellStyle name="40% - Dekorfärg1 2 5 2 2 3 5" xfId="47629" xr:uid="{00000000-0005-0000-0000-00004E6E0000}"/>
    <cellStyle name="40% - Dekorfärg1 2 5 2 2 3 6" xfId="47630" xr:uid="{00000000-0005-0000-0000-00004F6E0000}"/>
    <cellStyle name="40% - Dekorfärg1 2 5 2 2 3_Tabell 6a K" xfId="26154" xr:uid="{00000000-0005-0000-0000-0000506E0000}"/>
    <cellStyle name="40% - Dekorfärg1 2 5 2 2 4" xfId="5237" xr:uid="{00000000-0005-0000-0000-0000516E0000}"/>
    <cellStyle name="40% - Dekorfärg1 2 5 2 2 4 2" xfId="14122" xr:uid="{00000000-0005-0000-0000-0000526E0000}"/>
    <cellStyle name="40% - Dekorfärg1 2 5 2 2 4 2 2" xfId="47631" xr:uid="{00000000-0005-0000-0000-0000536E0000}"/>
    <cellStyle name="40% - Dekorfärg1 2 5 2 2 4 3" xfId="31619" xr:uid="{00000000-0005-0000-0000-0000546E0000}"/>
    <cellStyle name="40% - Dekorfärg1 2 5 2 2 4 4" xfId="47632" xr:uid="{00000000-0005-0000-0000-0000556E0000}"/>
    <cellStyle name="40% - Dekorfärg1 2 5 2 2 4_Tabell 6a K" xfId="23282" xr:uid="{00000000-0005-0000-0000-0000566E0000}"/>
    <cellStyle name="40% - Dekorfärg1 2 5 2 2 5" xfId="9737" xr:uid="{00000000-0005-0000-0000-0000576E0000}"/>
    <cellStyle name="40% - Dekorfärg1 2 5 2 2 5 2" xfId="47633" xr:uid="{00000000-0005-0000-0000-0000586E0000}"/>
    <cellStyle name="40% - Dekorfärg1 2 5 2 2 5 2 2" xfId="47634" xr:uid="{00000000-0005-0000-0000-0000596E0000}"/>
    <cellStyle name="40% - Dekorfärg1 2 5 2 2 5 3" xfId="47635" xr:uid="{00000000-0005-0000-0000-00005A6E0000}"/>
    <cellStyle name="40% - Dekorfärg1 2 5 2 2 6" xfId="27234" xr:uid="{00000000-0005-0000-0000-00005B6E0000}"/>
    <cellStyle name="40% - Dekorfärg1 2 5 2 2 6 2" xfId="47636" xr:uid="{00000000-0005-0000-0000-00005C6E0000}"/>
    <cellStyle name="40% - Dekorfärg1 2 5 2 2 7" xfId="47637" xr:uid="{00000000-0005-0000-0000-00005D6E0000}"/>
    <cellStyle name="40% - Dekorfärg1 2 5 2 2 8" xfId="47638" xr:uid="{00000000-0005-0000-0000-00005E6E0000}"/>
    <cellStyle name="40% - Dekorfärg1 2 5 2 2_Tabell 6a K" xfId="18326" xr:uid="{00000000-0005-0000-0000-00005F6E0000}"/>
    <cellStyle name="40% - Dekorfärg1 2 5 2 3" xfId="1719" xr:uid="{00000000-0005-0000-0000-0000606E0000}"/>
    <cellStyle name="40% - Dekorfärg1 2 5 2 3 2" xfId="3911" xr:uid="{00000000-0005-0000-0000-0000616E0000}"/>
    <cellStyle name="40% - Dekorfärg1 2 5 2 3 2 2" xfId="8297" xr:uid="{00000000-0005-0000-0000-0000626E0000}"/>
    <cellStyle name="40% - Dekorfärg1 2 5 2 3 2 2 2" xfId="17182" xr:uid="{00000000-0005-0000-0000-0000636E0000}"/>
    <cellStyle name="40% - Dekorfärg1 2 5 2 3 2 2 2 2" xfId="47639" xr:uid="{00000000-0005-0000-0000-0000646E0000}"/>
    <cellStyle name="40% - Dekorfärg1 2 5 2 3 2 2 3" xfId="34679" xr:uid="{00000000-0005-0000-0000-0000656E0000}"/>
    <cellStyle name="40% - Dekorfärg1 2 5 2 3 2 2_Tabell 6a K" xfId="20291" xr:uid="{00000000-0005-0000-0000-0000666E0000}"/>
    <cellStyle name="40% - Dekorfärg1 2 5 2 3 2 3" xfId="12796" xr:uid="{00000000-0005-0000-0000-0000676E0000}"/>
    <cellStyle name="40% - Dekorfärg1 2 5 2 3 2 3 2" xfId="47640" xr:uid="{00000000-0005-0000-0000-0000686E0000}"/>
    <cellStyle name="40% - Dekorfärg1 2 5 2 3 2 4" xfId="30293" xr:uid="{00000000-0005-0000-0000-0000696E0000}"/>
    <cellStyle name="40% - Dekorfärg1 2 5 2 3 2 5" xfId="47641" xr:uid="{00000000-0005-0000-0000-00006A6E0000}"/>
    <cellStyle name="40% - Dekorfärg1 2 5 2 3 2_Tabell 6a K" xfId="20690" xr:uid="{00000000-0005-0000-0000-00006B6E0000}"/>
    <cellStyle name="40% - Dekorfärg1 2 5 2 3 3" xfId="6104" xr:uid="{00000000-0005-0000-0000-00006C6E0000}"/>
    <cellStyle name="40% - Dekorfärg1 2 5 2 3 3 2" xfId="14989" xr:uid="{00000000-0005-0000-0000-00006D6E0000}"/>
    <cellStyle name="40% - Dekorfärg1 2 5 2 3 3 2 2" xfId="47642" xr:uid="{00000000-0005-0000-0000-00006E6E0000}"/>
    <cellStyle name="40% - Dekorfärg1 2 5 2 3 3 3" xfId="32486" xr:uid="{00000000-0005-0000-0000-00006F6E0000}"/>
    <cellStyle name="40% - Dekorfärg1 2 5 2 3 3 4" xfId="47643" xr:uid="{00000000-0005-0000-0000-0000706E0000}"/>
    <cellStyle name="40% - Dekorfärg1 2 5 2 3 3_Tabell 6a K" xfId="20091" xr:uid="{00000000-0005-0000-0000-0000716E0000}"/>
    <cellStyle name="40% - Dekorfärg1 2 5 2 3 4" xfId="10604" xr:uid="{00000000-0005-0000-0000-0000726E0000}"/>
    <cellStyle name="40% - Dekorfärg1 2 5 2 3 4 2" xfId="47644" xr:uid="{00000000-0005-0000-0000-0000736E0000}"/>
    <cellStyle name="40% - Dekorfärg1 2 5 2 3 4 2 2" xfId="47645" xr:uid="{00000000-0005-0000-0000-0000746E0000}"/>
    <cellStyle name="40% - Dekorfärg1 2 5 2 3 4 3" xfId="47646" xr:uid="{00000000-0005-0000-0000-0000756E0000}"/>
    <cellStyle name="40% - Dekorfärg1 2 5 2 3 5" xfId="28101" xr:uid="{00000000-0005-0000-0000-0000766E0000}"/>
    <cellStyle name="40% - Dekorfärg1 2 5 2 3 5 2" xfId="47647" xr:uid="{00000000-0005-0000-0000-0000776E0000}"/>
    <cellStyle name="40% - Dekorfärg1 2 5 2 3 6" xfId="47648" xr:uid="{00000000-0005-0000-0000-0000786E0000}"/>
    <cellStyle name="40% - Dekorfärg1 2 5 2 3 7" xfId="47649" xr:uid="{00000000-0005-0000-0000-0000796E0000}"/>
    <cellStyle name="40% - Dekorfärg1 2 5 2 3_Tabell 6a K" xfId="21645" xr:uid="{00000000-0005-0000-0000-00007A6E0000}"/>
    <cellStyle name="40% - Dekorfärg1 2 5 2 4" xfId="2620" xr:uid="{00000000-0005-0000-0000-00007B6E0000}"/>
    <cellStyle name="40% - Dekorfärg1 2 5 2 4 2" xfId="7006" xr:uid="{00000000-0005-0000-0000-00007C6E0000}"/>
    <cellStyle name="40% - Dekorfärg1 2 5 2 4 2 2" xfId="15891" xr:uid="{00000000-0005-0000-0000-00007D6E0000}"/>
    <cellStyle name="40% - Dekorfärg1 2 5 2 4 2 2 2" xfId="47650" xr:uid="{00000000-0005-0000-0000-00007E6E0000}"/>
    <cellStyle name="40% - Dekorfärg1 2 5 2 4 2 3" xfId="33388" xr:uid="{00000000-0005-0000-0000-00007F6E0000}"/>
    <cellStyle name="40% - Dekorfärg1 2 5 2 4 2 4" xfId="47651" xr:uid="{00000000-0005-0000-0000-0000806E0000}"/>
    <cellStyle name="40% - Dekorfärg1 2 5 2 4 2_Tabell 6a K" xfId="18191" xr:uid="{00000000-0005-0000-0000-0000816E0000}"/>
    <cellStyle name="40% - Dekorfärg1 2 5 2 4 3" xfId="11505" xr:uid="{00000000-0005-0000-0000-0000826E0000}"/>
    <cellStyle name="40% - Dekorfärg1 2 5 2 4 3 2" xfId="47652" xr:uid="{00000000-0005-0000-0000-0000836E0000}"/>
    <cellStyle name="40% - Dekorfärg1 2 5 2 4 3 2 2" xfId="47653" xr:uid="{00000000-0005-0000-0000-0000846E0000}"/>
    <cellStyle name="40% - Dekorfärg1 2 5 2 4 3 3" xfId="47654" xr:uid="{00000000-0005-0000-0000-0000856E0000}"/>
    <cellStyle name="40% - Dekorfärg1 2 5 2 4 4" xfId="29002" xr:uid="{00000000-0005-0000-0000-0000866E0000}"/>
    <cellStyle name="40% - Dekorfärg1 2 5 2 4 4 2" xfId="47655" xr:uid="{00000000-0005-0000-0000-0000876E0000}"/>
    <cellStyle name="40% - Dekorfärg1 2 5 2 4 5" xfId="47656" xr:uid="{00000000-0005-0000-0000-0000886E0000}"/>
    <cellStyle name="40% - Dekorfärg1 2 5 2 4 6" xfId="47657" xr:uid="{00000000-0005-0000-0000-0000896E0000}"/>
    <cellStyle name="40% - Dekorfärg1 2 5 2 4_Tabell 6a K" xfId="19588" xr:uid="{00000000-0005-0000-0000-00008A6E0000}"/>
    <cellStyle name="40% - Dekorfärg1 2 5 2 5" xfId="4813" xr:uid="{00000000-0005-0000-0000-00008B6E0000}"/>
    <cellStyle name="40% - Dekorfärg1 2 5 2 5 2" xfId="13698" xr:uid="{00000000-0005-0000-0000-00008C6E0000}"/>
    <cellStyle name="40% - Dekorfärg1 2 5 2 5 2 2" xfId="47658" xr:uid="{00000000-0005-0000-0000-00008D6E0000}"/>
    <cellStyle name="40% - Dekorfärg1 2 5 2 5 3" xfId="31195" xr:uid="{00000000-0005-0000-0000-00008E6E0000}"/>
    <cellStyle name="40% - Dekorfärg1 2 5 2 5 4" xfId="47659" xr:uid="{00000000-0005-0000-0000-00008F6E0000}"/>
    <cellStyle name="40% - Dekorfärg1 2 5 2 5_Tabell 6a K" xfId="25453" xr:uid="{00000000-0005-0000-0000-0000906E0000}"/>
    <cellStyle name="40% - Dekorfärg1 2 5 2 6" xfId="9313" xr:uid="{00000000-0005-0000-0000-0000916E0000}"/>
    <cellStyle name="40% - Dekorfärg1 2 5 2 6 2" xfId="47660" xr:uid="{00000000-0005-0000-0000-0000926E0000}"/>
    <cellStyle name="40% - Dekorfärg1 2 5 2 6 2 2" xfId="47661" xr:uid="{00000000-0005-0000-0000-0000936E0000}"/>
    <cellStyle name="40% - Dekorfärg1 2 5 2 6 3" xfId="47662" xr:uid="{00000000-0005-0000-0000-0000946E0000}"/>
    <cellStyle name="40% - Dekorfärg1 2 5 2 7" xfId="26810" xr:uid="{00000000-0005-0000-0000-0000956E0000}"/>
    <cellStyle name="40% - Dekorfärg1 2 5 2 7 2" xfId="47663" xr:uid="{00000000-0005-0000-0000-0000966E0000}"/>
    <cellStyle name="40% - Dekorfärg1 2 5 2 8" xfId="47664" xr:uid="{00000000-0005-0000-0000-0000976E0000}"/>
    <cellStyle name="40% - Dekorfärg1 2 5 2 9" xfId="47665" xr:uid="{00000000-0005-0000-0000-0000986E0000}"/>
    <cellStyle name="40% - Dekorfärg1 2 5 2_Tabell 6a K" xfId="21112" xr:uid="{00000000-0005-0000-0000-0000996E0000}"/>
    <cellStyle name="40% - Dekorfärg1 2 5 3" xfId="640" xr:uid="{00000000-0005-0000-0000-00009A6E0000}"/>
    <cellStyle name="40% - Dekorfärg1 2 5 3 2" xfId="1721" xr:uid="{00000000-0005-0000-0000-00009B6E0000}"/>
    <cellStyle name="40% - Dekorfärg1 2 5 3 2 2" xfId="3913" xr:uid="{00000000-0005-0000-0000-00009C6E0000}"/>
    <cellStyle name="40% - Dekorfärg1 2 5 3 2 2 2" xfId="8299" xr:uid="{00000000-0005-0000-0000-00009D6E0000}"/>
    <cellStyle name="40% - Dekorfärg1 2 5 3 2 2 2 2" xfId="17184" xr:uid="{00000000-0005-0000-0000-00009E6E0000}"/>
    <cellStyle name="40% - Dekorfärg1 2 5 3 2 2 2 2 2" xfId="47666" xr:uid="{00000000-0005-0000-0000-00009F6E0000}"/>
    <cellStyle name="40% - Dekorfärg1 2 5 3 2 2 2 3" xfId="34681" xr:uid="{00000000-0005-0000-0000-0000A06E0000}"/>
    <cellStyle name="40% - Dekorfärg1 2 5 3 2 2 2_Tabell 6a K" xfId="24242" xr:uid="{00000000-0005-0000-0000-0000A16E0000}"/>
    <cellStyle name="40% - Dekorfärg1 2 5 3 2 2 3" xfId="12798" xr:uid="{00000000-0005-0000-0000-0000A26E0000}"/>
    <cellStyle name="40% - Dekorfärg1 2 5 3 2 2 3 2" xfId="47667" xr:uid="{00000000-0005-0000-0000-0000A36E0000}"/>
    <cellStyle name="40% - Dekorfärg1 2 5 3 2 2 4" xfId="30295" xr:uid="{00000000-0005-0000-0000-0000A46E0000}"/>
    <cellStyle name="40% - Dekorfärg1 2 5 3 2 2 5" xfId="47668" xr:uid="{00000000-0005-0000-0000-0000A56E0000}"/>
    <cellStyle name="40% - Dekorfärg1 2 5 3 2 2_Tabell 6a K" xfId="24197" xr:uid="{00000000-0005-0000-0000-0000A66E0000}"/>
    <cellStyle name="40% - Dekorfärg1 2 5 3 2 3" xfId="6106" xr:uid="{00000000-0005-0000-0000-0000A76E0000}"/>
    <cellStyle name="40% - Dekorfärg1 2 5 3 2 3 2" xfId="14991" xr:uid="{00000000-0005-0000-0000-0000A86E0000}"/>
    <cellStyle name="40% - Dekorfärg1 2 5 3 2 3 2 2" xfId="47669" xr:uid="{00000000-0005-0000-0000-0000A96E0000}"/>
    <cellStyle name="40% - Dekorfärg1 2 5 3 2 3 3" xfId="32488" xr:uid="{00000000-0005-0000-0000-0000AA6E0000}"/>
    <cellStyle name="40% - Dekorfärg1 2 5 3 2 3 4" xfId="47670" xr:uid="{00000000-0005-0000-0000-0000AB6E0000}"/>
    <cellStyle name="40% - Dekorfärg1 2 5 3 2 3_Tabell 6a K" xfId="20926" xr:uid="{00000000-0005-0000-0000-0000AC6E0000}"/>
    <cellStyle name="40% - Dekorfärg1 2 5 3 2 4" xfId="10606" xr:uid="{00000000-0005-0000-0000-0000AD6E0000}"/>
    <cellStyle name="40% - Dekorfärg1 2 5 3 2 4 2" xfId="47671" xr:uid="{00000000-0005-0000-0000-0000AE6E0000}"/>
    <cellStyle name="40% - Dekorfärg1 2 5 3 2 4 2 2" xfId="47672" xr:uid="{00000000-0005-0000-0000-0000AF6E0000}"/>
    <cellStyle name="40% - Dekorfärg1 2 5 3 2 4 3" xfId="47673" xr:uid="{00000000-0005-0000-0000-0000B06E0000}"/>
    <cellStyle name="40% - Dekorfärg1 2 5 3 2 5" xfId="28103" xr:uid="{00000000-0005-0000-0000-0000B16E0000}"/>
    <cellStyle name="40% - Dekorfärg1 2 5 3 2 5 2" xfId="47674" xr:uid="{00000000-0005-0000-0000-0000B26E0000}"/>
    <cellStyle name="40% - Dekorfärg1 2 5 3 2 6" xfId="47675" xr:uid="{00000000-0005-0000-0000-0000B36E0000}"/>
    <cellStyle name="40% - Dekorfärg1 2 5 3 2 7" xfId="47676" xr:uid="{00000000-0005-0000-0000-0000B46E0000}"/>
    <cellStyle name="40% - Dekorfärg1 2 5 3 2_Tabell 6a K" xfId="24083" xr:uid="{00000000-0005-0000-0000-0000B56E0000}"/>
    <cellStyle name="40% - Dekorfärg1 2 5 3 3" xfId="2832" xr:uid="{00000000-0005-0000-0000-0000B66E0000}"/>
    <cellStyle name="40% - Dekorfärg1 2 5 3 3 2" xfId="7218" xr:uid="{00000000-0005-0000-0000-0000B76E0000}"/>
    <cellStyle name="40% - Dekorfärg1 2 5 3 3 2 2" xfId="16103" xr:uid="{00000000-0005-0000-0000-0000B86E0000}"/>
    <cellStyle name="40% - Dekorfärg1 2 5 3 3 2 2 2" xfId="47677" xr:uid="{00000000-0005-0000-0000-0000B96E0000}"/>
    <cellStyle name="40% - Dekorfärg1 2 5 3 3 2 3" xfId="33600" xr:uid="{00000000-0005-0000-0000-0000BA6E0000}"/>
    <cellStyle name="40% - Dekorfärg1 2 5 3 3 2 4" xfId="47678" xr:uid="{00000000-0005-0000-0000-0000BB6E0000}"/>
    <cellStyle name="40% - Dekorfärg1 2 5 3 3 2_Tabell 6a K" xfId="23449" xr:uid="{00000000-0005-0000-0000-0000BC6E0000}"/>
    <cellStyle name="40% - Dekorfärg1 2 5 3 3 3" xfId="11717" xr:uid="{00000000-0005-0000-0000-0000BD6E0000}"/>
    <cellStyle name="40% - Dekorfärg1 2 5 3 3 3 2" xfId="47679" xr:uid="{00000000-0005-0000-0000-0000BE6E0000}"/>
    <cellStyle name="40% - Dekorfärg1 2 5 3 3 3 2 2" xfId="47680" xr:uid="{00000000-0005-0000-0000-0000BF6E0000}"/>
    <cellStyle name="40% - Dekorfärg1 2 5 3 3 3 3" xfId="47681" xr:uid="{00000000-0005-0000-0000-0000C06E0000}"/>
    <cellStyle name="40% - Dekorfärg1 2 5 3 3 4" xfId="29214" xr:uid="{00000000-0005-0000-0000-0000C16E0000}"/>
    <cellStyle name="40% - Dekorfärg1 2 5 3 3 4 2" xfId="47682" xr:uid="{00000000-0005-0000-0000-0000C26E0000}"/>
    <cellStyle name="40% - Dekorfärg1 2 5 3 3 5" xfId="47683" xr:uid="{00000000-0005-0000-0000-0000C36E0000}"/>
    <cellStyle name="40% - Dekorfärg1 2 5 3 3 6" xfId="47684" xr:uid="{00000000-0005-0000-0000-0000C46E0000}"/>
    <cellStyle name="40% - Dekorfärg1 2 5 3 3_Tabell 6a K" xfId="20337" xr:uid="{00000000-0005-0000-0000-0000C56E0000}"/>
    <cellStyle name="40% - Dekorfärg1 2 5 3 4" xfId="5025" xr:uid="{00000000-0005-0000-0000-0000C66E0000}"/>
    <cellStyle name="40% - Dekorfärg1 2 5 3 4 2" xfId="13910" xr:uid="{00000000-0005-0000-0000-0000C76E0000}"/>
    <cellStyle name="40% - Dekorfärg1 2 5 3 4 2 2" xfId="47685" xr:uid="{00000000-0005-0000-0000-0000C86E0000}"/>
    <cellStyle name="40% - Dekorfärg1 2 5 3 4 3" xfId="31407" xr:uid="{00000000-0005-0000-0000-0000C96E0000}"/>
    <cellStyle name="40% - Dekorfärg1 2 5 3 4 4" xfId="47686" xr:uid="{00000000-0005-0000-0000-0000CA6E0000}"/>
    <cellStyle name="40% - Dekorfärg1 2 5 3 4_Tabell 6a K" xfId="19659" xr:uid="{00000000-0005-0000-0000-0000CB6E0000}"/>
    <cellStyle name="40% - Dekorfärg1 2 5 3 5" xfId="9525" xr:uid="{00000000-0005-0000-0000-0000CC6E0000}"/>
    <cellStyle name="40% - Dekorfärg1 2 5 3 5 2" xfId="47687" xr:uid="{00000000-0005-0000-0000-0000CD6E0000}"/>
    <cellStyle name="40% - Dekorfärg1 2 5 3 5 2 2" xfId="47688" xr:uid="{00000000-0005-0000-0000-0000CE6E0000}"/>
    <cellStyle name="40% - Dekorfärg1 2 5 3 5 3" xfId="47689" xr:uid="{00000000-0005-0000-0000-0000CF6E0000}"/>
    <cellStyle name="40% - Dekorfärg1 2 5 3 6" xfId="27022" xr:uid="{00000000-0005-0000-0000-0000D06E0000}"/>
    <cellStyle name="40% - Dekorfärg1 2 5 3 6 2" xfId="47690" xr:uid="{00000000-0005-0000-0000-0000D16E0000}"/>
    <cellStyle name="40% - Dekorfärg1 2 5 3 7" xfId="47691" xr:uid="{00000000-0005-0000-0000-0000D26E0000}"/>
    <cellStyle name="40% - Dekorfärg1 2 5 3 8" xfId="47692" xr:uid="{00000000-0005-0000-0000-0000D36E0000}"/>
    <cellStyle name="40% - Dekorfärg1 2 5 3_Tabell 6a K" xfId="19474" xr:uid="{00000000-0005-0000-0000-0000D46E0000}"/>
    <cellStyle name="40% - Dekorfärg1 2 5 4" xfId="1064" xr:uid="{00000000-0005-0000-0000-0000D56E0000}"/>
    <cellStyle name="40% - Dekorfärg1 2 5 4 2" xfId="1722" xr:uid="{00000000-0005-0000-0000-0000D66E0000}"/>
    <cellStyle name="40% - Dekorfärg1 2 5 4 2 2" xfId="3914" xr:uid="{00000000-0005-0000-0000-0000D76E0000}"/>
    <cellStyle name="40% - Dekorfärg1 2 5 4 2 2 2" xfId="8300" xr:uid="{00000000-0005-0000-0000-0000D86E0000}"/>
    <cellStyle name="40% - Dekorfärg1 2 5 4 2 2 2 2" xfId="17185" xr:uid="{00000000-0005-0000-0000-0000D96E0000}"/>
    <cellStyle name="40% - Dekorfärg1 2 5 4 2 2 2 2 2" xfId="47693" xr:uid="{00000000-0005-0000-0000-0000DA6E0000}"/>
    <cellStyle name="40% - Dekorfärg1 2 5 4 2 2 2 3" xfId="34682" xr:uid="{00000000-0005-0000-0000-0000DB6E0000}"/>
    <cellStyle name="40% - Dekorfärg1 2 5 4 2 2 2_Tabell 6a K" xfId="24082" xr:uid="{00000000-0005-0000-0000-0000DC6E0000}"/>
    <cellStyle name="40% - Dekorfärg1 2 5 4 2 2 3" xfId="12799" xr:uid="{00000000-0005-0000-0000-0000DD6E0000}"/>
    <cellStyle name="40% - Dekorfärg1 2 5 4 2 2 3 2" xfId="47694" xr:uid="{00000000-0005-0000-0000-0000DE6E0000}"/>
    <cellStyle name="40% - Dekorfärg1 2 5 4 2 2 4" xfId="30296" xr:uid="{00000000-0005-0000-0000-0000DF6E0000}"/>
    <cellStyle name="40% - Dekorfärg1 2 5 4 2 2 5" xfId="47695" xr:uid="{00000000-0005-0000-0000-0000E06E0000}"/>
    <cellStyle name="40% - Dekorfärg1 2 5 4 2 2_Tabell 6a K" xfId="18743" xr:uid="{00000000-0005-0000-0000-0000E16E0000}"/>
    <cellStyle name="40% - Dekorfärg1 2 5 4 2 3" xfId="6107" xr:uid="{00000000-0005-0000-0000-0000E26E0000}"/>
    <cellStyle name="40% - Dekorfärg1 2 5 4 2 3 2" xfId="14992" xr:uid="{00000000-0005-0000-0000-0000E36E0000}"/>
    <cellStyle name="40% - Dekorfärg1 2 5 4 2 3 2 2" xfId="47696" xr:uid="{00000000-0005-0000-0000-0000E46E0000}"/>
    <cellStyle name="40% - Dekorfärg1 2 5 4 2 3 3" xfId="32489" xr:uid="{00000000-0005-0000-0000-0000E56E0000}"/>
    <cellStyle name="40% - Dekorfärg1 2 5 4 2 3 4" xfId="47697" xr:uid="{00000000-0005-0000-0000-0000E66E0000}"/>
    <cellStyle name="40% - Dekorfärg1 2 5 4 2 3_Tabell 6a K" xfId="20463" xr:uid="{00000000-0005-0000-0000-0000E76E0000}"/>
    <cellStyle name="40% - Dekorfärg1 2 5 4 2 4" xfId="10607" xr:uid="{00000000-0005-0000-0000-0000E86E0000}"/>
    <cellStyle name="40% - Dekorfärg1 2 5 4 2 4 2" xfId="47698" xr:uid="{00000000-0005-0000-0000-0000E96E0000}"/>
    <cellStyle name="40% - Dekorfärg1 2 5 4 2 4 2 2" xfId="47699" xr:uid="{00000000-0005-0000-0000-0000EA6E0000}"/>
    <cellStyle name="40% - Dekorfärg1 2 5 4 2 4 3" xfId="47700" xr:uid="{00000000-0005-0000-0000-0000EB6E0000}"/>
    <cellStyle name="40% - Dekorfärg1 2 5 4 2 5" xfId="28104" xr:uid="{00000000-0005-0000-0000-0000EC6E0000}"/>
    <cellStyle name="40% - Dekorfärg1 2 5 4 2 5 2" xfId="47701" xr:uid="{00000000-0005-0000-0000-0000ED6E0000}"/>
    <cellStyle name="40% - Dekorfärg1 2 5 4 2 6" xfId="47702" xr:uid="{00000000-0005-0000-0000-0000EE6E0000}"/>
    <cellStyle name="40% - Dekorfärg1 2 5 4 2 7" xfId="47703" xr:uid="{00000000-0005-0000-0000-0000EF6E0000}"/>
    <cellStyle name="40% - Dekorfärg1 2 5 4 2_Tabell 6a K" xfId="21114" xr:uid="{00000000-0005-0000-0000-0000F06E0000}"/>
    <cellStyle name="40% - Dekorfärg1 2 5 4 3" xfId="3256" xr:uid="{00000000-0005-0000-0000-0000F16E0000}"/>
    <cellStyle name="40% - Dekorfärg1 2 5 4 3 2" xfId="7642" xr:uid="{00000000-0005-0000-0000-0000F26E0000}"/>
    <cellStyle name="40% - Dekorfärg1 2 5 4 3 2 2" xfId="16527" xr:uid="{00000000-0005-0000-0000-0000F36E0000}"/>
    <cellStyle name="40% - Dekorfärg1 2 5 4 3 2 2 2" xfId="47704" xr:uid="{00000000-0005-0000-0000-0000F46E0000}"/>
    <cellStyle name="40% - Dekorfärg1 2 5 4 3 2 3" xfId="34024" xr:uid="{00000000-0005-0000-0000-0000F56E0000}"/>
    <cellStyle name="40% - Dekorfärg1 2 5 4 3 2 4" xfId="47705" xr:uid="{00000000-0005-0000-0000-0000F66E0000}"/>
    <cellStyle name="40% - Dekorfärg1 2 5 4 3 2_Tabell 6a K" xfId="23201" xr:uid="{00000000-0005-0000-0000-0000F76E0000}"/>
    <cellStyle name="40% - Dekorfärg1 2 5 4 3 3" xfId="12141" xr:uid="{00000000-0005-0000-0000-0000F86E0000}"/>
    <cellStyle name="40% - Dekorfärg1 2 5 4 3 3 2" xfId="47706" xr:uid="{00000000-0005-0000-0000-0000F96E0000}"/>
    <cellStyle name="40% - Dekorfärg1 2 5 4 3 3 2 2" xfId="47707" xr:uid="{00000000-0005-0000-0000-0000FA6E0000}"/>
    <cellStyle name="40% - Dekorfärg1 2 5 4 3 3 3" xfId="47708" xr:uid="{00000000-0005-0000-0000-0000FB6E0000}"/>
    <cellStyle name="40% - Dekorfärg1 2 5 4 3 4" xfId="29638" xr:uid="{00000000-0005-0000-0000-0000FC6E0000}"/>
    <cellStyle name="40% - Dekorfärg1 2 5 4 3 4 2" xfId="47709" xr:uid="{00000000-0005-0000-0000-0000FD6E0000}"/>
    <cellStyle name="40% - Dekorfärg1 2 5 4 3 5" xfId="47710" xr:uid="{00000000-0005-0000-0000-0000FE6E0000}"/>
    <cellStyle name="40% - Dekorfärg1 2 5 4 3 6" xfId="47711" xr:uid="{00000000-0005-0000-0000-0000FF6E0000}"/>
    <cellStyle name="40% - Dekorfärg1 2 5 4 3_Tabell 6a K" xfId="19020" xr:uid="{00000000-0005-0000-0000-0000006F0000}"/>
    <cellStyle name="40% - Dekorfärg1 2 5 4 4" xfId="5449" xr:uid="{00000000-0005-0000-0000-0000016F0000}"/>
    <cellStyle name="40% - Dekorfärg1 2 5 4 4 2" xfId="14334" xr:uid="{00000000-0005-0000-0000-0000026F0000}"/>
    <cellStyle name="40% - Dekorfärg1 2 5 4 4 2 2" xfId="47712" xr:uid="{00000000-0005-0000-0000-0000036F0000}"/>
    <cellStyle name="40% - Dekorfärg1 2 5 4 4 3" xfId="31831" xr:uid="{00000000-0005-0000-0000-0000046F0000}"/>
    <cellStyle name="40% - Dekorfärg1 2 5 4 4 4" xfId="47713" xr:uid="{00000000-0005-0000-0000-0000056F0000}"/>
    <cellStyle name="40% - Dekorfärg1 2 5 4 4_Tabell 6a K" xfId="21381" xr:uid="{00000000-0005-0000-0000-0000066F0000}"/>
    <cellStyle name="40% - Dekorfärg1 2 5 4 5" xfId="9949" xr:uid="{00000000-0005-0000-0000-0000076F0000}"/>
    <cellStyle name="40% - Dekorfärg1 2 5 4 5 2" xfId="47714" xr:uid="{00000000-0005-0000-0000-0000086F0000}"/>
    <cellStyle name="40% - Dekorfärg1 2 5 4 5 2 2" xfId="47715" xr:uid="{00000000-0005-0000-0000-0000096F0000}"/>
    <cellStyle name="40% - Dekorfärg1 2 5 4 5 3" xfId="47716" xr:uid="{00000000-0005-0000-0000-00000A6F0000}"/>
    <cellStyle name="40% - Dekorfärg1 2 5 4 6" xfId="27446" xr:uid="{00000000-0005-0000-0000-00000B6F0000}"/>
    <cellStyle name="40% - Dekorfärg1 2 5 4 6 2" xfId="47717" xr:uid="{00000000-0005-0000-0000-00000C6F0000}"/>
    <cellStyle name="40% - Dekorfärg1 2 5 4 7" xfId="47718" xr:uid="{00000000-0005-0000-0000-00000D6F0000}"/>
    <cellStyle name="40% - Dekorfärg1 2 5 4 8" xfId="47719" xr:uid="{00000000-0005-0000-0000-00000E6F0000}"/>
    <cellStyle name="40% - Dekorfärg1 2 5 4_Tabell 6a K" xfId="25121" xr:uid="{00000000-0005-0000-0000-00000F6F0000}"/>
    <cellStyle name="40% - Dekorfärg1 2 5 5" xfId="1718" xr:uid="{00000000-0005-0000-0000-0000106F0000}"/>
    <cellStyle name="40% - Dekorfärg1 2 5 5 2" xfId="3910" xr:uid="{00000000-0005-0000-0000-0000116F0000}"/>
    <cellStyle name="40% - Dekorfärg1 2 5 5 2 2" xfId="8296" xr:uid="{00000000-0005-0000-0000-0000126F0000}"/>
    <cellStyle name="40% - Dekorfärg1 2 5 5 2 2 2" xfId="17181" xr:uid="{00000000-0005-0000-0000-0000136F0000}"/>
    <cellStyle name="40% - Dekorfärg1 2 5 5 2 2 2 2" xfId="47720" xr:uid="{00000000-0005-0000-0000-0000146F0000}"/>
    <cellStyle name="40% - Dekorfärg1 2 5 5 2 2 3" xfId="34678" xr:uid="{00000000-0005-0000-0000-0000156F0000}"/>
    <cellStyle name="40% - Dekorfärg1 2 5 5 2 2_Tabell 6a K" xfId="22860" xr:uid="{00000000-0005-0000-0000-0000166F0000}"/>
    <cellStyle name="40% - Dekorfärg1 2 5 5 2 3" xfId="12795" xr:uid="{00000000-0005-0000-0000-0000176F0000}"/>
    <cellStyle name="40% - Dekorfärg1 2 5 5 2 3 2" xfId="47721" xr:uid="{00000000-0005-0000-0000-0000186F0000}"/>
    <cellStyle name="40% - Dekorfärg1 2 5 5 2 4" xfId="30292" xr:uid="{00000000-0005-0000-0000-0000196F0000}"/>
    <cellStyle name="40% - Dekorfärg1 2 5 5 2 5" xfId="47722" xr:uid="{00000000-0005-0000-0000-00001A6F0000}"/>
    <cellStyle name="40% - Dekorfärg1 2 5 5 2_Tabell 6a K" xfId="23816" xr:uid="{00000000-0005-0000-0000-00001B6F0000}"/>
    <cellStyle name="40% - Dekorfärg1 2 5 5 3" xfId="6103" xr:uid="{00000000-0005-0000-0000-00001C6F0000}"/>
    <cellStyle name="40% - Dekorfärg1 2 5 5 3 2" xfId="14988" xr:uid="{00000000-0005-0000-0000-00001D6F0000}"/>
    <cellStyle name="40% - Dekorfärg1 2 5 5 3 2 2" xfId="47723" xr:uid="{00000000-0005-0000-0000-00001E6F0000}"/>
    <cellStyle name="40% - Dekorfärg1 2 5 5 3 3" xfId="32485" xr:uid="{00000000-0005-0000-0000-00001F6F0000}"/>
    <cellStyle name="40% - Dekorfärg1 2 5 5 3 4" xfId="47724" xr:uid="{00000000-0005-0000-0000-0000206F0000}"/>
    <cellStyle name="40% - Dekorfärg1 2 5 5 3_Tabell 6a K" xfId="22184" xr:uid="{00000000-0005-0000-0000-0000216F0000}"/>
    <cellStyle name="40% - Dekorfärg1 2 5 5 4" xfId="10603" xr:uid="{00000000-0005-0000-0000-0000226F0000}"/>
    <cellStyle name="40% - Dekorfärg1 2 5 5 4 2" xfId="47725" xr:uid="{00000000-0005-0000-0000-0000236F0000}"/>
    <cellStyle name="40% - Dekorfärg1 2 5 5 4 2 2" xfId="47726" xr:uid="{00000000-0005-0000-0000-0000246F0000}"/>
    <cellStyle name="40% - Dekorfärg1 2 5 5 4 3" xfId="47727" xr:uid="{00000000-0005-0000-0000-0000256F0000}"/>
    <cellStyle name="40% - Dekorfärg1 2 5 5 5" xfId="28100" xr:uid="{00000000-0005-0000-0000-0000266F0000}"/>
    <cellStyle name="40% - Dekorfärg1 2 5 5 5 2" xfId="47728" xr:uid="{00000000-0005-0000-0000-0000276F0000}"/>
    <cellStyle name="40% - Dekorfärg1 2 5 5 6" xfId="47729" xr:uid="{00000000-0005-0000-0000-0000286F0000}"/>
    <cellStyle name="40% - Dekorfärg1 2 5 5 7" xfId="47730" xr:uid="{00000000-0005-0000-0000-0000296F0000}"/>
    <cellStyle name="40% - Dekorfärg1 2 5 5_Tabell 6a K" xfId="24679" xr:uid="{00000000-0005-0000-0000-00002A6F0000}"/>
    <cellStyle name="40% - Dekorfärg1 2 5 6" xfId="2408" xr:uid="{00000000-0005-0000-0000-00002B6F0000}"/>
    <cellStyle name="40% - Dekorfärg1 2 5 6 2" xfId="6794" xr:uid="{00000000-0005-0000-0000-00002C6F0000}"/>
    <cellStyle name="40% - Dekorfärg1 2 5 6 2 2" xfId="15679" xr:uid="{00000000-0005-0000-0000-00002D6F0000}"/>
    <cellStyle name="40% - Dekorfärg1 2 5 6 2 2 2" xfId="47731" xr:uid="{00000000-0005-0000-0000-00002E6F0000}"/>
    <cellStyle name="40% - Dekorfärg1 2 5 6 2 3" xfId="33176" xr:uid="{00000000-0005-0000-0000-00002F6F0000}"/>
    <cellStyle name="40% - Dekorfärg1 2 5 6 2 4" xfId="47732" xr:uid="{00000000-0005-0000-0000-0000306F0000}"/>
    <cellStyle name="40% - Dekorfärg1 2 5 6 2_Tabell 6a K" xfId="25582" xr:uid="{00000000-0005-0000-0000-0000316F0000}"/>
    <cellStyle name="40% - Dekorfärg1 2 5 6 3" xfId="11293" xr:uid="{00000000-0005-0000-0000-0000326F0000}"/>
    <cellStyle name="40% - Dekorfärg1 2 5 6 3 2" xfId="47733" xr:uid="{00000000-0005-0000-0000-0000336F0000}"/>
    <cellStyle name="40% - Dekorfärg1 2 5 6 3 2 2" xfId="47734" xr:uid="{00000000-0005-0000-0000-0000346F0000}"/>
    <cellStyle name="40% - Dekorfärg1 2 5 6 3 3" xfId="47735" xr:uid="{00000000-0005-0000-0000-0000356F0000}"/>
    <cellStyle name="40% - Dekorfärg1 2 5 6 4" xfId="28790" xr:uid="{00000000-0005-0000-0000-0000366F0000}"/>
    <cellStyle name="40% - Dekorfärg1 2 5 6 4 2" xfId="47736" xr:uid="{00000000-0005-0000-0000-0000376F0000}"/>
    <cellStyle name="40% - Dekorfärg1 2 5 6 5" xfId="47737" xr:uid="{00000000-0005-0000-0000-0000386F0000}"/>
    <cellStyle name="40% - Dekorfärg1 2 5 6 6" xfId="47738" xr:uid="{00000000-0005-0000-0000-0000396F0000}"/>
    <cellStyle name="40% - Dekorfärg1 2 5 6_Tabell 6a K" xfId="22761" xr:uid="{00000000-0005-0000-0000-00003A6F0000}"/>
    <cellStyle name="40% - Dekorfärg1 2 5 7" xfId="4601" xr:uid="{00000000-0005-0000-0000-00003B6F0000}"/>
    <cellStyle name="40% - Dekorfärg1 2 5 7 2" xfId="13486" xr:uid="{00000000-0005-0000-0000-00003C6F0000}"/>
    <cellStyle name="40% - Dekorfärg1 2 5 7 2 2" xfId="47739" xr:uid="{00000000-0005-0000-0000-00003D6F0000}"/>
    <cellStyle name="40% - Dekorfärg1 2 5 7 3" xfId="30983" xr:uid="{00000000-0005-0000-0000-00003E6F0000}"/>
    <cellStyle name="40% - Dekorfärg1 2 5 7 4" xfId="47740" xr:uid="{00000000-0005-0000-0000-00003F6F0000}"/>
    <cellStyle name="40% - Dekorfärg1 2 5 7_Tabell 6a K" xfId="18096" xr:uid="{00000000-0005-0000-0000-0000406F0000}"/>
    <cellStyle name="40% - Dekorfärg1 2 5 8" xfId="9101" xr:uid="{00000000-0005-0000-0000-0000416F0000}"/>
    <cellStyle name="40% - Dekorfärg1 2 5 8 2" xfId="47741" xr:uid="{00000000-0005-0000-0000-0000426F0000}"/>
    <cellStyle name="40% - Dekorfärg1 2 5 8 2 2" xfId="47742" xr:uid="{00000000-0005-0000-0000-0000436F0000}"/>
    <cellStyle name="40% - Dekorfärg1 2 5 8 3" xfId="47743" xr:uid="{00000000-0005-0000-0000-0000446F0000}"/>
    <cellStyle name="40% - Dekorfärg1 2 5 9" xfId="26598" xr:uid="{00000000-0005-0000-0000-0000456F0000}"/>
    <cellStyle name="40% - Dekorfärg1 2 5 9 2" xfId="47744" xr:uid="{00000000-0005-0000-0000-0000466F0000}"/>
    <cellStyle name="40% - Dekorfärg1 2 5_Tabell 6a K" xfId="17979" xr:uid="{00000000-0005-0000-0000-0000476F0000}"/>
    <cellStyle name="40% - Dekorfärg1 2 6" xfId="371" xr:uid="{00000000-0005-0000-0000-0000486F0000}"/>
    <cellStyle name="40% - Dekorfärg1 2 6 2" xfId="795" xr:uid="{00000000-0005-0000-0000-0000496F0000}"/>
    <cellStyle name="40% - Dekorfärg1 2 6 2 2" xfId="1724" xr:uid="{00000000-0005-0000-0000-00004A6F0000}"/>
    <cellStyle name="40% - Dekorfärg1 2 6 2 2 2" xfId="3916" xr:uid="{00000000-0005-0000-0000-00004B6F0000}"/>
    <cellStyle name="40% - Dekorfärg1 2 6 2 2 2 2" xfId="8302" xr:uid="{00000000-0005-0000-0000-00004C6F0000}"/>
    <cellStyle name="40% - Dekorfärg1 2 6 2 2 2 2 2" xfId="17187" xr:uid="{00000000-0005-0000-0000-00004D6F0000}"/>
    <cellStyle name="40% - Dekorfärg1 2 6 2 2 2 2 2 2" xfId="47745" xr:uid="{00000000-0005-0000-0000-00004E6F0000}"/>
    <cellStyle name="40% - Dekorfärg1 2 6 2 2 2 2 3" xfId="34684" xr:uid="{00000000-0005-0000-0000-00004F6F0000}"/>
    <cellStyle name="40% - Dekorfärg1 2 6 2 2 2 2_Tabell 6a K" xfId="23122" xr:uid="{00000000-0005-0000-0000-0000506F0000}"/>
    <cellStyle name="40% - Dekorfärg1 2 6 2 2 2 3" xfId="12801" xr:uid="{00000000-0005-0000-0000-0000516F0000}"/>
    <cellStyle name="40% - Dekorfärg1 2 6 2 2 2 3 2" xfId="47746" xr:uid="{00000000-0005-0000-0000-0000526F0000}"/>
    <cellStyle name="40% - Dekorfärg1 2 6 2 2 2 4" xfId="30298" xr:uid="{00000000-0005-0000-0000-0000536F0000}"/>
    <cellStyle name="40% - Dekorfärg1 2 6 2 2 2 5" xfId="47747" xr:uid="{00000000-0005-0000-0000-0000546F0000}"/>
    <cellStyle name="40% - Dekorfärg1 2 6 2 2 2_Tabell 6a K" xfId="19739" xr:uid="{00000000-0005-0000-0000-0000556F0000}"/>
    <cellStyle name="40% - Dekorfärg1 2 6 2 2 3" xfId="6109" xr:uid="{00000000-0005-0000-0000-0000566F0000}"/>
    <cellStyle name="40% - Dekorfärg1 2 6 2 2 3 2" xfId="14994" xr:uid="{00000000-0005-0000-0000-0000576F0000}"/>
    <cellStyle name="40% - Dekorfärg1 2 6 2 2 3 2 2" xfId="47748" xr:uid="{00000000-0005-0000-0000-0000586F0000}"/>
    <cellStyle name="40% - Dekorfärg1 2 6 2 2 3 3" xfId="32491" xr:uid="{00000000-0005-0000-0000-0000596F0000}"/>
    <cellStyle name="40% - Dekorfärg1 2 6 2 2 3 4" xfId="47749" xr:uid="{00000000-0005-0000-0000-00005A6F0000}"/>
    <cellStyle name="40% - Dekorfärg1 2 6 2 2 3_Tabell 6a K" xfId="24388" xr:uid="{00000000-0005-0000-0000-00005B6F0000}"/>
    <cellStyle name="40% - Dekorfärg1 2 6 2 2 4" xfId="10609" xr:uid="{00000000-0005-0000-0000-00005C6F0000}"/>
    <cellStyle name="40% - Dekorfärg1 2 6 2 2 4 2" xfId="47750" xr:uid="{00000000-0005-0000-0000-00005D6F0000}"/>
    <cellStyle name="40% - Dekorfärg1 2 6 2 2 4 2 2" xfId="47751" xr:uid="{00000000-0005-0000-0000-00005E6F0000}"/>
    <cellStyle name="40% - Dekorfärg1 2 6 2 2 4 3" xfId="47752" xr:uid="{00000000-0005-0000-0000-00005F6F0000}"/>
    <cellStyle name="40% - Dekorfärg1 2 6 2 2 5" xfId="28106" xr:uid="{00000000-0005-0000-0000-0000606F0000}"/>
    <cellStyle name="40% - Dekorfärg1 2 6 2 2 5 2" xfId="47753" xr:uid="{00000000-0005-0000-0000-0000616F0000}"/>
    <cellStyle name="40% - Dekorfärg1 2 6 2 2 6" xfId="47754" xr:uid="{00000000-0005-0000-0000-0000626F0000}"/>
    <cellStyle name="40% - Dekorfärg1 2 6 2 2 7" xfId="47755" xr:uid="{00000000-0005-0000-0000-0000636F0000}"/>
    <cellStyle name="40% - Dekorfärg1 2 6 2 2_Tabell 6a K" xfId="20495" xr:uid="{00000000-0005-0000-0000-0000646F0000}"/>
    <cellStyle name="40% - Dekorfärg1 2 6 2 3" xfId="2987" xr:uid="{00000000-0005-0000-0000-0000656F0000}"/>
    <cellStyle name="40% - Dekorfärg1 2 6 2 3 2" xfId="7373" xr:uid="{00000000-0005-0000-0000-0000666F0000}"/>
    <cellStyle name="40% - Dekorfärg1 2 6 2 3 2 2" xfId="16258" xr:uid="{00000000-0005-0000-0000-0000676F0000}"/>
    <cellStyle name="40% - Dekorfärg1 2 6 2 3 2 2 2" xfId="47756" xr:uid="{00000000-0005-0000-0000-0000686F0000}"/>
    <cellStyle name="40% - Dekorfärg1 2 6 2 3 2 3" xfId="33755" xr:uid="{00000000-0005-0000-0000-0000696F0000}"/>
    <cellStyle name="40% - Dekorfärg1 2 6 2 3 2 4" xfId="47757" xr:uid="{00000000-0005-0000-0000-00006A6F0000}"/>
    <cellStyle name="40% - Dekorfärg1 2 6 2 3 2_Tabell 6a K" xfId="26478" xr:uid="{00000000-0005-0000-0000-00006B6F0000}"/>
    <cellStyle name="40% - Dekorfärg1 2 6 2 3 3" xfId="11872" xr:uid="{00000000-0005-0000-0000-00006C6F0000}"/>
    <cellStyle name="40% - Dekorfärg1 2 6 2 3 3 2" xfId="47758" xr:uid="{00000000-0005-0000-0000-00006D6F0000}"/>
    <cellStyle name="40% - Dekorfärg1 2 6 2 3 3 2 2" xfId="47759" xr:uid="{00000000-0005-0000-0000-00006E6F0000}"/>
    <cellStyle name="40% - Dekorfärg1 2 6 2 3 3 3" xfId="47760" xr:uid="{00000000-0005-0000-0000-00006F6F0000}"/>
    <cellStyle name="40% - Dekorfärg1 2 6 2 3 4" xfId="29369" xr:uid="{00000000-0005-0000-0000-0000706F0000}"/>
    <cellStyle name="40% - Dekorfärg1 2 6 2 3 4 2" xfId="47761" xr:uid="{00000000-0005-0000-0000-0000716F0000}"/>
    <cellStyle name="40% - Dekorfärg1 2 6 2 3 5" xfId="47762" xr:uid="{00000000-0005-0000-0000-0000726F0000}"/>
    <cellStyle name="40% - Dekorfärg1 2 6 2 3 6" xfId="47763" xr:uid="{00000000-0005-0000-0000-0000736F0000}"/>
    <cellStyle name="40% - Dekorfärg1 2 6 2 3_Tabell 6a K" xfId="19101" xr:uid="{00000000-0005-0000-0000-0000746F0000}"/>
    <cellStyle name="40% - Dekorfärg1 2 6 2 4" xfId="5180" xr:uid="{00000000-0005-0000-0000-0000756F0000}"/>
    <cellStyle name="40% - Dekorfärg1 2 6 2 4 2" xfId="14065" xr:uid="{00000000-0005-0000-0000-0000766F0000}"/>
    <cellStyle name="40% - Dekorfärg1 2 6 2 4 2 2" xfId="47764" xr:uid="{00000000-0005-0000-0000-0000776F0000}"/>
    <cellStyle name="40% - Dekorfärg1 2 6 2 4 3" xfId="31562" xr:uid="{00000000-0005-0000-0000-0000786F0000}"/>
    <cellStyle name="40% - Dekorfärg1 2 6 2 4 4" xfId="47765" xr:uid="{00000000-0005-0000-0000-0000796F0000}"/>
    <cellStyle name="40% - Dekorfärg1 2 6 2 4_Tabell 6a K" xfId="20780" xr:uid="{00000000-0005-0000-0000-00007A6F0000}"/>
    <cellStyle name="40% - Dekorfärg1 2 6 2 5" xfId="9680" xr:uid="{00000000-0005-0000-0000-00007B6F0000}"/>
    <cellStyle name="40% - Dekorfärg1 2 6 2 5 2" xfId="47766" xr:uid="{00000000-0005-0000-0000-00007C6F0000}"/>
    <cellStyle name="40% - Dekorfärg1 2 6 2 5 2 2" xfId="47767" xr:uid="{00000000-0005-0000-0000-00007D6F0000}"/>
    <cellStyle name="40% - Dekorfärg1 2 6 2 5 3" xfId="47768" xr:uid="{00000000-0005-0000-0000-00007E6F0000}"/>
    <cellStyle name="40% - Dekorfärg1 2 6 2 6" xfId="27177" xr:uid="{00000000-0005-0000-0000-00007F6F0000}"/>
    <cellStyle name="40% - Dekorfärg1 2 6 2 6 2" xfId="47769" xr:uid="{00000000-0005-0000-0000-0000806F0000}"/>
    <cellStyle name="40% - Dekorfärg1 2 6 2 7" xfId="47770" xr:uid="{00000000-0005-0000-0000-0000816F0000}"/>
    <cellStyle name="40% - Dekorfärg1 2 6 2 8" xfId="47771" xr:uid="{00000000-0005-0000-0000-0000826F0000}"/>
    <cellStyle name="40% - Dekorfärg1 2 6 2_Tabell 6a K" xfId="22508" xr:uid="{00000000-0005-0000-0000-0000836F0000}"/>
    <cellStyle name="40% - Dekorfärg1 2 6 3" xfId="1723" xr:uid="{00000000-0005-0000-0000-0000846F0000}"/>
    <cellStyle name="40% - Dekorfärg1 2 6 3 2" xfId="3915" xr:uid="{00000000-0005-0000-0000-0000856F0000}"/>
    <cellStyle name="40% - Dekorfärg1 2 6 3 2 2" xfId="8301" xr:uid="{00000000-0005-0000-0000-0000866F0000}"/>
    <cellStyle name="40% - Dekorfärg1 2 6 3 2 2 2" xfId="17186" xr:uid="{00000000-0005-0000-0000-0000876F0000}"/>
    <cellStyle name="40% - Dekorfärg1 2 6 3 2 2 2 2" xfId="47772" xr:uid="{00000000-0005-0000-0000-0000886F0000}"/>
    <cellStyle name="40% - Dekorfärg1 2 6 3 2 2 3" xfId="34683" xr:uid="{00000000-0005-0000-0000-0000896F0000}"/>
    <cellStyle name="40% - Dekorfärg1 2 6 3 2 2_Tabell 6a K" xfId="26252" xr:uid="{00000000-0005-0000-0000-00008A6F0000}"/>
    <cellStyle name="40% - Dekorfärg1 2 6 3 2 3" xfId="12800" xr:uid="{00000000-0005-0000-0000-00008B6F0000}"/>
    <cellStyle name="40% - Dekorfärg1 2 6 3 2 3 2" xfId="47773" xr:uid="{00000000-0005-0000-0000-00008C6F0000}"/>
    <cellStyle name="40% - Dekorfärg1 2 6 3 2 4" xfId="30297" xr:uid="{00000000-0005-0000-0000-00008D6F0000}"/>
    <cellStyle name="40% - Dekorfärg1 2 6 3 2 5" xfId="47774" xr:uid="{00000000-0005-0000-0000-00008E6F0000}"/>
    <cellStyle name="40% - Dekorfärg1 2 6 3 2_Tabell 6a K" xfId="22664" xr:uid="{00000000-0005-0000-0000-00008F6F0000}"/>
    <cellStyle name="40% - Dekorfärg1 2 6 3 3" xfId="6108" xr:uid="{00000000-0005-0000-0000-0000906F0000}"/>
    <cellStyle name="40% - Dekorfärg1 2 6 3 3 2" xfId="14993" xr:uid="{00000000-0005-0000-0000-0000916F0000}"/>
    <cellStyle name="40% - Dekorfärg1 2 6 3 3 2 2" xfId="47775" xr:uid="{00000000-0005-0000-0000-0000926F0000}"/>
    <cellStyle name="40% - Dekorfärg1 2 6 3 3 3" xfId="32490" xr:uid="{00000000-0005-0000-0000-0000936F0000}"/>
    <cellStyle name="40% - Dekorfärg1 2 6 3 3 4" xfId="47776" xr:uid="{00000000-0005-0000-0000-0000946F0000}"/>
    <cellStyle name="40% - Dekorfärg1 2 6 3 3_Tabell 6a K" xfId="20009" xr:uid="{00000000-0005-0000-0000-0000956F0000}"/>
    <cellStyle name="40% - Dekorfärg1 2 6 3 4" xfId="10608" xr:uid="{00000000-0005-0000-0000-0000966F0000}"/>
    <cellStyle name="40% - Dekorfärg1 2 6 3 4 2" xfId="47777" xr:uid="{00000000-0005-0000-0000-0000976F0000}"/>
    <cellStyle name="40% - Dekorfärg1 2 6 3 4 2 2" xfId="47778" xr:uid="{00000000-0005-0000-0000-0000986F0000}"/>
    <cellStyle name="40% - Dekorfärg1 2 6 3 4 3" xfId="47779" xr:uid="{00000000-0005-0000-0000-0000996F0000}"/>
    <cellStyle name="40% - Dekorfärg1 2 6 3 5" xfId="28105" xr:uid="{00000000-0005-0000-0000-00009A6F0000}"/>
    <cellStyle name="40% - Dekorfärg1 2 6 3 5 2" xfId="47780" xr:uid="{00000000-0005-0000-0000-00009B6F0000}"/>
    <cellStyle name="40% - Dekorfärg1 2 6 3 6" xfId="47781" xr:uid="{00000000-0005-0000-0000-00009C6F0000}"/>
    <cellStyle name="40% - Dekorfärg1 2 6 3 7" xfId="47782" xr:uid="{00000000-0005-0000-0000-00009D6F0000}"/>
    <cellStyle name="40% - Dekorfärg1 2 6 3_Tabell 6a K" xfId="18944" xr:uid="{00000000-0005-0000-0000-00009E6F0000}"/>
    <cellStyle name="40% - Dekorfärg1 2 6 4" xfId="2563" xr:uid="{00000000-0005-0000-0000-00009F6F0000}"/>
    <cellStyle name="40% - Dekorfärg1 2 6 4 2" xfId="6949" xr:uid="{00000000-0005-0000-0000-0000A06F0000}"/>
    <cellStyle name="40% - Dekorfärg1 2 6 4 2 2" xfId="15834" xr:uid="{00000000-0005-0000-0000-0000A16F0000}"/>
    <cellStyle name="40% - Dekorfärg1 2 6 4 2 2 2" xfId="47783" xr:uid="{00000000-0005-0000-0000-0000A26F0000}"/>
    <cellStyle name="40% - Dekorfärg1 2 6 4 2 3" xfId="33331" xr:uid="{00000000-0005-0000-0000-0000A36F0000}"/>
    <cellStyle name="40% - Dekorfärg1 2 6 4 2 4" xfId="47784" xr:uid="{00000000-0005-0000-0000-0000A46F0000}"/>
    <cellStyle name="40% - Dekorfärg1 2 6 4 2_Tabell 6a K" xfId="21752" xr:uid="{00000000-0005-0000-0000-0000A56F0000}"/>
    <cellStyle name="40% - Dekorfärg1 2 6 4 3" xfId="11448" xr:uid="{00000000-0005-0000-0000-0000A66F0000}"/>
    <cellStyle name="40% - Dekorfärg1 2 6 4 3 2" xfId="47785" xr:uid="{00000000-0005-0000-0000-0000A76F0000}"/>
    <cellStyle name="40% - Dekorfärg1 2 6 4 3 2 2" xfId="47786" xr:uid="{00000000-0005-0000-0000-0000A86F0000}"/>
    <cellStyle name="40% - Dekorfärg1 2 6 4 3 3" xfId="47787" xr:uid="{00000000-0005-0000-0000-0000A96F0000}"/>
    <cellStyle name="40% - Dekorfärg1 2 6 4 4" xfId="28945" xr:uid="{00000000-0005-0000-0000-0000AA6F0000}"/>
    <cellStyle name="40% - Dekorfärg1 2 6 4 4 2" xfId="47788" xr:uid="{00000000-0005-0000-0000-0000AB6F0000}"/>
    <cellStyle name="40% - Dekorfärg1 2 6 4 5" xfId="47789" xr:uid="{00000000-0005-0000-0000-0000AC6F0000}"/>
    <cellStyle name="40% - Dekorfärg1 2 6 4 6" xfId="47790" xr:uid="{00000000-0005-0000-0000-0000AD6F0000}"/>
    <cellStyle name="40% - Dekorfärg1 2 6 4_Tabell 6a K" xfId="25560" xr:uid="{00000000-0005-0000-0000-0000AE6F0000}"/>
    <cellStyle name="40% - Dekorfärg1 2 6 5" xfId="4756" xr:uid="{00000000-0005-0000-0000-0000AF6F0000}"/>
    <cellStyle name="40% - Dekorfärg1 2 6 5 2" xfId="13641" xr:uid="{00000000-0005-0000-0000-0000B06F0000}"/>
    <cellStyle name="40% - Dekorfärg1 2 6 5 2 2" xfId="47791" xr:uid="{00000000-0005-0000-0000-0000B16F0000}"/>
    <cellStyle name="40% - Dekorfärg1 2 6 5 3" xfId="31138" xr:uid="{00000000-0005-0000-0000-0000B26F0000}"/>
    <cellStyle name="40% - Dekorfärg1 2 6 5 4" xfId="47792" xr:uid="{00000000-0005-0000-0000-0000B36F0000}"/>
    <cellStyle name="40% - Dekorfärg1 2 6 5_Tabell 6a K" xfId="23551" xr:uid="{00000000-0005-0000-0000-0000B46F0000}"/>
    <cellStyle name="40% - Dekorfärg1 2 6 6" xfId="9256" xr:uid="{00000000-0005-0000-0000-0000B56F0000}"/>
    <cellStyle name="40% - Dekorfärg1 2 6 6 2" xfId="47793" xr:uid="{00000000-0005-0000-0000-0000B66F0000}"/>
    <cellStyle name="40% - Dekorfärg1 2 6 6 2 2" xfId="47794" xr:uid="{00000000-0005-0000-0000-0000B76F0000}"/>
    <cellStyle name="40% - Dekorfärg1 2 6 6 3" xfId="47795" xr:uid="{00000000-0005-0000-0000-0000B86F0000}"/>
    <cellStyle name="40% - Dekorfärg1 2 6 7" xfId="26753" xr:uid="{00000000-0005-0000-0000-0000B96F0000}"/>
    <cellStyle name="40% - Dekorfärg1 2 6 7 2" xfId="47796" xr:uid="{00000000-0005-0000-0000-0000BA6F0000}"/>
    <cellStyle name="40% - Dekorfärg1 2 6 8" xfId="47797" xr:uid="{00000000-0005-0000-0000-0000BB6F0000}"/>
    <cellStyle name="40% - Dekorfärg1 2 6 9" xfId="47798" xr:uid="{00000000-0005-0000-0000-0000BC6F0000}"/>
    <cellStyle name="40% - Dekorfärg1 2 6_Tabell 6a K" xfId="25720" xr:uid="{00000000-0005-0000-0000-0000BD6F0000}"/>
    <cellStyle name="40% - Dekorfärg1 2 7" xfId="583" xr:uid="{00000000-0005-0000-0000-0000BE6F0000}"/>
    <cellStyle name="40% - Dekorfärg1 2 7 2" xfId="1725" xr:uid="{00000000-0005-0000-0000-0000BF6F0000}"/>
    <cellStyle name="40% - Dekorfärg1 2 7 2 2" xfId="3917" xr:uid="{00000000-0005-0000-0000-0000C06F0000}"/>
    <cellStyle name="40% - Dekorfärg1 2 7 2 2 2" xfId="8303" xr:uid="{00000000-0005-0000-0000-0000C16F0000}"/>
    <cellStyle name="40% - Dekorfärg1 2 7 2 2 2 2" xfId="17188" xr:uid="{00000000-0005-0000-0000-0000C26F0000}"/>
    <cellStyle name="40% - Dekorfärg1 2 7 2 2 2 2 2" xfId="47799" xr:uid="{00000000-0005-0000-0000-0000C36F0000}"/>
    <cellStyle name="40% - Dekorfärg1 2 7 2 2 2 3" xfId="34685" xr:uid="{00000000-0005-0000-0000-0000C46F0000}"/>
    <cellStyle name="40% - Dekorfärg1 2 7 2 2 2_Tabell 6a K" xfId="24189" xr:uid="{00000000-0005-0000-0000-0000C56F0000}"/>
    <cellStyle name="40% - Dekorfärg1 2 7 2 2 3" xfId="12802" xr:uid="{00000000-0005-0000-0000-0000C66F0000}"/>
    <cellStyle name="40% - Dekorfärg1 2 7 2 2 3 2" xfId="47800" xr:uid="{00000000-0005-0000-0000-0000C76F0000}"/>
    <cellStyle name="40% - Dekorfärg1 2 7 2 2 4" xfId="30299" xr:uid="{00000000-0005-0000-0000-0000C86F0000}"/>
    <cellStyle name="40% - Dekorfärg1 2 7 2 2 5" xfId="47801" xr:uid="{00000000-0005-0000-0000-0000C96F0000}"/>
    <cellStyle name="40% - Dekorfärg1 2 7 2 2_Tabell 6a K" xfId="21909" xr:uid="{00000000-0005-0000-0000-0000CA6F0000}"/>
    <cellStyle name="40% - Dekorfärg1 2 7 2 3" xfId="6110" xr:uid="{00000000-0005-0000-0000-0000CB6F0000}"/>
    <cellStyle name="40% - Dekorfärg1 2 7 2 3 2" xfId="14995" xr:uid="{00000000-0005-0000-0000-0000CC6F0000}"/>
    <cellStyle name="40% - Dekorfärg1 2 7 2 3 2 2" xfId="47802" xr:uid="{00000000-0005-0000-0000-0000CD6F0000}"/>
    <cellStyle name="40% - Dekorfärg1 2 7 2 3 3" xfId="32492" xr:uid="{00000000-0005-0000-0000-0000CE6F0000}"/>
    <cellStyle name="40% - Dekorfärg1 2 7 2 3 4" xfId="47803" xr:uid="{00000000-0005-0000-0000-0000CF6F0000}"/>
    <cellStyle name="40% - Dekorfärg1 2 7 2 3_Tabell 6a K" xfId="22065" xr:uid="{00000000-0005-0000-0000-0000D06F0000}"/>
    <cellStyle name="40% - Dekorfärg1 2 7 2 4" xfId="10610" xr:uid="{00000000-0005-0000-0000-0000D16F0000}"/>
    <cellStyle name="40% - Dekorfärg1 2 7 2 4 2" xfId="47804" xr:uid="{00000000-0005-0000-0000-0000D26F0000}"/>
    <cellStyle name="40% - Dekorfärg1 2 7 2 4 2 2" xfId="47805" xr:uid="{00000000-0005-0000-0000-0000D36F0000}"/>
    <cellStyle name="40% - Dekorfärg1 2 7 2 4 3" xfId="47806" xr:uid="{00000000-0005-0000-0000-0000D46F0000}"/>
    <cellStyle name="40% - Dekorfärg1 2 7 2 5" xfId="28107" xr:uid="{00000000-0005-0000-0000-0000D56F0000}"/>
    <cellStyle name="40% - Dekorfärg1 2 7 2 5 2" xfId="47807" xr:uid="{00000000-0005-0000-0000-0000D66F0000}"/>
    <cellStyle name="40% - Dekorfärg1 2 7 2 6" xfId="47808" xr:uid="{00000000-0005-0000-0000-0000D76F0000}"/>
    <cellStyle name="40% - Dekorfärg1 2 7 2 7" xfId="47809" xr:uid="{00000000-0005-0000-0000-0000D86F0000}"/>
    <cellStyle name="40% - Dekorfärg1 2 7 2_Tabell 6a K" xfId="24835" xr:uid="{00000000-0005-0000-0000-0000D96F0000}"/>
    <cellStyle name="40% - Dekorfärg1 2 7 3" xfId="2775" xr:uid="{00000000-0005-0000-0000-0000DA6F0000}"/>
    <cellStyle name="40% - Dekorfärg1 2 7 3 2" xfId="7161" xr:uid="{00000000-0005-0000-0000-0000DB6F0000}"/>
    <cellStyle name="40% - Dekorfärg1 2 7 3 2 2" xfId="16046" xr:uid="{00000000-0005-0000-0000-0000DC6F0000}"/>
    <cellStyle name="40% - Dekorfärg1 2 7 3 2 2 2" xfId="47810" xr:uid="{00000000-0005-0000-0000-0000DD6F0000}"/>
    <cellStyle name="40% - Dekorfärg1 2 7 3 2 3" xfId="33543" xr:uid="{00000000-0005-0000-0000-0000DE6F0000}"/>
    <cellStyle name="40% - Dekorfärg1 2 7 3 2 4" xfId="47811" xr:uid="{00000000-0005-0000-0000-0000DF6F0000}"/>
    <cellStyle name="40% - Dekorfärg1 2 7 3 2_Tabell 6a K" xfId="23485" xr:uid="{00000000-0005-0000-0000-0000E06F0000}"/>
    <cellStyle name="40% - Dekorfärg1 2 7 3 3" xfId="11660" xr:uid="{00000000-0005-0000-0000-0000E16F0000}"/>
    <cellStyle name="40% - Dekorfärg1 2 7 3 3 2" xfId="47812" xr:uid="{00000000-0005-0000-0000-0000E26F0000}"/>
    <cellStyle name="40% - Dekorfärg1 2 7 3 3 2 2" xfId="47813" xr:uid="{00000000-0005-0000-0000-0000E36F0000}"/>
    <cellStyle name="40% - Dekorfärg1 2 7 3 3 3" xfId="47814" xr:uid="{00000000-0005-0000-0000-0000E46F0000}"/>
    <cellStyle name="40% - Dekorfärg1 2 7 3 4" xfId="29157" xr:uid="{00000000-0005-0000-0000-0000E56F0000}"/>
    <cellStyle name="40% - Dekorfärg1 2 7 3 4 2" xfId="47815" xr:uid="{00000000-0005-0000-0000-0000E66F0000}"/>
    <cellStyle name="40% - Dekorfärg1 2 7 3 5" xfId="47816" xr:uid="{00000000-0005-0000-0000-0000E76F0000}"/>
    <cellStyle name="40% - Dekorfärg1 2 7 3 6" xfId="47817" xr:uid="{00000000-0005-0000-0000-0000E86F0000}"/>
    <cellStyle name="40% - Dekorfärg1 2 7 3_Tabell 6a K" xfId="24261" xr:uid="{00000000-0005-0000-0000-0000E96F0000}"/>
    <cellStyle name="40% - Dekorfärg1 2 7 4" xfId="4968" xr:uid="{00000000-0005-0000-0000-0000EA6F0000}"/>
    <cellStyle name="40% - Dekorfärg1 2 7 4 2" xfId="13853" xr:uid="{00000000-0005-0000-0000-0000EB6F0000}"/>
    <cellStyle name="40% - Dekorfärg1 2 7 4 2 2" xfId="47818" xr:uid="{00000000-0005-0000-0000-0000EC6F0000}"/>
    <cellStyle name="40% - Dekorfärg1 2 7 4 3" xfId="31350" xr:uid="{00000000-0005-0000-0000-0000ED6F0000}"/>
    <cellStyle name="40% - Dekorfärg1 2 7 4 4" xfId="47819" xr:uid="{00000000-0005-0000-0000-0000EE6F0000}"/>
    <cellStyle name="40% - Dekorfärg1 2 7 4_Tabell 6a K" xfId="24016" xr:uid="{00000000-0005-0000-0000-0000EF6F0000}"/>
    <cellStyle name="40% - Dekorfärg1 2 7 5" xfId="9468" xr:uid="{00000000-0005-0000-0000-0000F06F0000}"/>
    <cellStyle name="40% - Dekorfärg1 2 7 5 2" xfId="47820" xr:uid="{00000000-0005-0000-0000-0000F16F0000}"/>
    <cellStyle name="40% - Dekorfärg1 2 7 5 2 2" xfId="47821" xr:uid="{00000000-0005-0000-0000-0000F26F0000}"/>
    <cellStyle name="40% - Dekorfärg1 2 7 5 3" xfId="47822" xr:uid="{00000000-0005-0000-0000-0000F36F0000}"/>
    <cellStyle name="40% - Dekorfärg1 2 7 6" xfId="26965" xr:uid="{00000000-0005-0000-0000-0000F46F0000}"/>
    <cellStyle name="40% - Dekorfärg1 2 7 6 2" xfId="47823" xr:uid="{00000000-0005-0000-0000-0000F56F0000}"/>
    <cellStyle name="40% - Dekorfärg1 2 7 7" xfId="47824" xr:uid="{00000000-0005-0000-0000-0000F66F0000}"/>
    <cellStyle name="40% - Dekorfärg1 2 7 8" xfId="47825" xr:uid="{00000000-0005-0000-0000-0000F76F0000}"/>
    <cellStyle name="40% - Dekorfärg1 2 7_Tabell 6a K" xfId="18378" xr:uid="{00000000-0005-0000-0000-0000F86F0000}"/>
    <cellStyle name="40% - Dekorfärg1 2 8" xfId="1007" xr:uid="{00000000-0005-0000-0000-0000F96F0000}"/>
    <cellStyle name="40% - Dekorfärg1 2 8 2" xfId="1726" xr:uid="{00000000-0005-0000-0000-0000FA6F0000}"/>
    <cellStyle name="40% - Dekorfärg1 2 8 2 2" xfId="3918" xr:uid="{00000000-0005-0000-0000-0000FB6F0000}"/>
    <cellStyle name="40% - Dekorfärg1 2 8 2 2 2" xfId="8304" xr:uid="{00000000-0005-0000-0000-0000FC6F0000}"/>
    <cellStyle name="40% - Dekorfärg1 2 8 2 2 2 2" xfId="17189" xr:uid="{00000000-0005-0000-0000-0000FD6F0000}"/>
    <cellStyle name="40% - Dekorfärg1 2 8 2 2 2 2 2" xfId="47826" xr:uid="{00000000-0005-0000-0000-0000FE6F0000}"/>
    <cellStyle name="40% - Dekorfärg1 2 8 2 2 2 3" xfId="34686" xr:uid="{00000000-0005-0000-0000-0000FF6F0000}"/>
    <cellStyle name="40% - Dekorfärg1 2 8 2 2 2_Tabell 6a K" xfId="19738" xr:uid="{00000000-0005-0000-0000-000000700000}"/>
    <cellStyle name="40% - Dekorfärg1 2 8 2 2 3" xfId="12803" xr:uid="{00000000-0005-0000-0000-000001700000}"/>
    <cellStyle name="40% - Dekorfärg1 2 8 2 2 3 2" xfId="47827" xr:uid="{00000000-0005-0000-0000-000002700000}"/>
    <cellStyle name="40% - Dekorfärg1 2 8 2 2 4" xfId="30300" xr:uid="{00000000-0005-0000-0000-000003700000}"/>
    <cellStyle name="40% - Dekorfärg1 2 8 2 2 5" xfId="47828" xr:uid="{00000000-0005-0000-0000-000004700000}"/>
    <cellStyle name="40% - Dekorfärg1 2 8 2 2_Tabell 6a K" xfId="23819" xr:uid="{00000000-0005-0000-0000-000005700000}"/>
    <cellStyle name="40% - Dekorfärg1 2 8 2 3" xfId="6111" xr:uid="{00000000-0005-0000-0000-000006700000}"/>
    <cellStyle name="40% - Dekorfärg1 2 8 2 3 2" xfId="14996" xr:uid="{00000000-0005-0000-0000-000007700000}"/>
    <cellStyle name="40% - Dekorfärg1 2 8 2 3 2 2" xfId="47829" xr:uid="{00000000-0005-0000-0000-000008700000}"/>
    <cellStyle name="40% - Dekorfärg1 2 8 2 3 3" xfId="32493" xr:uid="{00000000-0005-0000-0000-000009700000}"/>
    <cellStyle name="40% - Dekorfärg1 2 8 2 3 4" xfId="47830" xr:uid="{00000000-0005-0000-0000-00000A700000}"/>
    <cellStyle name="40% - Dekorfärg1 2 8 2 3_Tabell 6a K" xfId="23176" xr:uid="{00000000-0005-0000-0000-00000B700000}"/>
    <cellStyle name="40% - Dekorfärg1 2 8 2 4" xfId="10611" xr:uid="{00000000-0005-0000-0000-00000C700000}"/>
    <cellStyle name="40% - Dekorfärg1 2 8 2 4 2" xfId="47831" xr:uid="{00000000-0005-0000-0000-00000D700000}"/>
    <cellStyle name="40% - Dekorfärg1 2 8 2 4 2 2" xfId="47832" xr:uid="{00000000-0005-0000-0000-00000E700000}"/>
    <cellStyle name="40% - Dekorfärg1 2 8 2 4 3" xfId="47833" xr:uid="{00000000-0005-0000-0000-00000F700000}"/>
    <cellStyle name="40% - Dekorfärg1 2 8 2 5" xfId="28108" xr:uid="{00000000-0005-0000-0000-000010700000}"/>
    <cellStyle name="40% - Dekorfärg1 2 8 2 5 2" xfId="47834" xr:uid="{00000000-0005-0000-0000-000011700000}"/>
    <cellStyle name="40% - Dekorfärg1 2 8 2 6" xfId="47835" xr:uid="{00000000-0005-0000-0000-000012700000}"/>
    <cellStyle name="40% - Dekorfärg1 2 8 2 7" xfId="47836" xr:uid="{00000000-0005-0000-0000-000013700000}"/>
    <cellStyle name="40% - Dekorfärg1 2 8 2_Tabell 6a K" xfId="22297" xr:uid="{00000000-0005-0000-0000-000014700000}"/>
    <cellStyle name="40% - Dekorfärg1 2 8 3" xfId="3199" xr:uid="{00000000-0005-0000-0000-000015700000}"/>
    <cellStyle name="40% - Dekorfärg1 2 8 3 2" xfId="7585" xr:uid="{00000000-0005-0000-0000-000016700000}"/>
    <cellStyle name="40% - Dekorfärg1 2 8 3 2 2" xfId="16470" xr:uid="{00000000-0005-0000-0000-000017700000}"/>
    <cellStyle name="40% - Dekorfärg1 2 8 3 2 2 2" xfId="47837" xr:uid="{00000000-0005-0000-0000-000018700000}"/>
    <cellStyle name="40% - Dekorfärg1 2 8 3 2 3" xfId="33967" xr:uid="{00000000-0005-0000-0000-000019700000}"/>
    <cellStyle name="40% - Dekorfärg1 2 8 3 2 4" xfId="47838" xr:uid="{00000000-0005-0000-0000-00001A700000}"/>
    <cellStyle name="40% - Dekorfärg1 2 8 3 2_Tabell 6a K" xfId="23914" xr:uid="{00000000-0005-0000-0000-00001B700000}"/>
    <cellStyle name="40% - Dekorfärg1 2 8 3 3" xfId="12084" xr:uid="{00000000-0005-0000-0000-00001C700000}"/>
    <cellStyle name="40% - Dekorfärg1 2 8 3 3 2" xfId="47839" xr:uid="{00000000-0005-0000-0000-00001D700000}"/>
    <cellStyle name="40% - Dekorfärg1 2 8 3 3 2 2" xfId="47840" xr:uid="{00000000-0005-0000-0000-00001E700000}"/>
    <cellStyle name="40% - Dekorfärg1 2 8 3 3 3" xfId="47841" xr:uid="{00000000-0005-0000-0000-00001F700000}"/>
    <cellStyle name="40% - Dekorfärg1 2 8 3 4" xfId="29581" xr:uid="{00000000-0005-0000-0000-000020700000}"/>
    <cellStyle name="40% - Dekorfärg1 2 8 3 4 2" xfId="47842" xr:uid="{00000000-0005-0000-0000-000021700000}"/>
    <cellStyle name="40% - Dekorfärg1 2 8 3 5" xfId="47843" xr:uid="{00000000-0005-0000-0000-000022700000}"/>
    <cellStyle name="40% - Dekorfärg1 2 8 3 6" xfId="47844" xr:uid="{00000000-0005-0000-0000-000023700000}"/>
    <cellStyle name="40% - Dekorfärg1 2 8 3_Tabell 6a K" xfId="24726" xr:uid="{00000000-0005-0000-0000-000024700000}"/>
    <cellStyle name="40% - Dekorfärg1 2 8 4" xfId="5392" xr:uid="{00000000-0005-0000-0000-000025700000}"/>
    <cellStyle name="40% - Dekorfärg1 2 8 4 2" xfId="14277" xr:uid="{00000000-0005-0000-0000-000026700000}"/>
    <cellStyle name="40% - Dekorfärg1 2 8 4 2 2" xfId="47845" xr:uid="{00000000-0005-0000-0000-000027700000}"/>
    <cellStyle name="40% - Dekorfärg1 2 8 4 3" xfId="31774" xr:uid="{00000000-0005-0000-0000-000028700000}"/>
    <cellStyle name="40% - Dekorfärg1 2 8 4 4" xfId="47846" xr:uid="{00000000-0005-0000-0000-000029700000}"/>
    <cellStyle name="40% - Dekorfärg1 2 8 4_Tabell 6a K" xfId="22951" xr:uid="{00000000-0005-0000-0000-00002A700000}"/>
    <cellStyle name="40% - Dekorfärg1 2 8 5" xfId="9892" xr:uid="{00000000-0005-0000-0000-00002B700000}"/>
    <cellStyle name="40% - Dekorfärg1 2 8 5 2" xfId="47847" xr:uid="{00000000-0005-0000-0000-00002C700000}"/>
    <cellStyle name="40% - Dekorfärg1 2 8 5 2 2" xfId="47848" xr:uid="{00000000-0005-0000-0000-00002D700000}"/>
    <cellStyle name="40% - Dekorfärg1 2 8 5 3" xfId="47849" xr:uid="{00000000-0005-0000-0000-00002E700000}"/>
    <cellStyle name="40% - Dekorfärg1 2 8 6" xfId="27389" xr:uid="{00000000-0005-0000-0000-00002F700000}"/>
    <cellStyle name="40% - Dekorfärg1 2 8 6 2" xfId="47850" xr:uid="{00000000-0005-0000-0000-000030700000}"/>
    <cellStyle name="40% - Dekorfärg1 2 8 7" xfId="47851" xr:uid="{00000000-0005-0000-0000-000031700000}"/>
    <cellStyle name="40% - Dekorfärg1 2 8 8" xfId="47852" xr:uid="{00000000-0005-0000-0000-000032700000}"/>
    <cellStyle name="40% - Dekorfärg1 2 8_Tabell 6a K" xfId="25722" xr:uid="{00000000-0005-0000-0000-000033700000}"/>
    <cellStyle name="40% - Dekorfärg1 2 9" xfId="1687" xr:uid="{00000000-0005-0000-0000-000034700000}"/>
    <cellStyle name="40% - Dekorfärg1 2 9 2" xfId="3879" xr:uid="{00000000-0005-0000-0000-000035700000}"/>
    <cellStyle name="40% - Dekorfärg1 2 9 2 2" xfId="8265" xr:uid="{00000000-0005-0000-0000-000036700000}"/>
    <cellStyle name="40% - Dekorfärg1 2 9 2 2 2" xfId="17150" xr:uid="{00000000-0005-0000-0000-000037700000}"/>
    <cellStyle name="40% - Dekorfärg1 2 9 2 2 2 2" xfId="47853" xr:uid="{00000000-0005-0000-0000-000038700000}"/>
    <cellStyle name="40% - Dekorfärg1 2 9 2 2 3" xfId="34647" xr:uid="{00000000-0005-0000-0000-000039700000}"/>
    <cellStyle name="40% - Dekorfärg1 2 9 2 2_Tabell 6a K" xfId="20270" xr:uid="{00000000-0005-0000-0000-00003A700000}"/>
    <cellStyle name="40% - Dekorfärg1 2 9 2 3" xfId="12764" xr:uid="{00000000-0005-0000-0000-00003B700000}"/>
    <cellStyle name="40% - Dekorfärg1 2 9 2 3 2" xfId="47854" xr:uid="{00000000-0005-0000-0000-00003C700000}"/>
    <cellStyle name="40% - Dekorfärg1 2 9 2 4" xfId="30261" xr:uid="{00000000-0005-0000-0000-00003D700000}"/>
    <cellStyle name="40% - Dekorfärg1 2 9 2 5" xfId="47855" xr:uid="{00000000-0005-0000-0000-00003E700000}"/>
    <cellStyle name="40% - Dekorfärg1 2 9 2_Tabell 6a K" xfId="19475" xr:uid="{00000000-0005-0000-0000-00003F700000}"/>
    <cellStyle name="40% - Dekorfärg1 2 9 3" xfId="6072" xr:uid="{00000000-0005-0000-0000-000040700000}"/>
    <cellStyle name="40% - Dekorfärg1 2 9 3 2" xfId="14957" xr:uid="{00000000-0005-0000-0000-000041700000}"/>
    <cellStyle name="40% - Dekorfärg1 2 9 3 2 2" xfId="47856" xr:uid="{00000000-0005-0000-0000-000042700000}"/>
    <cellStyle name="40% - Dekorfärg1 2 9 3 3" xfId="32454" xr:uid="{00000000-0005-0000-0000-000043700000}"/>
    <cellStyle name="40% - Dekorfärg1 2 9 3 4" xfId="47857" xr:uid="{00000000-0005-0000-0000-000044700000}"/>
    <cellStyle name="40% - Dekorfärg1 2 9 3_Tabell 6a K" xfId="24986" xr:uid="{00000000-0005-0000-0000-000045700000}"/>
    <cellStyle name="40% - Dekorfärg1 2 9 4" xfId="10572" xr:uid="{00000000-0005-0000-0000-000046700000}"/>
    <cellStyle name="40% - Dekorfärg1 2 9 4 2" xfId="47858" xr:uid="{00000000-0005-0000-0000-000047700000}"/>
    <cellStyle name="40% - Dekorfärg1 2 9 4 2 2" xfId="47859" xr:uid="{00000000-0005-0000-0000-000048700000}"/>
    <cellStyle name="40% - Dekorfärg1 2 9 4 3" xfId="47860" xr:uid="{00000000-0005-0000-0000-000049700000}"/>
    <cellStyle name="40% - Dekorfärg1 2 9 5" xfId="28069" xr:uid="{00000000-0005-0000-0000-00004A700000}"/>
    <cellStyle name="40% - Dekorfärg1 2 9 5 2" xfId="47861" xr:uid="{00000000-0005-0000-0000-00004B700000}"/>
    <cellStyle name="40% - Dekorfärg1 2 9 6" xfId="47862" xr:uid="{00000000-0005-0000-0000-00004C700000}"/>
    <cellStyle name="40% - Dekorfärg1 2 9 7" xfId="47863" xr:uid="{00000000-0005-0000-0000-00004D700000}"/>
    <cellStyle name="40% - Dekorfärg1 2 9_Tabell 6a K" xfId="25455" xr:uid="{00000000-0005-0000-0000-00004E700000}"/>
    <cellStyle name="40% - Dekorfärg1 2_Tabell 6a K" xfId="19899" xr:uid="{00000000-0005-0000-0000-00004F700000}"/>
    <cellStyle name="40% - Dekorfärg1 3" xfId="171" xr:uid="{00000000-0005-0000-0000-000050700000}"/>
    <cellStyle name="40% - Dekorfärg1 3 10" xfId="4556" xr:uid="{00000000-0005-0000-0000-000051700000}"/>
    <cellStyle name="40% - Dekorfärg1 3 10 2" xfId="13441" xr:uid="{00000000-0005-0000-0000-000052700000}"/>
    <cellStyle name="40% - Dekorfärg1 3 10 2 2" xfId="47864" xr:uid="{00000000-0005-0000-0000-000053700000}"/>
    <cellStyle name="40% - Dekorfärg1 3 10 3" xfId="30938" xr:uid="{00000000-0005-0000-0000-000054700000}"/>
    <cellStyle name="40% - Dekorfärg1 3 10 4" xfId="47865" xr:uid="{00000000-0005-0000-0000-000055700000}"/>
    <cellStyle name="40% - Dekorfärg1 3 10_Tabell 6a K" xfId="25603" xr:uid="{00000000-0005-0000-0000-000056700000}"/>
    <cellStyle name="40% - Dekorfärg1 3 11" xfId="9056" xr:uid="{00000000-0005-0000-0000-000057700000}"/>
    <cellStyle name="40% - Dekorfärg1 3 11 2" xfId="47866" xr:uid="{00000000-0005-0000-0000-000058700000}"/>
    <cellStyle name="40% - Dekorfärg1 3 11 2 2" xfId="47867" xr:uid="{00000000-0005-0000-0000-000059700000}"/>
    <cellStyle name="40% - Dekorfärg1 3 11 3" xfId="47868" xr:uid="{00000000-0005-0000-0000-00005A700000}"/>
    <cellStyle name="40% - Dekorfärg1 3 12" xfId="26553" xr:uid="{00000000-0005-0000-0000-00005B700000}"/>
    <cellStyle name="40% - Dekorfärg1 3 12 2" xfId="47869" xr:uid="{00000000-0005-0000-0000-00005C700000}"/>
    <cellStyle name="40% - Dekorfärg1 3 13" xfId="47870" xr:uid="{00000000-0005-0000-0000-00005D700000}"/>
    <cellStyle name="40% - Dekorfärg1 3 14" xfId="47871" xr:uid="{00000000-0005-0000-0000-00005E700000}"/>
    <cellStyle name="40% - Dekorfärg1 3 15" xfId="47872" xr:uid="{00000000-0005-0000-0000-00005F700000}"/>
    <cellStyle name="40% - Dekorfärg1 3 2" xfId="271" xr:uid="{00000000-0005-0000-0000-000060700000}"/>
    <cellStyle name="40% - Dekorfärg1 3 2 10" xfId="47873" xr:uid="{00000000-0005-0000-0000-000061700000}"/>
    <cellStyle name="40% - Dekorfärg1 3 2 11" xfId="47874" xr:uid="{00000000-0005-0000-0000-000062700000}"/>
    <cellStyle name="40% - Dekorfärg1 3 2 12" xfId="47875" xr:uid="{00000000-0005-0000-0000-000063700000}"/>
    <cellStyle name="40% - Dekorfärg1 3 2 2" xfId="483" xr:uid="{00000000-0005-0000-0000-000064700000}"/>
    <cellStyle name="40% - Dekorfärg1 3 2 2 2" xfId="907" xr:uid="{00000000-0005-0000-0000-000065700000}"/>
    <cellStyle name="40% - Dekorfärg1 3 2 2 2 2" xfId="1730" xr:uid="{00000000-0005-0000-0000-000066700000}"/>
    <cellStyle name="40% - Dekorfärg1 3 2 2 2 2 2" xfId="3922" xr:uid="{00000000-0005-0000-0000-000067700000}"/>
    <cellStyle name="40% - Dekorfärg1 3 2 2 2 2 2 2" xfId="8308" xr:uid="{00000000-0005-0000-0000-000068700000}"/>
    <cellStyle name="40% - Dekorfärg1 3 2 2 2 2 2 2 2" xfId="17193" xr:uid="{00000000-0005-0000-0000-000069700000}"/>
    <cellStyle name="40% - Dekorfärg1 3 2 2 2 2 2 2 2 2" xfId="47876" xr:uid="{00000000-0005-0000-0000-00006A700000}"/>
    <cellStyle name="40% - Dekorfärg1 3 2 2 2 2 2 2 3" xfId="34690" xr:uid="{00000000-0005-0000-0000-00006B700000}"/>
    <cellStyle name="40% - Dekorfärg1 3 2 2 2 2 2 2_Tabell 6a K" xfId="18545" xr:uid="{00000000-0005-0000-0000-00006C700000}"/>
    <cellStyle name="40% - Dekorfärg1 3 2 2 2 2 2 3" xfId="12807" xr:uid="{00000000-0005-0000-0000-00006D700000}"/>
    <cellStyle name="40% - Dekorfärg1 3 2 2 2 2 2 3 2" xfId="47877" xr:uid="{00000000-0005-0000-0000-00006E700000}"/>
    <cellStyle name="40% - Dekorfärg1 3 2 2 2 2 2 4" xfId="30304" xr:uid="{00000000-0005-0000-0000-00006F700000}"/>
    <cellStyle name="40% - Dekorfärg1 3 2 2 2 2 2 5" xfId="47878" xr:uid="{00000000-0005-0000-0000-000070700000}"/>
    <cellStyle name="40% - Dekorfärg1 3 2 2 2 2 2_Tabell 6a K" xfId="24612" xr:uid="{00000000-0005-0000-0000-000071700000}"/>
    <cellStyle name="40% - Dekorfärg1 3 2 2 2 2 3" xfId="6115" xr:uid="{00000000-0005-0000-0000-000072700000}"/>
    <cellStyle name="40% - Dekorfärg1 3 2 2 2 2 3 2" xfId="15000" xr:uid="{00000000-0005-0000-0000-000073700000}"/>
    <cellStyle name="40% - Dekorfärg1 3 2 2 2 2 3 2 2" xfId="47879" xr:uid="{00000000-0005-0000-0000-000074700000}"/>
    <cellStyle name="40% - Dekorfärg1 3 2 2 2 2 3 3" xfId="32497" xr:uid="{00000000-0005-0000-0000-000075700000}"/>
    <cellStyle name="40% - Dekorfärg1 3 2 2 2 2 3 4" xfId="47880" xr:uid="{00000000-0005-0000-0000-000076700000}"/>
    <cellStyle name="40% - Dekorfärg1 3 2 2 2 2 3_Tabell 6a K" xfId="25019" xr:uid="{00000000-0005-0000-0000-000077700000}"/>
    <cellStyle name="40% - Dekorfärg1 3 2 2 2 2 4" xfId="10615" xr:uid="{00000000-0005-0000-0000-000078700000}"/>
    <cellStyle name="40% - Dekorfärg1 3 2 2 2 2 4 2" xfId="47881" xr:uid="{00000000-0005-0000-0000-000079700000}"/>
    <cellStyle name="40% - Dekorfärg1 3 2 2 2 2 4 2 2" xfId="47882" xr:uid="{00000000-0005-0000-0000-00007A700000}"/>
    <cellStyle name="40% - Dekorfärg1 3 2 2 2 2 4 3" xfId="47883" xr:uid="{00000000-0005-0000-0000-00007B700000}"/>
    <cellStyle name="40% - Dekorfärg1 3 2 2 2 2 5" xfId="28112" xr:uid="{00000000-0005-0000-0000-00007C700000}"/>
    <cellStyle name="40% - Dekorfärg1 3 2 2 2 2 5 2" xfId="47884" xr:uid="{00000000-0005-0000-0000-00007D700000}"/>
    <cellStyle name="40% - Dekorfärg1 3 2 2 2 2 6" xfId="47885" xr:uid="{00000000-0005-0000-0000-00007E700000}"/>
    <cellStyle name="40% - Dekorfärg1 3 2 2 2 2 7" xfId="47886" xr:uid="{00000000-0005-0000-0000-00007F700000}"/>
    <cellStyle name="40% - Dekorfärg1 3 2 2 2 2_Tabell 6a K" xfId="21646" xr:uid="{00000000-0005-0000-0000-000080700000}"/>
    <cellStyle name="40% - Dekorfärg1 3 2 2 2 3" xfId="3099" xr:uid="{00000000-0005-0000-0000-000081700000}"/>
    <cellStyle name="40% - Dekorfärg1 3 2 2 2 3 2" xfId="7485" xr:uid="{00000000-0005-0000-0000-000082700000}"/>
    <cellStyle name="40% - Dekorfärg1 3 2 2 2 3 2 2" xfId="16370" xr:uid="{00000000-0005-0000-0000-000083700000}"/>
    <cellStyle name="40% - Dekorfärg1 3 2 2 2 3 2 2 2" xfId="47887" xr:uid="{00000000-0005-0000-0000-000084700000}"/>
    <cellStyle name="40% - Dekorfärg1 3 2 2 2 3 2 3" xfId="33867" xr:uid="{00000000-0005-0000-0000-000085700000}"/>
    <cellStyle name="40% - Dekorfärg1 3 2 2 2 3 2 4" xfId="47888" xr:uid="{00000000-0005-0000-0000-000086700000}"/>
    <cellStyle name="40% - Dekorfärg1 3 2 2 2 3 2_Tabell 6a K" xfId="20058" xr:uid="{00000000-0005-0000-0000-000087700000}"/>
    <cellStyle name="40% - Dekorfärg1 3 2 2 2 3 3" xfId="11984" xr:uid="{00000000-0005-0000-0000-000088700000}"/>
    <cellStyle name="40% - Dekorfärg1 3 2 2 2 3 3 2" xfId="47889" xr:uid="{00000000-0005-0000-0000-000089700000}"/>
    <cellStyle name="40% - Dekorfärg1 3 2 2 2 3 3 2 2" xfId="47890" xr:uid="{00000000-0005-0000-0000-00008A700000}"/>
    <cellStyle name="40% - Dekorfärg1 3 2 2 2 3 3 3" xfId="47891" xr:uid="{00000000-0005-0000-0000-00008B700000}"/>
    <cellStyle name="40% - Dekorfärg1 3 2 2 2 3 4" xfId="29481" xr:uid="{00000000-0005-0000-0000-00008C700000}"/>
    <cellStyle name="40% - Dekorfärg1 3 2 2 2 3 4 2" xfId="47892" xr:uid="{00000000-0005-0000-0000-00008D700000}"/>
    <cellStyle name="40% - Dekorfärg1 3 2 2 2 3 5" xfId="47893" xr:uid="{00000000-0005-0000-0000-00008E700000}"/>
    <cellStyle name="40% - Dekorfärg1 3 2 2 2 3 6" xfId="47894" xr:uid="{00000000-0005-0000-0000-00008F700000}"/>
    <cellStyle name="40% - Dekorfärg1 3 2 2 2 3_Tabell 6a K" xfId="25357" xr:uid="{00000000-0005-0000-0000-000090700000}"/>
    <cellStyle name="40% - Dekorfärg1 3 2 2 2 4" xfId="5292" xr:uid="{00000000-0005-0000-0000-000091700000}"/>
    <cellStyle name="40% - Dekorfärg1 3 2 2 2 4 2" xfId="14177" xr:uid="{00000000-0005-0000-0000-000092700000}"/>
    <cellStyle name="40% - Dekorfärg1 3 2 2 2 4 2 2" xfId="47895" xr:uid="{00000000-0005-0000-0000-000093700000}"/>
    <cellStyle name="40% - Dekorfärg1 3 2 2 2 4 3" xfId="31674" xr:uid="{00000000-0005-0000-0000-000094700000}"/>
    <cellStyle name="40% - Dekorfärg1 3 2 2 2 4 4" xfId="47896" xr:uid="{00000000-0005-0000-0000-000095700000}"/>
    <cellStyle name="40% - Dekorfärg1 3 2 2 2 4_Tabell 6a K" xfId="25719" xr:uid="{00000000-0005-0000-0000-000096700000}"/>
    <cellStyle name="40% - Dekorfärg1 3 2 2 2 5" xfId="9792" xr:uid="{00000000-0005-0000-0000-000097700000}"/>
    <cellStyle name="40% - Dekorfärg1 3 2 2 2 5 2" xfId="47897" xr:uid="{00000000-0005-0000-0000-000098700000}"/>
    <cellStyle name="40% - Dekorfärg1 3 2 2 2 5 2 2" xfId="47898" xr:uid="{00000000-0005-0000-0000-000099700000}"/>
    <cellStyle name="40% - Dekorfärg1 3 2 2 2 5 3" xfId="47899" xr:uid="{00000000-0005-0000-0000-00009A700000}"/>
    <cellStyle name="40% - Dekorfärg1 3 2 2 2 6" xfId="27289" xr:uid="{00000000-0005-0000-0000-00009B700000}"/>
    <cellStyle name="40% - Dekorfärg1 3 2 2 2 6 2" xfId="47900" xr:uid="{00000000-0005-0000-0000-00009C700000}"/>
    <cellStyle name="40% - Dekorfärg1 3 2 2 2 7" xfId="47901" xr:uid="{00000000-0005-0000-0000-00009D700000}"/>
    <cellStyle name="40% - Dekorfärg1 3 2 2 2 8" xfId="47902" xr:uid="{00000000-0005-0000-0000-00009E700000}"/>
    <cellStyle name="40% - Dekorfärg1 3 2 2 2_Tabell 6a K" xfId="23284" xr:uid="{00000000-0005-0000-0000-00009F700000}"/>
    <cellStyle name="40% - Dekorfärg1 3 2 2 3" xfId="1729" xr:uid="{00000000-0005-0000-0000-0000A0700000}"/>
    <cellStyle name="40% - Dekorfärg1 3 2 2 3 2" xfId="3921" xr:uid="{00000000-0005-0000-0000-0000A1700000}"/>
    <cellStyle name="40% - Dekorfärg1 3 2 2 3 2 2" xfId="8307" xr:uid="{00000000-0005-0000-0000-0000A2700000}"/>
    <cellStyle name="40% - Dekorfärg1 3 2 2 3 2 2 2" xfId="17192" xr:uid="{00000000-0005-0000-0000-0000A3700000}"/>
    <cellStyle name="40% - Dekorfärg1 3 2 2 3 2 2 2 2" xfId="47903" xr:uid="{00000000-0005-0000-0000-0000A4700000}"/>
    <cellStyle name="40% - Dekorfärg1 3 2 2 3 2 2 3" xfId="34689" xr:uid="{00000000-0005-0000-0000-0000A5700000}"/>
    <cellStyle name="40% - Dekorfärg1 3 2 2 3 2 2_Tabell 6a K" xfId="18312" xr:uid="{00000000-0005-0000-0000-0000A6700000}"/>
    <cellStyle name="40% - Dekorfärg1 3 2 2 3 2 3" xfId="12806" xr:uid="{00000000-0005-0000-0000-0000A7700000}"/>
    <cellStyle name="40% - Dekorfärg1 3 2 2 3 2 3 2" xfId="47904" xr:uid="{00000000-0005-0000-0000-0000A8700000}"/>
    <cellStyle name="40% - Dekorfärg1 3 2 2 3 2 4" xfId="30303" xr:uid="{00000000-0005-0000-0000-0000A9700000}"/>
    <cellStyle name="40% - Dekorfärg1 3 2 2 3 2 5" xfId="47905" xr:uid="{00000000-0005-0000-0000-0000AA700000}"/>
    <cellStyle name="40% - Dekorfärg1 3 2 2 3 2_Tabell 6a K" xfId="23817" xr:uid="{00000000-0005-0000-0000-0000AB700000}"/>
    <cellStyle name="40% - Dekorfärg1 3 2 2 3 3" xfId="6114" xr:uid="{00000000-0005-0000-0000-0000AC700000}"/>
    <cellStyle name="40% - Dekorfärg1 3 2 2 3 3 2" xfId="14999" xr:uid="{00000000-0005-0000-0000-0000AD700000}"/>
    <cellStyle name="40% - Dekorfärg1 3 2 2 3 3 2 2" xfId="47906" xr:uid="{00000000-0005-0000-0000-0000AE700000}"/>
    <cellStyle name="40% - Dekorfärg1 3 2 2 3 3 3" xfId="32496" xr:uid="{00000000-0005-0000-0000-0000AF700000}"/>
    <cellStyle name="40% - Dekorfärg1 3 2 2 3 3 4" xfId="47907" xr:uid="{00000000-0005-0000-0000-0000B0700000}"/>
    <cellStyle name="40% - Dekorfärg1 3 2 2 3 3_Tabell 6a K" xfId="21040" xr:uid="{00000000-0005-0000-0000-0000B1700000}"/>
    <cellStyle name="40% - Dekorfärg1 3 2 2 3 4" xfId="10614" xr:uid="{00000000-0005-0000-0000-0000B2700000}"/>
    <cellStyle name="40% - Dekorfärg1 3 2 2 3 4 2" xfId="47908" xr:uid="{00000000-0005-0000-0000-0000B3700000}"/>
    <cellStyle name="40% - Dekorfärg1 3 2 2 3 4 2 2" xfId="47909" xr:uid="{00000000-0005-0000-0000-0000B4700000}"/>
    <cellStyle name="40% - Dekorfärg1 3 2 2 3 4 3" xfId="47910" xr:uid="{00000000-0005-0000-0000-0000B5700000}"/>
    <cellStyle name="40% - Dekorfärg1 3 2 2 3 5" xfId="28111" xr:uid="{00000000-0005-0000-0000-0000B6700000}"/>
    <cellStyle name="40% - Dekorfärg1 3 2 2 3 5 2" xfId="47911" xr:uid="{00000000-0005-0000-0000-0000B7700000}"/>
    <cellStyle name="40% - Dekorfärg1 3 2 2 3 6" xfId="47912" xr:uid="{00000000-0005-0000-0000-0000B8700000}"/>
    <cellStyle name="40% - Dekorfärg1 3 2 2 3 7" xfId="47913" xr:uid="{00000000-0005-0000-0000-0000B9700000}"/>
    <cellStyle name="40% - Dekorfärg1 3 2 2 3_Tabell 6a K" xfId="24887" xr:uid="{00000000-0005-0000-0000-0000BA700000}"/>
    <cellStyle name="40% - Dekorfärg1 3 2 2 4" xfId="2675" xr:uid="{00000000-0005-0000-0000-0000BB700000}"/>
    <cellStyle name="40% - Dekorfärg1 3 2 2 4 2" xfId="7061" xr:uid="{00000000-0005-0000-0000-0000BC700000}"/>
    <cellStyle name="40% - Dekorfärg1 3 2 2 4 2 2" xfId="15946" xr:uid="{00000000-0005-0000-0000-0000BD700000}"/>
    <cellStyle name="40% - Dekorfärg1 3 2 2 4 2 2 2" xfId="47914" xr:uid="{00000000-0005-0000-0000-0000BE700000}"/>
    <cellStyle name="40% - Dekorfärg1 3 2 2 4 2 3" xfId="33443" xr:uid="{00000000-0005-0000-0000-0000BF700000}"/>
    <cellStyle name="40% - Dekorfärg1 3 2 2 4 2 4" xfId="47915" xr:uid="{00000000-0005-0000-0000-0000C0700000}"/>
    <cellStyle name="40% - Dekorfärg1 3 2 2 4 2_Tabell 6a K" xfId="23899" xr:uid="{00000000-0005-0000-0000-0000C1700000}"/>
    <cellStyle name="40% - Dekorfärg1 3 2 2 4 3" xfId="11560" xr:uid="{00000000-0005-0000-0000-0000C2700000}"/>
    <cellStyle name="40% - Dekorfärg1 3 2 2 4 3 2" xfId="47916" xr:uid="{00000000-0005-0000-0000-0000C3700000}"/>
    <cellStyle name="40% - Dekorfärg1 3 2 2 4 3 2 2" xfId="47917" xr:uid="{00000000-0005-0000-0000-0000C4700000}"/>
    <cellStyle name="40% - Dekorfärg1 3 2 2 4 3 3" xfId="47918" xr:uid="{00000000-0005-0000-0000-0000C5700000}"/>
    <cellStyle name="40% - Dekorfärg1 3 2 2 4 4" xfId="29057" xr:uid="{00000000-0005-0000-0000-0000C6700000}"/>
    <cellStyle name="40% - Dekorfärg1 3 2 2 4 4 2" xfId="47919" xr:uid="{00000000-0005-0000-0000-0000C7700000}"/>
    <cellStyle name="40% - Dekorfärg1 3 2 2 4 5" xfId="47920" xr:uid="{00000000-0005-0000-0000-0000C8700000}"/>
    <cellStyle name="40% - Dekorfärg1 3 2 2 4 6" xfId="47921" xr:uid="{00000000-0005-0000-0000-0000C9700000}"/>
    <cellStyle name="40% - Dekorfärg1 3 2 2 4_Tabell 6a K" xfId="23407" xr:uid="{00000000-0005-0000-0000-0000CA700000}"/>
    <cellStyle name="40% - Dekorfärg1 3 2 2 5" xfId="4868" xr:uid="{00000000-0005-0000-0000-0000CB700000}"/>
    <cellStyle name="40% - Dekorfärg1 3 2 2 5 2" xfId="13753" xr:uid="{00000000-0005-0000-0000-0000CC700000}"/>
    <cellStyle name="40% - Dekorfärg1 3 2 2 5 2 2" xfId="47922" xr:uid="{00000000-0005-0000-0000-0000CD700000}"/>
    <cellStyle name="40% - Dekorfärg1 3 2 2 5 3" xfId="31250" xr:uid="{00000000-0005-0000-0000-0000CE700000}"/>
    <cellStyle name="40% - Dekorfärg1 3 2 2 5 4" xfId="47923" xr:uid="{00000000-0005-0000-0000-0000CF700000}"/>
    <cellStyle name="40% - Dekorfärg1 3 2 2 5_Tabell 6a K" xfId="21380" xr:uid="{00000000-0005-0000-0000-0000D0700000}"/>
    <cellStyle name="40% - Dekorfärg1 3 2 2 6" xfId="9368" xr:uid="{00000000-0005-0000-0000-0000D1700000}"/>
    <cellStyle name="40% - Dekorfärg1 3 2 2 6 2" xfId="47924" xr:uid="{00000000-0005-0000-0000-0000D2700000}"/>
    <cellStyle name="40% - Dekorfärg1 3 2 2 6 2 2" xfId="47925" xr:uid="{00000000-0005-0000-0000-0000D3700000}"/>
    <cellStyle name="40% - Dekorfärg1 3 2 2 6 3" xfId="47926" xr:uid="{00000000-0005-0000-0000-0000D4700000}"/>
    <cellStyle name="40% - Dekorfärg1 3 2 2 7" xfId="26865" xr:uid="{00000000-0005-0000-0000-0000D5700000}"/>
    <cellStyle name="40% - Dekorfärg1 3 2 2 7 2" xfId="47927" xr:uid="{00000000-0005-0000-0000-0000D6700000}"/>
    <cellStyle name="40% - Dekorfärg1 3 2 2 8" xfId="47928" xr:uid="{00000000-0005-0000-0000-0000D7700000}"/>
    <cellStyle name="40% - Dekorfärg1 3 2 2 9" xfId="47929" xr:uid="{00000000-0005-0000-0000-0000D8700000}"/>
    <cellStyle name="40% - Dekorfärg1 3 2 2_Tabell 6a K" xfId="19209" xr:uid="{00000000-0005-0000-0000-0000D9700000}"/>
    <cellStyle name="40% - Dekorfärg1 3 2 3" xfId="695" xr:uid="{00000000-0005-0000-0000-0000DA700000}"/>
    <cellStyle name="40% - Dekorfärg1 3 2 3 2" xfId="1731" xr:uid="{00000000-0005-0000-0000-0000DB700000}"/>
    <cellStyle name="40% - Dekorfärg1 3 2 3 2 2" xfId="3923" xr:uid="{00000000-0005-0000-0000-0000DC700000}"/>
    <cellStyle name="40% - Dekorfärg1 3 2 3 2 2 2" xfId="8309" xr:uid="{00000000-0005-0000-0000-0000DD700000}"/>
    <cellStyle name="40% - Dekorfärg1 3 2 3 2 2 2 2" xfId="17194" xr:uid="{00000000-0005-0000-0000-0000DE700000}"/>
    <cellStyle name="40% - Dekorfärg1 3 2 3 2 2 2 2 2" xfId="47930" xr:uid="{00000000-0005-0000-0000-0000DF700000}"/>
    <cellStyle name="40% - Dekorfärg1 3 2 3 2 2 2 3" xfId="34691" xr:uid="{00000000-0005-0000-0000-0000E0700000}"/>
    <cellStyle name="40% - Dekorfärg1 3 2 3 2 2 2_Tabell 6a K" xfId="9021" xr:uid="{00000000-0005-0000-0000-0000E1700000}"/>
    <cellStyle name="40% - Dekorfärg1 3 2 3 2 2 3" xfId="12808" xr:uid="{00000000-0005-0000-0000-0000E2700000}"/>
    <cellStyle name="40% - Dekorfärg1 3 2 3 2 2 3 2" xfId="47931" xr:uid="{00000000-0005-0000-0000-0000E3700000}"/>
    <cellStyle name="40% - Dekorfärg1 3 2 3 2 2 4" xfId="30305" xr:uid="{00000000-0005-0000-0000-0000E4700000}"/>
    <cellStyle name="40% - Dekorfärg1 3 2 3 2 2 5" xfId="47932" xr:uid="{00000000-0005-0000-0000-0000E5700000}"/>
    <cellStyle name="40% - Dekorfärg1 3 2 3 2 2_Tabell 6a K" xfId="22442" xr:uid="{00000000-0005-0000-0000-0000E6700000}"/>
    <cellStyle name="40% - Dekorfärg1 3 2 3 2 3" xfId="6116" xr:uid="{00000000-0005-0000-0000-0000E7700000}"/>
    <cellStyle name="40% - Dekorfärg1 3 2 3 2 3 2" xfId="15001" xr:uid="{00000000-0005-0000-0000-0000E8700000}"/>
    <cellStyle name="40% - Dekorfärg1 3 2 3 2 3 2 2" xfId="47933" xr:uid="{00000000-0005-0000-0000-0000E9700000}"/>
    <cellStyle name="40% - Dekorfärg1 3 2 3 2 3 3" xfId="32498" xr:uid="{00000000-0005-0000-0000-0000EA700000}"/>
    <cellStyle name="40% - Dekorfärg1 3 2 3 2 3 4" xfId="47934" xr:uid="{00000000-0005-0000-0000-0000EB700000}"/>
    <cellStyle name="40% - Dekorfärg1 3 2 3 2 3_Tabell 6a K" xfId="25139" xr:uid="{00000000-0005-0000-0000-0000EC700000}"/>
    <cellStyle name="40% - Dekorfärg1 3 2 3 2 4" xfId="10616" xr:uid="{00000000-0005-0000-0000-0000ED700000}"/>
    <cellStyle name="40% - Dekorfärg1 3 2 3 2 4 2" xfId="47935" xr:uid="{00000000-0005-0000-0000-0000EE700000}"/>
    <cellStyle name="40% - Dekorfärg1 3 2 3 2 4 2 2" xfId="47936" xr:uid="{00000000-0005-0000-0000-0000EF700000}"/>
    <cellStyle name="40% - Dekorfärg1 3 2 3 2 4 3" xfId="47937" xr:uid="{00000000-0005-0000-0000-0000F0700000}"/>
    <cellStyle name="40% - Dekorfärg1 3 2 3 2 5" xfId="28113" xr:uid="{00000000-0005-0000-0000-0000F1700000}"/>
    <cellStyle name="40% - Dekorfärg1 3 2 3 2 5 2" xfId="47938" xr:uid="{00000000-0005-0000-0000-0000F2700000}"/>
    <cellStyle name="40% - Dekorfärg1 3 2 3 2 6" xfId="47939" xr:uid="{00000000-0005-0000-0000-0000F3700000}"/>
    <cellStyle name="40% - Dekorfärg1 3 2 3 2 7" xfId="47940" xr:uid="{00000000-0005-0000-0000-0000F4700000}"/>
    <cellStyle name="40% - Dekorfärg1 3 2 3 2_Tabell 6a K" xfId="25987" xr:uid="{00000000-0005-0000-0000-0000F5700000}"/>
    <cellStyle name="40% - Dekorfärg1 3 2 3 3" xfId="2887" xr:uid="{00000000-0005-0000-0000-0000F6700000}"/>
    <cellStyle name="40% - Dekorfärg1 3 2 3 3 2" xfId="7273" xr:uid="{00000000-0005-0000-0000-0000F7700000}"/>
    <cellStyle name="40% - Dekorfärg1 3 2 3 3 2 2" xfId="16158" xr:uid="{00000000-0005-0000-0000-0000F8700000}"/>
    <cellStyle name="40% - Dekorfärg1 3 2 3 3 2 2 2" xfId="47941" xr:uid="{00000000-0005-0000-0000-0000F9700000}"/>
    <cellStyle name="40% - Dekorfärg1 3 2 3 3 2 3" xfId="33655" xr:uid="{00000000-0005-0000-0000-0000FA700000}"/>
    <cellStyle name="40% - Dekorfärg1 3 2 3 3 2 4" xfId="47942" xr:uid="{00000000-0005-0000-0000-0000FB700000}"/>
    <cellStyle name="40% - Dekorfärg1 3 2 3 3 2_Tabell 6a K" xfId="20149" xr:uid="{00000000-0005-0000-0000-0000FC700000}"/>
    <cellStyle name="40% - Dekorfärg1 3 2 3 3 3" xfId="11772" xr:uid="{00000000-0005-0000-0000-0000FD700000}"/>
    <cellStyle name="40% - Dekorfärg1 3 2 3 3 3 2" xfId="47943" xr:uid="{00000000-0005-0000-0000-0000FE700000}"/>
    <cellStyle name="40% - Dekorfärg1 3 2 3 3 3 2 2" xfId="47944" xr:uid="{00000000-0005-0000-0000-0000FF700000}"/>
    <cellStyle name="40% - Dekorfärg1 3 2 3 3 3 3" xfId="47945" xr:uid="{00000000-0005-0000-0000-000000710000}"/>
    <cellStyle name="40% - Dekorfärg1 3 2 3 3 4" xfId="29269" xr:uid="{00000000-0005-0000-0000-000001710000}"/>
    <cellStyle name="40% - Dekorfärg1 3 2 3 3 4 2" xfId="47946" xr:uid="{00000000-0005-0000-0000-000002710000}"/>
    <cellStyle name="40% - Dekorfärg1 3 2 3 3 5" xfId="47947" xr:uid="{00000000-0005-0000-0000-000003710000}"/>
    <cellStyle name="40% - Dekorfärg1 3 2 3 3 6" xfId="47948" xr:uid="{00000000-0005-0000-0000-000004710000}"/>
    <cellStyle name="40% - Dekorfärg1 3 2 3 3_Tabell 6a K" xfId="24525" xr:uid="{00000000-0005-0000-0000-000005710000}"/>
    <cellStyle name="40% - Dekorfärg1 3 2 3 4" xfId="5080" xr:uid="{00000000-0005-0000-0000-000006710000}"/>
    <cellStyle name="40% - Dekorfärg1 3 2 3 4 2" xfId="13965" xr:uid="{00000000-0005-0000-0000-000007710000}"/>
    <cellStyle name="40% - Dekorfärg1 3 2 3 4 2 2" xfId="47949" xr:uid="{00000000-0005-0000-0000-000008710000}"/>
    <cellStyle name="40% - Dekorfärg1 3 2 3 4 3" xfId="31462" xr:uid="{00000000-0005-0000-0000-000009710000}"/>
    <cellStyle name="40% - Dekorfärg1 3 2 3 4 4" xfId="47950" xr:uid="{00000000-0005-0000-0000-00000A710000}"/>
    <cellStyle name="40% - Dekorfärg1 3 2 3 4_Tabell 6a K" xfId="21839" xr:uid="{00000000-0005-0000-0000-00000B710000}"/>
    <cellStyle name="40% - Dekorfärg1 3 2 3 5" xfId="9580" xr:uid="{00000000-0005-0000-0000-00000C710000}"/>
    <cellStyle name="40% - Dekorfärg1 3 2 3 5 2" xfId="47951" xr:uid="{00000000-0005-0000-0000-00000D710000}"/>
    <cellStyle name="40% - Dekorfärg1 3 2 3 5 2 2" xfId="47952" xr:uid="{00000000-0005-0000-0000-00000E710000}"/>
    <cellStyle name="40% - Dekorfärg1 3 2 3 5 3" xfId="47953" xr:uid="{00000000-0005-0000-0000-00000F710000}"/>
    <cellStyle name="40% - Dekorfärg1 3 2 3 6" xfId="27077" xr:uid="{00000000-0005-0000-0000-000010710000}"/>
    <cellStyle name="40% - Dekorfärg1 3 2 3 6 2" xfId="47954" xr:uid="{00000000-0005-0000-0000-000011710000}"/>
    <cellStyle name="40% - Dekorfärg1 3 2 3 7" xfId="47955" xr:uid="{00000000-0005-0000-0000-000012710000}"/>
    <cellStyle name="40% - Dekorfärg1 3 2 3 8" xfId="47956" xr:uid="{00000000-0005-0000-0000-000013710000}"/>
    <cellStyle name="40% - Dekorfärg1 3 2 3_Tabell 6a K" xfId="20548" xr:uid="{00000000-0005-0000-0000-000014710000}"/>
    <cellStyle name="40% - Dekorfärg1 3 2 4" xfId="1119" xr:uid="{00000000-0005-0000-0000-000015710000}"/>
    <cellStyle name="40% - Dekorfärg1 3 2 4 2" xfId="1732" xr:uid="{00000000-0005-0000-0000-000016710000}"/>
    <cellStyle name="40% - Dekorfärg1 3 2 4 2 2" xfId="3924" xr:uid="{00000000-0005-0000-0000-000017710000}"/>
    <cellStyle name="40% - Dekorfärg1 3 2 4 2 2 2" xfId="8310" xr:uid="{00000000-0005-0000-0000-000018710000}"/>
    <cellStyle name="40% - Dekorfärg1 3 2 4 2 2 2 2" xfId="17195" xr:uid="{00000000-0005-0000-0000-000019710000}"/>
    <cellStyle name="40% - Dekorfärg1 3 2 4 2 2 2 2 2" xfId="47957" xr:uid="{00000000-0005-0000-0000-00001A710000}"/>
    <cellStyle name="40% - Dekorfärg1 3 2 4 2 2 2 3" xfId="34692" xr:uid="{00000000-0005-0000-0000-00001B710000}"/>
    <cellStyle name="40% - Dekorfärg1 3 2 4 2 2 2_Tabell 6a K" xfId="20481" xr:uid="{00000000-0005-0000-0000-00001C710000}"/>
    <cellStyle name="40% - Dekorfärg1 3 2 4 2 2 3" xfId="12809" xr:uid="{00000000-0005-0000-0000-00001D710000}"/>
    <cellStyle name="40% - Dekorfärg1 3 2 4 2 2 3 2" xfId="47958" xr:uid="{00000000-0005-0000-0000-00001E710000}"/>
    <cellStyle name="40% - Dekorfärg1 3 2 4 2 2 4" xfId="30306" xr:uid="{00000000-0005-0000-0000-00001F710000}"/>
    <cellStyle name="40% - Dekorfärg1 3 2 4 2 2 5" xfId="47959" xr:uid="{00000000-0005-0000-0000-000020710000}"/>
    <cellStyle name="40% - Dekorfärg1 3 2 4 2 2_Tabell 6a K" xfId="21642" xr:uid="{00000000-0005-0000-0000-000021710000}"/>
    <cellStyle name="40% - Dekorfärg1 3 2 4 2 3" xfId="6117" xr:uid="{00000000-0005-0000-0000-000022710000}"/>
    <cellStyle name="40% - Dekorfärg1 3 2 4 2 3 2" xfId="15002" xr:uid="{00000000-0005-0000-0000-000023710000}"/>
    <cellStyle name="40% - Dekorfärg1 3 2 4 2 3 2 2" xfId="47960" xr:uid="{00000000-0005-0000-0000-000024710000}"/>
    <cellStyle name="40% - Dekorfärg1 3 2 4 2 3 3" xfId="32499" xr:uid="{00000000-0005-0000-0000-000025710000}"/>
    <cellStyle name="40% - Dekorfärg1 3 2 4 2 3 4" xfId="47961" xr:uid="{00000000-0005-0000-0000-000026710000}"/>
    <cellStyle name="40% - Dekorfärg1 3 2 4 2 3_Tabell 6a K" xfId="22698" xr:uid="{00000000-0005-0000-0000-000027710000}"/>
    <cellStyle name="40% - Dekorfärg1 3 2 4 2 4" xfId="10617" xr:uid="{00000000-0005-0000-0000-000028710000}"/>
    <cellStyle name="40% - Dekorfärg1 3 2 4 2 4 2" xfId="47962" xr:uid="{00000000-0005-0000-0000-000029710000}"/>
    <cellStyle name="40% - Dekorfärg1 3 2 4 2 4 2 2" xfId="47963" xr:uid="{00000000-0005-0000-0000-00002A710000}"/>
    <cellStyle name="40% - Dekorfärg1 3 2 4 2 4 3" xfId="47964" xr:uid="{00000000-0005-0000-0000-00002B710000}"/>
    <cellStyle name="40% - Dekorfärg1 3 2 4 2 5" xfId="28114" xr:uid="{00000000-0005-0000-0000-00002C710000}"/>
    <cellStyle name="40% - Dekorfärg1 3 2 4 2 5 2" xfId="47965" xr:uid="{00000000-0005-0000-0000-00002D710000}"/>
    <cellStyle name="40% - Dekorfärg1 3 2 4 2 6" xfId="47966" xr:uid="{00000000-0005-0000-0000-00002E710000}"/>
    <cellStyle name="40% - Dekorfärg1 3 2 4 2 7" xfId="47967" xr:uid="{00000000-0005-0000-0000-00002F710000}"/>
    <cellStyle name="40% - Dekorfärg1 3 2 4 2_Tabell 6a K" xfId="25456" xr:uid="{00000000-0005-0000-0000-000030710000}"/>
    <cellStyle name="40% - Dekorfärg1 3 2 4 3" xfId="3311" xr:uid="{00000000-0005-0000-0000-000031710000}"/>
    <cellStyle name="40% - Dekorfärg1 3 2 4 3 2" xfId="7697" xr:uid="{00000000-0005-0000-0000-000032710000}"/>
    <cellStyle name="40% - Dekorfärg1 3 2 4 3 2 2" xfId="16582" xr:uid="{00000000-0005-0000-0000-000033710000}"/>
    <cellStyle name="40% - Dekorfärg1 3 2 4 3 2 2 2" xfId="47968" xr:uid="{00000000-0005-0000-0000-000034710000}"/>
    <cellStyle name="40% - Dekorfärg1 3 2 4 3 2 3" xfId="34079" xr:uid="{00000000-0005-0000-0000-000035710000}"/>
    <cellStyle name="40% - Dekorfärg1 3 2 4 3 2 4" xfId="47969" xr:uid="{00000000-0005-0000-0000-000036710000}"/>
    <cellStyle name="40% - Dekorfärg1 3 2 4 3 2_Tabell 6a K" xfId="23907" xr:uid="{00000000-0005-0000-0000-000037710000}"/>
    <cellStyle name="40% - Dekorfärg1 3 2 4 3 3" xfId="12196" xr:uid="{00000000-0005-0000-0000-000038710000}"/>
    <cellStyle name="40% - Dekorfärg1 3 2 4 3 3 2" xfId="47970" xr:uid="{00000000-0005-0000-0000-000039710000}"/>
    <cellStyle name="40% - Dekorfärg1 3 2 4 3 3 2 2" xfId="47971" xr:uid="{00000000-0005-0000-0000-00003A710000}"/>
    <cellStyle name="40% - Dekorfärg1 3 2 4 3 3 3" xfId="47972" xr:uid="{00000000-0005-0000-0000-00003B710000}"/>
    <cellStyle name="40% - Dekorfärg1 3 2 4 3 4" xfId="29693" xr:uid="{00000000-0005-0000-0000-00003C710000}"/>
    <cellStyle name="40% - Dekorfärg1 3 2 4 3 4 2" xfId="47973" xr:uid="{00000000-0005-0000-0000-00003D710000}"/>
    <cellStyle name="40% - Dekorfärg1 3 2 4 3 5" xfId="47974" xr:uid="{00000000-0005-0000-0000-00003E710000}"/>
    <cellStyle name="40% - Dekorfärg1 3 2 4 3 6" xfId="47975" xr:uid="{00000000-0005-0000-0000-00003F710000}"/>
    <cellStyle name="40% - Dekorfärg1 3 2 4 3_Tabell 6a K" xfId="20748" xr:uid="{00000000-0005-0000-0000-000040710000}"/>
    <cellStyle name="40% - Dekorfärg1 3 2 4 4" xfId="5504" xr:uid="{00000000-0005-0000-0000-000041710000}"/>
    <cellStyle name="40% - Dekorfärg1 3 2 4 4 2" xfId="14389" xr:uid="{00000000-0005-0000-0000-000042710000}"/>
    <cellStyle name="40% - Dekorfärg1 3 2 4 4 2 2" xfId="47976" xr:uid="{00000000-0005-0000-0000-000043710000}"/>
    <cellStyle name="40% - Dekorfärg1 3 2 4 4 3" xfId="31886" xr:uid="{00000000-0005-0000-0000-000044710000}"/>
    <cellStyle name="40% - Dekorfärg1 3 2 4 4 4" xfId="47977" xr:uid="{00000000-0005-0000-0000-000045710000}"/>
    <cellStyle name="40% - Dekorfärg1 3 2 4 4_Tabell 6a K" xfId="23550" xr:uid="{00000000-0005-0000-0000-000046710000}"/>
    <cellStyle name="40% - Dekorfärg1 3 2 4 5" xfId="10004" xr:uid="{00000000-0005-0000-0000-000047710000}"/>
    <cellStyle name="40% - Dekorfärg1 3 2 4 5 2" xfId="47978" xr:uid="{00000000-0005-0000-0000-000048710000}"/>
    <cellStyle name="40% - Dekorfärg1 3 2 4 5 2 2" xfId="47979" xr:uid="{00000000-0005-0000-0000-000049710000}"/>
    <cellStyle name="40% - Dekorfärg1 3 2 4 5 3" xfId="47980" xr:uid="{00000000-0005-0000-0000-00004A710000}"/>
    <cellStyle name="40% - Dekorfärg1 3 2 4 6" xfId="27501" xr:uid="{00000000-0005-0000-0000-00004B710000}"/>
    <cellStyle name="40% - Dekorfärg1 3 2 4 6 2" xfId="47981" xr:uid="{00000000-0005-0000-0000-00004C710000}"/>
    <cellStyle name="40% - Dekorfärg1 3 2 4 7" xfId="47982" xr:uid="{00000000-0005-0000-0000-00004D710000}"/>
    <cellStyle name="40% - Dekorfärg1 3 2 4 8" xfId="47983" xr:uid="{00000000-0005-0000-0000-00004E710000}"/>
    <cellStyle name="40% - Dekorfärg1 3 2 4_Tabell 6a K" xfId="18402" xr:uid="{00000000-0005-0000-0000-00004F710000}"/>
    <cellStyle name="40% - Dekorfärg1 3 2 5" xfId="1728" xr:uid="{00000000-0005-0000-0000-000050710000}"/>
    <cellStyle name="40% - Dekorfärg1 3 2 5 2" xfId="3920" xr:uid="{00000000-0005-0000-0000-000051710000}"/>
    <cellStyle name="40% - Dekorfärg1 3 2 5 2 2" xfId="8306" xr:uid="{00000000-0005-0000-0000-000052710000}"/>
    <cellStyle name="40% - Dekorfärg1 3 2 5 2 2 2" xfId="17191" xr:uid="{00000000-0005-0000-0000-000053710000}"/>
    <cellStyle name="40% - Dekorfärg1 3 2 5 2 2 2 2" xfId="47984" xr:uid="{00000000-0005-0000-0000-000054710000}"/>
    <cellStyle name="40% - Dekorfärg1 3 2 5 2 2 3" xfId="34688" xr:uid="{00000000-0005-0000-0000-000055710000}"/>
    <cellStyle name="40% - Dekorfärg1 3 2 5 2 2_Tabell 6a K" xfId="19741" xr:uid="{00000000-0005-0000-0000-000056710000}"/>
    <cellStyle name="40% - Dekorfärg1 3 2 5 2 3" xfId="12805" xr:uid="{00000000-0005-0000-0000-000057710000}"/>
    <cellStyle name="40% - Dekorfärg1 3 2 5 2 3 2" xfId="47985" xr:uid="{00000000-0005-0000-0000-000058710000}"/>
    <cellStyle name="40% - Dekorfärg1 3 2 5 2 4" xfId="30302" xr:uid="{00000000-0005-0000-0000-000059710000}"/>
    <cellStyle name="40% - Dekorfärg1 3 2 5 2 5" xfId="47986" xr:uid="{00000000-0005-0000-0000-00005A710000}"/>
    <cellStyle name="40% - Dekorfärg1 3 2 5 2_Tabell 6a K" xfId="20915" xr:uid="{00000000-0005-0000-0000-00005B710000}"/>
    <cellStyle name="40% - Dekorfärg1 3 2 5 3" xfId="6113" xr:uid="{00000000-0005-0000-0000-00005C710000}"/>
    <cellStyle name="40% - Dekorfärg1 3 2 5 3 2" xfId="14998" xr:uid="{00000000-0005-0000-0000-00005D710000}"/>
    <cellStyle name="40% - Dekorfärg1 3 2 5 3 2 2" xfId="47987" xr:uid="{00000000-0005-0000-0000-00005E710000}"/>
    <cellStyle name="40% - Dekorfärg1 3 2 5 3 3" xfId="32495" xr:uid="{00000000-0005-0000-0000-00005F710000}"/>
    <cellStyle name="40% - Dekorfärg1 3 2 5 3 4" xfId="47988" xr:uid="{00000000-0005-0000-0000-000060710000}"/>
    <cellStyle name="40% - Dekorfärg1 3 2 5 3_Tabell 6a K" xfId="22340" xr:uid="{00000000-0005-0000-0000-000061710000}"/>
    <cellStyle name="40% - Dekorfärg1 3 2 5 4" xfId="10613" xr:uid="{00000000-0005-0000-0000-000062710000}"/>
    <cellStyle name="40% - Dekorfärg1 3 2 5 4 2" xfId="47989" xr:uid="{00000000-0005-0000-0000-000063710000}"/>
    <cellStyle name="40% - Dekorfärg1 3 2 5 4 2 2" xfId="47990" xr:uid="{00000000-0005-0000-0000-000064710000}"/>
    <cellStyle name="40% - Dekorfärg1 3 2 5 4 3" xfId="47991" xr:uid="{00000000-0005-0000-0000-000065710000}"/>
    <cellStyle name="40% - Dekorfärg1 3 2 5 5" xfId="28110" xr:uid="{00000000-0005-0000-0000-000066710000}"/>
    <cellStyle name="40% - Dekorfärg1 3 2 5 5 2" xfId="47992" xr:uid="{00000000-0005-0000-0000-000067710000}"/>
    <cellStyle name="40% - Dekorfärg1 3 2 5 6" xfId="47993" xr:uid="{00000000-0005-0000-0000-000068710000}"/>
    <cellStyle name="40% - Dekorfärg1 3 2 5 7" xfId="47994" xr:uid="{00000000-0005-0000-0000-000069710000}"/>
    <cellStyle name="40% - Dekorfärg1 3 2 5_Tabell 6a K" xfId="22716" xr:uid="{00000000-0005-0000-0000-00006A710000}"/>
    <cellStyle name="40% - Dekorfärg1 3 2 6" xfId="2463" xr:uid="{00000000-0005-0000-0000-00006B710000}"/>
    <cellStyle name="40% - Dekorfärg1 3 2 6 2" xfId="6849" xr:uid="{00000000-0005-0000-0000-00006C710000}"/>
    <cellStyle name="40% - Dekorfärg1 3 2 6 2 2" xfId="15734" xr:uid="{00000000-0005-0000-0000-00006D710000}"/>
    <cellStyle name="40% - Dekorfärg1 3 2 6 2 2 2" xfId="47995" xr:uid="{00000000-0005-0000-0000-00006E710000}"/>
    <cellStyle name="40% - Dekorfärg1 3 2 6 2 3" xfId="33231" xr:uid="{00000000-0005-0000-0000-00006F710000}"/>
    <cellStyle name="40% - Dekorfärg1 3 2 6 2 4" xfId="47996" xr:uid="{00000000-0005-0000-0000-000070710000}"/>
    <cellStyle name="40% - Dekorfärg1 3 2 6 2_Tabell 6a K" xfId="25592" xr:uid="{00000000-0005-0000-0000-000071710000}"/>
    <cellStyle name="40% - Dekorfärg1 3 2 6 3" xfId="11348" xr:uid="{00000000-0005-0000-0000-000072710000}"/>
    <cellStyle name="40% - Dekorfärg1 3 2 6 3 2" xfId="47997" xr:uid="{00000000-0005-0000-0000-000073710000}"/>
    <cellStyle name="40% - Dekorfärg1 3 2 6 3 2 2" xfId="47998" xr:uid="{00000000-0005-0000-0000-000074710000}"/>
    <cellStyle name="40% - Dekorfärg1 3 2 6 3 3" xfId="47999" xr:uid="{00000000-0005-0000-0000-000075710000}"/>
    <cellStyle name="40% - Dekorfärg1 3 2 6 4" xfId="28845" xr:uid="{00000000-0005-0000-0000-000076710000}"/>
    <cellStyle name="40% - Dekorfärg1 3 2 6 4 2" xfId="48000" xr:uid="{00000000-0005-0000-0000-000077710000}"/>
    <cellStyle name="40% - Dekorfärg1 3 2 6 5" xfId="48001" xr:uid="{00000000-0005-0000-0000-000078710000}"/>
    <cellStyle name="40% - Dekorfärg1 3 2 6 6" xfId="48002" xr:uid="{00000000-0005-0000-0000-000079710000}"/>
    <cellStyle name="40% - Dekorfärg1 3 2 6_Tabell 6a K" xfId="18685" xr:uid="{00000000-0005-0000-0000-00007A710000}"/>
    <cellStyle name="40% - Dekorfärg1 3 2 7" xfId="4656" xr:uid="{00000000-0005-0000-0000-00007B710000}"/>
    <cellStyle name="40% - Dekorfärg1 3 2 7 2" xfId="13541" xr:uid="{00000000-0005-0000-0000-00007C710000}"/>
    <cellStyle name="40% - Dekorfärg1 3 2 7 2 2" xfId="48003" xr:uid="{00000000-0005-0000-0000-00007D710000}"/>
    <cellStyle name="40% - Dekorfärg1 3 2 7 3" xfId="31038" xr:uid="{00000000-0005-0000-0000-00007E710000}"/>
    <cellStyle name="40% - Dekorfärg1 3 2 7 4" xfId="48004" xr:uid="{00000000-0005-0000-0000-00007F710000}"/>
    <cellStyle name="40% - Dekorfärg1 3 2 7_Tabell 6a K" xfId="19617" xr:uid="{00000000-0005-0000-0000-000080710000}"/>
    <cellStyle name="40% - Dekorfärg1 3 2 8" xfId="9156" xr:uid="{00000000-0005-0000-0000-000081710000}"/>
    <cellStyle name="40% - Dekorfärg1 3 2 8 2" xfId="48005" xr:uid="{00000000-0005-0000-0000-000082710000}"/>
    <cellStyle name="40% - Dekorfärg1 3 2 8 2 2" xfId="48006" xr:uid="{00000000-0005-0000-0000-000083710000}"/>
    <cellStyle name="40% - Dekorfärg1 3 2 8 3" xfId="48007" xr:uid="{00000000-0005-0000-0000-000084710000}"/>
    <cellStyle name="40% - Dekorfärg1 3 2 9" xfId="26653" xr:uid="{00000000-0005-0000-0000-000085710000}"/>
    <cellStyle name="40% - Dekorfärg1 3 2 9 2" xfId="48008" xr:uid="{00000000-0005-0000-0000-000086710000}"/>
    <cellStyle name="40% - Dekorfärg1 3 2_Tabell 6a K" xfId="21793" xr:uid="{00000000-0005-0000-0000-000087710000}"/>
    <cellStyle name="40% - Dekorfärg1 3 3" xfId="327" xr:uid="{00000000-0005-0000-0000-000088710000}"/>
    <cellStyle name="40% - Dekorfärg1 3 3 10" xfId="48009" xr:uid="{00000000-0005-0000-0000-000089710000}"/>
    <cellStyle name="40% - Dekorfärg1 3 3 11" xfId="48010" xr:uid="{00000000-0005-0000-0000-00008A710000}"/>
    <cellStyle name="40% - Dekorfärg1 3 3 12" xfId="48011" xr:uid="{00000000-0005-0000-0000-00008B710000}"/>
    <cellStyle name="40% - Dekorfärg1 3 3 2" xfId="539" xr:uid="{00000000-0005-0000-0000-00008C710000}"/>
    <cellStyle name="40% - Dekorfärg1 3 3 2 2" xfId="963" xr:uid="{00000000-0005-0000-0000-00008D710000}"/>
    <cellStyle name="40% - Dekorfärg1 3 3 2 2 2" xfId="1735" xr:uid="{00000000-0005-0000-0000-00008E710000}"/>
    <cellStyle name="40% - Dekorfärg1 3 3 2 2 2 2" xfId="3927" xr:uid="{00000000-0005-0000-0000-00008F710000}"/>
    <cellStyle name="40% - Dekorfärg1 3 3 2 2 2 2 2" xfId="8313" xr:uid="{00000000-0005-0000-0000-000090710000}"/>
    <cellStyle name="40% - Dekorfärg1 3 3 2 2 2 2 2 2" xfId="17198" xr:uid="{00000000-0005-0000-0000-000091710000}"/>
    <cellStyle name="40% - Dekorfärg1 3 3 2 2 2 2 2 2 2" xfId="48012" xr:uid="{00000000-0005-0000-0000-000092710000}"/>
    <cellStyle name="40% - Dekorfärg1 3 3 2 2 2 2 2 3" xfId="34695" xr:uid="{00000000-0005-0000-0000-000093710000}"/>
    <cellStyle name="40% - Dekorfärg1 3 3 2 2 2 2 2_Tabell 6a K" xfId="17984" xr:uid="{00000000-0005-0000-0000-000094710000}"/>
    <cellStyle name="40% - Dekorfärg1 3 3 2 2 2 2 3" xfId="12812" xr:uid="{00000000-0005-0000-0000-000095710000}"/>
    <cellStyle name="40% - Dekorfärg1 3 3 2 2 2 2 3 2" xfId="48013" xr:uid="{00000000-0005-0000-0000-000096710000}"/>
    <cellStyle name="40% - Dekorfärg1 3 3 2 2 2 2 4" xfId="30309" xr:uid="{00000000-0005-0000-0000-000097710000}"/>
    <cellStyle name="40% - Dekorfärg1 3 3 2 2 2 2 5" xfId="48014" xr:uid="{00000000-0005-0000-0000-000098710000}"/>
    <cellStyle name="40% - Dekorfärg1 3 3 2 2 2 2_Tabell 6a K" xfId="23080" xr:uid="{00000000-0005-0000-0000-000099710000}"/>
    <cellStyle name="40% - Dekorfärg1 3 3 2 2 2 3" xfId="6120" xr:uid="{00000000-0005-0000-0000-00009A710000}"/>
    <cellStyle name="40% - Dekorfärg1 3 3 2 2 2 3 2" xfId="15005" xr:uid="{00000000-0005-0000-0000-00009B710000}"/>
    <cellStyle name="40% - Dekorfärg1 3 3 2 2 2 3 2 2" xfId="48015" xr:uid="{00000000-0005-0000-0000-00009C710000}"/>
    <cellStyle name="40% - Dekorfärg1 3 3 2 2 2 3 3" xfId="32502" xr:uid="{00000000-0005-0000-0000-00009D710000}"/>
    <cellStyle name="40% - Dekorfärg1 3 3 2 2 2 3 4" xfId="48016" xr:uid="{00000000-0005-0000-0000-00009E710000}"/>
    <cellStyle name="40% - Dekorfärg1 3 3 2 2 2 3_Tabell 6a K" xfId="24881" xr:uid="{00000000-0005-0000-0000-00009F710000}"/>
    <cellStyle name="40% - Dekorfärg1 3 3 2 2 2 4" xfId="10620" xr:uid="{00000000-0005-0000-0000-0000A0710000}"/>
    <cellStyle name="40% - Dekorfärg1 3 3 2 2 2 4 2" xfId="48017" xr:uid="{00000000-0005-0000-0000-0000A1710000}"/>
    <cellStyle name="40% - Dekorfärg1 3 3 2 2 2 4 2 2" xfId="48018" xr:uid="{00000000-0005-0000-0000-0000A2710000}"/>
    <cellStyle name="40% - Dekorfärg1 3 3 2 2 2 4 3" xfId="48019" xr:uid="{00000000-0005-0000-0000-0000A3710000}"/>
    <cellStyle name="40% - Dekorfärg1 3 3 2 2 2 5" xfId="28117" xr:uid="{00000000-0005-0000-0000-0000A4710000}"/>
    <cellStyle name="40% - Dekorfärg1 3 3 2 2 2 5 2" xfId="48020" xr:uid="{00000000-0005-0000-0000-0000A5710000}"/>
    <cellStyle name="40% - Dekorfärg1 3 3 2 2 2 6" xfId="48021" xr:uid="{00000000-0005-0000-0000-0000A6710000}"/>
    <cellStyle name="40% - Dekorfärg1 3 3 2 2 2 7" xfId="48022" xr:uid="{00000000-0005-0000-0000-0000A7710000}"/>
    <cellStyle name="40% - Dekorfärg1 3 3 2 2 2_Tabell 6a K" xfId="21911" xr:uid="{00000000-0005-0000-0000-0000A8710000}"/>
    <cellStyle name="40% - Dekorfärg1 3 3 2 2 3" xfId="3155" xr:uid="{00000000-0005-0000-0000-0000A9710000}"/>
    <cellStyle name="40% - Dekorfärg1 3 3 2 2 3 2" xfId="7541" xr:uid="{00000000-0005-0000-0000-0000AA710000}"/>
    <cellStyle name="40% - Dekorfärg1 3 3 2 2 3 2 2" xfId="16426" xr:uid="{00000000-0005-0000-0000-0000AB710000}"/>
    <cellStyle name="40% - Dekorfärg1 3 3 2 2 3 2 2 2" xfId="48023" xr:uid="{00000000-0005-0000-0000-0000AC710000}"/>
    <cellStyle name="40% - Dekorfärg1 3 3 2 2 3 2 3" xfId="33923" xr:uid="{00000000-0005-0000-0000-0000AD710000}"/>
    <cellStyle name="40% - Dekorfärg1 3 3 2 2 3 2 4" xfId="48024" xr:uid="{00000000-0005-0000-0000-0000AE710000}"/>
    <cellStyle name="40% - Dekorfärg1 3 3 2 2 3 2_Tabell 6a K" xfId="22532" xr:uid="{00000000-0005-0000-0000-0000AF710000}"/>
    <cellStyle name="40% - Dekorfärg1 3 3 2 2 3 3" xfId="12040" xr:uid="{00000000-0005-0000-0000-0000B0710000}"/>
    <cellStyle name="40% - Dekorfärg1 3 3 2 2 3 3 2" xfId="48025" xr:uid="{00000000-0005-0000-0000-0000B1710000}"/>
    <cellStyle name="40% - Dekorfärg1 3 3 2 2 3 3 2 2" xfId="48026" xr:uid="{00000000-0005-0000-0000-0000B2710000}"/>
    <cellStyle name="40% - Dekorfärg1 3 3 2 2 3 3 3" xfId="48027" xr:uid="{00000000-0005-0000-0000-0000B3710000}"/>
    <cellStyle name="40% - Dekorfärg1 3 3 2 2 3 4" xfId="29537" xr:uid="{00000000-0005-0000-0000-0000B4710000}"/>
    <cellStyle name="40% - Dekorfärg1 3 3 2 2 3 4 2" xfId="48028" xr:uid="{00000000-0005-0000-0000-0000B5710000}"/>
    <cellStyle name="40% - Dekorfärg1 3 3 2 2 3 5" xfId="48029" xr:uid="{00000000-0005-0000-0000-0000B6710000}"/>
    <cellStyle name="40% - Dekorfärg1 3 3 2 2 3 6" xfId="48030" xr:uid="{00000000-0005-0000-0000-0000B7710000}"/>
    <cellStyle name="40% - Dekorfärg1 3 3 2 2 3_Tabell 6a K" xfId="23985" xr:uid="{00000000-0005-0000-0000-0000B8710000}"/>
    <cellStyle name="40% - Dekorfärg1 3 3 2 2 4" xfId="5348" xr:uid="{00000000-0005-0000-0000-0000B9710000}"/>
    <cellStyle name="40% - Dekorfärg1 3 3 2 2 4 2" xfId="14233" xr:uid="{00000000-0005-0000-0000-0000BA710000}"/>
    <cellStyle name="40% - Dekorfärg1 3 3 2 2 4 2 2" xfId="48031" xr:uid="{00000000-0005-0000-0000-0000BB710000}"/>
    <cellStyle name="40% - Dekorfärg1 3 3 2 2 4 3" xfId="31730" xr:uid="{00000000-0005-0000-0000-0000BC710000}"/>
    <cellStyle name="40% - Dekorfärg1 3 3 2 2 4 4" xfId="48032" xr:uid="{00000000-0005-0000-0000-0000BD710000}"/>
    <cellStyle name="40% - Dekorfärg1 3 3 2 2 4_Tabell 6a K" xfId="21115" xr:uid="{00000000-0005-0000-0000-0000BE710000}"/>
    <cellStyle name="40% - Dekorfärg1 3 3 2 2 5" xfId="9848" xr:uid="{00000000-0005-0000-0000-0000BF710000}"/>
    <cellStyle name="40% - Dekorfärg1 3 3 2 2 5 2" xfId="48033" xr:uid="{00000000-0005-0000-0000-0000C0710000}"/>
    <cellStyle name="40% - Dekorfärg1 3 3 2 2 5 2 2" xfId="48034" xr:uid="{00000000-0005-0000-0000-0000C1710000}"/>
    <cellStyle name="40% - Dekorfärg1 3 3 2 2 5 3" xfId="48035" xr:uid="{00000000-0005-0000-0000-0000C2710000}"/>
    <cellStyle name="40% - Dekorfärg1 3 3 2 2 6" xfId="27345" xr:uid="{00000000-0005-0000-0000-0000C3710000}"/>
    <cellStyle name="40% - Dekorfärg1 3 3 2 2 6 2" xfId="48036" xr:uid="{00000000-0005-0000-0000-0000C4710000}"/>
    <cellStyle name="40% - Dekorfärg1 3 3 2 2 7" xfId="48037" xr:uid="{00000000-0005-0000-0000-0000C5710000}"/>
    <cellStyle name="40% - Dekorfärg1 3 3 2 2 8" xfId="48038" xr:uid="{00000000-0005-0000-0000-0000C6710000}"/>
    <cellStyle name="40% - Dekorfärg1 3 3 2 2_Tabell 6a K" xfId="25255" xr:uid="{00000000-0005-0000-0000-0000C7710000}"/>
    <cellStyle name="40% - Dekorfärg1 3 3 2 3" xfId="1734" xr:uid="{00000000-0005-0000-0000-0000C8710000}"/>
    <cellStyle name="40% - Dekorfärg1 3 3 2 3 2" xfId="3926" xr:uid="{00000000-0005-0000-0000-0000C9710000}"/>
    <cellStyle name="40% - Dekorfärg1 3 3 2 3 2 2" xfId="8312" xr:uid="{00000000-0005-0000-0000-0000CA710000}"/>
    <cellStyle name="40% - Dekorfärg1 3 3 2 3 2 2 2" xfId="17197" xr:uid="{00000000-0005-0000-0000-0000CB710000}"/>
    <cellStyle name="40% - Dekorfärg1 3 3 2 3 2 2 2 2" xfId="48039" xr:uid="{00000000-0005-0000-0000-0000CC710000}"/>
    <cellStyle name="40% - Dekorfärg1 3 3 2 3 2 2 3" xfId="34694" xr:uid="{00000000-0005-0000-0000-0000CD710000}"/>
    <cellStyle name="40% - Dekorfärg1 3 3 2 3 2 2_Tabell 6a K" xfId="24424" xr:uid="{00000000-0005-0000-0000-0000CE710000}"/>
    <cellStyle name="40% - Dekorfärg1 3 3 2 3 2 3" xfId="12811" xr:uid="{00000000-0005-0000-0000-0000CF710000}"/>
    <cellStyle name="40% - Dekorfärg1 3 3 2 3 2 3 2" xfId="48040" xr:uid="{00000000-0005-0000-0000-0000D0710000}"/>
    <cellStyle name="40% - Dekorfärg1 3 3 2 3 2 4" xfId="30308" xr:uid="{00000000-0005-0000-0000-0000D1710000}"/>
    <cellStyle name="40% - Dekorfärg1 3 3 2 3 2 5" xfId="48041" xr:uid="{00000000-0005-0000-0000-0000D2710000}"/>
    <cellStyle name="40% - Dekorfärg1 3 3 2 3 2_Tabell 6a K" xfId="24084" xr:uid="{00000000-0005-0000-0000-0000D3710000}"/>
    <cellStyle name="40% - Dekorfärg1 3 3 2 3 3" xfId="6119" xr:uid="{00000000-0005-0000-0000-0000D4710000}"/>
    <cellStyle name="40% - Dekorfärg1 3 3 2 3 3 2" xfId="15004" xr:uid="{00000000-0005-0000-0000-0000D5710000}"/>
    <cellStyle name="40% - Dekorfärg1 3 3 2 3 3 2 2" xfId="48042" xr:uid="{00000000-0005-0000-0000-0000D6710000}"/>
    <cellStyle name="40% - Dekorfärg1 3 3 2 3 3 3" xfId="32501" xr:uid="{00000000-0005-0000-0000-0000D7710000}"/>
    <cellStyle name="40% - Dekorfärg1 3 3 2 3 3 4" xfId="48043" xr:uid="{00000000-0005-0000-0000-0000D8710000}"/>
    <cellStyle name="40% - Dekorfärg1 3 3 2 3 3_Tabell 6a K" xfId="23401" xr:uid="{00000000-0005-0000-0000-0000D9710000}"/>
    <cellStyle name="40% - Dekorfärg1 3 3 2 3 4" xfId="10619" xr:uid="{00000000-0005-0000-0000-0000DA710000}"/>
    <cellStyle name="40% - Dekorfärg1 3 3 2 3 4 2" xfId="48044" xr:uid="{00000000-0005-0000-0000-0000DB710000}"/>
    <cellStyle name="40% - Dekorfärg1 3 3 2 3 4 2 2" xfId="48045" xr:uid="{00000000-0005-0000-0000-0000DC710000}"/>
    <cellStyle name="40% - Dekorfärg1 3 3 2 3 4 3" xfId="48046" xr:uid="{00000000-0005-0000-0000-0000DD710000}"/>
    <cellStyle name="40% - Dekorfärg1 3 3 2 3 5" xfId="28116" xr:uid="{00000000-0005-0000-0000-0000DE710000}"/>
    <cellStyle name="40% - Dekorfärg1 3 3 2 3 5 2" xfId="48047" xr:uid="{00000000-0005-0000-0000-0000DF710000}"/>
    <cellStyle name="40% - Dekorfärg1 3 3 2 3 6" xfId="48048" xr:uid="{00000000-0005-0000-0000-0000E0710000}"/>
    <cellStyle name="40% - Dekorfärg1 3 3 2 3 7" xfId="48049" xr:uid="{00000000-0005-0000-0000-0000E1710000}"/>
    <cellStyle name="40% - Dekorfärg1 3 3 2 3_Tabell 6a K" xfId="19471" xr:uid="{00000000-0005-0000-0000-0000E2710000}"/>
    <cellStyle name="40% - Dekorfärg1 3 3 2 4" xfId="2731" xr:uid="{00000000-0005-0000-0000-0000E3710000}"/>
    <cellStyle name="40% - Dekorfärg1 3 3 2 4 2" xfId="7117" xr:uid="{00000000-0005-0000-0000-0000E4710000}"/>
    <cellStyle name="40% - Dekorfärg1 3 3 2 4 2 2" xfId="16002" xr:uid="{00000000-0005-0000-0000-0000E5710000}"/>
    <cellStyle name="40% - Dekorfärg1 3 3 2 4 2 2 2" xfId="48050" xr:uid="{00000000-0005-0000-0000-0000E6710000}"/>
    <cellStyle name="40% - Dekorfärg1 3 3 2 4 2 3" xfId="33499" xr:uid="{00000000-0005-0000-0000-0000E7710000}"/>
    <cellStyle name="40% - Dekorfärg1 3 3 2 4 2 4" xfId="48051" xr:uid="{00000000-0005-0000-0000-0000E8710000}"/>
    <cellStyle name="40% - Dekorfärg1 3 3 2 4 2_Tabell 6a K" xfId="24703" xr:uid="{00000000-0005-0000-0000-0000E9710000}"/>
    <cellStyle name="40% - Dekorfärg1 3 3 2 4 3" xfId="11616" xr:uid="{00000000-0005-0000-0000-0000EA710000}"/>
    <cellStyle name="40% - Dekorfärg1 3 3 2 4 3 2" xfId="48052" xr:uid="{00000000-0005-0000-0000-0000EB710000}"/>
    <cellStyle name="40% - Dekorfärg1 3 3 2 4 3 2 2" xfId="48053" xr:uid="{00000000-0005-0000-0000-0000EC710000}"/>
    <cellStyle name="40% - Dekorfärg1 3 3 2 4 3 3" xfId="48054" xr:uid="{00000000-0005-0000-0000-0000ED710000}"/>
    <cellStyle name="40% - Dekorfärg1 3 3 2 4 4" xfId="29113" xr:uid="{00000000-0005-0000-0000-0000EE710000}"/>
    <cellStyle name="40% - Dekorfärg1 3 3 2 4 4 2" xfId="48055" xr:uid="{00000000-0005-0000-0000-0000EF710000}"/>
    <cellStyle name="40% - Dekorfärg1 3 3 2 4 5" xfId="48056" xr:uid="{00000000-0005-0000-0000-0000F0710000}"/>
    <cellStyle name="40% - Dekorfärg1 3 3 2 4 6" xfId="48057" xr:uid="{00000000-0005-0000-0000-0000F1710000}"/>
    <cellStyle name="40% - Dekorfärg1 3 3 2 4_Tabell 6a K" xfId="21762" xr:uid="{00000000-0005-0000-0000-0000F2710000}"/>
    <cellStyle name="40% - Dekorfärg1 3 3 2 5" xfId="4924" xr:uid="{00000000-0005-0000-0000-0000F3710000}"/>
    <cellStyle name="40% - Dekorfärg1 3 3 2 5 2" xfId="13809" xr:uid="{00000000-0005-0000-0000-0000F4710000}"/>
    <cellStyle name="40% - Dekorfärg1 3 3 2 5 2 2" xfId="48058" xr:uid="{00000000-0005-0000-0000-0000F5710000}"/>
    <cellStyle name="40% - Dekorfärg1 3 3 2 5 3" xfId="31306" xr:uid="{00000000-0005-0000-0000-0000F6710000}"/>
    <cellStyle name="40% - Dekorfärg1 3 3 2 5 4" xfId="48059" xr:uid="{00000000-0005-0000-0000-0000F7710000}"/>
    <cellStyle name="40% - Dekorfärg1 3 3 2 5_Tabell 6a K" xfId="18945" xr:uid="{00000000-0005-0000-0000-0000F8710000}"/>
    <cellStyle name="40% - Dekorfärg1 3 3 2 6" xfId="9424" xr:uid="{00000000-0005-0000-0000-0000F9710000}"/>
    <cellStyle name="40% - Dekorfärg1 3 3 2 6 2" xfId="48060" xr:uid="{00000000-0005-0000-0000-0000FA710000}"/>
    <cellStyle name="40% - Dekorfärg1 3 3 2 6 2 2" xfId="48061" xr:uid="{00000000-0005-0000-0000-0000FB710000}"/>
    <cellStyle name="40% - Dekorfärg1 3 3 2 6 3" xfId="48062" xr:uid="{00000000-0005-0000-0000-0000FC710000}"/>
    <cellStyle name="40% - Dekorfärg1 3 3 2 7" xfId="26921" xr:uid="{00000000-0005-0000-0000-0000FD710000}"/>
    <cellStyle name="40% - Dekorfärg1 3 3 2 7 2" xfId="48063" xr:uid="{00000000-0005-0000-0000-0000FE710000}"/>
    <cellStyle name="40% - Dekorfärg1 3 3 2 8" xfId="48064" xr:uid="{00000000-0005-0000-0000-0000FF710000}"/>
    <cellStyle name="40% - Dekorfärg1 3 3 2 9" xfId="48065" xr:uid="{00000000-0005-0000-0000-000000720000}"/>
    <cellStyle name="40% - Dekorfärg1 3 3 2_Tabell 6a K" xfId="18796" xr:uid="{00000000-0005-0000-0000-000001720000}"/>
    <cellStyle name="40% - Dekorfärg1 3 3 3" xfId="751" xr:uid="{00000000-0005-0000-0000-000002720000}"/>
    <cellStyle name="40% - Dekorfärg1 3 3 3 2" xfId="1736" xr:uid="{00000000-0005-0000-0000-000003720000}"/>
    <cellStyle name="40% - Dekorfärg1 3 3 3 2 2" xfId="3928" xr:uid="{00000000-0005-0000-0000-000004720000}"/>
    <cellStyle name="40% - Dekorfärg1 3 3 3 2 2 2" xfId="8314" xr:uid="{00000000-0005-0000-0000-000005720000}"/>
    <cellStyle name="40% - Dekorfärg1 3 3 3 2 2 2 2" xfId="17199" xr:uid="{00000000-0005-0000-0000-000006720000}"/>
    <cellStyle name="40% - Dekorfärg1 3 3 3 2 2 2 2 2" xfId="48066" xr:uid="{00000000-0005-0000-0000-000007720000}"/>
    <cellStyle name="40% - Dekorfärg1 3 3 3 2 2 2 3" xfId="34696" xr:uid="{00000000-0005-0000-0000-000008720000}"/>
    <cellStyle name="40% - Dekorfärg1 3 3 3 2 2 2_Tabell 6a K" xfId="17941" xr:uid="{00000000-0005-0000-0000-000009720000}"/>
    <cellStyle name="40% - Dekorfärg1 3 3 3 2 2 3" xfId="12813" xr:uid="{00000000-0005-0000-0000-00000A720000}"/>
    <cellStyle name="40% - Dekorfärg1 3 3 3 2 2 3 2" xfId="48067" xr:uid="{00000000-0005-0000-0000-00000B720000}"/>
    <cellStyle name="40% - Dekorfärg1 3 3 3 2 2 4" xfId="30310" xr:uid="{00000000-0005-0000-0000-00000C720000}"/>
    <cellStyle name="40% - Dekorfärg1 3 3 3 2 2 5" xfId="48068" xr:uid="{00000000-0005-0000-0000-00000D720000}"/>
    <cellStyle name="40% - Dekorfärg1 3 3 3 2 2_Tabell 6a K" xfId="20198" xr:uid="{00000000-0005-0000-0000-00000E720000}"/>
    <cellStyle name="40% - Dekorfärg1 3 3 3 2 3" xfId="6121" xr:uid="{00000000-0005-0000-0000-00000F720000}"/>
    <cellStyle name="40% - Dekorfärg1 3 3 3 2 3 2" xfId="15006" xr:uid="{00000000-0005-0000-0000-000010720000}"/>
    <cellStyle name="40% - Dekorfärg1 3 3 3 2 3 2 2" xfId="48069" xr:uid="{00000000-0005-0000-0000-000011720000}"/>
    <cellStyle name="40% - Dekorfärg1 3 3 3 2 3 3" xfId="32503" xr:uid="{00000000-0005-0000-0000-000012720000}"/>
    <cellStyle name="40% - Dekorfärg1 3 3 3 2 3 4" xfId="48070" xr:uid="{00000000-0005-0000-0000-000013720000}"/>
    <cellStyle name="40% - Dekorfärg1 3 3 3 2 3_Tabell 6a K" xfId="24271" xr:uid="{00000000-0005-0000-0000-000014720000}"/>
    <cellStyle name="40% - Dekorfärg1 3 3 3 2 4" xfId="10621" xr:uid="{00000000-0005-0000-0000-000015720000}"/>
    <cellStyle name="40% - Dekorfärg1 3 3 3 2 4 2" xfId="48071" xr:uid="{00000000-0005-0000-0000-000016720000}"/>
    <cellStyle name="40% - Dekorfärg1 3 3 3 2 4 2 2" xfId="48072" xr:uid="{00000000-0005-0000-0000-000017720000}"/>
    <cellStyle name="40% - Dekorfärg1 3 3 3 2 4 3" xfId="48073" xr:uid="{00000000-0005-0000-0000-000018720000}"/>
    <cellStyle name="40% - Dekorfärg1 3 3 3 2 5" xfId="28118" xr:uid="{00000000-0005-0000-0000-000019720000}"/>
    <cellStyle name="40% - Dekorfärg1 3 3 3 2 5 2" xfId="48074" xr:uid="{00000000-0005-0000-0000-00001A720000}"/>
    <cellStyle name="40% - Dekorfärg1 3 3 3 2 6" xfId="48075" xr:uid="{00000000-0005-0000-0000-00001B720000}"/>
    <cellStyle name="40% - Dekorfärg1 3 3 3 2 7" xfId="48076" xr:uid="{00000000-0005-0000-0000-00001C720000}"/>
    <cellStyle name="40% - Dekorfärg1 3 3 3 2_Tabell 6a K" xfId="26254" xr:uid="{00000000-0005-0000-0000-00001D720000}"/>
    <cellStyle name="40% - Dekorfärg1 3 3 3 3" xfId="2943" xr:uid="{00000000-0005-0000-0000-00001E720000}"/>
    <cellStyle name="40% - Dekorfärg1 3 3 3 3 2" xfId="7329" xr:uid="{00000000-0005-0000-0000-00001F720000}"/>
    <cellStyle name="40% - Dekorfärg1 3 3 3 3 2 2" xfId="16214" xr:uid="{00000000-0005-0000-0000-000020720000}"/>
    <cellStyle name="40% - Dekorfärg1 3 3 3 3 2 2 2" xfId="48077" xr:uid="{00000000-0005-0000-0000-000021720000}"/>
    <cellStyle name="40% - Dekorfärg1 3 3 3 3 2 3" xfId="33711" xr:uid="{00000000-0005-0000-0000-000022720000}"/>
    <cellStyle name="40% - Dekorfärg1 3 3 3 3 2 4" xfId="48078" xr:uid="{00000000-0005-0000-0000-000023720000}"/>
    <cellStyle name="40% - Dekorfärg1 3 3 3 3 2_Tabell 6a K" xfId="24993" xr:uid="{00000000-0005-0000-0000-000024720000}"/>
    <cellStyle name="40% - Dekorfärg1 3 3 3 3 3" xfId="11828" xr:uid="{00000000-0005-0000-0000-000025720000}"/>
    <cellStyle name="40% - Dekorfärg1 3 3 3 3 3 2" xfId="48079" xr:uid="{00000000-0005-0000-0000-000026720000}"/>
    <cellStyle name="40% - Dekorfärg1 3 3 3 3 3 2 2" xfId="48080" xr:uid="{00000000-0005-0000-0000-000027720000}"/>
    <cellStyle name="40% - Dekorfärg1 3 3 3 3 3 3" xfId="48081" xr:uid="{00000000-0005-0000-0000-000028720000}"/>
    <cellStyle name="40% - Dekorfärg1 3 3 3 3 4" xfId="29325" xr:uid="{00000000-0005-0000-0000-000029720000}"/>
    <cellStyle name="40% - Dekorfärg1 3 3 3 3 4 2" xfId="48082" xr:uid="{00000000-0005-0000-0000-00002A720000}"/>
    <cellStyle name="40% - Dekorfärg1 3 3 3 3 5" xfId="48083" xr:uid="{00000000-0005-0000-0000-00002B720000}"/>
    <cellStyle name="40% - Dekorfärg1 3 3 3 3 6" xfId="48084" xr:uid="{00000000-0005-0000-0000-00002C720000}"/>
    <cellStyle name="40% - Dekorfärg1 3 3 3 3_Tabell 6a K" xfId="18669" xr:uid="{00000000-0005-0000-0000-00002D720000}"/>
    <cellStyle name="40% - Dekorfärg1 3 3 3 4" xfId="5136" xr:uid="{00000000-0005-0000-0000-00002E720000}"/>
    <cellStyle name="40% - Dekorfärg1 3 3 3 4 2" xfId="14021" xr:uid="{00000000-0005-0000-0000-00002F720000}"/>
    <cellStyle name="40% - Dekorfärg1 3 3 3 4 2 2" xfId="48085" xr:uid="{00000000-0005-0000-0000-000030720000}"/>
    <cellStyle name="40% - Dekorfärg1 3 3 3 4 3" xfId="31518" xr:uid="{00000000-0005-0000-0000-000031720000}"/>
    <cellStyle name="40% - Dekorfärg1 3 3 3 4 4" xfId="48086" xr:uid="{00000000-0005-0000-0000-000032720000}"/>
    <cellStyle name="40% - Dekorfärg1 3 3 3 4_Tabell 6a K" xfId="24648" xr:uid="{00000000-0005-0000-0000-000033720000}"/>
    <cellStyle name="40% - Dekorfärg1 3 3 3 5" xfId="9636" xr:uid="{00000000-0005-0000-0000-000034720000}"/>
    <cellStyle name="40% - Dekorfärg1 3 3 3 5 2" xfId="48087" xr:uid="{00000000-0005-0000-0000-000035720000}"/>
    <cellStyle name="40% - Dekorfärg1 3 3 3 5 2 2" xfId="48088" xr:uid="{00000000-0005-0000-0000-000036720000}"/>
    <cellStyle name="40% - Dekorfärg1 3 3 3 5 3" xfId="48089" xr:uid="{00000000-0005-0000-0000-000037720000}"/>
    <cellStyle name="40% - Dekorfärg1 3 3 3 6" xfId="27133" xr:uid="{00000000-0005-0000-0000-000038720000}"/>
    <cellStyle name="40% - Dekorfärg1 3 3 3 6 2" xfId="48090" xr:uid="{00000000-0005-0000-0000-000039720000}"/>
    <cellStyle name="40% - Dekorfärg1 3 3 3 7" xfId="48091" xr:uid="{00000000-0005-0000-0000-00003A720000}"/>
    <cellStyle name="40% - Dekorfärg1 3 3 3 8" xfId="48092" xr:uid="{00000000-0005-0000-0000-00003B720000}"/>
    <cellStyle name="40% - Dekorfärg1 3 3 3_Tabell 6a K" xfId="23086" xr:uid="{00000000-0005-0000-0000-00003C720000}"/>
    <cellStyle name="40% - Dekorfärg1 3 3 4" xfId="1175" xr:uid="{00000000-0005-0000-0000-00003D720000}"/>
    <cellStyle name="40% - Dekorfärg1 3 3 4 2" xfId="1737" xr:uid="{00000000-0005-0000-0000-00003E720000}"/>
    <cellStyle name="40% - Dekorfärg1 3 3 4 2 2" xfId="3929" xr:uid="{00000000-0005-0000-0000-00003F720000}"/>
    <cellStyle name="40% - Dekorfärg1 3 3 4 2 2 2" xfId="8315" xr:uid="{00000000-0005-0000-0000-000040720000}"/>
    <cellStyle name="40% - Dekorfärg1 3 3 4 2 2 2 2" xfId="17200" xr:uid="{00000000-0005-0000-0000-000041720000}"/>
    <cellStyle name="40% - Dekorfärg1 3 3 4 2 2 2 2 2" xfId="48093" xr:uid="{00000000-0005-0000-0000-000042720000}"/>
    <cellStyle name="40% - Dekorfärg1 3 3 4 2 2 2 3" xfId="34697" xr:uid="{00000000-0005-0000-0000-000043720000}"/>
    <cellStyle name="40% - Dekorfärg1 3 3 4 2 2 2_Tabell 6a K" xfId="21912" xr:uid="{00000000-0005-0000-0000-000044720000}"/>
    <cellStyle name="40% - Dekorfärg1 3 3 4 2 2 3" xfId="12814" xr:uid="{00000000-0005-0000-0000-000045720000}"/>
    <cellStyle name="40% - Dekorfärg1 3 3 4 2 2 3 2" xfId="48094" xr:uid="{00000000-0005-0000-0000-000046720000}"/>
    <cellStyle name="40% - Dekorfärg1 3 3 4 2 2 4" xfId="30311" xr:uid="{00000000-0005-0000-0000-000047720000}"/>
    <cellStyle name="40% - Dekorfärg1 3 3 4 2 2 5" xfId="48095" xr:uid="{00000000-0005-0000-0000-000048720000}"/>
    <cellStyle name="40% - Dekorfärg1 3 3 4 2 2_Tabell 6a K" xfId="22244" xr:uid="{00000000-0005-0000-0000-000049720000}"/>
    <cellStyle name="40% - Dekorfärg1 3 3 4 2 3" xfId="6122" xr:uid="{00000000-0005-0000-0000-00004A720000}"/>
    <cellStyle name="40% - Dekorfärg1 3 3 4 2 3 2" xfId="15007" xr:uid="{00000000-0005-0000-0000-00004B720000}"/>
    <cellStyle name="40% - Dekorfärg1 3 3 4 2 3 2 2" xfId="48096" xr:uid="{00000000-0005-0000-0000-00004C720000}"/>
    <cellStyle name="40% - Dekorfärg1 3 3 4 2 3 3" xfId="32504" xr:uid="{00000000-0005-0000-0000-00004D720000}"/>
    <cellStyle name="40% - Dekorfärg1 3 3 4 2 3 4" xfId="48097" xr:uid="{00000000-0005-0000-0000-00004E720000}"/>
    <cellStyle name="40% - Dekorfärg1 3 3 4 2 3_Tabell 6a K" xfId="21454" xr:uid="{00000000-0005-0000-0000-00004F720000}"/>
    <cellStyle name="40% - Dekorfärg1 3 3 4 2 4" xfId="10622" xr:uid="{00000000-0005-0000-0000-000050720000}"/>
    <cellStyle name="40% - Dekorfärg1 3 3 4 2 4 2" xfId="48098" xr:uid="{00000000-0005-0000-0000-000051720000}"/>
    <cellStyle name="40% - Dekorfärg1 3 3 4 2 4 2 2" xfId="48099" xr:uid="{00000000-0005-0000-0000-000052720000}"/>
    <cellStyle name="40% - Dekorfärg1 3 3 4 2 4 3" xfId="48100" xr:uid="{00000000-0005-0000-0000-000053720000}"/>
    <cellStyle name="40% - Dekorfärg1 3 3 4 2 5" xfId="28119" xr:uid="{00000000-0005-0000-0000-000054720000}"/>
    <cellStyle name="40% - Dekorfärg1 3 3 4 2 5 2" xfId="48101" xr:uid="{00000000-0005-0000-0000-000055720000}"/>
    <cellStyle name="40% - Dekorfärg1 3 3 4 2 6" xfId="48102" xr:uid="{00000000-0005-0000-0000-000056720000}"/>
    <cellStyle name="40% - Dekorfärg1 3 3 4 2 7" xfId="48103" xr:uid="{00000000-0005-0000-0000-000057720000}"/>
    <cellStyle name="40% - Dekorfärg1 3 3 4 2_Tabell 6a K" xfId="18941" xr:uid="{00000000-0005-0000-0000-000058720000}"/>
    <cellStyle name="40% - Dekorfärg1 3 3 4 3" xfId="3367" xr:uid="{00000000-0005-0000-0000-000059720000}"/>
    <cellStyle name="40% - Dekorfärg1 3 3 4 3 2" xfId="7753" xr:uid="{00000000-0005-0000-0000-00005A720000}"/>
    <cellStyle name="40% - Dekorfärg1 3 3 4 3 2 2" xfId="16638" xr:uid="{00000000-0005-0000-0000-00005B720000}"/>
    <cellStyle name="40% - Dekorfärg1 3 3 4 3 2 2 2" xfId="48104" xr:uid="{00000000-0005-0000-0000-00005C720000}"/>
    <cellStyle name="40% - Dekorfärg1 3 3 4 3 2 3" xfId="34135" xr:uid="{00000000-0005-0000-0000-00005D720000}"/>
    <cellStyle name="40% - Dekorfärg1 3 3 4 3 2 4" xfId="48105" xr:uid="{00000000-0005-0000-0000-00005E720000}"/>
    <cellStyle name="40% - Dekorfärg1 3 3 4 3 2_Tabell 6a K" xfId="26063" xr:uid="{00000000-0005-0000-0000-00005F720000}"/>
    <cellStyle name="40% - Dekorfärg1 3 3 4 3 3" xfId="12252" xr:uid="{00000000-0005-0000-0000-000060720000}"/>
    <cellStyle name="40% - Dekorfärg1 3 3 4 3 3 2" xfId="48106" xr:uid="{00000000-0005-0000-0000-000061720000}"/>
    <cellStyle name="40% - Dekorfärg1 3 3 4 3 3 2 2" xfId="48107" xr:uid="{00000000-0005-0000-0000-000062720000}"/>
    <cellStyle name="40% - Dekorfärg1 3 3 4 3 3 3" xfId="48108" xr:uid="{00000000-0005-0000-0000-000063720000}"/>
    <cellStyle name="40% - Dekorfärg1 3 3 4 3 4" xfId="29749" xr:uid="{00000000-0005-0000-0000-000064720000}"/>
    <cellStyle name="40% - Dekorfärg1 3 3 4 3 4 2" xfId="48109" xr:uid="{00000000-0005-0000-0000-000065720000}"/>
    <cellStyle name="40% - Dekorfärg1 3 3 4 3 5" xfId="48110" xr:uid="{00000000-0005-0000-0000-000066720000}"/>
    <cellStyle name="40% - Dekorfärg1 3 3 4 3 6" xfId="48111" xr:uid="{00000000-0005-0000-0000-000067720000}"/>
    <cellStyle name="40% - Dekorfärg1 3 3 4 3_Tabell 6a K" xfId="25533" xr:uid="{00000000-0005-0000-0000-000068720000}"/>
    <cellStyle name="40% - Dekorfärg1 3 3 4 4" xfId="5560" xr:uid="{00000000-0005-0000-0000-000069720000}"/>
    <cellStyle name="40% - Dekorfärg1 3 3 4 4 2" xfId="14445" xr:uid="{00000000-0005-0000-0000-00006A720000}"/>
    <cellStyle name="40% - Dekorfärg1 3 3 4 4 2 2" xfId="48112" xr:uid="{00000000-0005-0000-0000-00006B720000}"/>
    <cellStyle name="40% - Dekorfärg1 3 3 4 4 3" xfId="31942" xr:uid="{00000000-0005-0000-0000-00006C720000}"/>
    <cellStyle name="40% - Dekorfärg1 3 3 4 4 4" xfId="48113" xr:uid="{00000000-0005-0000-0000-00006D720000}"/>
    <cellStyle name="40% - Dekorfärg1 3 3 4 4_Tabell 6a K" xfId="19211" xr:uid="{00000000-0005-0000-0000-00006E720000}"/>
    <cellStyle name="40% - Dekorfärg1 3 3 4 5" xfId="10060" xr:uid="{00000000-0005-0000-0000-00006F720000}"/>
    <cellStyle name="40% - Dekorfärg1 3 3 4 5 2" xfId="48114" xr:uid="{00000000-0005-0000-0000-000070720000}"/>
    <cellStyle name="40% - Dekorfärg1 3 3 4 5 2 2" xfId="48115" xr:uid="{00000000-0005-0000-0000-000071720000}"/>
    <cellStyle name="40% - Dekorfärg1 3 3 4 5 3" xfId="48116" xr:uid="{00000000-0005-0000-0000-000072720000}"/>
    <cellStyle name="40% - Dekorfärg1 3 3 4 6" xfId="27557" xr:uid="{00000000-0005-0000-0000-000073720000}"/>
    <cellStyle name="40% - Dekorfärg1 3 3 4 6 2" xfId="48117" xr:uid="{00000000-0005-0000-0000-000074720000}"/>
    <cellStyle name="40% - Dekorfärg1 3 3 4 7" xfId="48118" xr:uid="{00000000-0005-0000-0000-000075720000}"/>
    <cellStyle name="40% - Dekorfärg1 3 3 4 8" xfId="48119" xr:uid="{00000000-0005-0000-0000-000076720000}"/>
    <cellStyle name="40% - Dekorfärg1 3 3 4_Tabell 6a K" xfId="20571" xr:uid="{00000000-0005-0000-0000-000077720000}"/>
    <cellStyle name="40% - Dekorfärg1 3 3 5" xfId="1733" xr:uid="{00000000-0005-0000-0000-000078720000}"/>
    <cellStyle name="40% - Dekorfärg1 3 3 5 2" xfId="3925" xr:uid="{00000000-0005-0000-0000-000079720000}"/>
    <cellStyle name="40% - Dekorfärg1 3 3 5 2 2" xfId="8311" xr:uid="{00000000-0005-0000-0000-00007A720000}"/>
    <cellStyle name="40% - Dekorfärg1 3 3 5 2 2 2" xfId="17196" xr:uid="{00000000-0005-0000-0000-00007B720000}"/>
    <cellStyle name="40% - Dekorfärg1 3 3 5 2 2 2 2" xfId="48120" xr:uid="{00000000-0005-0000-0000-00007C720000}"/>
    <cellStyle name="40% - Dekorfärg1 3 3 5 2 2 3" xfId="34693" xr:uid="{00000000-0005-0000-0000-00007D720000}"/>
    <cellStyle name="40% - Dekorfärg1 3 3 5 2 2_Tabell 6a K" xfId="24821" xr:uid="{00000000-0005-0000-0000-00007E720000}"/>
    <cellStyle name="40% - Dekorfärg1 3 3 5 2 3" xfId="12810" xr:uid="{00000000-0005-0000-0000-00007F720000}"/>
    <cellStyle name="40% - Dekorfärg1 3 3 5 2 3 2" xfId="48121" xr:uid="{00000000-0005-0000-0000-000080720000}"/>
    <cellStyle name="40% - Dekorfärg1 3 3 5 2 4" xfId="30307" xr:uid="{00000000-0005-0000-0000-000081720000}"/>
    <cellStyle name="40% - Dekorfärg1 3 3 5 2 5" xfId="48122" xr:uid="{00000000-0005-0000-0000-000082720000}"/>
    <cellStyle name="40% - Dekorfärg1 3 3 5 2_Tabell 6a K" xfId="25983" xr:uid="{00000000-0005-0000-0000-000083720000}"/>
    <cellStyle name="40% - Dekorfärg1 3 3 5 3" xfId="6118" xr:uid="{00000000-0005-0000-0000-000084720000}"/>
    <cellStyle name="40% - Dekorfärg1 3 3 5 3 2" xfId="15003" xr:uid="{00000000-0005-0000-0000-000085720000}"/>
    <cellStyle name="40% - Dekorfärg1 3 3 5 3 2 2" xfId="48123" xr:uid="{00000000-0005-0000-0000-000086720000}"/>
    <cellStyle name="40% - Dekorfärg1 3 3 5 3 3" xfId="32500" xr:uid="{00000000-0005-0000-0000-000087720000}"/>
    <cellStyle name="40% - Dekorfärg1 3 3 5 3 4" xfId="48124" xr:uid="{00000000-0005-0000-0000-000088720000}"/>
    <cellStyle name="40% - Dekorfärg1 3 3 5 3_Tabell 6a K" xfId="20196" xr:uid="{00000000-0005-0000-0000-000089720000}"/>
    <cellStyle name="40% - Dekorfärg1 3 3 5 4" xfId="10618" xr:uid="{00000000-0005-0000-0000-00008A720000}"/>
    <cellStyle name="40% - Dekorfärg1 3 3 5 4 2" xfId="48125" xr:uid="{00000000-0005-0000-0000-00008B720000}"/>
    <cellStyle name="40% - Dekorfärg1 3 3 5 4 2 2" xfId="48126" xr:uid="{00000000-0005-0000-0000-00008C720000}"/>
    <cellStyle name="40% - Dekorfärg1 3 3 5 4 3" xfId="48127" xr:uid="{00000000-0005-0000-0000-00008D720000}"/>
    <cellStyle name="40% - Dekorfärg1 3 3 5 5" xfId="28115" xr:uid="{00000000-0005-0000-0000-00008E720000}"/>
    <cellStyle name="40% - Dekorfärg1 3 3 5 5 2" xfId="48128" xr:uid="{00000000-0005-0000-0000-00008F720000}"/>
    <cellStyle name="40% - Dekorfärg1 3 3 5 6" xfId="48129" xr:uid="{00000000-0005-0000-0000-000090720000}"/>
    <cellStyle name="40% - Dekorfärg1 3 3 5 7" xfId="48130" xr:uid="{00000000-0005-0000-0000-000091720000}"/>
    <cellStyle name="40% - Dekorfärg1 3 3 5_Tabell 6a K" xfId="23285" xr:uid="{00000000-0005-0000-0000-000092720000}"/>
    <cellStyle name="40% - Dekorfärg1 3 3 6" xfId="2519" xr:uid="{00000000-0005-0000-0000-000093720000}"/>
    <cellStyle name="40% - Dekorfärg1 3 3 6 2" xfId="6905" xr:uid="{00000000-0005-0000-0000-000094720000}"/>
    <cellStyle name="40% - Dekorfärg1 3 3 6 2 2" xfId="15790" xr:uid="{00000000-0005-0000-0000-000095720000}"/>
    <cellStyle name="40% - Dekorfärg1 3 3 6 2 2 2" xfId="48131" xr:uid="{00000000-0005-0000-0000-000096720000}"/>
    <cellStyle name="40% - Dekorfärg1 3 3 6 2 3" xfId="33287" xr:uid="{00000000-0005-0000-0000-000097720000}"/>
    <cellStyle name="40% - Dekorfärg1 3 3 6 2 4" xfId="48132" xr:uid="{00000000-0005-0000-0000-000098720000}"/>
    <cellStyle name="40% - Dekorfärg1 3 3 6 2_Tabell 6a K" xfId="20733" xr:uid="{00000000-0005-0000-0000-000099720000}"/>
    <cellStyle name="40% - Dekorfärg1 3 3 6 3" xfId="11404" xr:uid="{00000000-0005-0000-0000-00009A720000}"/>
    <cellStyle name="40% - Dekorfärg1 3 3 6 3 2" xfId="48133" xr:uid="{00000000-0005-0000-0000-00009B720000}"/>
    <cellStyle name="40% - Dekorfärg1 3 3 6 3 2 2" xfId="48134" xr:uid="{00000000-0005-0000-0000-00009C720000}"/>
    <cellStyle name="40% - Dekorfärg1 3 3 6 3 3" xfId="48135" xr:uid="{00000000-0005-0000-0000-00009D720000}"/>
    <cellStyle name="40% - Dekorfärg1 3 3 6 4" xfId="28901" xr:uid="{00000000-0005-0000-0000-00009E720000}"/>
    <cellStyle name="40% - Dekorfärg1 3 3 6 4 2" xfId="48136" xr:uid="{00000000-0005-0000-0000-00009F720000}"/>
    <cellStyle name="40% - Dekorfärg1 3 3 6 5" xfId="48137" xr:uid="{00000000-0005-0000-0000-0000A0720000}"/>
    <cellStyle name="40% - Dekorfärg1 3 3 6 6" xfId="48138" xr:uid="{00000000-0005-0000-0000-0000A1720000}"/>
    <cellStyle name="40% - Dekorfärg1 3 3 6_Tabell 6a K" xfId="23675" xr:uid="{00000000-0005-0000-0000-0000A2720000}"/>
    <cellStyle name="40% - Dekorfärg1 3 3 7" xfId="4712" xr:uid="{00000000-0005-0000-0000-0000A3720000}"/>
    <cellStyle name="40% - Dekorfärg1 3 3 7 2" xfId="13597" xr:uid="{00000000-0005-0000-0000-0000A4720000}"/>
    <cellStyle name="40% - Dekorfärg1 3 3 7 2 2" xfId="48139" xr:uid="{00000000-0005-0000-0000-0000A5720000}"/>
    <cellStyle name="40% - Dekorfärg1 3 3 7 3" xfId="31094" xr:uid="{00000000-0005-0000-0000-0000A6720000}"/>
    <cellStyle name="40% - Dekorfärg1 3 3 7 4" xfId="48140" xr:uid="{00000000-0005-0000-0000-0000A7720000}"/>
    <cellStyle name="40% - Dekorfärg1 3 3 7_Tabell 6a K" xfId="23945" xr:uid="{00000000-0005-0000-0000-0000A8720000}"/>
    <cellStyle name="40% - Dekorfärg1 3 3 8" xfId="9212" xr:uid="{00000000-0005-0000-0000-0000A9720000}"/>
    <cellStyle name="40% - Dekorfärg1 3 3 8 2" xfId="48141" xr:uid="{00000000-0005-0000-0000-0000AA720000}"/>
    <cellStyle name="40% - Dekorfärg1 3 3 8 2 2" xfId="48142" xr:uid="{00000000-0005-0000-0000-0000AB720000}"/>
    <cellStyle name="40% - Dekorfärg1 3 3 8 3" xfId="48143" xr:uid="{00000000-0005-0000-0000-0000AC720000}"/>
    <cellStyle name="40% - Dekorfärg1 3 3 9" xfId="26709" xr:uid="{00000000-0005-0000-0000-0000AD720000}"/>
    <cellStyle name="40% - Dekorfärg1 3 3 9 2" xfId="48144" xr:uid="{00000000-0005-0000-0000-0000AE720000}"/>
    <cellStyle name="40% - Dekorfärg1 3 3_Tabell 6a K" xfId="20360" xr:uid="{00000000-0005-0000-0000-0000AF720000}"/>
    <cellStyle name="40% - Dekorfärg1 3 4" xfId="218" xr:uid="{00000000-0005-0000-0000-0000B0720000}"/>
    <cellStyle name="40% - Dekorfärg1 3 4 10" xfId="48145" xr:uid="{00000000-0005-0000-0000-0000B1720000}"/>
    <cellStyle name="40% - Dekorfärg1 3 4 11" xfId="48146" xr:uid="{00000000-0005-0000-0000-0000B2720000}"/>
    <cellStyle name="40% - Dekorfärg1 3 4 12" xfId="48147" xr:uid="{00000000-0005-0000-0000-0000B3720000}"/>
    <cellStyle name="40% - Dekorfärg1 3 4 2" xfId="430" xr:uid="{00000000-0005-0000-0000-0000B4720000}"/>
    <cellStyle name="40% - Dekorfärg1 3 4 2 2" xfId="854" xr:uid="{00000000-0005-0000-0000-0000B5720000}"/>
    <cellStyle name="40% - Dekorfärg1 3 4 2 2 2" xfId="1740" xr:uid="{00000000-0005-0000-0000-0000B6720000}"/>
    <cellStyle name="40% - Dekorfärg1 3 4 2 2 2 2" xfId="3932" xr:uid="{00000000-0005-0000-0000-0000B7720000}"/>
    <cellStyle name="40% - Dekorfärg1 3 4 2 2 2 2 2" xfId="8318" xr:uid="{00000000-0005-0000-0000-0000B8720000}"/>
    <cellStyle name="40% - Dekorfärg1 3 4 2 2 2 2 2 2" xfId="17203" xr:uid="{00000000-0005-0000-0000-0000B9720000}"/>
    <cellStyle name="40% - Dekorfärg1 3 4 2 2 2 2 2 2 2" xfId="48148" xr:uid="{00000000-0005-0000-0000-0000BA720000}"/>
    <cellStyle name="40% - Dekorfärg1 3 4 2 2 2 2 2 3" xfId="34700" xr:uid="{00000000-0005-0000-0000-0000BB720000}"/>
    <cellStyle name="40% - Dekorfärg1 3 4 2 2 2 2 2_Tabell 6a K" xfId="19363" xr:uid="{00000000-0005-0000-0000-0000BC720000}"/>
    <cellStyle name="40% - Dekorfärg1 3 4 2 2 2 2 3" xfId="12817" xr:uid="{00000000-0005-0000-0000-0000BD720000}"/>
    <cellStyle name="40% - Dekorfärg1 3 4 2 2 2 2 3 2" xfId="48149" xr:uid="{00000000-0005-0000-0000-0000BE720000}"/>
    <cellStyle name="40% - Dekorfärg1 3 4 2 2 2 2 4" xfId="30314" xr:uid="{00000000-0005-0000-0000-0000BF720000}"/>
    <cellStyle name="40% - Dekorfärg1 3 4 2 2 2 2 5" xfId="48150" xr:uid="{00000000-0005-0000-0000-0000C0720000}"/>
    <cellStyle name="40% - Dekorfärg1 3 4 2 2 2 2_Tabell 6a K" xfId="22036" xr:uid="{00000000-0005-0000-0000-0000C1720000}"/>
    <cellStyle name="40% - Dekorfärg1 3 4 2 2 2 3" xfId="6125" xr:uid="{00000000-0005-0000-0000-0000C2720000}"/>
    <cellStyle name="40% - Dekorfärg1 3 4 2 2 2 3 2" xfId="15010" xr:uid="{00000000-0005-0000-0000-0000C3720000}"/>
    <cellStyle name="40% - Dekorfärg1 3 4 2 2 2 3 2 2" xfId="48151" xr:uid="{00000000-0005-0000-0000-0000C4720000}"/>
    <cellStyle name="40% - Dekorfärg1 3 4 2 2 2 3 3" xfId="32507" xr:uid="{00000000-0005-0000-0000-0000C5720000}"/>
    <cellStyle name="40% - Dekorfärg1 3 4 2 2 2 3 4" xfId="48152" xr:uid="{00000000-0005-0000-0000-0000C6720000}"/>
    <cellStyle name="40% - Dekorfärg1 3 4 2 2 2 3_Tabell 6a K" xfId="23440" xr:uid="{00000000-0005-0000-0000-0000C7720000}"/>
    <cellStyle name="40% - Dekorfärg1 3 4 2 2 2 4" xfId="10625" xr:uid="{00000000-0005-0000-0000-0000C8720000}"/>
    <cellStyle name="40% - Dekorfärg1 3 4 2 2 2 4 2" xfId="48153" xr:uid="{00000000-0005-0000-0000-0000C9720000}"/>
    <cellStyle name="40% - Dekorfärg1 3 4 2 2 2 4 2 2" xfId="48154" xr:uid="{00000000-0005-0000-0000-0000CA720000}"/>
    <cellStyle name="40% - Dekorfärg1 3 4 2 2 2 4 3" xfId="48155" xr:uid="{00000000-0005-0000-0000-0000CB720000}"/>
    <cellStyle name="40% - Dekorfärg1 3 4 2 2 2 5" xfId="28122" xr:uid="{00000000-0005-0000-0000-0000CC720000}"/>
    <cellStyle name="40% - Dekorfärg1 3 4 2 2 2 5 2" xfId="48156" xr:uid="{00000000-0005-0000-0000-0000CD720000}"/>
    <cellStyle name="40% - Dekorfärg1 3 4 2 2 2 6" xfId="48157" xr:uid="{00000000-0005-0000-0000-0000CE720000}"/>
    <cellStyle name="40% - Dekorfärg1 3 4 2 2 2 7" xfId="48158" xr:uid="{00000000-0005-0000-0000-0000CF720000}"/>
    <cellStyle name="40% - Dekorfärg1 3 4 2 2 2_Tabell 6a K" xfId="22650" xr:uid="{00000000-0005-0000-0000-0000D0720000}"/>
    <cellStyle name="40% - Dekorfärg1 3 4 2 2 3" xfId="3046" xr:uid="{00000000-0005-0000-0000-0000D1720000}"/>
    <cellStyle name="40% - Dekorfärg1 3 4 2 2 3 2" xfId="7432" xr:uid="{00000000-0005-0000-0000-0000D2720000}"/>
    <cellStyle name="40% - Dekorfärg1 3 4 2 2 3 2 2" xfId="16317" xr:uid="{00000000-0005-0000-0000-0000D3720000}"/>
    <cellStyle name="40% - Dekorfärg1 3 4 2 2 3 2 2 2" xfId="48159" xr:uid="{00000000-0005-0000-0000-0000D4720000}"/>
    <cellStyle name="40% - Dekorfärg1 3 4 2 2 3 2 3" xfId="33814" xr:uid="{00000000-0005-0000-0000-0000D5720000}"/>
    <cellStyle name="40% - Dekorfärg1 3 4 2 2 3 2 4" xfId="48160" xr:uid="{00000000-0005-0000-0000-0000D6720000}"/>
    <cellStyle name="40% - Dekorfärg1 3 4 2 2 3 2_Tabell 6a K" xfId="23552" xr:uid="{00000000-0005-0000-0000-0000D7720000}"/>
    <cellStyle name="40% - Dekorfärg1 3 4 2 2 3 3" xfId="11931" xr:uid="{00000000-0005-0000-0000-0000D8720000}"/>
    <cellStyle name="40% - Dekorfärg1 3 4 2 2 3 3 2" xfId="48161" xr:uid="{00000000-0005-0000-0000-0000D9720000}"/>
    <cellStyle name="40% - Dekorfärg1 3 4 2 2 3 3 2 2" xfId="48162" xr:uid="{00000000-0005-0000-0000-0000DA720000}"/>
    <cellStyle name="40% - Dekorfärg1 3 4 2 2 3 3 3" xfId="48163" xr:uid="{00000000-0005-0000-0000-0000DB720000}"/>
    <cellStyle name="40% - Dekorfärg1 3 4 2 2 3 4" xfId="29428" xr:uid="{00000000-0005-0000-0000-0000DC720000}"/>
    <cellStyle name="40% - Dekorfärg1 3 4 2 2 3 4 2" xfId="48164" xr:uid="{00000000-0005-0000-0000-0000DD720000}"/>
    <cellStyle name="40% - Dekorfärg1 3 4 2 2 3 5" xfId="48165" xr:uid="{00000000-0005-0000-0000-0000DE720000}"/>
    <cellStyle name="40% - Dekorfärg1 3 4 2 2 3 6" xfId="48166" xr:uid="{00000000-0005-0000-0000-0000DF720000}"/>
    <cellStyle name="40% - Dekorfärg1 3 4 2 2 3_Tabell 6a K" xfId="26142" xr:uid="{00000000-0005-0000-0000-0000E0720000}"/>
    <cellStyle name="40% - Dekorfärg1 3 4 2 2 4" xfId="5239" xr:uid="{00000000-0005-0000-0000-0000E1720000}"/>
    <cellStyle name="40% - Dekorfärg1 3 4 2 2 4 2" xfId="14124" xr:uid="{00000000-0005-0000-0000-0000E2720000}"/>
    <cellStyle name="40% - Dekorfärg1 3 4 2 2 4 2 2" xfId="48167" xr:uid="{00000000-0005-0000-0000-0000E3720000}"/>
    <cellStyle name="40% - Dekorfärg1 3 4 2 2 4 3" xfId="31621" xr:uid="{00000000-0005-0000-0000-0000E4720000}"/>
    <cellStyle name="40% - Dekorfärg1 3 4 2 2 4 4" xfId="48168" xr:uid="{00000000-0005-0000-0000-0000E5720000}"/>
    <cellStyle name="40% - Dekorfärg1 3 4 2 2 4_Tabell 6a K" xfId="23138" xr:uid="{00000000-0005-0000-0000-0000E6720000}"/>
    <cellStyle name="40% - Dekorfärg1 3 4 2 2 5" xfId="9739" xr:uid="{00000000-0005-0000-0000-0000E7720000}"/>
    <cellStyle name="40% - Dekorfärg1 3 4 2 2 5 2" xfId="48169" xr:uid="{00000000-0005-0000-0000-0000E8720000}"/>
    <cellStyle name="40% - Dekorfärg1 3 4 2 2 5 2 2" xfId="48170" xr:uid="{00000000-0005-0000-0000-0000E9720000}"/>
    <cellStyle name="40% - Dekorfärg1 3 4 2 2 5 3" xfId="48171" xr:uid="{00000000-0005-0000-0000-0000EA720000}"/>
    <cellStyle name="40% - Dekorfärg1 3 4 2 2 6" xfId="27236" xr:uid="{00000000-0005-0000-0000-0000EB720000}"/>
    <cellStyle name="40% - Dekorfärg1 3 4 2 2 6 2" xfId="48172" xr:uid="{00000000-0005-0000-0000-0000EC720000}"/>
    <cellStyle name="40% - Dekorfärg1 3 4 2 2 7" xfId="48173" xr:uid="{00000000-0005-0000-0000-0000ED720000}"/>
    <cellStyle name="40% - Dekorfärg1 3 4 2 2 8" xfId="48174" xr:uid="{00000000-0005-0000-0000-0000EE720000}"/>
    <cellStyle name="40% - Dekorfärg1 3 4 2 2_Tabell 6a K" xfId="23813" xr:uid="{00000000-0005-0000-0000-0000EF720000}"/>
    <cellStyle name="40% - Dekorfärg1 3 4 2 3" xfId="1739" xr:uid="{00000000-0005-0000-0000-0000F0720000}"/>
    <cellStyle name="40% - Dekorfärg1 3 4 2 3 2" xfId="3931" xr:uid="{00000000-0005-0000-0000-0000F1720000}"/>
    <cellStyle name="40% - Dekorfärg1 3 4 2 3 2 2" xfId="8317" xr:uid="{00000000-0005-0000-0000-0000F2720000}"/>
    <cellStyle name="40% - Dekorfärg1 3 4 2 3 2 2 2" xfId="17202" xr:uid="{00000000-0005-0000-0000-0000F3720000}"/>
    <cellStyle name="40% - Dekorfärg1 3 4 2 3 2 2 2 2" xfId="48175" xr:uid="{00000000-0005-0000-0000-0000F4720000}"/>
    <cellStyle name="40% - Dekorfärg1 3 4 2 3 2 2 3" xfId="34699" xr:uid="{00000000-0005-0000-0000-0000F5720000}"/>
    <cellStyle name="40% - Dekorfärg1 3 4 2 3 2 2_Tabell 6a K" xfId="22810" xr:uid="{00000000-0005-0000-0000-0000F6720000}"/>
    <cellStyle name="40% - Dekorfärg1 3 4 2 3 2 3" xfId="12816" xr:uid="{00000000-0005-0000-0000-0000F7720000}"/>
    <cellStyle name="40% - Dekorfärg1 3 4 2 3 2 3 2" xfId="48176" xr:uid="{00000000-0005-0000-0000-0000F8720000}"/>
    <cellStyle name="40% - Dekorfärg1 3 4 2 3 2 4" xfId="30313" xr:uid="{00000000-0005-0000-0000-0000F9720000}"/>
    <cellStyle name="40% - Dekorfärg1 3 4 2 3 2 5" xfId="48177" xr:uid="{00000000-0005-0000-0000-0000FA720000}"/>
    <cellStyle name="40% - Dekorfärg1 3 4 2 3 2_Tabell 6a K" xfId="19742" xr:uid="{00000000-0005-0000-0000-0000FB720000}"/>
    <cellStyle name="40% - Dekorfärg1 3 4 2 3 3" xfId="6124" xr:uid="{00000000-0005-0000-0000-0000FC720000}"/>
    <cellStyle name="40% - Dekorfärg1 3 4 2 3 3 2" xfId="15009" xr:uid="{00000000-0005-0000-0000-0000FD720000}"/>
    <cellStyle name="40% - Dekorfärg1 3 4 2 3 3 2 2" xfId="48178" xr:uid="{00000000-0005-0000-0000-0000FE720000}"/>
    <cellStyle name="40% - Dekorfärg1 3 4 2 3 3 3" xfId="32506" xr:uid="{00000000-0005-0000-0000-0000FF720000}"/>
    <cellStyle name="40% - Dekorfärg1 3 4 2 3 3 4" xfId="48179" xr:uid="{00000000-0005-0000-0000-000000730000}"/>
    <cellStyle name="40% - Dekorfärg1 3 4 2 3 3_Tabell 6a K" xfId="25215" xr:uid="{00000000-0005-0000-0000-000001730000}"/>
    <cellStyle name="40% - Dekorfärg1 3 4 2 3 4" xfId="10624" xr:uid="{00000000-0005-0000-0000-000002730000}"/>
    <cellStyle name="40% - Dekorfärg1 3 4 2 3 4 2" xfId="48180" xr:uid="{00000000-0005-0000-0000-000003730000}"/>
    <cellStyle name="40% - Dekorfärg1 3 4 2 3 4 2 2" xfId="48181" xr:uid="{00000000-0005-0000-0000-000004730000}"/>
    <cellStyle name="40% - Dekorfärg1 3 4 2 3 4 3" xfId="48182" xr:uid="{00000000-0005-0000-0000-000005730000}"/>
    <cellStyle name="40% - Dekorfärg1 3 4 2 3 5" xfId="28121" xr:uid="{00000000-0005-0000-0000-000006730000}"/>
    <cellStyle name="40% - Dekorfärg1 3 4 2 3 5 2" xfId="48183" xr:uid="{00000000-0005-0000-0000-000007730000}"/>
    <cellStyle name="40% - Dekorfärg1 3 4 2 3 6" xfId="48184" xr:uid="{00000000-0005-0000-0000-000008730000}"/>
    <cellStyle name="40% - Dekorfärg1 3 4 2 3 7" xfId="48185" xr:uid="{00000000-0005-0000-0000-000009730000}"/>
    <cellStyle name="40% - Dekorfärg1 3 4 2 3_Tabell 6a K" xfId="24417" xr:uid="{00000000-0005-0000-0000-00000A730000}"/>
    <cellStyle name="40% - Dekorfärg1 3 4 2 4" xfId="2622" xr:uid="{00000000-0005-0000-0000-00000B730000}"/>
    <cellStyle name="40% - Dekorfärg1 3 4 2 4 2" xfId="7008" xr:uid="{00000000-0005-0000-0000-00000C730000}"/>
    <cellStyle name="40% - Dekorfärg1 3 4 2 4 2 2" xfId="15893" xr:uid="{00000000-0005-0000-0000-00000D730000}"/>
    <cellStyle name="40% - Dekorfärg1 3 4 2 4 2 2 2" xfId="48186" xr:uid="{00000000-0005-0000-0000-00000E730000}"/>
    <cellStyle name="40% - Dekorfärg1 3 4 2 4 2 3" xfId="33390" xr:uid="{00000000-0005-0000-0000-00000F730000}"/>
    <cellStyle name="40% - Dekorfärg1 3 4 2 4 2 4" xfId="48187" xr:uid="{00000000-0005-0000-0000-000010730000}"/>
    <cellStyle name="40% - Dekorfärg1 3 4 2 4 2_Tabell 6a K" xfId="25721" xr:uid="{00000000-0005-0000-0000-000011730000}"/>
    <cellStyle name="40% - Dekorfärg1 3 4 2 4 3" xfId="11507" xr:uid="{00000000-0005-0000-0000-000012730000}"/>
    <cellStyle name="40% - Dekorfärg1 3 4 2 4 3 2" xfId="48188" xr:uid="{00000000-0005-0000-0000-000013730000}"/>
    <cellStyle name="40% - Dekorfärg1 3 4 2 4 3 2 2" xfId="48189" xr:uid="{00000000-0005-0000-0000-000014730000}"/>
    <cellStyle name="40% - Dekorfärg1 3 4 2 4 3 3" xfId="48190" xr:uid="{00000000-0005-0000-0000-000015730000}"/>
    <cellStyle name="40% - Dekorfärg1 3 4 2 4 4" xfId="29004" xr:uid="{00000000-0005-0000-0000-000016730000}"/>
    <cellStyle name="40% - Dekorfärg1 3 4 2 4 4 2" xfId="48191" xr:uid="{00000000-0005-0000-0000-000017730000}"/>
    <cellStyle name="40% - Dekorfärg1 3 4 2 4 5" xfId="48192" xr:uid="{00000000-0005-0000-0000-000018730000}"/>
    <cellStyle name="40% - Dekorfärg1 3 4 2 4 6" xfId="48193" xr:uid="{00000000-0005-0000-0000-000019730000}"/>
    <cellStyle name="40% - Dekorfärg1 3 4 2 4_Tabell 6a K" xfId="24365" xr:uid="{00000000-0005-0000-0000-00001A730000}"/>
    <cellStyle name="40% - Dekorfärg1 3 4 2 5" xfId="4815" xr:uid="{00000000-0005-0000-0000-00001B730000}"/>
    <cellStyle name="40% - Dekorfärg1 3 4 2 5 2" xfId="13700" xr:uid="{00000000-0005-0000-0000-00001C730000}"/>
    <cellStyle name="40% - Dekorfärg1 3 4 2 5 2 2" xfId="48194" xr:uid="{00000000-0005-0000-0000-00001D730000}"/>
    <cellStyle name="40% - Dekorfärg1 3 4 2 5 3" xfId="31197" xr:uid="{00000000-0005-0000-0000-00001E730000}"/>
    <cellStyle name="40% - Dekorfärg1 3 4 2 5 4" xfId="48195" xr:uid="{00000000-0005-0000-0000-00001F730000}"/>
    <cellStyle name="40% - Dekorfärg1 3 4 2 5_Tabell 6a K" xfId="25308" xr:uid="{00000000-0005-0000-0000-000020730000}"/>
    <cellStyle name="40% - Dekorfärg1 3 4 2 6" xfId="9315" xr:uid="{00000000-0005-0000-0000-000021730000}"/>
    <cellStyle name="40% - Dekorfärg1 3 4 2 6 2" xfId="48196" xr:uid="{00000000-0005-0000-0000-000022730000}"/>
    <cellStyle name="40% - Dekorfärg1 3 4 2 6 2 2" xfId="48197" xr:uid="{00000000-0005-0000-0000-000023730000}"/>
    <cellStyle name="40% - Dekorfärg1 3 4 2 6 3" xfId="48198" xr:uid="{00000000-0005-0000-0000-000024730000}"/>
    <cellStyle name="40% - Dekorfärg1 3 4 2 7" xfId="26812" xr:uid="{00000000-0005-0000-0000-000025730000}"/>
    <cellStyle name="40% - Dekorfärg1 3 4 2 7 2" xfId="48199" xr:uid="{00000000-0005-0000-0000-000026730000}"/>
    <cellStyle name="40% - Dekorfärg1 3 4 2 8" xfId="48200" xr:uid="{00000000-0005-0000-0000-000027730000}"/>
    <cellStyle name="40% - Dekorfärg1 3 4 2 9" xfId="48201" xr:uid="{00000000-0005-0000-0000-000028730000}"/>
    <cellStyle name="40% - Dekorfärg1 3 4 2_Tabell 6a K" xfId="20968" xr:uid="{00000000-0005-0000-0000-000029730000}"/>
    <cellStyle name="40% - Dekorfärg1 3 4 3" xfId="642" xr:uid="{00000000-0005-0000-0000-00002A730000}"/>
    <cellStyle name="40% - Dekorfärg1 3 4 3 2" xfId="1741" xr:uid="{00000000-0005-0000-0000-00002B730000}"/>
    <cellStyle name="40% - Dekorfärg1 3 4 3 2 2" xfId="3933" xr:uid="{00000000-0005-0000-0000-00002C730000}"/>
    <cellStyle name="40% - Dekorfärg1 3 4 3 2 2 2" xfId="8319" xr:uid="{00000000-0005-0000-0000-00002D730000}"/>
    <cellStyle name="40% - Dekorfärg1 3 4 3 2 2 2 2" xfId="17204" xr:uid="{00000000-0005-0000-0000-00002E730000}"/>
    <cellStyle name="40% - Dekorfärg1 3 4 3 2 2 2 2 2" xfId="48202" xr:uid="{00000000-0005-0000-0000-00002F730000}"/>
    <cellStyle name="40% - Dekorfärg1 3 4 3 2 2 2 3" xfId="34701" xr:uid="{00000000-0005-0000-0000-000030730000}"/>
    <cellStyle name="40% - Dekorfärg1 3 4 3 2 2 2_Tabell 6a K" xfId="18390" xr:uid="{00000000-0005-0000-0000-000031730000}"/>
    <cellStyle name="40% - Dekorfärg1 3 4 3 2 2 3" xfId="12818" xr:uid="{00000000-0005-0000-0000-000032730000}"/>
    <cellStyle name="40% - Dekorfärg1 3 4 3 2 2 3 2" xfId="48203" xr:uid="{00000000-0005-0000-0000-000033730000}"/>
    <cellStyle name="40% - Dekorfärg1 3 4 3 2 2 4" xfId="30315" xr:uid="{00000000-0005-0000-0000-000034730000}"/>
    <cellStyle name="40% - Dekorfärg1 3 4 3 2 2 5" xfId="48204" xr:uid="{00000000-0005-0000-0000-000035730000}"/>
    <cellStyle name="40% - Dekorfärg1 3 4 3 2 2_Tabell 6a K" xfId="18755" xr:uid="{00000000-0005-0000-0000-000036730000}"/>
    <cellStyle name="40% - Dekorfärg1 3 4 3 2 3" xfId="6126" xr:uid="{00000000-0005-0000-0000-000037730000}"/>
    <cellStyle name="40% - Dekorfärg1 3 4 3 2 3 2" xfId="15011" xr:uid="{00000000-0005-0000-0000-000038730000}"/>
    <cellStyle name="40% - Dekorfärg1 3 4 3 2 3 2 2" xfId="48205" xr:uid="{00000000-0005-0000-0000-000039730000}"/>
    <cellStyle name="40% - Dekorfärg1 3 4 3 2 3 3" xfId="32508" xr:uid="{00000000-0005-0000-0000-00003A730000}"/>
    <cellStyle name="40% - Dekorfärg1 3 4 3 2 3 4" xfId="48206" xr:uid="{00000000-0005-0000-0000-00003B730000}"/>
    <cellStyle name="40% - Dekorfärg1 3 4 3 2 3_Tabell 6a K" xfId="22660" xr:uid="{00000000-0005-0000-0000-00003C730000}"/>
    <cellStyle name="40% - Dekorfärg1 3 4 3 2 4" xfId="10626" xr:uid="{00000000-0005-0000-0000-00003D730000}"/>
    <cellStyle name="40% - Dekorfärg1 3 4 3 2 4 2" xfId="48207" xr:uid="{00000000-0005-0000-0000-00003E730000}"/>
    <cellStyle name="40% - Dekorfärg1 3 4 3 2 4 2 2" xfId="48208" xr:uid="{00000000-0005-0000-0000-00003F730000}"/>
    <cellStyle name="40% - Dekorfärg1 3 4 3 2 4 3" xfId="48209" xr:uid="{00000000-0005-0000-0000-000040730000}"/>
    <cellStyle name="40% - Dekorfärg1 3 4 3 2 5" xfId="28123" xr:uid="{00000000-0005-0000-0000-000041730000}"/>
    <cellStyle name="40% - Dekorfärg1 3 4 3 2 5 2" xfId="48210" xr:uid="{00000000-0005-0000-0000-000042730000}"/>
    <cellStyle name="40% - Dekorfärg1 3 4 3 2 6" xfId="48211" xr:uid="{00000000-0005-0000-0000-000043730000}"/>
    <cellStyle name="40% - Dekorfärg1 3 4 3 2 7" xfId="48212" xr:uid="{00000000-0005-0000-0000-000044730000}"/>
    <cellStyle name="40% - Dekorfärg1 3 4 3 2_Tabell 6a K" xfId="18729" xr:uid="{00000000-0005-0000-0000-000045730000}"/>
    <cellStyle name="40% - Dekorfärg1 3 4 3 3" xfId="2834" xr:uid="{00000000-0005-0000-0000-000046730000}"/>
    <cellStyle name="40% - Dekorfärg1 3 4 3 3 2" xfId="7220" xr:uid="{00000000-0005-0000-0000-000047730000}"/>
    <cellStyle name="40% - Dekorfärg1 3 4 3 3 2 2" xfId="16105" xr:uid="{00000000-0005-0000-0000-000048730000}"/>
    <cellStyle name="40% - Dekorfärg1 3 4 3 3 2 2 2" xfId="48213" xr:uid="{00000000-0005-0000-0000-000049730000}"/>
    <cellStyle name="40% - Dekorfärg1 3 4 3 3 2 3" xfId="33602" xr:uid="{00000000-0005-0000-0000-00004A730000}"/>
    <cellStyle name="40% - Dekorfärg1 3 4 3 3 2 4" xfId="48214" xr:uid="{00000000-0005-0000-0000-00004B730000}"/>
    <cellStyle name="40% - Dekorfärg1 3 4 3 3 2_Tabell 6a K" xfId="18762" xr:uid="{00000000-0005-0000-0000-00004C730000}"/>
    <cellStyle name="40% - Dekorfärg1 3 4 3 3 3" xfId="11719" xr:uid="{00000000-0005-0000-0000-00004D730000}"/>
    <cellStyle name="40% - Dekorfärg1 3 4 3 3 3 2" xfId="48215" xr:uid="{00000000-0005-0000-0000-00004E730000}"/>
    <cellStyle name="40% - Dekorfärg1 3 4 3 3 3 2 2" xfId="48216" xr:uid="{00000000-0005-0000-0000-00004F730000}"/>
    <cellStyle name="40% - Dekorfärg1 3 4 3 3 3 3" xfId="48217" xr:uid="{00000000-0005-0000-0000-000050730000}"/>
    <cellStyle name="40% - Dekorfärg1 3 4 3 3 4" xfId="29216" xr:uid="{00000000-0005-0000-0000-000051730000}"/>
    <cellStyle name="40% - Dekorfärg1 3 4 3 3 4 2" xfId="48218" xr:uid="{00000000-0005-0000-0000-000052730000}"/>
    <cellStyle name="40% - Dekorfärg1 3 4 3 3 5" xfId="48219" xr:uid="{00000000-0005-0000-0000-000053730000}"/>
    <cellStyle name="40% - Dekorfärg1 3 4 3 3 6" xfId="48220" xr:uid="{00000000-0005-0000-0000-000054730000}"/>
    <cellStyle name="40% - Dekorfärg1 3 4 3 3_Tabell 6a K" xfId="18534" xr:uid="{00000000-0005-0000-0000-000055730000}"/>
    <cellStyle name="40% - Dekorfärg1 3 4 3 4" xfId="5027" xr:uid="{00000000-0005-0000-0000-000056730000}"/>
    <cellStyle name="40% - Dekorfärg1 3 4 3 4 2" xfId="13912" xr:uid="{00000000-0005-0000-0000-000057730000}"/>
    <cellStyle name="40% - Dekorfärg1 3 4 3 4 2 2" xfId="48221" xr:uid="{00000000-0005-0000-0000-000058730000}"/>
    <cellStyle name="40% - Dekorfärg1 3 4 3 4 3" xfId="31409" xr:uid="{00000000-0005-0000-0000-000059730000}"/>
    <cellStyle name="40% - Dekorfärg1 3 4 3 4 4" xfId="48222" xr:uid="{00000000-0005-0000-0000-00005A730000}"/>
    <cellStyle name="40% - Dekorfärg1 3 4 3 4_Tabell 6a K" xfId="25333" xr:uid="{00000000-0005-0000-0000-00005B730000}"/>
    <cellStyle name="40% - Dekorfärg1 3 4 3 5" xfId="9527" xr:uid="{00000000-0005-0000-0000-00005C730000}"/>
    <cellStyle name="40% - Dekorfärg1 3 4 3 5 2" xfId="48223" xr:uid="{00000000-0005-0000-0000-00005D730000}"/>
    <cellStyle name="40% - Dekorfärg1 3 4 3 5 2 2" xfId="48224" xr:uid="{00000000-0005-0000-0000-00005E730000}"/>
    <cellStyle name="40% - Dekorfärg1 3 4 3 5 3" xfId="48225" xr:uid="{00000000-0005-0000-0000-00005F730000}"/>
    <cellStyle name="40% - Dekorfärg1 3 4 3 6" xfId="27024" xr:uid="{00000000-0005-0000-0000-000060730000}"/>
    <cellStyle name="40% - Dekorfärg1 3 4 3 6 2" xfId="48226" xr:uid="{00000000-0005-0000-0000-000061730000}"/>
    <cellStyle name="40% - Dekorfärg1 3 4 3 7" xfId="48227" xr:uid="{00000000-0005-0000-0000-000062730000}"/>
    <cellStyle name="40% - Dekorfärg1 3 4 3 8" xfId="48228" xr:uid="{00000000-0005-0000-0000-000063730000}"/>
    <cellStyle name="40% - Dekorfärg1 3 4 3_Tabell 6a K" xfId="20074" xr:uid="{00000000-0005-0000-0000-000064730000}"/>
    <cellStyle name="40% - Dekorfärg1 3 4 4" xfId="1066" xr:uid="{00000000-0005-0000-0000-000065730000}"/>
    <cellStyle name="40% - Dekorfärg1 3 4 4 2" xfId="1742" xr:uid="{00000000-0005-0000-0000-000066730000}"/>
    <cellStyle name="40% - Dekorfärg1 3 4 4 2 2" xfId="3934" xr:uid="{00000000-0005-0000-0000-000067730000}"/>
    <cellStyle name="40% - Dekorfärg1 3 4 4 2 2 2" xfId="8320" xr:uid="{00000000-0005-0000-0000-000068730000}"/>
    <cellStyle name="40% - Dekorfärg1 3 4 4 2 2 2 2" xfId="17205" xr:uid="{00000000-0005-0000-0000-000069730000}"/>
    <cellStyle name="40% - Dekorfärg1 3 4 4 2 2 2 2 2" xfId="48229" xr:uid="{00000000-0005-0000-0000-00006A730000}"/>
    <cellStyle name="40% - Dekorfärg1 3 4 4 2 2 2 3" xfId="34702" xr:uid="{00000000-0005-0000-0000-00006B730000}"/>
    <cellStyle name="40% - Dekorfärg1 3 4 4 2 2 2_Tabell 6a K" xfId="23072" xr:uid="{00000000-0005-0000-0000-00006C730000}"/>
    <cellStyle name="40% - Dekorfärg1 3 4 4 2 2 3" xfId="12819" xr:uid="{00000000-0005-0000-0000-00006D730000}"/>
    <cellStyle name="40% - Dekorfärg1 3 4 4 2 2 3 2" xfId="48230" xr:uid="{00000000-0005-0000-0000-00006E730000}"/>
    <cellStyle name="40% - Dekorfärg1 3 4 4 2 2 4" xfId="30316" xr:uid="{00000000-0005-0000-0000-00006F730000}"/>
    <cellStyle name="40% - Dekorfärg1 3 4 4 2 2 5" xfId="48231" xr:uid="{00000000-0005-0000-0000-000070730000}"/>
    <cellStyle name="40% - Dekorfärg1 3 4 4 2 2_Tabell 6a K" xfId="25989" xr:uid="{00000000-0005-0000-0000-000071730000}"/>
    <cellStyle name="40% - Dekorfärg1 3 4 4 2 3" xfId="6127" xr:uid="{00000000-0005-0000-0000-000072730000}"/>
    <cellStyle name="40% - Dekorfärg1 3 4 4 2 3 2" xfId="15012" xr:uid="{00000000-0005-0000-0000-000073730000}"/>
    <cellStyle name="40% - Dekorfärg1 3 4 4 2 3 2 2" xfId="48232" xr:uid="{00000000-0005-0000-0000-000074730000}"/>
    <cellStyle name="40% - Dekorfärg1 3 4 4 2 3 3" xfId="32509" xr:uid="{00000000-0005-0000-0000-000075730000}"/>
    <cellStyle name="40% - Dekorfärg1 3 4 4 2 3 4" xfId="48233" xr:uid="{00000000-0005-0000-0000-000076730000}"/>
    <cellStyle name="40% - Dekorfärg1 3 4 4 2 3_Tabell 6a K" xfId="21464" xr:uid="{00000000-0005-0000-0000-000077730000}"/>
    <cellStyle name="40% - Dekorfärg1 3 4 4 2 4" xfId="10627" xr:uid="{00000000-0005-0000-0000-000078730000}"/>
    <cellStyle name="40% - Dekorfärg1 3 4 4 2 4 2" xfId="48234" xr:uid="{00000000-0005-0000-0000-000079730000}"/>
    <cellStyle name="40% - Dekorfärg1 3 4 4 2 4 2 2" xfId="48235" xr:uid="{00000000-0005-0000-0000-00007A730000}"/>
    <cellStyle name="40% - Dekorfärg1 3 4 4 2 4 3" xfId="48236" xr:uid="{00000000-0005-0000-0000-00007B730000}"/>
    <cellStyle name="40% - Dekorfärg1 3 4 4 2 5" xfId="28124" xr:uid="{00000000-0005-0000-0000-00007C730000}"/>
    <cellStyle name="40% - Dekorfärg1 3 4 4 2 5 2" xfId="48237" xr:uid="{00000000-0005-0000-0000-00007D730000}"/>
    <cellStyle name="40% - Dekorfärg1 3 4 4 2 6" xfId="48238" xr:uid="{00000000-0005-0000-0000-00007E730000}"/>
    <cellStyle name="40% - Dekorfärg1 3 4 4 2 7" xfId="48239" xr:uid="{00000000-0005-0000-0000-00007F730000}"/>
    <cellStyle name="40% - Dekorfärg1 3 4 4 2_Tabell 6a K" xfId="24470" xr:uid="{00000000-0005-0000-0000-000080730000}"/>
    <cellStyle name="40% - Dekorfärg1 3 4 4 3" xfId="3258" xr:uid="{00000000-0005-0000-0000-000081730000}"/>
    <cellStyle name="40% - Dekorfärg1 3 4 4 3 2" xfId="7644" xr:uid="{00000000-0005-0000-0000-000082730000}"/>
    <cellStyle name="40% - Dekorfärg1 3 4 4 3 2 2" xfId="16529" xr:uid="{00000000-0005-0000-0000-000083730000}"/>
    <cellStyle name="40% - Dekorfärg1 3 4 4 3 2 2 2" xfId="48240" xr:uid="{00000000-0005-0000-0000-000084730000}"/>
    <cellStyle name="40% - Dekorfärg1 3 4 4 3 2 3" xfId="34026" xr:uid="{00000000-0005-0000-0000-000085730000}"/>
    <cellStyle name="40% - Dekorfärg1 3 4 4 3 2 4" xfId="48241" xr:uid="{00000000-0005-0000-0000-000086730000}"/>
    <cellStyle name="40% - Dekorfärg1 3 4 4 3 2_Tabell 6a K" xfId="18162" xr:uid="{00000000-0005-0000-0000-000087730000}"/>
    <cellStyle name="40% - Dekorfärg1 3 4 4 3 3" xfId="12143" xr:uid="{00000000-0005-0000-0000-000088730000}"/>
    <cellStyle name="40% - Dekorfärg1 3 4 4 3 3 2" xfId="48242" xr:uid="{00000000-0005-0000-0000-000089730000}"/>
    <cellStyle name="40% - Dekorfärg1 3 4 4 3 3 2 2" xfId="48243" xr:uid="{00000000-0005-0000-0000-00008A730000}"/>
    <cellStyle name="40% - Dekorfärg1 3 4 4 3 3 3" xfId="48244" xr:uid="{00000000-0005-0000-0000-00008B730000}"/>
    <cellStyle name="40% - Dekorfärg1 3 4 4 3 4" xfId="29640" xr:uid="{00000000-0005-0000-0000-00008C730000}"/>
    <cellStyle name="40% - Dekorfärg1 3 4 4 3 4 2" xfId="48245" xr:uid="{00000000-0005-0000-0000-00008D730000}"/>
    <cellStyle name="40% - Dekorfärg1 3 4 4 3 5" xfId="48246" xr:uid="{00000000-0005-0000-0000-00008E730000}"/>
    <cellStyle name="40% - Dekorfärg1 3 4 4 3 6" xfId="48247" xr:uid="{00000000-0005-0000-0000-00008F730000}"/>
    <cellStyle name="40% - Dekorfärg1 3 4 4 3_Tabell 6a K" xfId="20394" xr:uid="{00000000-0005-0000-0000-000090730000}"/>
    <cellStyle name="40% - Dekorfärg1 3 4 4 4" xfId="5451" xr:uid="{00000000-0005-0000-0000-000091730000}"/>
    <cellStyle name="40% - Dekorfärg1 3 4 4 4 2" xfId="14336" xr:uid="{00000000-0005-0000-0000-000092730000}"/>
    <cellStyle name="40% - Dekorfärg1 3 4 4 4 2 2" xfId="48248" xr:uid="{00000000-0005-0000-0000-000093730000}"/>
    <cellStyle name="40% - Dekorfärg1 3 4 4 4 3" xfId="31833" xr:uid="{00000000-0005-0000-0000-000094730000}"/>
    <cellStyle name="40% - Dekorfärg1 3 4 4 4 4" xfId="48249" xr:uid="{00000000-0005-0000-0000-000095730000}"/>
    <cellStyle name="40% - Dekorfärg1 3 4 4 4_Tabell 6a K" xfId="24911" xr:uid="{00000000-0005-0000-0000-000096730000}"/>
    <cellStyle name="40% - Dekorfärg1 3 4 4 5" xfId="9951" xr:uid="{00000000-0005-0000-0000-000097730000}"/>
    <cellStyle name="40% - Dekorfärg1 3 4 4 5 2" xfId="48250" xr:uid="{00000000-0005-0000-0000-000098730000}"/>
    <cellStyle name="40% - Dekorfärg1 3 4 4 5 2 2" xfId="48251" xr:uid="{00000000-0005-0000-0000-000099730000}"/>
    <cellStyle name="40% - Dekorfärg1 3 4 4 5 3" xfId="48252" xr:uid="{00000000-0005-0000-0000-00009A730000}"/>
    <cellStyle name="40% - Dekorfärg1 3 4 4 6" xfId="27448" xr:uid="{00000000-0005-0000-0000-00009B730000}"/>
    <cellStyle name="40% - Dekorfärg1 3 4 4 6 2" xfId="48253" xr:uid="{00000000-0005-0000-0000-00009C730000}"/>
    <cellStyle name="40% - Dekorfärg1 3 4 4 7" xfId="48254" xr:uid="{00000000-0005-0000-0000-00009D730000}"/>
    <cellStyle name="40% - Dekorfärg1 3 4 4 8" xfId="48255" xr:uid="{00000000-0005-0000-0000-00009E730000}"/>
    <cellStyle name="40% - Dekorfärg1 3 4 4_Tabell 6a K" xfId="21383" xr:uid="{00000000-0005-0000-0000-00009F730000}"/>
    <cellStyle name="40% - Dekorfärg1 3 4 5" xfId="1738" xr:uid="{00000000-0005-0000-0000-0000A0730000}"/>
    <cellStyle name="40% - Dekorfärg1 3 4 5 2" xfId="3930" xr:uid="{00000000-0005-0000-0000-0000A1730000}"/>
    <cellStyle name="40% - Dekorfärg1 3 4 5 2 2" xfId="8316" xr:uid="{00000000-0005-0000-0000-0000A2730000}"/>
    <cellStyle name="40% - Dekorfärg1 3 4 5 2 2 2" xfId="17201" xr:uid="{00000000-0005-0000-0000-0000A3730000}"/>
    <cellStyle name="40% - Dekorfärg1 3 4 5 2 2 2 2" xfId="48256" xr:uid="{00000000-0005-0000-0000-0000A4730000}"/>
    <cellStyle name="40% - Dekorfärg1 3 4 5 2 2 3" xfId="34698" xr:uid="{00000000-0005-0000-0000-0000A5730000}"/>
    <cellStyle name="40% - Dekorfärg1 3 4 5 2 2_Tabell 6a K" xfId="26255" xr:uid="{00000000-0005-0000-0000-0000A6730000}"/>
    <cellStyle name="40% - Dekorfärg1 3 4 5 2 3" xfId="12815" xr:uid="{00000000-0005-0000-0000-0000A7730000}"/>
    <cellStyle name="40% - Dekorfärg1 3 4 5 2 3 2" xfId="48257" xr:uid="{00000000-0005-0000-0000-0000A8730000}"/>
    <cellStyle name="40% - Dekorfärg1 3 4 5 2 4" xfId="30312" xr:uid="{00000000-0005-0000-0000-0000A9730000}"/>
    <cellStyle name="40% - Dekorfärg1 3 4 5 2 5" xfId="48258" xr:uid="{00000000-0005-0000-0000-0000AA730000}"/>
    <cellStyle name="40% - Dekorfärg1 3 4 5 2_Tabell 6a K" xfId="18014" xr:uid="{00000000-0005-0000-0000-0000AB730000}"/>
    <cellStyle name="40% - Dekorfärg1 3 4 5 3" xfId="6123" xr:uid="{00000000-0005-0000-0000-0000AC730000}"/>
    <cellStyle name="40% - Dekorfärg1 3 4 5 3 2" xfId="15008" xr:uid="{00000000-0005-0000-0000-0000AD730000}"/>
    <cellStyle name="40% - Dekorfärg1 3 4 5 3 2 2" xfId="48259" xr:uid="{00000000-0005-0000-0000-0000AE730000}"/>
    <cellStyle name="40% - Dekorfärg1 3 4 5 3 3" xfId="32505" xr:uid="{00000000-0005-0000-0000-0000AF730000}"/>
    <cellStyle name="40% - Dekorfärg1 3 4 5 3 4" xfId="48260" xr:uid="{00000000-0005-0000-0000-0000B0730000}"/>
    <cellStyle name="40% - Dekorfärg1 3 4 5 3_Tabell 6a K" xfId="21996" xr:uid="{00000000-0005-0000-0000-0000B1730000}"/>
    <cellStyle name="40% - Dekorfärg1 3 4 5 4" xfId="10623" xr:uid="{00000000-0005-0000-0000-0000B2730000}"/>
    <cellStyle name="40% - Dekorfärg1 3 4 5 4 2" xfId="48261" xr:uid="{00000000-0005-0000-0000-0000B3730000}"/>
    <cellStyle name="40% - Dekorfärg1 3 4 5 4 2 2" xfId="48262" xr:uid="{00000000-0005-0000-0000-0000B4730000}"/>
    <cellStyle name="40% - Dekorfärg1 3 4 5 4 3" xfId="48263" xr:uid="{00000000-0005-0000-0000-0000B5730000}"/>
    <cellStyle name="40% - Dekorfärg1 3 4 5 5" xfId="28120" xr:uid="{00000000-0005-0000-0000-0000B6730000}"/>
    <cellStyle name="40% - Dekorfärg1 3 4 5 5 2" xfId="48264" xr:uid="{00000000-0005-0000-0000-0000B7730000}"/>
    <cellStyle name="40% - Dekorfärg1 3 4 5 6" xfId="48265" xr:uid="{00000000-0005-0000-0000-0000B8730000}"/>
    <cellStyle name="40% - Dekorfärg1 3 4 5 7" xfId="48266" xr:uid="{00000000-0005-0000-0000-0000B9730000}"/>
    <cellStyle name="40% - Dekorfärg1 3 4 5_Tabell 6a K" xfId="21111" xr:uid="{00000000-0005-0000-0000-0000BA730000}"/>
    <cellStyle name="40% - Dekorfärg1 3 4 6" xfId="2410" xr:uid="{00000000-0005-0000-0000-0000BB730000}"/>
    <cellStyle name="40% - Dekorfärg1 3 4 6 2" xfId="6796" xr:uid="{00000000-0005-0000-0000-0000BC730000}"/>
    <cellStyle name="40% - Dekorfärg1 3 4 6 2 2" xfId="15681" xr:uid="{00000000-0005-0000-0000-0000BD730000}"/>
    <cellStyle name="40% - Dekorfärg1 3 4 6 2 2 2" xfId="48267" xr:uid="{00000000-0005-0000-0000-0000BE730000}"/>
    <cellStyle name="40% - Dekorfärg1 3 4 6 2 3" xfId="33178" xr:uid="{00000000-0005-0000-0000-0000BF730000}"/>
    <cellStyle name="40% - Dekorfärg1 3 4 6 2 4" xfId="48268" xr:uid="{00000000-0005-0000-0000-0000C0730000}"/>
    <cellStyle name="40% - Dekorfärg1 3 4 6 2_Tabell 6a K" xfId="24919" xr:uid="{00000000-0005-0000-0000-0000C1730000}"/>
    <cellStyle name="40% - Dekorfärg1 3 4 6 3" xfId="11295" xr:uid="{00000000-0005-0000-0000-0000C2730000}"/>
    <cellStyle name="40% - Dekorfärg1 3 4 6 3 2" xfId="48269" xr:uid="{00000000-0005-0000-0000-0000C3730000}"/>
    <cellStyle name="40% - Dekorfärg1 3 4 6 3 2 2" xfId="48270" xr:uid="{00000000-0005-0000-0000-0000C4730000}"/>
    <cellStyle name="40% - Dekorfärg1 3 4 6 3 3" xfId="48271" xr:uid="{00000000-0005-0000-0000-0000C5730000}"/>
    <cellStyle name="40% - Dekorfärg1 3 4 6 4" xfId="28792" xr:uid="{00000000-0005-0000-0000-0000C6730000}"/>
    <cellStyle name="40% - Dekorfärg1 3 4 6 4 2" xfId="48272" xr:uid="{00000000-0005-0000-0000-0000C7730000}"/>
    <cellStyle name="40% - Dekorfärg1 3 4 6 5" xfId="48273" xr:uid="{00000000-0005-0000-0000-0000C8730000}"/>
    <cellStyle name="40% - Dekorfärg1 3 4 6 6" xfId="48274" xr:uid="{00000000-0005-0000-0000-0000C9730000}"/>
    <cellStyle name="40% - Dekorfärg1 3 4 6_Tabell 6a K" xfId="25856" xr:uid="{00000000-0005-0000-0000-0000CA730000}"/>
    <cellStyle name="40% - Dekorfärg1 3 4 7" xfId="4603" xr:uid="{00000000-0005-0000-0000-0000CB730000}"/>
    <cellStyle name="40% - Dekorfärg1 3 4 7 2" xfId="13488" xr:uid="{00000000-0005-0000-0000-0000CC730000}"/>
    <cellStyle name="40% - Dekorfärg1 3 4 7 2 2" xfId="48275" xr:uid="{00000000-0005-0000-0000-0000CD730000}"/>
    <cellStyle name="40% - Dekorfärg1 3 4 7 3" xfId="30985" xr:uid="{00000000-0005-0000-0000-0000CE730000}"/>
    <cellStyle name="40% - Dekorfärg1 3 4 7 4" xfId="48276" xr:uid="{00000000-0005-0000-0000-0000CF730000}"/>
    <cellStyle name="40% - Dekorfärg1 3 4 7_Tabell 6a K" xfId="23953" xr:uid="{00000000-0005-0000-0000-0000D0730000}"/>
    <cellStyle name="40% - Dekorfärg1 3 4 8" xfId="9103" xr:uid="{00000000-0005-0000-0000-0000D1730000}"/>
    <cellStyle name="40% - Dekorfärg1 3 4 8 2" xfId="48277" xr:uid="{00000000-0005-0000-0000-0000D2730000}"/>
    <cellStyle name="40% - Dekorfärg1 3 4 8 2 2" xfId="48278" xr:uid="{00000000-0005-0000-0000-0000D3730000}"/>
    <cellStyle name="40% - Dekorfärg1 3 4 8 3" xfId="48279" xr:uid="{00000000-0005-0000-0000-0000D4730000}"/>
    <cellStyle name="40% - Dekorfärg1 3 4 9" xfId="26600" xr:uid="{00000000-0005-0000-0000-0000D5730000}"/>
    <cellStyle name="40% - Dekorfärg1 3 4 9 2" xfId="48280" xr:uid="{00000000-0005-0000-0000-0000D6730000}"/>
    <cellStyle name="40% - Dekorfärg1 3 4_Tabell 6a K" xfId="21382" xr:uid="{00000000-0005-0000-0000-0000D7730000}"/>
    <cellStyle name="40% - Dekorfärg1 3 5" xfId="383" xr:uid="{00000000-0005-0000-0000-0000D8730000}"/>
    <cellStyle name="40% - Dekorfärg1 3 5 2" xfId="807" xr:uid="{00000000-0005-0000-0000-0000D9730000}"/>
    <cellStyle name="40% - Dekorfärg1 3 5 2 2" xfId="1744" xr:uid="{00000000-0005-0000-0000-0000DA730000}"/>
    <cellStyle name="40% - Dekorfärg1 3 5 2 2 2" xfId="3936" xr:uid="{00000000-0005-0000-0000-0000DB730000}"/>
    <cellStyle name="40% - Dekorfärg1 3 5 2 2 2 2" xfId="8322" xr:uid="{00000000-0005-0000-0000-0000DC730000}"/>
    <cellStyle name="40% - Dekorfärg1 3 5 2 2 2 2 2" xfId="17207" xr:uid="{00000000-0005-0000-0000-0000DD730000}"/>
    <cellStyle name="40% - Dekorfärg1 3 5 2 2 2 2 2 2" xfId="48281" xr:uid="{00000000-0005-0000-0000-0000DE730000}"/>
    <cellStyle name="40% - Dekorfärg1 3 5 2 2 2 2 3" xfId="34704" xr:uid="{00000000-0005-0000-0000-0000DF730000}"/>
    <cellStyle name="40% - Dekorfärg1 3 5 2 2 2 2_Tabell 6a K" xfId="26384" xr:uid="{00000000-0005-0000-0000-0000E0730000}"/>
    <cellStyle name="40% - Dekorfärg1 3 5 2 2 2 3" xfId="12821" xr:uid="{00000000-0005-0000-0000-0000E1730000}"/>
    <cellStyle name="40% - Dekorfärg1 3 5 2 2 2 3 2" xfId="48282" xr:uid="{00000000-0005-0000-0000-0000E2730000}"/>
    <cellStyle name="40% - Dekorfärg1 3 5 2 2 2 4" xfId="30318" xr:uid="{00000000-0005-0000-0000-0000E3730000}"/>
    <cellStyle name="40% - Dekorfärg1 3 5 2 2 2 5" xfId="48283" xr:uid="{00000000-0005-0000-0000-0000E4730000}"/>
    <cellStyle name="40% - Dekorfärg1 3 5 2 2 2_Tabell 6a K" xfId="24085" xr:uid="{00000000-0005-0000-0000-0000E5730000}"/>
    <cellStyle name="40% - Dekorfärg1 3 5 2 2 3" xfId="6129" xr:uid="{00000000-0005-0000-0000-0000E6730000}"/>
    <cellStyle name="40% - Dekorfärg1 3 5 2 2 3 2" xfId="15014" xr:uid="{00000000-0005-0000-0000-0000E7730000}"/>
    <cellStyle name="40% - Dekorfärg1 3 5 2 2 3 2 2" xfId="48284" xr:uid="{00000000-0005-0000-0000-0000E8730000}"/>
    <cellStyle name="40% - Dekorfärg1 3 5 2 2 3 3" xfId="32511" xr:uid="{00000000-0005-0000-0000-0000E9730000}"/>
    <cellStyle name="40% - Dekorfärg1 3 5 2 2 3 4" xfId="48285" xr:uid="{00000000-0005-0000-0000-0000EA730000}"/>
    <cellStyle name="40% - Dekorfärg1 3 5 2 2 3_Tabell 6a K" xfId="21543" xr:uid="{00000000-0005-0000-0000-0000EB730000}"/>
    <cellStyle name="40% - Dekorfärg1 3 5 2 2 4" xfId="10629" xr:uid="{00000000-0005-0000-0000-0000EC730000}"/>
    <cellStyle name="40% - Dekorfärg1 3 5 2 2 4 2" xfId="48286" xr:uid="{00000000-0005-0000-0000-0000ED730000}"/>
    <cellStyle name="40% - Dekorfärg1 3 5 2 2 4 2 2" xfId="48287" xr:uid="{00000000-0005-0000-0000-0000EE730000}"/>
    <cellStyle name="40% - Dekorfärg1 3 5 2 2 4 3" xfId="48288" xr:uid="{00000000-0005-0000-0000-0000EF730000}"/>
    <cellStyle name="40% - Dekorfärg1 3 5 2 2 5" xfId="28126" xr:uid="{00000000-0005-0000-0000-0000F0730000}"/>
    <cellStyle name="40% - Dekorfärg1 3 5 2 2 5 2" xfId="48289" xr:uid="{00000000-0005-0000-0000-0000F1730000}"/>
    <cellStyle name="40% - Dekorfärg1 3 5 2 2 6" xfId="48290" xr:uid="{00000000-0005-0000-0000-0000F2730000}"/>
    <cellStyle name="40% - Dekorfärg1 3 5 2 2 7" xfId="48291" xr:uid="{00000000-0005-0000-0000-0000F3730000}"/>
    <cellStyle name="40% - Dekorfärg1 3 5 2 2_Tabell 6a K" xfId="18436" xr:uid="{00000000-0005-0000-0000-0000F4730000}"/>
    <cellStyle name="40% - Dekorfärg1 3 5 2 3" xfId="2999" xr:uid="{00000000-0005-0000-0000-0000F5730000}"/>
    <cellStyle name="40% - Dekorfärg1 3 5 2 3 2" xfId="7385" xr:uid="{00000000-0005-0000-0000-0000F6730000}"/>
    <cellStyle name="40% - Dekorfärg1 3 5 2 3 2 2" xfId="16270" xr:uid="{00000000-0005-0000-0000-0000F7730000}"/>
    <cellStyle name="40% - Dekorfärg1 3 5 2 3 2 2 2" xfId="48292" xr:uid="{00000000-0005-0000-0000-0000F8730000}"/>
    <cellStyle name="40% - Dekorfärg1 3 5 2 3 2 3" xfId="33767" xr:uid="{00000000-0005-0000-0000-0000F9730000}"/>
    <cellStyle name="40% - Dekorfärg1 3 5 2 3 2 4" xfId="48293" xr:uid="{00000000-0005-0000-0000-0000FA730000}"/>
    <cellStyle name="40% - Dekorfärg1 3 5 2 3 2_Tabell 6a K" xfId="18375" xr:uid="{00000000-0005-0000-0000-0000FB730000}"/>
    <cellStyle name="40% - Dekorfärg1 3 5 2 3 3" xfId="11884" xr:uid="{00000000-0005-0000-0000-0000FC730000}"/>
    <cellStyle name="40% - Dekorfärg1 3 5 2 3 3 2" xfId="48294" xr:uid="{00000000-0005-0000-0000-0000FD730000}"/>
    <cellStyle name="40% - Dekorfärg1 3 5 2 3 3 2 2" xfId="48295" xr:uid="{00000000-0005-0000-0000-0000FE730000}"/>
    <cellStyle name="40% - Dekorfärg1 3 5 2 3 3 3" xfId="48296" xr:uid="{00000000-0005-0000-0000-0000FF730000}"/>
    <cellStyle name="40% - Dekorfärg1 3 5 2 3 4" xfId="29381" xr:uid="{00000000-0005-0000-0000-000000740000}"/>
    <cellStyle name="40% - Dekorfärg1 3 5 2 3 4 2" xfId="48297" xr:uid="{00000000-0005-0000-0000-000001740000}"/>
    <cellStyle name="40% - Dekorfärg1 3 5 2 3 5" xfId="48298" xr:uid="{00000000-0005-0000-0000-000002740000}"/>
    <cellStyle name="40% - Dekorfärg1 3 5 2 3 6" xfId="48299" xr:uid="{00000000-0005-0000-0000-000003740000}"/>
    <cellStyle name="40% - Dekorfärg1 3 5 2 3_Tabell 6a K" xfId="21029" xr:uid="{00000000-0005-0000-0000-000004740000}"/>
    <cellStyle name="40% - Dekorfärg1 3 5 2 4" xfId="5192" xr:uid="{00000000-0005-0000-0000-000005740000}"/>
    <cellStyle name="40% - Dekorfärg1 3 5 2 4 2" xfId="14077" xr:uid="{00000000-0005-0000-0000-000006740000}"/>
    <cellStyle name="40% - Dekorfärg1 3 5 2 4 2 2" xfId="48300" xr:uid="{00000000-0005-0000-0000-000007740000}"/>
    <cellStyle name="40% - Dekorfärg1 3 5 2 4 3" xfId="31574" xr:uid="{00000000-0005-0000-0000-000008740000}"/>
    <cellStyle name="40% - Dekorfärg1 3 5 2 4 4" xfId="48301" xr:uid="{00000000-0005-0000-0000-000009740000}"/>
    <cellStyle name="40% - Dekorfärg1 3 5 2 4_Tabell 6a K" xfId="19212" xr:uid="{00000000-0005-0000-0000-00000A740000}"/>
    <cellStyle name="40% - Dekorfärg1 3 5 2 5" xfId="9692" xr:uid="{00000000-0005-0000-0000-00000B740000}"/>
    <cellStyle name="40% - Dekorfärg1 3 5 2 5 2" xfId="48302" xr:uid="{00000000-0005-0000-0000-00000C740000}"/>
    <cellStyle name="40% - Dekorfärg1 3 5 2 5 2 2" xfId="48303" xr:uid="{00000000-0005-0000-0000-00000D740000}"/>
    <cellStyle name="40% - Dekorfärg1 3 5 2 5 3" xfId="48304" xr:uid="{00000000-0005-0000-0000-00000E740000}"/>
    <cellStyle name="40% - Dekorfärg1 3 5 2 6" xfId="27189" xr:uid="{00000000-0005-0000-0000-00000F740000}"/>
    <cellStyle name="40% - Dekorfärg1 3 5 2 6 2" xfId="48305" xr:uid="{00000000-0005-0000-0000-000010740000}"/>
    <cellStyle name="40% - Dekorfärg1 3 5 2 7" xfId="48306" xr:uid="{00000000-0005-0000-0000-000011740000}"/>
    <cellStyle name="40% - Dekorfärg1 3 5 2 8" xfId="48307" xr:uid="{00000000-0005-0000-0000-000012740000}"/>
    <cellStyle name="40% - Dekorfärg1 3 5 2_Tabell 6a K" xfId="25452" xr:uid="{00000000-0005-0000-0000-000013740000}"/>
    <cellStyle name="40% - Dekorfärg1 3 5 3" xfId="1743" xr:uid="{00000000-0005-0000-0000-000014740000}"/>
    <cellStyle name="40% - Dekorfärg1 3 5 3 2" xfId="3935" xr:uid="{00000000-0005-0000-0000-000015740000}"/>
    <cellStyle name="40% - Dekorfärg1 3 5 3 2 2" xfId="8321" xr:uid="{00000000-0005-0000-0000-000016740000}"/>
    <cellStyle name="40% - Dekorfärg1 3 5 3 2 2 2" xfId="17206" xr:uid="{00000000-0005-0000-0000-000017740000}"/>
    <cellStyle name="40% - Dekorfärg1 3 5 3 2 2 2 2" xfId="48308" xr:uid="{00000000-0005-0000-0000-000018740000}"/>
    <cellStyle name="40% - Dekorfärg1 3 5 3 2 2 3" xfId="34703" xr:uid="{00000000-0005-0000-0000-000019740000}"/>
    <cellStyle name="40% - Dekorfärg1 3 5 3 2 2_Tabell 6a K" xfId="25241" xr:uid="{00000000-0005-0000-0000-00001A740000}"/>
    <cellStyle name="40% - Dekorfärg1 3 5 3 2 3" xfId="12820" xr:uid="{00000000-0005-0000-0000-00001B740000}"/>
    <cellStyle name="40% - Dekorfärg1 3 5 3 2 3 2" xfId="48309" xr:uid="{00000000-0005-0000-0000-00001C740000}"/>
    <cellStyle name="40% - Dekorfärg1 3 5 3 2 4" xfId="30317" xr:uid="{00000000-0005-0000-0000-00001D740000}"/>
    <cellStyle name="40% - Dekorfärg1 3 5 3 2 5" xfId="48310" xr:uid="{00000000-0005-0000-0000-00001E740000}"/>
    <cellStyle name="40% - Dekorfärg1 3 5 3 2_Tabell 6a K" xfId="21648" xr:uid="{00000000-0005-0000-0000-00001F740000}"/>
    <cellStyle name="40% - Dekorfärg1 3 5 3 3" xfId="6128" xr:uid="{00000000-0005-0000-0000-000020740000}"/>
    <cellStyle name="40% - Dekorfärg1 3 5 3 3 2" xfId="15013" xr:uid="{00000000-0005-0000-0000-000021740000}"/>
    <cellStyle name="40% - Dekorfärg1 3 5 3 3 2 2" xfId="48311" xr:uid="{00000000-0005-0000-0000-000022740000}"/>
    <cellStyle name="40% - Dekorfärg1 3 5 3 3 3" xfId="32510" xr:uid="{00000000-0005-0000-0000-000023740000}"/>
    <cellStyle name="40% - Dekorfärg1 3 5 3 3 4" xfId="48312" xr:uid="{00000000-0005-0000-0000-000024740000}"/>
    <cellStyle name="40% - Dekorfärg1 3 5 3 3_Tabell 6a K" xfId="19320" xr:uid="{00000000-0005-0000-0000-000025740000}"/>
    <cellStyle name="40% - Dekorfärg1 3 5 3 4" xfId="10628" xr:uid="{00000000-0005-0000-0000-000026740000}"/>
    <cellStyle name="40% - Dekorfärg1 3 5 3 4 2" xfId="48313" xr:uid="{00000000-0005-0000-0000-000027740000}"/>
    <cellStyle name="40% - Dekorfärg1 3 5 3 4 2 2" xfId="48314" xr:uid="{00000000-0005-0000-0000-000028740000}"/>
    <cellStyle name="40% - Dekorfärg1 3 5 3 4 3" xfId="48315" xr:uid="{00000000-0005-0000-0000-000029740000}"/>
    <cellStyle name="40% - Dekorfärg1 3 5 3 5" xfId="28125" xr:uid="{00000000-0005-0000-0000-00002A740000}"/>
    <cellStyle name="40% - Dekorfärg1 3 5 3 5 2" xfId="48316" xr:uid="{00000000-0005-0000-0000-00002B740000}"/>
    <cellStyle name="40% - Dekorfärg1 3 5 3 6" xfId="48317" xr:uid="{00000000-0005-0000-0000-00002C740000}"/>
    <cellStyle name="40% - Dekorfärg1 3 5 3 7" xfId="48318" xr:uid="{00000000-0005-0000-0000-00002D740000}"/>
    <cellStyle name="40% - Dekorfärg1 3 5 3_Tabell 6a K" xfId="20127" xr:uid="{00000000-0005-0000-0000-00002E740000}"/>
    <cellStyle name="40% - Dekorfärg1 3 5 4" xfId="2575" xr:uid="{00000000-0005-0000-0000-00002F740000}"/>
    <cellStyle name="40% - Dekorfärg1 3 5 4 2" xfId="6961" xr:uid="{00000000-0005-0000-0000-000030740000}"/>
    <cellStyle name="40% - Dekorfärg1 3 5 4 2 2" xfId="15846" xr:uid="{00000000-0005-0000-0000-000031740000}"/>
    <cellStyle name="40% - Dekorfärg1 3 5 4 2 2 2" xfId="48319" xr:uid="{00000000-0005-0000-0000-000032740000}"/>
    <cellStyle name="40% - Dekorfärg1 3 5 4 2 3" xfId="33343" xr:uid="{00000000-0005-0000-0000-000033740000}"/>
    <cellStyle name="40% - Dekorfärg1 3 5 4 2 4" xfId="48320" xr:uid="{00000000-0005-0000-0000-000034740000}"/>
    <cellStyle name="40% - Dekorfärg1 3 5 4 2_Tabell 6a K" xfId="24702" xr:uid="{00000000-0005-0000-0000-000035740000}"/>
    <cellStyle name="40% - Dekorfärg1 3 5 4 3" xfId="11460" xr:uid="{00000000-0005-0000-0000-000036740000}"/>
    <cellStyle name="40% - Dekorfärg1 3 5 4 3 2" xfId="48321" xr:uid="{00000000-0005-0000-0000-000037740000}"/>
    <cellStyle name="40% - Dekorfärg1 3 5 4 3 2 2" xfId="48322" xr:uid="{00000000-0005-0000-0000-000038740000}"/>
    <cellStyle name="40% - Dekorfärg1 3 5 4 3 3" xfId="48323" xr:uid="{00000000-0005-0000-0000-000039740000}"/>
    <cellStyle name="40% - Dekorfärg1 3 5 4 4" xfId="28957" xr:uid="{00000000-0005-0000-0000-00003A740000}"/>
    <cellStyle name="40% - Dekorfärg1 3 5 4 4 2" xfId="48324" xr:uid="{00000000-0005-0000-0000-00003B740000}"/>
    <cellStyle name="40% - Dekorfärg1 3 5 4 5" xfId="48325" xr:uid="{00000000-0005-0000-0000-00003C740000}"/>
    <cellStyle name="40% - Dekorfärg1 3 5 4 6" xfId="48326" xr:uid="{00000000-0005-0000-0000-00003D740000}"/>
    <cellStyle name="40% - Dekorfärg1 3 5 4_Tabell 6a K" xfId="22891" xr:uid="{00000000-0005-0000-0000-00003E740000}"/>
    <cellStyle name="40% - Dekorfärg1 3 5 5" xfId="4768" xr:uid="{00000000-0005-0000-0000-00003F740000}"/>
    <cellStyle name="40% - Dekorfärg1 3 5 5 2" xfId="13653" xr:uid="{00000000-0005-0000-0000-000040740000}"/>
    <cellStyle name="40% - Dekorfärg1 3 5 5 2 2" xfId="48327" xr:uid="{00000000-0005-0000-0000-000041740000}"/>
    <cellStyle name="40% - Dekorfärg1 3 5 5 3" xfId="31150" xr:uid="{00000000-0005-0000-0000-000042740000}"/>
    <cellStyle name="40% - Dekorfärg1 3 5 5 4" xfId="48328" xr:uid="{00000000-0005-0000-0000-000043740000}"/>
    <cellStyle name="40% - Dekorfärg1 3 5 5_Tabell 6a K" xfId="18820" xr:uid="{00000000-0005-0000-0000-000044740000}"/>
    <cellStyle name="40% - Dekorfärg1 3 5 6" xfId="9268" xr:uid="{00000000-0005-0000-0000-000045740000}"/>
    <cellStyle name="40% - Dekorfärg1 3 5 6 2" xfId="48329" xr:uid="{00000000-0005-0000-0000-000046740000}"/>
    <cellStyle name="40% - Dekorfärg1 3 5 6 2 2" xfId="48330" xr:uid="{00000000-0005-0000-0000-000047740000}"/>
    <cellStyle name="40% - Dekorfärg1 3 5 6 3" xfId="48331" xr:uid="{00000000-0005-0000-0000-000048740000}"/>
    <cellStyle name="40% - Dekorfärg1 3 5 7" xfId="26765" xr:uid="{00000000-0005-0000-0000-000049740000}"/>
    <cellStyle name="40% - Dekorfärg1 3 5 7 2" xfId="48332" xr:uid="{00000000-0005-0000-0000-00004A740000}"/>
    <cellStyle name="40% - Dekorfärg1 3 5 8" xfId="48333" xr:uid="{00000000-0005-0000-0000-00004B740000}"/>
    <cellStyle name="40% - Dekorfärg1 3 5 9" xfId="48334" xr:uid="{00000000-0005-0000-0000-00004C740000}"/>
    <cellStyle name="40% - Dekorfärg1 3 5_Tabell 6a K" xfId="22740" xr:uid="{00000000-0005-0000-0000-00004D740000}"/>
    <cellStyle name="40% - Dekorfärg1 3 6" xfId="595" xr:uid="{00000000-0005-0000-0000-00004E740000}"/>
    <cellStyle name="40% - Dekorfärg1 3 6 2" xfId="1745" xr:uid="{00000000-0005-0000-0000-00004F740000}"/>
    <cellStyle name="40% - Dekorfärg1 3 6 2 2" xfId="3937" xr:uid="{00000000-0005-0000-0000-000050740000}"/>
    <cellStyle name="40% - Dekorfärg1 3 6 2 2 2" xfId="8323" xr:uid="{00000000-0005-0000-0000-000051740000}"/>
    <cellStyle name="40% - Dekorfärg1 3 6 2 2 2 2" xfId="17208" xr:uid="{00000000-0005-0000-0000-000052740000}"/>
    <cellStyle name="40% - Dekorfärg1 3 6 2 2 2 2 2" xfId="48335" xr:uid="{00000000-0005-0000-0000-000053740000}"/>
    <cellStyle name="40% - Dekorfärg1 3 6 2 2 2 3" xfId="34705" xr:uid="{00000000-0005-0000-0000-000054740000}"/>
    <cellStyle name="40% - Dekorfärg1 3 6 2 2 2_Tabell 6a K" xfId="18105" xr:uid="{00000000-0005-0000-0000-000055740000}"/>
    <cellStyle name="40% - Dekorfärg1 3 6 2 2 3" xfId="12822" xr:uid="{00000000-0005-0000-0000-000056740000}"/>
    <cellStyle name="40% - Dekorfärg1 3 6 2 2 3 2" xfId="48336" xr:uid="{00000000-0005-0000-0000-000057740000}"/>
    <cellStyle name="40% - Dekorfärg1 3 6 2 2 4" xfId="30319" xr:uid="{00000000-0005-0000-0000-000058740000}"/>
    <cellStyle name="40% - Dekorfärg1 3 6 2 2 5" xfId="48337" xr:uid="{00000000-0005-0000-0000-000059740000}"/>
    <cellStyle name="40% - Dekorfärg1 3 6 2 2_Tabell 6a K" xfId="20901" xr:uid="{00000000-0005-0000-0000-00005A740000}"/>
    <cellStyle name="40% - Dekorfärg1 3 6 2 3" xfId="6130" xr:uid="{00000000-0005-0000-0000-00005B740000}"/>
    <cellStyle name="40% - Dekorfärg1 3 6 2 3 2" xfId="15015" xr:uid="{00000000-0005-0000-0000-00005C740000}"/>
    <cellStyle name="40% - Dekorfärg1 3 6 2 3 2 2" xfId="48338" xr:uid="{00000000-0005-0000-0000-00005D740000}"/>
    <cellStyle name="40% - Dekorfärg1 3 6 2 3 3" xfId="32512" xr:uid="{00000000-0005-0000-0000-00005E740000}"/>
    <cellStyle name="40% - Dekorfärg1 3 6 2 3 4" xfId="48339" xr:uid="{00000000-0005-0000-0000-00005F740000}"/>
    <cellStyle name="40% - Dekorfärg1 3 6 2 3_Tabell 6a K" xfId="23079" xr:uid="{00000000-0005-0000-0000-000060740000}"/>
    <cellStyle name="40% - Dekorfärg1 3 6 2 4" xfId="10630" xr:uid="{00000000-0005-0000-0000-000061740000}"/>
    <cellStyle name="40% - Dekorfärg1 3 6 2 4 2" xfId="48340" xr:uid="{00000000-0005-0000-0000-000062740000}"/>
    <cellStyle name="40% - Dekorfärg1 3 6 2 4 2 2" xfId="48341" xr:uid="{00000000-0005-0000-0000-000063740000}"/>
    <cellStyle name="40% - Dekorfärg1 3 6 2 4 3" xfId="48342" xr:uid="{00000000-0005-0000-0000-000064740000}"/>
    <cellStyle name="40% - Dekorfärg1 3 6 2 5" xfId="28127" xr:uid="{00000000-0005-0000-0000-000065740000}"/>
    <cellStyle name="40% - Dekorfärg1 3 6 2 5 2" xfId="48343" xr:uid="{00000000-0005-0000-0000-000066740000}"/>
    <cellStyle name="40% - Dekorfärg1 3 6 2 6" xfId="48344" xr:uid="{00000000-0005-0000-0000-000067740000}"/>
    <cellStyle name="40% - Dekorfärg1 3 6 2 7" xfId="48345" xr:uid="{00000000-0005-0000-0000-000068740000}"/>
    <cellStyle name="40% - Dekorfärg1 3 6 2_Tabell 6a K" xfId="19477" xr:uid="{00000000-0005-0000-0000-000069740000}"/>
    <cellStyle name="40% - Dekorfärg1 3 6 3" xfId="2787" xr:uid="{00000000-0005-0000-0000-00006A740000}"/>
    <cellStyle name="40% - Dekorfärg1 3 6 3 2" xfId="7173" xr:uid="{00000000-0005-0000-0000-00006B740000}"/>
    <cellStyle name="40% - Dekorfärg1 3 6 3 2 2" xfId="16058" xr:uid="{00000000-0005-0000-0000-00006C740000}"/>
    <cellStyle name="40% - Dekorfärg1 3 6 3 2 2 2" xfId="48346" xr:uid="{00000000-0005-0000-0000-00006D740000}"/>
    <cellStyle name="40% - Dekorfärg1 3 6 3 2 3" xfId="33555" xr:uid="{00000000-0005-0000-0000-00006E740000}"/>
    <cellStyle name="40% - Dekorfärg1 3 6 3 2 4" xfId="48347" xr:uid="{00000000-0005-0000-0000-00006F740000}"/>
    <cellStyle name="40% - Dekorfärg1 3 6 3 2_Tabell 6a K" xfId="24333" xr:uid="{00000000-0005-0000-0000-000070740000}"/>
    <cellStyle name="40% - Dekorfärg1 3 6 3 3" xfId="11672" xr:uid="{00000000-0005-0000-0000-000071740000}"/>
    <cellStyle name="40% - Dekorfärg1 3 6 3 3 2" xfId="48348" xr:uid="{00000000-0005-0000-0000-000072740000}"/>
    <cellStyle name="40% - Dekorfärg1 3 6 3 3 2 2" xfId="48349" xr:uid="{00000000-0005-0000-0000-000073740000}"/>
    <cellStyle name="40% - Dekorfärg1 3 6 3 3 3" xfId="48350" xr:uid="{00000000-0005-0000-0000-000074740000}"/>
    <cellStyle name="40% - Dekorfärg1 3 6 3 4" xfId="29169" xr:uid="{00000000-0005-0000-0000-000075740000}"/>
    <cellStyle name="40% - Dekorfärg1 3 6 3 4 2" xfId="48351" xr:uid="{00000000-0005-0000-0000-000076740000}"/>
    <cellStyle name="40% - Dekorfärg1 3 6 3 5" xfId="48352" xr:uid="{00000000-0005-0000-0000-000077740000}"/>
    <cellStyle name="40% - Dekorfärg1 3 6 3 6" xfId="48353" xr:uid="{00000000-0005-0000-0000-000078740000}"/>
    <cellStyle name="40% - Dekorfärg1 3 6 3_Tabell 6a K" xfId="18547" xr:uid="{00000000-0005-0000-0000-000079740000}"/>
    <cellStyle name="40% - Dekorfärg1 3 6 4" xfId="4980" xr:uid="{00000000-0005-0000-0000-00007A740000}"/>
    <cellStyle name="40% - Dekorfärg1 3 6 4 2" xfId="13865" xr:uid="{00000000-0005-0000-0000-00007B740000}"/>
    <cellStyle name="40% - Dekorfärg1 3 6 4 2 2" xfId="48354" xr:uid="{00000000-0005-0000-0000-00007C740000}"/>
    <cellStyle name="40% - Dekorfärg1 3 6 4 3" xfId="31362" xr:uid="{00000000-0005-0000-0000-00007D740000}"/>
    <cellStyle name="40% - Dekorfärg1 3 6 4 4" xfId="48355" xr:uid="{00000000-0005-0000-0000-00007E740000}"/>
    <cellStyle name="40% - Dekorfärg1 3 6 4_Tabell 6a K" xfId="24277" xr:uid="{00000000-0005-0000-0000-00007F740000}"/>
    <cellStyle name="40% - Dekorfärg1 3 6 5" xfId="9480" xr:uid="{00000000-0005-0000-0000-000080740000}"/>
    <cellStyle name="40% - Dekorfärg1 3 6 5 2" xfId="48356" xr:uid="{00000000-0005-0000-0000-000081740000}"/>
    <cellStyle name="40% - Dekorfärg1 3 6 5 2 2" xfId="48357" xr:uid="{00000000-0005-0000-0000-000082740000}"/>
    <cellStyle name="40% - Dekorfärg1 3 6 5 3" xfId="48358" xr:uid="{00000000-0005-0000-0000-000083740000}"/>
    <cellStyle name="40% - Dekorfärg1 3 6 6" xfId="26977" xr:uid="{00000000-0005-0000-0000-000084740000}"/>
    <cellStyle name="40% - Dekorfärg1 3 6 6 2" xfId="48359" xr:uid="{00000000-0005-0000-0000-000085740000}"/>
    <cellStyle name="40% - Dekorfärg1 3 6 7" xfId="48360" xr:uid="{00000000-0005-0000-0000-000086740000}"/>
    <cellStyle name="40% - Dekorfärg1 3 6 8" xfId="48361" xr:uid="{00000000-0005-0000-0000-000087740000}"/>
    <cellStyle name="40% - Dekorfärg1 3 6_Tabell 6a K" xfId="23281" xr:uid="{00000000-0005-0000-0000-000088740000}"/>
    <cellStyle name="40% - Dekorfärg1 3 7" xfId="1019" xr:uid="{00000000-0005-0000-0000-000089740000}"/>
    <cellStyle name="40% - Dekorfärg1 3 7 2" xfId="1746" xr:uid="{00000000-0005-0000-0000-00008A740000}"/>
    <cellStyle name="40% - Dekorfärg1 3 7 2 2" xfId="3938" xr:uid="{00000000-0005-0000-0000-00008B740000}"/>
    <cellStyle name="40% - Dekorfärg1 3 7 2 2 2" xfId="8324" xr:uid="{00000000-0005-0000-0000-00008C740000}"/>
    <cellStyle name="40% - Dekorfärg1 3 7 2 2 2 2" xfId="17209" xr:uid="{00000000-0005-0000-0000-00008D740000}"/>
    <cellStyle name="40% - Dekorfärg1 3 7 2 2 2 2 2" xfId="48362" xr:uid="{00000000-0005-0000-0000-00008E740000}"/>
    <cellStyle name="40% - Dekorfärg1 3 7 2 2 2 3" xfId="34706" xr:uid="{00000000-0005-0000-0000-00008F740000}"/>
    <cellStyle name="40% - Dekorfärg1 3 7 2 2 2_Tabell 6a K" xfId="21877" xr:uid="{00000000-0005-0000-0000-000090740000}"/>
    <cellStyle name="40% - Dekorfärg1 3 7 2 2 3" xfId="12823" xr:uid="{00000000-0005-0000-0000-000091740000}"/>
    <cellStyle name="40% - Dekorfärg1 3 7 2 2 3 2" xfId="48363" xr:uid="{00000000-0005-0000-0000-000092740000}"/>
    <cellStyle name="40% - Dekorfärg1 3 7 2 2 4" xfId="30320" xr:uid="{00000000-0005-0000-0000-000093740000}"/>
    <cellStyle name="40% - Dekorfärg1 3 7 2 2 5" xfId="48364" xr:uid="{00000000-0005-0000-0000-000094740000}"/>
    <cellStyle name="40% - Dekorfärg1 3 7 2 2_Tabell 6a K" xfId="23823" xr:uid="{00000000-0005-0000-0000-000095740000}"/>
    <cellStyle name="40% - Dekorfärg1 3 7 2 3" xfId="6131" xr:uid="{00000000-0005-0000-0000-000096740000}"/>
    <cellStyle name="40% - Dekorfärg1 3 7 2 3 2" xfId="15016" xr:uid="{00000000-0005-0000-0000-000097740000}"/>
    <cellStyle name="40% - Dekorfärg1 3 7 2 3 2 2" xfId="48365" xr:uid="{00000000-0005-0000-0000-000098740000}"/>
    <cellStyle name="40% - Dekorfärg1 3 7 2 3 3" xfId="32513" xr:uid="{00000000-0005-0000-0000-000099740000}"/>
    <cellStyle name="40% - Dekorfärg1 3 7 2 3 4" xfId="48366" xr:uid="{00000000-0005-0000-0000-00009A740000}"/>
    <cellStyle name="40% - Dekorfärg1 3 7 2 3_Tabell 6a K" xfId="21481" xr:uid="{00000000-0005-0000-0000-00009B740000}"/>
    <cellStyle name="40% - Dekorfärg1 3 7 2 4" xfId="10631" xr:uid="{00000000-0005-0000-0000-00009C740000}"/>
    <cellStyle name="40% - Dekorfärg1 3 7 2 4 2" xfId="48367" xr:uid="{00000000-0005-0000-0000-00009D740000}"/>
    <cellStyle name="40% - Dekorfärg1 3 7 2 4 2 2" xfId="48368" xr:uid="{00000000-0005-0000-0000-00009E740000}"/>
    <cellStyle name="40% - Dekorfärg1 3 7 2 4 3" xfId="48369" xr:uid="{00000000-0005-0000-0000-00009F740000}"/>
    <cellStyle name="40% - Dekorfärg1 3 7 2 5" xfId="28128" xr:uid="{00000000-0005-0000-0000-0000A0740000}"/>
    <cellStyle name="40% - Dekorfärg1 3 7 2 5 2" xfId="48370" xr:uid="{00000000-0005-0000-0000-0000A1740000}"/>
    <cellStyle name="40% - Dekorfärg1 3 7 2 6" xfId="48371" xr:uid="{00000000-0005-0000-0000-0000A2740000}"/>
    <cellStyle name="40% - Dekorfärg1 3 7 2 7" xfId="48372" xr:uid="{00000000-0005-0000-0000-0000A3740000}"/>
    <cellStyle name="40% - Dekorfärg1 3 7 2_Tabell 6a K" xfId="22241" xr:uid="{00000000-0005-0000-0000-0000A4740000}"/>
    <cellStyle name="40% - Dekorfärg1 3 7 3" xfId="3211" xr:uid="{00000000-0005-0000-0000-0000A5740000}"/>
    <cellStyle name="40% - Dekorfärg1 3 7 3 2" xfId="7597" xr:uid="{00000000-0005-0000-0000-0000A6740000}"/>
    <cellStyle name="40% - Dekorfärg1 3 7 3 2 2" xfId="16482" xr:uid="{00000000-0005-0000-0000-0000A7740000}"/>
    <cellStyle name="40% - Dekorfärg1 3 7 3 2 2 2" xfId="48373" xr:uid="{00000000-0005-0000-0000-0000A8740000}"/>
    <cellStyle name="40% - Dekorfärg1 3 7 3 2 3" xfId="33979" xr:uid="{00000000-0005-0000-0000-0000A9740000}"/>
    <cellStyle name="40% - Dekorfärg1 3 7 3 2 4" xfId="48374" xr:uid="{00000000-0005-0000-0000-0000AA740000}"/>
    <cellStyle name="40% - Dekorfärg1 3 7 3 2_Tabell 6a K" xfId="19567" xr:uid="{00000000-0005-0000-0000-0000AB740000}"/>
    <cellStyle name="40% - Dekorfärg1 3 7 3 3" xfId="12096" xr:uid="{00000000-0005-0000-0000-0000AC740000}"/>
    <cellStyle name="40% - Dekorfärg1 3 7 3 3 2" xfId="48375" xr:uid="{00000000-0005-0000-0000-0000AD740000}"/>
    <cellStyle name="40% - Dekorfärg1 3 7 3 3 2 2" xfId="48376" xr:uid="{00000000-0005-0000-0000-0000AE740000}"/>
    <cellStyle name="40% - Dekorfärg1 3 7 3 3 3" xfId="48377" xr:uid="{00000000-0005-0000-0000-0000AF740000}"/>
    <cellStyle name="40% - Dekorfärg1 3 7 3 4" xfId="29593" xr:uid="{00000000-0005-0000-0000-0000B0740000}"/>
    <cellStyle name="40% - Dekorfärg1 3 7 3 4 2" xfId="48378" xr:uid="{00000000-0005-0000-0000-0000B1740000}"/>
    <cellStyle name="40% - Dekorfärg1 3 7 3 5" xfId="48379" xr:uid="{00000000-0005-0000-0000-0000B2740000}"/>
    <cellStyle name="40% - Dekorfärg1 3 7 3 6" xfId="48380" xr:uid="{00000000-0005-0000-0000-0000B3740000}"/>
    <cellStyle name="40% - Dekorfärg1 3 7 3_Tabell 6a K" xfId="21212" xr:uid="{00000000-0005-0000-0000-0000B4740000}"/>
    <cellStyle name="40% - Dekorfärg1 3 7 4" xfId="5404" xr:uid="{00000000-0005-0000-0000-0000B5740000}"/>
    <cellStyle name="40% - Dekorfärg1 3 7 4 2" xfId="14289" xr:uid="{00000000-0005-0000-0000-0000B6740000}"/>
    <cellStyle name="40% - Dekorfärg1 3 7 4 2 2" xfId="48381" xr:uid="{00000000-0005-0000-0000-0000B7740000}"/>
    <cellStyle name="40% - Dekorfärg1 3 7 4 3" xfId="31786" xr:uid="{00000000-0005-0000-0000-0000B8740000}"/>
    <cellStyle name="40% - Dekorfärg1 3 7 4 4" xfId="48382" xr:uid="{00000000-0005-0000-0000-0000B9740000}"/>
    <cellStyle name="40% - Dekorfärg1 3 7 4_Tabell 6a K" xfId="23553" xr:uid="{00000000-0005-0000-0000-0000BA740000}"/>
    <cellStyle name="40% - Dekorfärg1 3 7 5" xfId="9904" xr:uid="{00000000-0005-0000-0000-0000BB740000}"/>
    <cellStyle name="40% - Dekorfärg1 3 7 5 2" xfId="48383" xr:uid="{00000000-0005-0000-0000-0000BC740000}"/>
    <cellStyle name="40% - Dekorfärg1 3 7 5 2 2" xfId="48384" xr:uid="{00000000-0005-0000-0000-0000BD740000}"/>
    <cellStyle name="40% - Dekorfärg1 3 7 5 3" xfId="48385" xr:uid="{00000000-0005-0000-0000-0000BE740000}"/>
    <cellStyle name="40% - Dekorfärg1 3 7 6" xfId="27401" xr:uid="{00000000-0005-0000-0000-0000BF740000}"/>
    <cellStyle name="40% - Dekorfärg1 3 7 6 2" xfId="48386" xr:uid="{00000000-0005-0000-0000-0000C0740000}"/>
    <cellStyle name="40% - Dekorfärg1 3 7 7" xfId="48387" xr:uid="{00000000-0005-0000-0000-0000C1740000}"/>
    <cellStyle name="40% - Dekorfärg1 3 7 8" xfId="48388" xr:uid="{00000000-0005-0000-0000-0000C2740000}"/>
    <cellStyle name="40% - Dekorfärg1 3 7_Tabell 6a K" xfId="25727" xr:uid="{00000000-0005-0000-0000-0000C3740000}"/>
    <cellStyle name="40% - Dekorfärg1 3 8" xfId="1727" xr:uid="{00000000-0005-0000-0000-0000C4740000}"/>
    <cellStyle name="40% - Dekorfärg1 3 8 2" xfId="3919" xr:uid="{00000000-0005-0000-0000-0000C5740000}"/>
    <cellStyle name="40% - Dekorfärg1 3 8 2 2" xfId="8305" xr:uid="{00000000-0005-0000-0000-0000C6740000}"/>
    <cellStyle name="40% - Dekorfärg1 3 8 2 2 2" xfId="17190" xr:uid="{00000000-0005-0000-0000-0000C7740000}"/>
    <cellStyle name="40% - Dekorfärg1 3 8 2 2 2 2" xfId="48389" xr:uid="{00000000-0005-0000-0000-0000C8740000}"/>
    <cellStyle name="40% - Dekorfärg1 3 8 2 2 3" xfId="34687" xr:uid="{00000000-0005-0000-0000-0000C9740000}"/>
    <cellStyle name="40% - Dekorfärg1 3 8 2 2_Tabell 6a K" xfId="21908" xr:uid="{00000000-0005-0000-0000-0000CA740000}"/>
    <cellStyle name="40% - Dekorfärg1 3 8 2 3" xfId="12804" xr:uid="{00000000-0005-0000-0000-0000CB740000}"/>
    <cellStyle name="40% - Dekorfärg1 3 8 2 3 2" xfId="48390" xr:uid="{00000000-0005-0000-0000-0000CC740000}"/>
    <cellStyle name="40% - Dekorfärg1 3 8 2 4" xfId="30301" xr:uid="{00000000-0005-0000-0000-0000CD740000}"/>
    <cellStyle name="40% - Dekorfärg1 3 8 2 5" xfId="48391" xr:uid="{00000000-0005-0000-0000-0000CE740000}"/>
    <cellStyle name="40% - Dekorfärg1 3 8 2_Tabell 6a K" xfId="20606" xr:uid="{00000000-0005-0000-0000-0000CF740000}"/>
    <cellStyle name="40% - Dekorfärg1 3 8 3" xfId="6112" xr:uid="{00000000-0005-0000-0000-0000D0740000}"/>
    <cellStyle name="40% - Dekorfärg1 3 8 3 2" xfId="14997" xr:uid="{00000000-0005-0000-0000-0000D1740000}"/>
    <cellStyle name="40% - Dekorfärg1 3 8 3 2 2" xfId="48392" xr:uid="{00000000-0005-0000-0000-0000D2740000}"/>
    <cellStyle name="40% - Dekorfärg1 3 8 3 3" xfId="32494" xr:uid="{00000000-0005-0000-0000-0000D3740000}"/>
    <cellStyle name="40% - Dekorfärg1 3 8 3 4" xfId="48393" xr:uid="{00000000-0005-0000-0000-0000D4740000}"/>
    <cellStyle name="40% - Dekorfärg1 3 8 3_Tabell 6a K" xfId="26351" xr:uid="{00000000-0005-0000-0000-0000D5740000}"/>
    <cellStyle name="40% - Dekorfärg1 3 8 4" xfId="10612" xr:uid="{00000000-0005-0000-0000-0000D6740000}"/>
    <cellStyle name="40% - Dekorfärg1 3 8 4 2" xfId="48394" xr:uid="{00000000-0005-0000-0000-0000D7740000}"/>
    <cellStyle name="40% - Dekorfärg1 3 8 4 2 2" xfId="48395" xr:uid="{00000000-0005-0000-0000-0000D8740000}"/>
    <cellStyle name="40% - Dekorfärg1 3 8 4 3" xfId="48396" xr:uid="{00000000-0005-0000-0000-0000D9740000}"/>
    <cellStyle name="40% - Dekorfärg1 3 8 5" xfId="28109" xr:uid="{00000000-0005-0000-0000-0000DA740000}"/>
    <cellStyle name="40% - Dekorfärg1 3 8 5 2" xfId="48397" xr:uid="{00000000-0005-0000-0000-0000DB740000}"/>
    <cellStyle name="40% - Dekorfärg1 3 8 6" xfId="48398" xr:uid="{00000000-0005-0000-0000-0000DC740000}"/>
    <cellStyle name="40% - Dekorfärg1 3 8 7" xfId="48399" xr:uid="{00000000-0005-0000-0000-0000DD740000}"/>
    <cellStyle name="40% - Dekorfärg1 3 8_Tabell 6a K" xfId="17899" xr:uid="{00000000-0005-0000-0000-0000DE740000}"/>
    <cellStyle name="40% - Dekorfärg1 3 9" xfId="2363" xr:uid="{00000000-0005-0000-0000-0000DF740000}"/>
    <cellStyle name="40% - Dekorfärg1 3 9 2" xfId="6749" xr:uid="{00000000-0005-0000-0000-0000E0740000}"/>
    <cellStyle name="40% - Dekorfärg1 3 9 2 2" xfId="15634" xr:uid="{00000000-0005-0000-0000-0000E1740000}"/>
    <cellStyle name="40% - Dekorfärg1 3 9 2 2 2" xfId="48400" xr:uid="{00000000-0005-0000-0000-0000E2740000}"/>
    <cellStyle name="40% - Dekorfärg1 3 9 2 3" xfId="33131" xr:uid="{00000000-0005-0000-0000-0000E3740000}"/>
    <cellStyle name="40% - Dekorfärg1 3 9 2 4" xfId="48401" xr:uid="{00000000-0005-0000-0000-0000E4740000}"/>
    <cellStyle name="40% - Dekorfärg1 3 9 2_Tabell 6a K" xfId="18382" xr:uid="{00000000-0005-0000-0000-0000E5740000}"/>
    <cellStyle name="40% - Dekorfärg1 3 9 3" xfId="11248" xr:uid="{00000000-0005-0000-0000-0000E6740000}"/>
    <cellStyle name="40% - Dekorfärg1 3 9 3 2" xfId="48402" xr:uid="{00000000-0005-0000-0000-0000E7740000}"/>
    <cellStyle name="40% - Dekorfärg1 3 9 3 2 2" xfId="48403" xr:uid="{00000000-0005-0000-0000-0000E8740000}"/>
    <cellStyle name="40% - Dekorfärg1 3 9 3 3" xfId="48404" xr:uid="{00000000-0005-0000-0000-0000E9740000}"/>
    <cellStyle name="40% - Dekorfärg1 3 9 4" xfId="28745" xr:uid="{00000000-0005-0000-0000-0000EA740000}"/>
    <cellStyle name="40% - Dekorfärg1 3 9 4 2" xfId="48405" xr:uid="{00000000-0005-0000-0000-0000EB740000}"/>
    <cellStyle name="40% - Dekorfärg1 3 9 5" xfId="48406" xr:uid="{00000000-0005-0000-0000-0000EC740000}"/>
    <cellStyle name="40% - Dekorfärg1 3 9 6" xfId="48407" xr:uid="{00000000-0005-0000-0000-0000ED740000}"/>
    <cellStyle name="40% - Dekorfärg1 3 9_Tabell 6a K" xfId="23701" xr:uid="{00000000-0005-0000-0000-0000EE740000}"/>
    <cellStyle name="40% - Dekorfärg1 3_Tabell 6a K" xfId="21525" xr:uid="{00000000-0005-0000-0000-0000EF740000}"/>
    <cellStyle name="40% - Dekorfärg1 4" xfId="299" xr:uid="{00000000-0005-0000-0000-0000F0740000}"/>
    <cellStyle name="40% - Dekorfärg1 4 10" xfId="48408" xr:uid="{00000000-0005-0000-0000-0000F1740000}"/>
    <cellStyle name="40% - Dekorfärg1 4 11" xfId="48409" xr:uid="{00000000-0005-0000-0000-0000F2740000}"/>
    <cellStyle name="40% - Dekorfärg1 4 12" xfId="48410" xr:uid="{00000000-0005-0000-0000-0000F3740000}"/>
    <cellStyle name="40% - Dekorfärg1 4 2" xfId="511" xr:uid="{00000000-0005-0000-0000-0000F4740000}"/>
    <cellStyle name="40% - Dekorfärg1 4 2 2" xfId="935" xr:uid="{00000000-0005-0000-0000-0000F5740000}"/>
    <cellStyle name="40% - Dekorfärg1 4 2 2 2" xfId="1749" xr:uid="{00000000-0005-0000-0000-0000F6740000}"/>
    <cellStyle name="40% - Dekorfärg1 4 2 2 2 2" xfId="3941" xr:uid="{00000000-0005-0000-0000-0000F7740000}"/>
    <cellStyle name="40% - Dekorfärg1 4 2 2 2 2 2" xfId="8327" xr:uid="{00000000-0005-0000-0000-0000F8740000}"/>
    <cellStyle name="40% - Dekorfärg1 4 2 2 2 2 2 2" xfId="17212" xr:uid="{00000000-0005-0000-0000-0000F9740000}"/>
    <cellStyle name="40% - Dekorfärg1 4 2 2 2 2 2 2 2" xfId="48411" xr:uid="{00000000-0005-0000-0000-0000FA740000}"/>
    <cellStyle name="40% - Dekorfärg1 4 2 2 2 2 2 3" xfId="34709" xr:uid="{00000000-0005-0000-0000-0000FB740000}"/>
    <cellStyle name="40% - Dekorfärg1 4 2 2 2 2 2_Tabell 6a K" xfId="20293" xr:uid="{00000000-0005-0000-0000-0000FC740000}"/>
    <cellStyle name="40% - Dekorfärg1 4 2 2 2 2 3" xfId="12826" xr:uid="{00000000-0005-0000-0000-0000FD740000}"/>
    <cellStyle name="40% - Dekorfärg1 4 2 2 2 2 3 2" xfId="48412" xr:uid="{00000000-0005-0000-0000-0000FE740000}"/>
    <cellStyle name="40% - Dekorfärg1 4 2 2 2 2 4" xfId="30323" xr:uid="{00000000-0005-0000-0000-0000FF740000}"/>
    <cellStyle name="40% - Dekorfärg1 4 2 2 2 2 5" xfId="48413" xr:uid="{00000000-0005-0000-0000-000000750000}"/>
    <cellStyle name="40% - Dekorfärg1 4 2 2 2 2_Tabell 6a K" xfId="26251" xr:uid="{00000000-0005-0000-0000-000001750000}"/>
    <cellStyle name="40% - Dekorfärg1 4 2 2 2 3" xfId="6134" xr:uid="{00000000-0005-0000-0000-000002750000}"/>
    <cellStyle name="40% - Dekorfärg1 4 2 2 2 3 2" xfId="15019" xr:uid="{00000000-0005-0000-0000-000003750000}"/>
    <cellStyle name="40% - Dekorfärg1 4 2 2 2 3 2 2" xfId="48414" xr:uid="{00000000-0005-0000-0000-000004750000}"/>
    <cellStyle name="40% - Dekorfärg1 4 2 2 2 3 3" xfId="32516" xr:uid="{00000000-0005-0000-0000-000005750000}"/>
    <cellStyle name="40% - Dekorfärg1 4 2 2 2 3 4" xfId="48415" xr:uid="{00000000-0005-0000-0000-000006750000}"/>
    <cellStyle name="40% - Dekorfärg1 4 2 2 2 3_Tabell 6a K" xfId="25896" xr:uid="{00000000-0005-0000-0000-000007750000}"/>
    <cellStyle name="40% - Dekorfärg1 4 2 2 2 4" xfId="10634" xr:uid="{00000000-0005-0000-0000-000008750000}"/>
    <cellStyle name="40% - Dekorfärg1 4 2 2 2 4 2" xfId="48416" xr:uid="{00000000-0005-0000-0000-000009750000}"/>
    <cellStyle name="40% - Dekorfärg1 4 2 2 2 4 2 2" xfId="48417" xr:uid="{00000000-0005-0000-0000-00000A750000}"/>
    <cellStyle name="40% - Dekorfärg1 4 2 2 2 4 3" xfId="48418" xr:uid="{00000000-0005-0000-0000-00000B750000}"/>
    <cellStyle name="40% - Dekorfärg1 4 2 2 2 5" xfId="28131" xr:uid="{00000000-0005-0000-0000-00000C750000}"/>
    <cellStyle name="40% - Dekorfärg1 4 2 2 2 5 2" xfId="48419" xr:uid="{00000000-0005-0000-0000-00000D750000}"/>
    <cellStyle name="40% - Dekorfärg1 4 2 2 2 6" xfId="48420" xr:uid="{00000000-0005-0000-0000-00000E750000}"/>
    <cellStyle name="40% - Dekorfärg1 4 2 2 2 7" xfId="48421" xr:uid="{00000000-0005-0000-0000-00000F750000}"/>
    <cellStyle name="40% - Dekorfärg1 4 2 2 2_Tabell 6a K" xfId="24946" xr:uid="{00000000-0005-0000-0000-000010750000}"/>
    <cellStyle name="40% - Dekorfärg1 4 2 2 3" xfId="3127" xr:uid="{00000000-0005-0000-0000-000011750000}"/>
    <cellStyle name="40% - Dekorfärg1 4 2 2 3 2" xfId="7513" xr:uid="{00000000-0005-0000-0000-000012750000}"/>
    <cellStyle name="40% - Dekorfärg1 4 2 2 3 2 2" xfId="16398" xr:uid="{00000000-0005-0000-0000-000013750000}"/>
    <cellStyle name="40% - Dekorfärg1 4 2 2 3 2 2 2" xfId="48422" xr:uid="{00000000-0005-0000-0000-000014750000}"/>
    <cellStyle name="40% - Dekorfärg1 4 2 2 3 2 3" xfId="33895" xr:uid="{00000000-0005-0000-0000-000015750000}"/>
    <cellStyle name="40% - Dekorfärg1 4 2 2 3 2 4" xfId="48423" xr:uid="{00000000-0005-0000-0000-000016750000}"/>
    <cellStyle name="40% - Dekorfärg1 4 2 2 3 2_Tabell 6a K" xfId="19648" xr:uid="{00000000-0005-0000-0000-000017750000}"/>
    <cellStyle name="40% - Dekorfärg1 4 2 2 3 3" xfId="12012" xr:uid="{00000000-0005-0000-0000-000018750000}"/>
    <cellStyle name="40% - Dekorfärg1 4 2 2 3 3 2" xfId="48424" xr:uid="{00000000-0005-0000-0000-000019750000}"/>
    <cellStyle name="40% - Dekorfärg1 4 2 2 3 3 2 2" xfId="48425" xr:uid="{00000000-0005-0000-0000-00001A750000}"/>
    <cellStyle name="40% - Dekorfärg1 4 2 2 3 3 3" xfId="48426" xr:uid="{00000000-0005-0000-0000-00001B750000}"/>
    <cellStyle name="40% - Dekorfärg1 4 2 2 3 4" xfId="29509" xr:uid="{00000000-0005-0000-0000-00001C750000}"/>
    <cellStyle name="40% - Dekorfärg1 4 2 2 3 4 2" xfId="48427" xr:uid="{00000000-0005-0000-0000-00001D750000}"/>
    <cellStyle name="40% - Dekorfärg1 4 2 2 3 5" xfId="48428" xr:uid="{00000000-0005-0000-0000-00001E750000}"/>
    <cellStyle name="40% - Dekorfärg1 4 2 2 3 6" xfId="48429" xr:uid="{00000000-0005-0000-0000-00001F750000}"/>
    <cellStyle name="40% - Dekorfärg1 4 2 2 3_Tabell 6a K" xfId="19121" xr:uid="{00000000-0005-0000-0000-000020750000}"/>
    <cellStyle name="40% - Dekorfärg1 4 2 2 4" xfId="5320" xr:uid="{00000000-0005-0000-0000-000021750000}"/>
    <cellStyle name="40% - Dekorfärg1 4 2 2 4 2" xfId="14205" xr:uid="{00000000-0005-0000-0000-000022750000}"/>
    <cellStyle name="40% - Dekorfärg1 4 2 2 4 2 2" xfId="48430" xr:uid="{00000000-0005-0000-0000-000023750000}"/>
    <cellStyle name="40% - Dekorfärg1 4 2 2 4 3" xfId="31702" xr:uid="{00000000-0005-0000-0000-000024750000}"/>
    <cellStyle name="40% - Dekorfärg1 4 2 2 4 4" xfId="48431" xr:uid="{00000000-0005-0000-0000-000025750000}"/>
    <cellStyle name="40% - Dekorfärg1 4 2 2 4_Tabell 6a K" xfId="23162" xr:uid="{00000000-0005-0000-0000-000026750000}"/>
    <cellStyle name="40% - Dekorfärg1 4 2 2 5" xfId="9820" xr:uid="{00000000-0005-0000-0000-000027750000}"/>
    <cellStyle name="40% - Dekorfärg1 4 2 2 5 2" xfId="48432" xr:uid="{00000000-0005-0000-0000-000028750000}"/>
    <cellStyle name="40% - Dekorfärg1 4 2 2 5 2 2" xfId="48433" xr:uid="{00000000-0005-0000-0000-000029750000}"/>
    <cellStyle name="40% - Dekorfärg1 4 2 2 5 3" xfId="48434" xr:uid="{00000000-0005-0000-0000-00002A750000}"/>
    <cellStyle name="40% - Dekorfärg1 4 2 2 6" xfId="27317" xr:uid="{00000000-0005-0000-0000-00002B750000}"/>
    <cellStyle name="40% - Dekorfärg1 4 2 2 6 2" xfId="48435" xr:uid="{00000000-0005-0000-0000-00002C750000}"/>
    <cellStyle name="40% - Dekorfärg1 4 2 2 7" xfId="48436" xr:uid="{00000000-0005-0000-0000-00002D750000}"/>
    <cellStyle name="40% - Dekorfärg1 4 2 2 8" xfId="48437" xr:uid="{00000000-0005-0000-0000-00002E750000}"/>
    <cellStyle name="40% - Dekorfärg1 4 2 2_Tabell 6a K" xfId="18111" xr:uid="{00000000-0005-0000-0000-00002F750000}"/>
    <cellStyle name="40% - Dekorfärg1 4 2 3" xfId="1748" xr:uid="{00000000-0005-0000-0000-000030750000}"/>
    <cellStyle name="40% - Dekorfärg1 4 2 3 2" xfId="3940" xr:uid="{00000000-0005-0000-0000-000031750000}"/>
    <cellStyle name="40% - Dekorfärg1 4 2 3 2 2" xfId="8326" xr:uid="{00000000-0005-0000-0000-000032750000}"/>
    <cellStyle name="40% - Dekorfärg1 4 2 3 2 2 2" xfId="17211" xr:uid="{00000000-0005-0000-0000-000033750000}"/>
    <cellStyle name="40% - Dekorfärg1 4 2 3 2 2 2 2" xfId="48438" xr:uid="{00000000-0005-0000-0000-000034750000}"/>
    <cellStyle name="40% - Dekorfärg1 4 2 3 2 2 3" xfId="34708" xr:uid="{00000000-0005-0000-0000-000035750000}"/>
    <cellStyle name="40% - Dekorfärg1 4 2 3 2 2_Tabell 6a K" xfId="20060" xr:uid="{00000000-0005-0000-0000-000036750000}"/>
    <cellStyle name="40% - Dekorfärg1 4 2 3 2 3" xfId="12825" xr:uid="{00000000-0005-0000-0000-000037750000}"/>
    <cellStyle name="40% - Dekorfärg1 4 2 3 2 3 2" xfId="48439" xr:uid="{00000000-0005-0000-0000-000038750000}"/>
    <cellStyle name="40% - Dekorfärg1 4 2 3 2 4" xfId="30322" xr:uid="{00000000-0005-0000-0000-000039750000}"/>
    <cellStyle name="40% - Dekorfärg1 4 2 3 2 5" xfId="48440" xr:uid="{00000000-0005-0000-0000-00003A750000}"/>
    <cellStyle name="40% - Dekorfärg1 4 2 3 2_Tabell 6a K" xfId="19476" xr:uid="{00000000-0005-0000-0000-00003B750000}"/>
    <cellStyle name="40% - Dekorfärg1 4 2 3 3" xfId="6133" xr:uid="{00000000-0005-0000-0000-00003C750000}"/>
    <cellStyle name="40% - Dekorfärg1 4 2 3 3 2" xfId="15018" xr:uid="{00000000-0005-0000-0000-00003D750000}"/>
    <cellStyle name="40% - Dekorfärg1 4 2 3 3 2 2" xfId="48441" xr:uid="{00000000-0005-0000-0000-00003E750000}"/>
    <cellStyle name="40% - Dekorfärg1 4 2 3 3 3" xfId="32515" xr:uid="{00000000-0005-0000-0000-00003F750000}"/>
    <cellStyle name="40% - Dekorfärg1 4 2 3 3 4" xfId="48442" xr:uid="{00000000-0005-0000-0000-000040750000}"/>
    <cellStyle name="40% - Dekorfärg1 4 2 3 3_Tabell 6a K" xfId="24315" xr:uid="{00000000-0005-0000-0000-000041750000}"/>
    <cellStyle name="40% - Dekorfärg1 4 2 3 4" xfId="10633" xr:uid="{00000000-0005-0000-0000-000042750000}"/>
    <cellStyle name="40% - Dekorfärg1 4 2 3 4 2" xfId="48443" xr:uid="{00000000-0005-0000-0000-000043750000}"/>
    <cellStyle name="40% - Dekorfärg1 4 2 3 4 2 2" xfId="48444" xr:uid="{00000000-0005-0000-0000-000044750000}"/>
    <cellStyle name="40% - Dekorfärg1 4 2 3 4 3" xfId="48445" xr:uid="{00000000-0005-0000-0000-000045750000}"/>
    <cellStyle name="40% - Dekorfärg1 4 2 3 5" xfId="28130" xr:uid="{00000000-0005-0000-0000-000046750000}"/>
    <cellStyle name="40% - Dekorfärg1 4 2 3 5 2" xfId="48446" xr:uid="{00000000-0005-0000-0000-000047750000}"/>
    <cellStyle name="40% - Dekorfärg1 4 2 3 6" xfId="48447" xr:uid="{00000000-0005-0000-0000-000048750000}"/>
    <cellStyle name="40% - Dekorfärg1 4 2 3 7" xfId="48448" xr:uid="{00000000-0005-0000-0000-000049750000}"/>
    <cellStyle name="40% - Dekorfärg1 4 2 3_Tabell 6a K" xfId="18948" xr:uid="{00000000-0005-0000-0000-00004A750000}"/>
    <cellStyle name="40% - Dekorfärg1 4 2 4" xfId="2703" xr:uid="{00000000-0005-0000-0000-00004B750000}"/>
    <cellStyle name="40% - Dekorfärg1 4 2 4 2" xfId="7089" xr:uid="{00000000-0005-0000-0000-00004C750000}"/>
    <cellStyle name="40% - Dekorfärg1 4 2 4 2 2" xfId="15974" xr:uid="{00000000-0005-0000-0000-00004D750000}"/>
    <cellStyle name="40% - Dekorfärg1 4 2 4 2 2 2" xfId="48449" xr:uid="{00000000-0005-0000-0000-00004E750000}"/>
    <cellStyle name="40% - Dekorfärg1 4 2 4 2 3" xfId="33471" xr:uid="{00000000-0005-0000-0000-00004F750000}"/>
    <cellStyle name="40% - Dekorfärg1 4 2 4 2 4" xfId="48450" xr:uid="{00000000-0005-0000-0000-000050750000}"/>
    <cellStyle name="40% - Dekorfärg1 4 2 4 2_Tabell 6a K" xfId="22906" xr:uid="{00000000-0005-0000-0000-000051750000}"/>
    <cellStyle name="40% - Dekorfärg1 4 2 4 3" xfId="11588" xr:uid="{00000000-0005-0000-0000-000052750000}"/>
    <cellStyle name="40% - Dekorfärg1 4 2 4 3 2" xfId="48451" xr:uid="{00000000-0005-0000-0000-000053750000}"/>
    <cellStyle name="40% - Dekorfärg1 4 2 4 3 2 2" xfId="48452" xr:uid="{00000000-0005-0000-0000-000054750000}"/>
    <cellStyle name="40% - Dekorfärg1 4 2 4 3 3" xfId="48453" xr:uid="{00000000-0005-0000-0000-000055750000}"/>
    <cellStyle name="40% - Dekorfärg1 4 2 4 4" xfId="29085" xr:uid="{00000000-0005-0000-0000-000056750000}"/>
    <cellStyle name="40% - Dekorfärg1 4 2 4 4 2" xfId="48454" xr:uid="{00000000-0005-0000-0000-000057750000}"/>
    <cellStyle name="40% - Dekorfärg1 4 2 4 5" xfId="48455" xr:uid="{00000000-0005-0000-0000-000058750000}"/>
    <cellStyle name="40% - Dekorfärg1 4 2 4 6" xfId="48456" xr:uid="{00000000-0005-0000-0000-000059750000}"/>
    <cellStyle name="40% - Dekorfärg1 4 2 4_Tabell 6a K" xfId="18453" xr:uid="{00000000-0005-0000-0000-00005A750000}"/>
    <cellStyle name="40% - Dekorfärg1 4 2 5" xfId="4896" xr:uid="{00000000-0005-0000-0000-00005B750000}"/>
    <cellStyle name="40% - Dekorfärg1 4 2 5 2" xfId="13781" xr:uid="{00000000-0005-0000-0000-00005C750000}"/>
    <cellStyle name="40% - Dekorfärg1 4 2 5 2 2" xfId="48457" xr:uid="{00000000-0005-0000-0000-00005D750000}"/>
    <cellStyle name="40% - Dekorfärg1 4 2 5 3" xfId="31278" xr:uid="{00000000-0005-0000-0000-00005E750000}"/>
    <cellStyle name="40% - Dekorfärg1 4 2 5 4" xfId="48458" xr:uid="{00000000-0005-0000-0000-00005F750000}"/>
    <cellStyle name="40% - Dekorfärg1 4 2 5_Tabell 6a K" xfId="25332" xr:uid="{00000000-0005-0000-0000-000060750000}"/>
    <cellStyle name="40% - Dekorfärg1 4 2 6" xfId="9396" xr:uid="{00000000-0005-0000-0000-000061750000}"/>
    <cellStyle name="40% - Dekorfärg1 4 2 6 2" xfId="48459" xr:uid="{00000000-0005-0000-0000-000062750000}"/>
    <cellStyle name="40% - Dekorfärg1 4 2 6 2 2" xfId="48460" xr:uid="{00000000-0005-0000-0000-000063750000}"/>
    <cellStyle name="40% - Dekorfärg1 4 2 6 3" xfId="48461" xr:uid="{00000000-0005-0000-0000-000064750000}"/>
    <cellStyle name="40% - Dekorfärg1 4 2 7" xfId="26893" xr:uid="{00000000-0005-0000-0000-000065750000}"/>
    <cellStyle name="40% - Dekorfärg1 4 2 7 2" xfId="48462" xr:uid="{00000000-0005-0000-0000-000066750000}"/>
    <cellStyle name="40% - Dekorfärg1 4 2 8" xfId="48463" xr:uid="{00000000-0005-0000-0000-000067750000}"/>
    <cellStyle name="40% - Dekorfärg1 4 2 9" xfId="48464" xr:uid="{00000000-0005-0000-0000-000068750000}"/>
    <cellStyle name="40% - Dekorfärg1 4 2_Tabell 6a K" xfId="20992" xr:uid="{00000000-0005-0000-0000-000069750000}"/>
    <cellStyle name="40% - Dekorfärg1 4 3" xfId="723" xr:uid="{00000000-0005-0000-0000-00006A750000}"/>
    <cellStyle name="40% - Dekorfärg1 4 3 2" xfId="1750" xr:uid="{00000000-0005-0000-0000-00006B750000}"/>
    <cellStyle name="40% - Dekorfärg1 4 3 2 2" xfId="3942" xr:uid="{00000000-0005-0000-0000-00006C750000}"/>
    <cellStyle name="40% - Dekorfärg1 4 3 2 2 2" xfId="8328" xr:uid="{00000000-0005-0000-0000-00006D750000}"/>
    <cellStyle name="40% - Dekorfärg1 4 3 2 2 2 2" xfId="17213" xr:uid="{00000000-0005-0000-0000-00006E750000}"/>
    <cellStyle name="40% - Dekorfärg1 4 3 2 2 2 2 2" xfId="48465" xr:uid="{00000000-0005-0000-0000-00006F750000}"/>
    <cellStyle name="40% - Dekorfärg1 4 3 2 2 2 3" xfId="34710" xr:uid="{00000000-0005-0000-0000-000070750000}"/>
    <cellStyle name="40% - Dekorfärg1 4 3 2 2 2_Tabell 6a K" xfId="9023" xr:uid="{00000000-0005-0000-0000-000071750000}"/>
    <cellStyle name="40% - Dekorfärg1 4 3 2 2 3" xfId="12827" xr:uid="{00000000-0005-0000-0000-000072750000}"/>
    <cellStyle name="40% - Dekorfärg1 4 3 2 2 3 2" xfId="48466" xr:uid="{00000000-0005-0000-0000-000073750000}"/>
    <cellStyle name="40% - Dekorfärg1 4 3 2 2 4" xfId="30324" xr:uid="{00000000-0005-0000-0000-000074750000}"/>
    <cellStyle name="40% - Dekorfärg1 4 3 2 2 5" xfId="48467" xr:uid="{00000000-0005-0000-0000-000075750000}"/>
    <cellStyle name="40% - Dekorfärg1 4 3 2 2_Tabell 6a K" xfId="24081" xr:uid="{00000000-0005-0000-0000-000076750000}"/>
    <cellStyle name="40% - Dekorfärg1 4 3 2 3" xfId="6135" xr:uid="{00000000-0005-0000-0000-000077750000}"/>
    <cellStyle name="40% - Dekorfärg1 4 3 2 3 2" xfId="15020" xr:uid="{00000000-0005-0000-0000-000078750000}"/>
    <cellStyle name="40% - Dekorfärg1 4 3 2 3 2 2" xfId="48468" xr:uid="{00000000-0005-0000-0000-000079750000}"/>
    <cellStyle name="40% - Dekorfärg1 4 3 2 3 3" xfId="32517" xr:uid="{00000000-0005-0000-0000-00007A750000}"/>
    <cellStyle name="40% - Dekorfärg1 4 3 2 3 4" xfId="48469" xr:uid="{00000000-0005-0000-0000-00007B750000}"/>
    <cellStyle name="40% - Dekorfärg1 4 3 2 3_Tabell 6a K" xfId="26423" xr:uid="{00000000-0005-0000-0000-00007C750000}"/>
    <cellStyle name="40% - Dekorfärg1 4 3 2 4" xfId="10635" xr:uid="{00000000-0005-0000-0000-00007D750000}"/>
    <cellStyle name="40% - Dekorfärg1 4 3 2 4 2" xfId="48470" xr:uid="{00000000-0005-0000-0000-00007E750000}"/>
    <cellStyle name="40% - Dekorfärg1 4 3 2 4 2 2" xfId="48471" xr:uid="{00000000-0005-0000-0000-00007F750000}"/>
    <cellStyle name="40% - Dekorfärg1 4 3 2 4 3" xfId="48472" xr:uid="{00000000-0005-0000-0000-000080750000}"/>
    <cellStyle name="40% - Dekorfärg1 4 3 2 5" xfId="28132" xr:uid="{00000000-0005-0000-0000-000081750000}"/>
    <cellStyle name="40% - Dekorfärg1 4 3 2 5 2" xfId="48473" xr:uid="{00000000-0005-0000-0000-000082750000}"/>
    <cellStyle name="40% - Dekorfärg1 4 3 2 6" xfId="48474" xr:uid="{00000000-0005-0000-0000-000083750000}"/>
    <cellStyle name="40% - Dekorfärg1 4 3 2 7" xfId="48475" xr:uid="{00000000-0005-0000-0000-000084750000}"/>
    <cellStyle name="40% - Dekorfärg1 4 3 2_Tabell 6a K" xfId="22775" xr:uid="{00000000-0005-0000-0000-000085750000}"/>
    <cellStyle name="40% - Dekorfärg1 4 3 3" xfId="2915" xr:uid="{00000000-0005-0000-0000-000086750000}"/>
    <cellStyle name="40% - Dekorfärg1 4 3 3 2" xfId="7301" xr:uid="{00000000-0005-0000-0000-000087750000}"/>
    <cellStyle name="40% - Dekorfärg1 4 3 3 2 2" xfId="16186" xr:uid="{00000000-0005-0000-0000-000088750000}"/>
    <cellStyle name="40% - Dekorfärg1 4 3 3 2 2 2" xfId="48476" xr:uid="{00000000-0005-0000-0000-000089750000}"/>
    <cellStyle name="40% - Dekorfärg1 4 3 3 2 3" xfId="33683" xr:uid="{00000000-0005-0000-0000-00008A750000}"/>
    <cellStyle name="40% - Dekorfärg1 4 3 3 2 4" xfId="48477" xr:uid="{00000000-0005-0000-0000-00008B750000}"/>
    <cellStyle name="40% - Dekorfärg1 4 3 3 2_Tabell 6a K" xfId="22319" xr:uid="{00000000-0005-0000-0000-00008C750000}"/>
    <cellStyle name="40% - Dekorfärg1 4 3 3 3" xfId="11800" xr:uid="{00000000-0005-0000-0000-00008D750000}"/>
    <cellStyle name="40% - Dekorfärg1 4 3 3 3 2" xfId="48478" xr:uid="{00000000-0005-0000-0000-00008E750000}"/>
    <cellStyle name="40% - Dekorfärg1 4 3 3 3 2 2" xfId="48479" xr:uid="{00000000-0005-0000-0000-00008F750000}"/>
    <cellStyle name="40% - Dekorfärg1 4 3 3 3 3" xfId="48480" xr:uid="{00000000-0005-0000-0000-000090750000}"/>
    <cellStyle name="40% - Dekorfärg1 4 3 3 4" xfId="29297" xr:uid="{00000000-0005-0000-0000-000091750000}"/>
    <cellStyle name="40% - Dekorfärg1 4 3 3 4 2" xfId="48481" xr:uid="{00000000-0005-0000-0000-000092750000}"/>
    <cellStyle name="40% - Dekorfärg1 4 3 3 5" xfId="48482" xr:uid="{00000000-0005-0000-0000-000093750000}"/>
    <cellStyle name="40% - Dekorfärg1 4 3 3 6" xfId="48483" xr:uid="{00000000-0005-0000-0000-000094750000}"/>
    <cellStyle name="40% - Dekorfärg1 4 3 3_Tabell 6a K" xfId="18224" xr:uid="{00000000-0005-0000-0000-000095750000}"/>
    <cellStyle name="40% - Dekorfärg1 4 3 4" xfId="5108" xr:uid="{00000000-0005-0000-0000-000096750000}"/>
    <cellStyle name="40% - Dekorfärg1 4 3 4 2" xfId="13993" xr:uid="{00000000-0005-0000-0000-000097750000}"/>
    <cellStyle name="40% - Dekorfärg1 4 3 4 2 2" xfId="48484" xr:uid="{00000000-0005-0000-0000-000098750000}"/>
    <cellStyle name="40% - Dekorfärg1 4 3 4 3" xfId="31490" xr:uid="{00000000-0005-0000-0000-000099750000}"/>
    <cellStyle name="40% - Dekorfärg1 4 3 4 4" xfId="48485" xr:uid="{00000000-0005-0000-0000-00009A750000}"/>
    <cellStyle name="40% - Dekorfärg1 4 3 4_Tabell 6a K" xfId="24011" xr:uid="{00000000-0005-0000-0000-00009B750000}"/>
    <cellStyle name="40% - Dekorfärg1 4 3 5" xfId="9608" xr:uid="{00000000-0005-0000-0000-00009C750000}"/>
    <cellStyle name="40% - Dekorfärg1 4 3 5 2" xfId="48486" xr:uid="{00000000-0005-0000-0000-00009D750000}"/>
    <cellStyle name="40% - Dekorfärg1 4 3 5 2 2" xfId="48487" xr:uid="{00000000-0005-0000-0000-00009E750000}"/>
    <cellStyle name="40% - Dekorfärg1 4 3 5 3" xfId="48488" xr:uid="{00000000-0005-0000-0000-00009F750000}"/>
    <cellStyle name="40% - Dekorfärg1 4 3 6" xfId="27105" xr:uid="{00000000-0005-0000-0000-0000A0750000}"/>
    <cellStyle name="40% - Dekorfärg1 4 3 6 2" xfId="48489" xr:uid="{00000000-0005-0000-0000-0000A1750000}"/>
    <cellStyle name="40% - Dekorfärg1 4 3 7" xfId="48490" xr:uid="{00000000-0005-0000-0000-0000A2750000}"/>
    <cellStyle name="40% - Dekorfärg1 4 3 8" xfId="48491" xr:uid="{00000000-0005-0000-0000-0000A3750000}"/>
    <cellStyle name="40% - Dekorfärg1 4 3_Tabell 6a K" xfId="18533" xr:uid="{00000000-0005-0000-0000-0000A4750000}"/>
    <cellStyle name="40% - Dekorfärg1 4 4" xfId="1147" xr:uid="{00000000-0005-0000-0000-0000A5750000}"/>
    <cellStyle name="40% - Dekorfärg1 4 4 2" xfId="1751" xr:uid="{00000000-0005-0000-0000-0000A6750000}"/>
    <cellStyle name="40% - Dekorfärg1 4 4 2 2" xfId="3943" xr:uid="{00000000-0005-0000-0000-0000A7750000}"/>
    <cellStyle name="40% - Dekorfärg1 4 4 2 2 2" xfId="8329" xr:uid="{00000000-0005-0000-0000-0000A8750000}"/>
    <cellStyle name="40% - Dekorfärg1 4 4 2 2 2 2" xfId="17214" xr:uid="{00000000-0005-0000-0000-0000A9750000}"/>
    <cellStyle name="40% - Dekorfärg1 4 4 2 2 2 2 2" xfId="48492" xr:uid="{00000000-0005-0000-0000-0000AA750000}"/>
    <cellStyle name="40% - Dekorfärg1 4 4 2 2 2 3" xfId="34711" xr:uid="{00000000-0005-0000-0000-0000AB750000}"/>
    <cellStyle name="40% - Dekorfärg1 4 4 2 2 2_Tabell 6a K" xfId="19744" xr:uid="{00000000-0005-0000-0000-0000AC750000}"/>
    <cellStyle name="40% - Dekorfärg1 4 4 2 2 3" xfId="12828" xr:uid="{00000000-0005-0000-0000-0000AD750000}"/>
    <cellStyle name="40% - Dekorfärg1 4 4 2 2 3 2" xfId="48493" xr:uid="{00000000-0005-0000-0000-0000AE750000}"/>
    <cellStyle name="40% - Dekorfärg1 4 4 2 2 4" xfId="30325" xr:uid="{00000000-0005-0000-0000-0000AF750000}"/>
    <cellStyle name="40% - Dekorfärg1 4 4 2 2 5" xfId="48494" xr:uid="{00000000-0005-0000-0000-0000B0750000}"/>
    <cellStyle name="40% - Dekorfärg1 4 4 2 2_Tabell 6a K" xfId="24527" xr:uid="{00000000-0005-0000-0000-0000B1750000}"/>
    <cellStyle name="40% - Dekorfärg1 4 4 2 3" xfId="6136" xr:uid="{00000000-0005-0000-0000-0000B2750000}"/>
    <cellStyle name="40% - Dekorfärg1 4 4 2 3 2" xfId="15021" xr:uid="{00000000-0005-0000-0000-0000B3750000}"/>
    <cellStyle name="40% - Dekorfärg1 4 4 2 3 2 2" xfId="48495" xr:uid="{00000000-0005-0000-0000-0000B4750000}"/>
    <cellStyle name="40% - Dekorfärg1 4 4 2 3 3" xfId="32518" xr:uid="{00000000-0005-0000-0000-0000B5750000}"/>
    <cellStyle name="40% - Dekorfärg1 4 4 2 3 4" xfId="48496" xr:uid="{00000000-0005-0000-0000-0000B6750000}"/>
    <cellStyle name="40% - Dekorfärg1 4 4 2 3_Tabell 6a K" xfId="19302" xr:uid="{00000000-0005-0000-0000-0000B7750000}"/>
    <cellStyle name="40% - Dekorfärg1 4 4 2 4" xfId="10636" xr:uid="{00000000-0005-0000-0000-0000B8750000}"/>
    <cellStyle name="40% - Dekorfärg1 4 4 2 4 2" xfId="48497" xr:uid="{00000000-0005-0000-0000-0000B9750000}"/>
    <cellStyle name="40% - Dekorfärg1 4 4 2 4 2 2" xfId="48498" xr:uid="{00000000-0005-0000-0000-0000BA750000}"/>
    <cellStyle name="40% - Dekorfärg1 4 4 2 4 3" xfId="48499" xr:uid="{00000000-0005-0000-0000-0000BB750000}"/>
    <cellStyle name="40% - Dekorfärg1 4 4 2 5" xfId="28133" xr:uid="{00000000-0005-0000-0000-0000BC750000}"/>
    <cellStyle name="40% - Dekorfärg1 4 4 2 5 2" xfId="48500" xr:uid="{00000000-0005-0000-0000-0000BD750000}"/>
    <cellStyle name="40% - Dekorfärg1 4 4 2 6" xfId="48501" xr:uid="{00000000-0005-0000-0000-0000BE750000}"/>
    <cellStyle name="40% - Dekorfärg1 4 4 2 7" xfId="48502" xr:uid="{00000000-0005-0000-0000-0000BF750000}"/>
    <cellStyle name="40% - Dekorfärg1 4 4 2_Tabell 6a K" xfId="25042" xr:uid="{00000000-0005-0000-0000-0000C0750000}"/>
    <cellStyle name="40% - Dekorfärg1 4 4 3" xfId="3339" xr:uid="{00000000-0005-0000-0000-0000C1750000}"/>
    <cellStyle name="40% - Dekorfärg1 4 4 3 2" xfId="7725" xr:uid="{00000000-0005-0000-0000-0000C2750000}"/>
    <cellStyle name="40% - Dekorfärg1 4 4 3 2 2" xfId="16610" xr:uid="{00000000-0005-0000-0000-0000C3750000}"/>
    <cellStyle name="40% - Dekorfärg1 4 4 3 2 2 2" xfId="48503" xr:uid="{00000000-0005-0000-0000-0000C4750000}"/>
    <cellStyle name="40% - Dekorfärg1 4 4 3 2 3" xfId="34107" xr:uid="{00000000-0005-0000-0000-0000C5750000}"/>
    <cellStyle name="40% - Dekorfärg1 4 4 3 2 4" xfId="48504" xr:uid="{00000000-0005-0000-0000-0000C6750000}"/>
    <cellStyle name="40% - Dekorfärg1 4 4 3 2_Tabell 6a K" xfId="24729" xr:uid="{00000000-0005-0000-0000-0000C7750000}"/>
    <cellStyle name="40% - Dekorfärg1 4 4 3 3" xfId="12224" xr:uid="{00000000-0005-0000-0000-0000C8750000}"/>
    <cellStyle name="40% - Dekorfärg1 4 4 3 3 2" xfId="48505" xr:uid="{00000000-0005-0000-0000-0000C9750000}"/>
    <cellStyle name="40% - Dekorfärg1 4 4 3 3 2 2" xfId="48506" xr:uid="{00000000-0005-0000-0000-0000CA750000}"/>
    <cellStyle name="40% - Dekorfärg1 4 4 3 3 3" xfId="48507" xr:uid="{00000000-0005-0000-0000-0000CB750000}"/>
    <cellStyle name="40% - Dekorfärg1 4 4 3 4" xfId="29721" xr:uid="{00000000-0005-0000-0000-0000CC750000}"/>
    <cellStyle name="40% - Dekorfärg1 4 4 3 4 2" xfId="48508" xr:uid="{00000000-0005-0000-0000-0000CD750000}"/>
    <cellStyle name="40% - Dekorfärg1 4 4 3 5" xfId="48509" xr:uid="{00000000-0005-0000-0000-0000CE750000}"/>
    <cellStyle name="40% - Dekorfärg1 4 4 3 6" xfId="48510" xr:uid="{00000000-0005-0000-0000-0000CF750000}"/>
    <cellStyle name="40% - Dekorfärg1 4 4 3_Tabell 6a K" xfId="22919" xr:uid="{00000000-0005-0000-0000-0000D0750000}"/>
    <cellStyle name="40% - Dekorfärg1 4 4 4" xfId="5532" xr:uid="{00000000-0005-0000-0000-0000D1750000}"/>
    <cellStyle name="40% - Dekorfärg1 4 4 4 2" xfId="14417" xr:uid="{00000000-0005-0000-0000-0000D2750000}"/>
    <cellStyle name="40% - Dekorfärg1 4 4 4 2 2" xfId="48511" xr:uid="{00000000-0005-0000-0000-0000D3750000}"/>
    <cellStyle name="40% - Dekorfärg1 4 4 4 3" xfId="31914" xr:uid="{00000000-0005-0000-0000-0000D4750000}"/>
    <cellStyle name="40% - Dekorfärg1 4 4 4 4" xfId="48512" xr:uid="{00000000-0005-0000-0000-0000D5750000}"/>
    <cellStyle name="40% - Dekorfärg1 4 4 4_Tabell 6a K" xfId="19208" xr:uid="{00000000-0005-0000-0000-0000D6750000}"/>
    <cellStyle name="40% - Dekorfärg1 4 4 5" xfId="10032" xr:uid="{00000000-0005-0000-0000-0000D7750000}"/>
    <cellStyle name="40% - Dekorfärg1 4 4 5 2" xfId="48513" xr:uid="{00000000-0005-0000-0000-0000D8750000}"/>
    <cellStyle name="40% - Dekorfärg1 4 4 5 2 2" xfId="48514" xr:uid="{00000000-0005-0000-0000-0000D9750000}"/>
    <cellStyle name="40% - Dekorfärg1 4 4 5 3" xfId="48515" xr:uid="{00000000-0005-0000-0000-0000DA750000}"/>
    <cellStyle name="40% - Dekorfärg1 4 4 6" xfId="27529" xr:uid="{00000000-0005-0000-0000-0000DB750000}"/>
    <cellStyle name="40% - Dekorfärg1 4 4 6 2" xfId="48516" xr:uid="{00000000-0005-0000-0000-0000DC750000}"/>
    <cellStyle name="40% - Dekorfärg1 4 4 7" xfId="48517" xr:uid="{00000000-0005-0000-0000-0000DD750000}"/>
    <cellStyle name="40% - Dekorfärg1 4 4 8" xfId="48518" xr:uid="{00000000-0005-0000-0000-0000DE750000}"/>
    <cellStyle name="40% - Dekorfärg1 4 4_Tabell 6a K" xfId="20151" xr:uid="{00000000-0005-0000-0000-0000DF750000}"/>
    <cellStyle name="40% - Dekorfärg1 4 5" xfId="1747" xr:uid="{00000000-0005-0000-0000-0000E0750000}"/>
    <cellStyle name="40% - Dekorfärg1 4 5 2" xfId="3939" xr:uid="{00000000-0005-0000-0000-0000E1750000}"/>
    <cellStyle name="40% - Dekorfärg1 4 5 2 2" xfId="8325" xr:uid="{00000000-0005-0000-0000-0000E2750000}"/>
    <cellStyle name="40% - Dekorfärg1 4 5 2 2 2" xfId="17210" xr:uid="{00000000-0005-0000-0000-0000E3750000}"/>
    <cellStyle name="40% - Dekorfärg1 4 5 2 2 2 2" xfId="48519" xr:uid="{00000000-0005-0000-0000-0000E4750000}"/>
    <cellStyle name="40% - Dekorfärg1 4 5 2 2 3" xfId="34707" xr:uid="{00000000-0005-0000-0000-0000E5750000}"/>
    <cellStyle name="40% - Dekorfärg1 4 5 2 2_Tabell 6a K" xfId="24403" xr:uid="{00000000-0005-0000-0000-0000E6750000}"/>
    <cellStyle name="40% - Dekorfärg1 4 5 2 3" xfId="12824" xr:uid="{00000000-0005-0000-0000-0000E7750000}"/>
    <cellStyle name="40% - Dekorfärg1 4 5 2 3 2" xfId="48520" xr:uid="{00000000-0005-0000-0000-0000E8750000}"/>
    <cellStyle name="40% - Dekorfärg1 4 5 2 4" xfId="30321" xr:uid="{00000000-0005-0000-0000-0000E9750000}"/>
    <cellStyle name="40% - Dekorfärg1 4 5 2 5" xfId="48521" xr:uid="{00000000-0005-0000-0000-0000EA750000}"/>
    <cellStyle name="40% - Dekorfärg1 4 5 2_Tabell 6a K" xfId="21647" xr:uid="{00000000-0005-0000-0000-0000EB750000}"/>
    <cellStyle name="40% - Dekorfärg1 4 5 3" xfId="6132" xr:uid="{00000000-0005-0000-0000-0000EC750000}"/>
    <cellStyle name="40% - Dekorfärg1 4 5 3 2" xfId="15017" xr:uid="{00000000-0005-0000-0000-0000ED750000}"/>
    <cellStyle name="40% - Dekorfärg1 4 5 3 2 2" xfId="48522" xr:uid="{00000000-0005-0000-0000-0000EE750000}"/>
    <cellStyle name="40% - Dekorfärg1 4 5 3 3" xfId="32514" xr:uid="{00000000-0005-0000-0000-0000EF750000}"/>
    <cellStyle name="40% - Dekorfärg1 4 5 3 4" xfId="48523" xr:uid="{00000000-0005-0000-0000-0000F0750000}"/>
    <cellStyle name="40% - Dekorfärg1 4 5 3_Tabell 6a K" xfId="18106" xr:uid="{00000000-0005-0000-0000-0000F1750000}"/>
    <cellStyle name="40% - Dekorfärg1 4 5 4" xfId="10632" xr:uid="{00000000-0005-0000-0000-0000F2750000}"/>
    <cellStyle name="40% - Dekorfärg1 4 5 4 2" xfId="48524" xr:uid="{00000000-0005-0000-0000-0000F3750000}"/>
    <cellStyle name="40% - Dekorfärg1 4 5 4 2 2" xfId="48525" xr:uid="{00000000-0005-0000-0000-0000F4750000}"/>
    <cellStyle name="40% - Dekorfärg1 4 5 4 3" xfId="48526" xr:uid="{00000000-0005-0000-0000-0000F5750000}"/>
    <cellStyle name="40% - Dekorfärg1 4 5 5" xfId="28129" xr:uid="{00000000-0005-0000-0000-0000F6750000}"/>
    <cellStyle name="40% - Dekorfärg1 4 5 5 2" xfId="48527" xr:uid="{00000000-0005-0000-0000-0000F7750000}"/>
    <cellStyle name="40% - Dekorfärg1 4 5 6" xfId="48528" xr:uid="{00000000-0005-0000-0000-0000F8750000}"/>
    <cellStyle name="40% - Dekorfärg1 4 5 7" xfId="48529" xr:uid="{00000000-0005-0000-0000-0000F9750000}"/>
    <cellStyle name="40% - Dekorfärg1 4 5_Tabell 6a K" xfId="21118" xr:uid="{00000000-0005-0000-0000-0000FA750000}"/>
    <cellStyle name="40% - Dekorfärg1 4 6" xfId="2491" xr:uid="{00000000-0005-0000-0000-0000FB750000}"/>
    <cellStyle name="40% - Dekorfärg1 4 6 2" xfId="6877" xr:uid="{00000000-0005-0000-0000-0000FC750000}"/>
    <cellStyle name="40% - Dekorfärg1 4 6 2 2" xfId="15762" xr:uid="{00000000-0005-0000-0000-0000FD750000}"/>
    <cellStyle name="40% - Dekorfärg1 4 6 2 2 2" xfId="48530" xr:uid="{00000000-0005-0000-0000-0000FE750000}"/>
    <cellStyle name="40% - Dekorfärg1 4 6 2 3" xfId="33259" xr:uid="{00000000-0005-0000-0000-0000FF750000}"/>
    <cellStyle name="40% - Dekorfärg1 4 6 2 4" xfId="48531" xr:uid="{00000000-0005-0000-0000-000000760000}"/>
    <cellStyle name="40% - Dekorfärg1 4 6 2_Tabell 6a K" xfId="20035" xr:uid="{00000000-0005-0000-0000-000001760000}"/>
    <cellStyle name="40% - Dekorfärg1 4 6 3" xfId="11376" xr:uid="{00000000-0005-0000-0000-000002760000}"/>
    <cellStyle name="40% - Dekorfärg1 4 6 3 2" xfId="48532" xr:uid="{00000000-0005-0000-0000-000003760000}"/>
    <cellStyle name="40% - Dekorfärg1 4 6 3 2 2" xfId="48533" xr:uid="{00000000-0005-0000-0000-000004760000}"/>
    <cellStyle name="40% - Dekorfärg1 4 6 3 3" xfId="48534" xr:uid="{00000000-0005-0000-0000-000005760000}"/>
    <cellStyle name="40% - Dekorfärg1 4 6 4" xfId="28873" xr:uid="{00000000-0005-0000-0000-000006760000}"/>
    <cellStyle name="40% - Dekorfärg1 4 6 4 2" xfId="48535" xr:uid="{00000000-0005-0000-0000-000007760000}"/>
    <cellStyle name="40% - Dekorfärg1 4 6 5" xfId="48536" xr:uid="{00000000-0005-0000-0000-000008760000}"/>
    <cellStyle name="40% - Dekorfärg1 4 6 6" xfId="48537" xr:uid="{00000000-0005-0000-0000-000009760000}"/>
    <cellStyle name="40% - Dekorfärg1 4 6_Tabell 6a K" xfId="21524" xr:uid="{00000000-0005-0000-0000-00000A760000}"/>
    <cellStyle name="40% - Dekorfärg1 4 7" xfId="4684" xr:uid="{00000000-0005-0000-0000-00000B760000}"/>
    <cellStyle name="40% - Dekorfärg1 4 7 2" xfId="13569" xr:uid="{00000000-0005-0000-0000-00000C760000}"/>
    <cellStyle name="40% - Dekorfärg1 4 7 2 2" xfId="48538" xr:uid="{00000000-0005-0000-0000-00000D760000}"/>
    <cellStyle name="40% - Dekorfärg1 4 7 3" xfId="31066" xr:uid="{00000000-0005-0000-0000-00000E760000}"/>
    <cellStyle name="40% - Dekorfärg1 4 7 4" xfId="48539" xr:uid="{00000000-0005-0000-0000-00000F760000}"/>
    <cellStyle name="40% - Dekorfärg1 4 7_Tabell 6a K" xfId="26131" xr:uid="{00000000-0005-0000-0000-000010760000}"/>
    <cellStyle name="40% - Dekorfärg1 4 8" xfId="9184" xr:uid="{00000000-0005-0000-0000-000011760000}"/>
    <cellStyle name="40% - Dekorfärg1 4 8 2" xfId="48540" xr:uid="{00000000-0005-0000-0000-000012760000}"/>
    <cellStyle name="40% - Dekorfärg1 4 8 2 2" xfId="48541" xr:uid="{00000000-0005-0000-0000-000013760000}"/>
    <cellStyle name="40% - Dekorfärg1 4 8 3" xfId="48542" xr:uid="{00000000-0005-0000-0000-000014760000}"/>
    <cellStyle name="40% - Dekorfärg1 4 9" xfId="26681" xr:uid="{00000000-0005-0000-0000-000015760000}"/>
    <cellStyle name="40% - Dekorfärg1 4 9 2" xfId="48543" xr:uid="{00000000-0005-0000-0000-000016760000}"/>
    <cellStyle name="40% - Dekorfärg1 4_Tabell 6a K" xfId="24839" xr:uid="{00000000-0005-0000-0000-000017760000}"/>
    <cellStyle name="40% - Dekorfärg1 5" xfId="243" xr:uid="{00000000-0005-0000-0000-000018760000}"/>
    <cellStyle name="40% - Dekorfärg1 5 10" xfId="48544" xr:uid="{00000000-0005-0000-0000-000019760000}"/>
    <cellStyle name="40% - Dekorfärg1 5 11" xfId="48545" xr:uid="{00000000-0005-0000-0000-00001A760000}"/>
    <cellStyle name="40% - Dekorfärg1 5 12" xfId="48546" xr:uid="{00000000-0005-0000-0000-00001B760000}"/>
    <cellStyle name="40% - Dekorfärg1 5 2" xfId="455" xr:uid="{00000000-0005-0000-0000-00001C760000}"/>
    <cellStyle name="40% - Dekorfärg1 5 2 2" xfId="879" xr:uid="{00000000-0005-0000-0000-00001D760000}"/>
    <cellStyle name="40% - Dekorfärg1 5 2 2 2" xfId="1754" xr:uid="{00000000-0005-0000-0000-00001E760000}"/>
    <cellStyle name="40% - Dekorfärg1 5 2 2 2 2" xfId="3946" xr:uid="{00000000-0005-0000-0000-00001F760000}"/>
    <cellStyle name="40% - Dekorfärg1 5 2 2 2 2 2" xfId="8332" xr:uid="{00000000-0005-0000-0000-000020760000}"/>
    <cellStyle name="40% - Dekorfärg1 5 2 2 2 2 2 2" xfId="17217" xr:uid="{00000000-0005-0000-0000-000021760000}"/>
    <cellStyle name="40% - Dekorfärg1 5 2 2 2 2 2 2 2" xfId="48547" xr:uid="{00000000-0005-0000-0000-000022760000}"/>
    <cellStyle name="40% - Dekorfärg1 5 2 2 2 2 2 3" xfId="34714" xr:uid="{00000000-0005-0000-0000-000023760000}"/>
    <cellStyle name="40% - Dekorfärg1 5 2 2 2 2 2_Tabell 6a K" xfId="18615" xr:uid="{00000000-0005-0000-0000-000024760000}"/>
    <cellStyle name="40% - Dekorfärg1 5 2 2 2 2 3" xfId="12831" xr:uid="{00000000-0005-0000-0000-000025760000}"/>
    <cellStyle name="40% - Dekorfärg1 5 2 2 2 2 3 2" xfId="48548" xr:uid="{00000000-0005-0000-0000-000026760000}"/>
    <cellStyle name="40% - Dekorfärg1 5 2 2 2 2 4" xfId="30328" xr:uid="{00000000-0005-0000-0000-000027760000}"/>
    <cellStyle name="40% - Dekorfärg1 5 2 2 2 2 5" xfId="48549" xr:uid="{00000000-0005-0000-0000-000028760000}"/>
    <cellStyle name="40% - Dekorfärg1 5 2 2 2 2_Tabell 6a K" xfId="22044" xr:uid="{00000000-0005-0000-0000-000029760000}"/>
    <cellStyle name="40% - Dekorfärg1 5 2 2 2 3" xfId="6139" xr:uid="{00000000-0005-0000-0000-00002A760000}"/>
    <cellStyle name="40% - Dekorfärg1 5 2 2 2 3 2" xfId="15024" xr:uid="{00000000-0005-0000-0000-00002B760000}"/>
    <cellStyle name="40% - Dekorfärg1 5 2 2 2 3 2 2" xfId="48550" xr:uid="{00000000-0005-0000-0000-00002C760000}"/>
    <cellStyle name="40% - Dekorfärg1 5 2 2 2 3 3" xfId="32521" xr:uid="{00000000-0005-0000-0000-00002D760000}"/>
    <cellStyle name="40% - Dekorfärg1 5 2 2 2 3 4" xfId="48551" xr:uid="{00000000-0005-0000-0000-00002E760000}"/>
    <cellStyle name="40% - Dekorfärg1 5 2 2 2 3_Tabell 6a K" xfId="18790" xr:uid="{00000000-0005-0000-0000-00002F760000}"/>
    <cellStyle name="40% - Dekorfärg1 5 2 2 2 4" xfId="10639" xr:uid="{00000000-0005-0000-0000-000030760000}"/>
    <cellStyle name="40% - Dekorfärg1 5 2 2 2 4 2" xfId="48552" xr:uid="{00000000-0005-0000-0000-000031760000}"/>
    <cellStyle name="40% - Dekorfärg1 5 2 2 2 4 2 2" xfId="48553" xr:uid="{00000000-0005-0000-0000-000032760000}"/>
    <cellStyle name="40% - Dekorfärg1 5 2 2 2 4 3" xfId="48554" xr:uid="{00000000-0005-0000-0000-000033760000}"/>
    <cellStyle name="40% - Dekorfärg1 5 2 2 2 5" xfId="28136" xr:uid="{00000000-0005-0000-0000-000034760000}"/>
    <cellStyle name="40% - Dekorfärg1 5 2 2 2 5 2" xfId="48555" xr:uid="{00000000-0005-0000-0000-000035760000}"/>
    <cellStyle name="40% - Dekorfärg1 5 2 2 2 6" xfId="48556" xr:uid="{00000000-0005-0000-0000-000036760000}"/>
    <cellStyle name="40% - Dekorfärg1 5 2 2 2 7" xfId="48557" xr:uid="{00000000-0005-0000-0000-000037760000}"/>
    <cellStyle name="40% - Dekorfärg1 5 2 2 2_Tabell 6a K" xfId="22230" xr:uid="{00000000-0005-0000-0000-000038760000}"/>
    <cellStyle name="40% - Dekorfärg1 5 2 2 3" xfId="3071" xr:uid="{00000000-0005-0000-0000-000039760000}"/>
    <cellStyle name="40% - Dekorfärg1 5 2 2 3 2" xfId="7457" xr:uid="{00000000-0005-0000-0000-00003A760000}"/>
    <cellStyle name="40% - Dekorfärg1 5 2 2 3 2 2" xfId="16342" xr:uid="{00000000-0005-0000-0000-00003B760000}"/>
    <cellStyle name="40% - Dekorfärg1 5 2 2 3 2 2 2" xfId="48558" xr:uid="{00000000-0005-0000-0000-00003C760000}"/>
    <cellStyle name="40% - Dekorfärg1 5 2 2 3 2 3" xfId="33839" xr:uid="{00000000-0005-0000-0000-00003D760000}"/>
    <cellStyle name="40% - Dekorfärg1 5 2 2 3 2 4" xfId="48559" xr:uid="{00000000-0005-0000-0000-00003E760000}"/>
    <cellStyle name="40% - Dekorfärg1 5 2 2 3 2_Tabell 6a K" xfId="23549" xr:uid="{00000000-0005-0000-0000-00003F760000}"/>
    <cellStyle name="40% - Dekorfärg1 5 2 2 3 3" xfId="11956" xr:uid="{00000000-0005-0000-0000-000040760000}"/>
    <cellStyle name="40% - Dekorfärg1 5 2 2 3 3 2" xfId="48560" xr:uid="{00000000-0005-0000-0000-000041760000}"/>
    <cellStyle name="40% - Dekorfärg1 5 2 2 3 3 2 2" xfId="48561" xr:uid="{00000000-0005-0000-0000-000042760000}"/>
    <cellStyle name="40% - Dekorfärg1 5 2 2 3 3 3" xfId="48562" xr:uid="{00000000-0005-0000-0000-000043760000}"/>
    <cellStyle name="40% - Dekorfärg1 5 2 2 3 4" xfId="29453" xr:uid="{00000000-0005-0000-0000-000044760000}"/>
    <cellStyle name="40% - Dekorfärg1 5 2 2 3 4 2" xfId="48563" xr:uid="{00000000-0005-0000-0000-000045760000}"/>
    <cellStyle name="40% - Dekorfärg1 5 2 2 3 5" xfId="48564" xr:uid="{00000000-0005-0000-0000-000046760000}"/>
    <cellStyle name="40% - Dekorfärg1 5 2 2 3 6" xfId="48565" xr:uid="{00000000-0005-0000-0000-000047760000}"/>
    <cellStyle name="40% - Dekorfärg1 5 2 2 3_Tabell 6a K" xfId="25360" xr:uid="{00000000-0005-0000-0000-000048760000}"/>
    <cellStyle name="40% - Dekorfärg1 5 2 2 4" xfId="5264" xr:uid="{00000000-0005-0000-0000-000049760000}"/>
    <cellStyle name="40% - Dekorfärg1 5 2 2 4 2" xfId="14149" xr:uid="{00000000-0005-0000-0000-00004A760000}"/>
    <cellStyle name="40% - Dekorfärg1 5 2 2 4 2 2" xfId="48566" xr:uid="{00000000-0005-0000-0000-00004B760000}"/>
    <cellStyle name="40% - Dekorfärg1 5 2 2 4 3" xfId="31646" xr:uid="{00000000-0005-0000-0000-00004C760000}"/>
    <cellStyle name="40% - Dekorfärg1 5 2 2 4 4" xfId="48567" xr:uid="{00000000-0005-0000-0000-00004D760000}"/>
    <cellStyle name="40% - Dekorfärg1 5 2 2 4_Tabell 6a K" xfId="20701" xr:uid="{00000000-0005-0000-0000-00004E760000}"/>
    <cellStyle name="40% - Dekorfärg1 5 2 2 5" xfId="9764" xr:uid="{00000000-0005-0000-0000-00004F760000}"/>
    <cellStyle name="40% - Dekorfärg1 5 2 2 5 2" xfId="48568" xr:uid="{00000000-0005-0000-0000-000050760000}"/>
    <cellStyle name="40% - Dekorfärg1 5 2 2 5 2 2" xfId="48569" xr:uid="{00000000-0005-0000-0000-000051760000}"/>
    <cellStyle name="40% - Dekorfärg1 5 2 2 5 3" xfId="48570" xr:uid="{00000000-0005-0000-0000-000052760000}"/>
    <cellStyle name="40% - Dekorfärg1 5 2 2 6" xfId="27261" xr:uid="{00000000-0005-0000-0000-000053760000}"/>
    <cellStyle name="40% - Dekorfärg1 5 2 2 6 2" xfId="48571" xr:uid="{00000000-0005-0000-0000-000054760000}"/>
    <cellStyle name="40% - Dekorfärg1 5 2 2 7" xfId="48572" xr:uid="{00000000-0005-0000-0000-000055760000}"/>
    <cellStyle name="40% - Dekorfärg1 5 2 2 8" xfId="48573" xr:uid="{00000000-0005-0000-0000-000056760000}"/>
    <cellStyle name="40% - Dekorfärg1 5 2 2_Tabell 6a K" xfId="25988" xr:uid="{00000000-0005-0000-0000-000057760000}"/>
    <cellStyle name="40% - Dekorfärg1 5 2 3" xfId="1753" xr:uid="{00000000-0005-0000-0000-000058760000}"/>
    <cellStyle name="40% - Dekorfärg1 5 2 3 2" xfId="3945" xr:uid="{00000000-0005-0000-0000-000059760000}"/>
    <cellStyle name="40% - Dekorfärg1 5 2 3 2 2" xfId="8331" xr:uid="{00000000-0005-0000-0000-00005A760000}"/>
    <cellStyle name="40% - Dekorfärg1 5 2 3 2 2 2" xfId="17216" xr:uid="{00000000-0005-0000-0000-00005B760000}"/>
    <cellStyle name="40% - Dekorfärg1 5 2 3 2 2 2 2" xfId="48574" xr:uid="{00000000-0005-0000-0000-00005C760000}"/>
    <cellStyle name="40% - Dekorfärg1 5 2 3 2 2 3" xfId="34713" xr:uid="{00000000-0005-0000-0000-00005D760000}"/>
    <cellStyle name="40% - Dekorfärg1 5 2 3 2 2_Tabell 6a K" xfId="18021" xr:uid="{00000000-0005-0000-0000-00005E760000}"/>
    <cellStyle name="40% - Dekorfärg1 5 2 3 2 3" xfId="12830" xr:uid="{00000000-0005-0000-0000-00005F760000}"/>
    <cellStyle name="40% - Dekorfärg1 5 2 3 2 3 2" xfId="48575" xr:uid="{00000000-0005-0000-0000-000060760000}"/>
    <cellStyle name="40% - Dekorfärg1 5 2 3 2 4" xfId="30327" xr:uid="{00000000-0005-0000-0000-000061760000}"/>
    <cellStyle name="40% - Dekorfärg1 5 2 3 2 5" xfId="48576" xr:uid="{00000000-0005-0000-0000-000062760000}"/>
    <cellStyle name="40% - Dekorfärg1 5 2 3 2_Tabell 6a K" xfId="18460" xr:uid="{00000000-0005-0000-0000-000063760000}"/>
    <cellStyle name="40% - Dekorfärg1 5 2 3 3" xfId="6138" xr:uid="{00000000-0005-0000-0000-000064760000}"/>
    <cellStyle name="40% - Dekorfärg1 5 2 3 3 2" xfId="15023" xr:uid="{00000000-0005-0000-0000-000065760000}"/>
    <cellStyle name="40% - Dekorfärg1 5 2 3 3 2 2" xfId="48577" xr:uid="{00000000-0005-0000-0000-000066760000}"/>
    <cellStyle name="40% - Dekorfärg1 5 2 3 3 3" xfId="32520" xr:uid="{00000000-0005-0000-0000-000067760000}"/>
    <cellStyle name="40% - Dekorfärg1 5 2 3 3 4" xfId="48578" xr:uid="{00000000-0005-0000-0000-000068760000}"/>
    <cellStyle name="40% - Dekorfärg1 5 2 3 3_Tabell 6a K" xfId="24907" xr:uid="{00000000-0005-0000-0000-000069760000}"/>
    <cellStyle name="40% - Dekorfärg1 5 2 3 4" xfId="10638" xr:uid="{00000000-0005-0000-0000-00006A760000}"/>
    <cellStyle name="40% - Dekorfärg1 5 2 3 4 2" xfId="48579" xr:uid="{00000000-0005-0000-0000-00006B760000}"/>
    <cellStyle name="40% - Dekorfärg1 5 2 3 4 2 2" xfId="48580" xr:uid="{00000000-0005-0000-0000-00006C760000}"/>
    <cellStyle name="40% - Dekorfärg1 5 2 3 4 3" xfId="48581" xr:uid="{00000000-0005-0000-0000-00006D760000}"/>
    <cellStyle name="40% - Dekorfärg1 5 2 3 5" xfId="28135" xr:uid="{00000000-0005-0000-0000-00006E760000}"/>
    <cellStyle name="40% - Dekorfärg1 5 2 3 5 2" xfId="48582" xr:uid="{00000000-0005-0000-0000-00006F760000}"/>
    <cellStyle name="40% - Dekorfärg1 5 2 3 6" xfId="48583" xr:uid="{00000000-0005-0000-0000-000070760000}"/>
    <cellStyle name="40% - Dekorfärg1 5 2 3 7" xfId="48584" xr:uid="{00000000-0005-0000-0000-000071760000}"/>
    <cellStyle name="40% - Dekorfärg1 5 2 3_Tabell 6a K" xfId="20186" xr:uid="{00000000-0005-0000-0000-000072760000}"/>
    <cellStyle name="40% - Dekorfärg1 5 2 4" xfId="2647" xr:uid="{00000000-0005-0000-0000-000073760000}"/>
    <cellStyle name="40% - Dekorfärg1 5 2 4 2" xfId="7033" xr:uid="{00000000-0005-0000-0000-000074760000}"/>
    <cellStyle name="40% - Dekorfärg1 5 2 4 2 2" xfId="15918" xr:uid="{00000000-0005-0000-0000-000075760000}"/>
    <cellStyle name="40% - Dekorfärg1 5 2 4 2 2 2" xfId="48585" xr:uid="{00000000-0005-0000-0000-000076760000}"/>
    <cellStyle name="40% - Dekorfärg1 5 2 4 2 3" xfId="33415" xr:uid="{00000000-0005-0000-0000-000077760000}"/>
    <cellStyle name="40% - Dekorfärg1 5 2 4 2 4" xfId="48586" xr:uid="{00000000-0005-0000-0000-000078760000}"/>
    <cellStyle name="40% - Dekorfärg1 5 2 4 2_Tabell 6a K" xfId="25718" xr:uid="{00000000-0005-0000-0000-000079760000}"/>
    <cellStyle name="40% - Dekorfärg1 5 2 4 3" xfId="11532" xr:uid="{00000000-0005-0000-0000-00007A760000}"/>
    <cellStyle name="40% - Dekorfärg1 5 2 4 3 2" xfId="48587" xr:uid="{00000000-0005-0000-0000-00007B760000}"/>
    <cellStyle name="40% - Dekorfärg1 5 2 4 3 2 2" xfId="48588" xr:uid="{00000000-0005-0000-0000-00007C760000}"/>
    <cellStyle name="40% - Dekorfärg1 5 2 4 3 3" xfId="48589" xr:uid="{00000000-0005-0000-0000-00007D760000}"/>
    <cellStyle name="40% - Dekorfärg1 5 2 4 4" xfId="29029" xr:uid="{00000000-0005-0000-0000-00007E760000}"/>
    <cellStyle name="40% - Dekorfärg1 5 2 4 4 2" xfId="48590" xr:uid="{00000000-0005-0000-0000-00007F760000}"/>
    <cellStyle name="40% - Dekorfärg1 5 2 4 5" xfId="48591" xr:uid="{00000000-0005-0000-0000-000080760000}"/>
    <cellStyle name="40% - Dekorfärg1 5 2 4 6" xfId="48592" xr:uid="{00000000-0005-0000-0000-000081760000}"/>
    <cellStyle name="40% - Dekorfärg1 5 2 4_Tabell 6a K" xfId="23934" xr:uid="{00000000-0005-0000-0000-000082760000}"/>
    <cellStyle name="40% - Dekorfärg1 5 2 5" xfId="4840" xr:uid="{00000000-0005-0000-0000-000083760000}"/>
    <cellStyle name="40% - Dekorfärg1 5 2 5 2" xfId="13725" xr:uid="{00000000-0005-0000-0000-000084760000}"/>
    <cellStyle name="40% - Dekorfärg1 5 2 5 2 2" xfId="48593" xr:uid="{00000000-0005-0000-0000-000085760000}"/>
    <cellStyle name="40% - Dekorfärg1 5 2 5 3" xfId="31222" xr:uid="{00000000-0005-0000-0000-000086760000}"/>
    <cellStyle name="40% - Dekorfärg1 5 2 5 4" xfId="48594" xr:uid="{00000000-0005-0000-0000-000087760000}"/>
    <cellStyle name="40% - Dekorfärg1 5 2 5_Tabell 6a K" xfId="23288" xr:uid="{00000000-0005-0000-0000-000088760000}"/>
    <cellStyle name="40% - Dekorfärg1 5 2 6" xfId="9340" xr:uid="{00000000-0005-0000-0000-000089760000}"/>
    <cellStyle name="40% - Dekorfärg1 5 2 6 2" xfId="48595" xr:uid="{00000000-0005-0000-0000-00008A760000}"/>
    <cellStyle name="40% - Dekorfärg1 5 2 6 2 2" xfId="48596" xr:uid="{00000000-0005-0000-0000-00008B760000}"/>
    <cellStyle name="40% - Dekorfärg1 5 2 6 3" xfId="48597" xr:uid="{00000000-0005-0000-0000-00008C760000}"/>
    <cellStyle name="40% - Dekorfärg1 5 2 7" xfId="26837" xr:uid="{00000000-0005-0000-0000-00008D760000}"/>
    <cellStyle name="40% - Dekorfärg1 5 2 7 2" xfId="48598" xr:uid="{00000000-0005-0000-0000-00008E760000}"/>
    <cellStyle name="40% - Dekorfärg1 5 2 8" xfId="48599" xr:uid="{00000000-0005-0000-0000-00008F760000}"/>
    <cellStyle name="40% - Dekorfärg1 5 2 9" xfId="48600" xr:uid="{00000000-0005-0000-0000-000090760000}"/>
    <cellStyle name="40% - Dekorfärg1 5 2_Tabell 6a K" xfId="25459" xr:uid="{00000000-0005-0000-0000-000091760000}"/>
    <cellStyle name="40% - Dekorfärg1 5 3" xfId="667" xr:uid="{00000000-0005-0000-0000-000092760000}"/>
    <cellStyle name="40% - Dekorfärg1 5 3 2" xfId="1755" xr:uid="{00000000-0005-0000-0000-000093760000}"/>
    <cellStyle name="40% - Dekorfärg1 5 3 2 2" xfId="3947" xr:uid="{00000000-0005-0000-0000-000094760000}"/>
    <cellStyle name="40% - Dekorfärg1 5 3 2 2 2" xfId="8333" xr:uid="{00000000-0005-0000-0000-000095760000}"/>
    <cellStyle name="40% - Dekorfärg1 5 3 2 2 2 2" xfId="17218" xr:uid="{00000000-0005-0000-0000-000096760000}"/>
    <cellStyle name="40% - Dekorfärg1 5 3 2 2 2 2 2" xfId="48601" xr:uid="{00000000-0005-0000-0000-000097760000}"/>
    <cellStyle name="40% - Dekorfärg1 5 3 2 2 2 3" xfId="34715" xr:uid="{00000000-0005-0000-0000-000098760000}"/>
    <cellStyle name="40% - Dekorfärg1 5 3 2 2 2_Tabell 6a K" xfId="18574" xr:uid="{00000000-0005-0000-0000-000099760000}"/>
    <cellStyle name="40% - Dekorfärg1 5 3 2 2 3" xfId="12832" xr:uid="{00000000-0005-0000-0000-00009A760000}"/>
    <cellStyle name="40% - Dekorfärg1 5 3 2 2 3 2" xfId="48602" xr:uid="{00000000-0005-0000-0000-00009B760000}"/>
    <cellStyle name="40% - Dekorfärg1 5 3 2 2 4" xfId="30329" xr:uid="{00000000-0005-0000-0000-00009C760000}"/>
    <cellStyle name="40% - Dekorfärg1 5 3 2 2 5" xfId="48603" xr:uid="{00000000-0005-0000-0000-00009D760000}"/>
    <cellStyle name="40% - Dekorfärg1 5 3 2 2_Tabell 6a K" xfId="22368" xr:uid="{00000000-0005-0000-0000-00009E760000}"/>
    <cellStyle name="40% - Dekorfärg1 5 3 2 3" xfId="6140" xr:uid="{00000000-0005-0000-0000-00009F760000}"/>
    <cellStyle name="40% - Dekorfärg1 5 3 2 3 2" xfId="15025" xr:uid="{00000000-0005-0000-0000-0000A0760000}"/>
    <cellStyle name="40% - Dekorfärg1 5 3 2 3 2 2" xfId="48604" xr:uid="{00000000-0005-0000-0000-0000A1760000}"/>
    <cellStyle name="40% - Dekorfärg1 5 3 2 3 3" xfId="32522" xr:uid="{00000000-0005-0000-0000-0000A2760000}"/>
    <cellStyle name="40% - Dekorfärg1 5 3 2 3 4" xfId="48605" xr:uid="{00000000-0005-0000-0000-0000A3760000}"/>
    <cellStyle name="40% - Dekorfärg1 5 3 2 3_Tabell 6a K" xfId="24693" xr:uid="{00000000-0005-0000-0000-0000A4760000}"/>
    <cellStyle name="40% - Dekorfärg1 5 3 2 4" xfId="10640" xr:uid="{00000000-0005-0000-0000-0000A5760000}"/>
    <cellStyle name="40% - Dekorfärg1 5 3 2 4 2" xfId="48606" xr:uid="{00000000-0005-0000-0000-0000A6760000}"/>
    <cellStyle name="40% - Dekorfärg1 5 3 2 4 2 2" xfId="48607" xr:uid="{00000000-0005-0000-0000-0000A7760000}"/>
    <cellStyle name="40% - Dekorfärg1 5 3 2 4 3" xfId="48608" xr:uid="{00000000-0005-0000-0000-0000A8760000}"/>
    <cellStyle name="40% - Dekorfärg1 5 3 2 5" xfId="28137" xr:uid="{00000000-0005-0000-0000-0000A9760000}"/>
    <cellStyle name="40% - Dekorfärg1 5 3 2 5 2" xfId="48609" xr:uid="{00000000-0005-0000-0000-0000AA760000}"/>
    <cellStyle name="40% - Dekorfärg1 5 3 2 6" xfId="48610" xr:uid="{00000000-0005-0000-0000-0000AB760000}"/>
    <cellStyle name="40% - Dekorfärg1 5 3 2 7" xfId="48611" xr:uid="{00000000-0005-0000-0000-0000AC760000}"/>
    <cellStyle name="40% - Dekorfärg1 5 3 2_Tabell 6a K" xfId="18038" xr:uid="{00000000-0005-0000-0000-0000AD760000}"/>
    <cellStyle name="40% - Dekorfärg1 5 3 3" xfId="2859" xr:uid="{00000000-0005-0000-0000-0000AE760000}"/>
    <cellStyle name="40% - Dekorfärg1 5 3 3 2" xfId="7245" xr:uid="{00000000-0005-0000-0000-0000AF760000}"/>
    <cellStyle name="40% - Dekorfärg1 5 3 3 2 2" xfId="16130" xr:uid="{00000000-0005-0000-0000-0000B0760000}"/>
    <cellStyle name="40% - Dekorfärg1 5 3 3 2 2 2" xfId="48612" xr:uid="{00000000-0005-0000-0000-0000B1760000}"/>
    <cellStyle name="40% - Dekorfärg1 5 3 3 2 3" xfId="33627" xr:uid="{00000000-0005-0000-0000-0000B2760000}"/>
    <cellStyle name="40% - Dekorfärg1 5 3 3 2 4" xfId="48613" xr:uid="{00000000-0005-0000-0000-0000B3760000}"/>
    <cellStyle name="40% - Dekorfärg1 5 3 3 2_Tabell 6a K" xfId="25636" xr:uid="{00000000-0005-0000-0000-0000B4760000}"/>
    <cellStyle name="40% - Dekorfärg1 5 3 3 3" xfId="11744" xr:uid="{00000000-0005-0000-0000-0000B5760000}"/>
    <cellStyle name="40% - Dekorfärg1 5 3 3 3 2" xfId="48614" xr:uid="{00000000-0005-0000-0000-0000B6760000}"/>
    <cellStyle name="40% - Dekorfärg1 5 3 3 3 2 2" xfId="48615" xr:uid="{00000000-0005-0000-0000-0000B7760000}"/>
    <cellStyle name="40% - Dekorfärg1 5 3 3 3 3" xfId="48616" xr:uid="{00000000-0005-0000-0000-0000B8760000}"/>
    <cellStyle name="40% - Dekorfärg1 5 3 3 4" xfId="29241" xr:uid="{00000000-0005-0000-0000-0000B9760000}"/>
    <cellStyle name="40% - Dekorfärg1 5 3 3 4 2" xfId="48617" xr:uid="{00000000-0005-0000-0000-0000BA760000}"/>
    <cellStyle name="40% - Dekorfärg1 5 3 3 5" xfId="48618" xr:uid="{00000000-0005-0000-0000-0000BB760000}"/>
    <cellStyle name="40% - Dekorfärg1 5 3 3 6" xfId="48619" xr:uid="{00000000-0005-0000-0000-0000BC760000}"/>
    <cellStyle name="40% - Dekorfärg1 5 3 3_Tabell 6a K" xfId="20000" xr:uid="{00000000-0005-0000-0000-0000BD760000}"/>
    <cellStyle name="40% - Dekorfärg1 5 3 4" xfId="5052" xr:uid="{00000000-0005-0000-0000-0000BE760000}"/>
    <cellStyle name="40% - Dekorfärg1 5 3 4 2" xfId="13937" xr:uid="{00000000-0005-0000-0000-0000BF760000}"/>
    <cellStyle name="40% - Dekorfärg1 5 3 4 2 2" xfId="48620" xr:uid="{00000000-0005-0000-0000-0000C0760000}"/>
    <cellStyle name="40% - Dekorfärg1 5 3 4 3" xfId="31434" xr:uid="{00000000-0005-0000-0000-0000C1760000}"/>
    <cellStyle name="40% - Dekorfärg1 5 3 4 4" xfId="48621" xr:uid="{00000000-0005-0000-0000-0000C2760000}"/>
    <cellStyle name="40% - Dekorfärg1 5 3 4_Tabell 6a K" xfId="21827" xr:uid="{00000000-0005-0000-0000-0000C3760000}"/>
    <cellStyle name="40% - Dekorfärg1 5 3 5" xfId="9552" xr:uid="{00000000-0005-0000-0000-0000C4760000}"/>
    <cellStyle name="40% - Dekorfärg1 5 3 5 2" xfId="48622" xr:uid="{00000000-0005-0000-0000-0000C5760000}"/>
    <cellStyle name="40% - Dekorfärg1 5 3 5 2 2" xfId="48623" xr:uid="{00000000-0005-0000-0000-0000C6760000}"/>
    <cellStyle name="40% - Dekorfärg1 5 3 5 3" xfId="48624" xr:uid="{00000000-0005-0000-0000-0000C7760000}"/>
    <cellStyle name="40% - Dekorfärg1 5 3 6" xfId="27049" xr:uid="{00000000-0005-0000-0000-0000C8760000}"/>
    <cellStyle name="40% - Dekorfärg1 5 3 6 2" xfId="48625" xr:uid="{00000000-0005-0000-0000-0000C9760000}"/>
    <cellStyle name="40% - Dekorfärg1 5 3 7" xfId="48626" xr:uid="{00000000-0005-0000-0000-0000CA760000}"/>
    <cellStyle name="40% - Dekorfärg1 5 3 8" xfId="48627" xr:uid="{00000000-0005-0000-0000-0000CB760000}"/>
    <cellStyle name="40% - Dekorfärg1 5 3_Tabell 6a K" xfId="23818" xr:uid="{00000000-0005-0000-0000-0000CC760000}"/>
    <cellStyle name="40% - Dekorfärg1 5 4" xfId="1091" xr:uid="{00000000-0005-0000-0000-0000CD760000}"/>
    <cellStyle name="40% - Dekorfärg1 5 4 2" xfId="1756" xr:uid="{00000000-0005-0000-0000-0000CE760000}"/>
    <cellStyle name="40% - Dekorfärg1 5 4 2 2" xfId="3948" xr:uid="{00000000-0005-0000-0000-0000CF760000}"/>
    <cellStyle name="40% - Dekorfärg1 5 4 2 2 2" xfId="8334" xr:uid="{00000000-0005-0000-0000-0000D0760000}"/>
    <cellStyle name="40% - Dekorfärg1 5 4 2 2 2 2" xfId="17219" xr:uid="{00000000-0005-0000-0000-0000D1760000}"/>
    <cellStyle name="40% - Dekorfärg1 5 4 2 2 2 2 2" xfId="48628" xr:uid="{00000000-0005-0000-0000-0000D2760000}"/>
    <cellStyle name="40% - Dekorfärg1 5 4 2 2 2 3" xfId="34716" xr:uid="{00000000-0005-0000-0000-0000D3760000}"/>
    <cellStyle name="40% - Dekorfärg1 5 4 2 2 2_Tabell 6a K" xfId="24970" xr:uid="{00000000-0005-0000-0000-0000D4760000}"/>
    <cellStyle name="40% - Dekorfärg1 5 4 2 2 3" xfId="12833" xr:uid="{00000000-0005-0000-0000-0000D5760000}"/>
    <cellStyle name="40% - Dekorfärg1 5 4 2 2 3 2" xfId="48629" xr:uid="{00000000-0005-0000-0000-0000D6760000}"/>
    <cellStyle name="40% - Dekorfärg1 5 4 2 2 4" xfId="30330" xr:uid="{00000000-0005-0000-0000-0000D7760000}"/>
    <cellStyle name="40% - Dekorfärg1 5 4 2 2 5" xfId="48630" xr:uid="{00000000-0005-0000-0000-0000D8760000}"/>
    <cellStyle name="40% - Dekorfärg1 5 4 2 2_Tabell 6a K" xfId="25990" xr:uid="{00000000-0005-0000-0000-0000D9760000}"/>
    <cellStyle name="40% - Dekorfärg1 5 4 2 3" xfId="6141" xr:uid="{00000000-0005-0000-0000-0000DA760000}"/>
    <cellStyle name="40% - Dekorfärg1 5 4 2 3 2" xfId="15026" xr:uid="{00000000-0005-0000-0000-0000DB760000}"/>
    <cellStyle name="40% - Dekorfärg1 5 4 2 3 2 2" xfId="48631" xr:uid="{00000000-0005-0000-0000-0000DC760000}"/>
    <cellStyle name="40% - Dekorfärg1 5 4 2 3 3" xfId="32523" xr:uid="{00000000-0005-0000-0000-0000DD760000}"/>
    <cellStyle name="40% - Dekorfärg1 5 4 2 3 4" xfId="48632" xr:uid="{00000000-0005-0000-0000-0000DE760000}"/>
    <cellStyle name="40% - Dekorfärg1 5 4 2 3_Tabell 6a K" xfId="23630" xr:uid="{00000000-0005-0000-0000-0000DF760000}"/>
    <cellStyle name="40% - Dekorfärg1 5 4 2 4" xfId="10641" xr:uid="{00000000-0005-0000-0000-0000E0760000}"/>
    <cellStyle name="40% - Dekorfärg1 5 4 2 4 2" xfId="48633" xr:uid="{00000000-0005-0000-0000-0000E1760000}"/>
    <cellStyle name="40% - Dekorfärg1 5 4 2 4 2 2" xfId="48634" xr:uid="{00000000-0005-0000-0000-0000E2760000}"/>
    <cellStyle name="40% - Dekorfärg1 5 4 2 4 3" xfId="48635" xr:uid="{00000000-0005-0000-0000-0000E3760000}"/>
    <cellStyle name="40% - Dekorfärg1 5 4 2 5" xfId="28138" xr:uid="{00000000-0005-0000-0000-0000E4760000}"/>
    <cellStyle name="40% - Dekorfärg1 5 4 2 5 2" xfId="48636" xr:uid="{00000000-0005-0000-0000-0000E5760000}"/>
    <cellStyle name="40% - Dekorfärg1 5 4 2 6" xfId="48637" xr:uid="{00000000-0005-0000-0000-0000E6760000}"/>
    <cellStyle name="40% - Dekorfärg1 5 4 2 7" xfId="48638" xr:uid="{00000000-0005-0000-0000-0000E7760000}"/>
    <cellStyle name="40% - Dekorfärg1 5 4 2_Tabell 6a K" xfId="23287" xr:uid="{00000000-0005-0000-0000-0000E8760000}"/>
    <cellStyle name="40% - Dekorfärg1 5 4 3" xfId="3283" xr:uid="{00000000-0005-0000-0000-0000E9760000}"/>
    <cellStyle name="40% - Dekorfärg1 5 4 3 2" xfId="7669" xr:uid="{00000000-0005-0000-0000-0000EA760000}"/>
    <cellStyle name="40% - Dekorfärg1 5 4 3 2 2" xfId="16554" xr:uid="{00000000-0005-0000-0000-0000EB760000}"/>
    <cellStyle name="40% - Dekorfärg1 5 4 3 2 2 2" xfId="48639" xr:uid="{00000000-0005-0000-0000-0000EC760000}"/>
    <cellStyle name="40% - Dekorfärg1 5 4 3 2 3" xfId="34051" xr:uid="{00000000-0005-0000-0000-0000ED760000}"/>
    <cellStyle name="40% - Dekorfärg1 5 4 3 2 4" xfId="48640" xr:uid="{00000000-0005-0000-0000-0000EE760000}"/>
    <cellStyle name="40% - Dekorfärg1 5 4 3 2_Tabell 6a K" xfId="22569" xr:uid="{00000000-0005-0000-0000-0000EF760000}"/>
    <cellStyle name="40% - Dekorfärg1 5 4 3 3" xfId="12168" xr:uid="{00000000-0005-0000-0000-0000F0760000}"/>
    <cellStyle name="40% - Dekorfärg1 5 4 3 3 2" xfId="48641" xr:uid="{00000000-0005-0000-0000-0000F1760000}"/>
    <cellStyle name="40% - Dekorfärg1 5 4 3 3 2 2" xfId="48642" xr:uid="{00000000-0005-0000-0000-0000F2760000}"/>
    <cellStyle name="40% - Dekorfärg1 5 4 3 3 3" xfId="48643" xr:uid="{00000000-0005-0000-0000-0000F3760000}"/>
    <cellStyle name="40% - Dekorfärg1 5 4 3 4" xfId="29665" xr:uid="{00000000-0005-0000-0000-0000F4760000}"/>
    <cellStyle name="40% - Dekorfärg1 5 4 3 4 2" xfId="48644" xr:uid="{00000000-0005-0000-0000-0000F5760000}"/>
    <cellStyle name="40% - Dekorfärg1 5 4 3 5" xfId="48645" xr:uid="{00000000-0005-0000-0000-0000F6760000}"/>
    <cellStyle name="40% - Dekorfärg1 5 4 3 6" xfId="48646" xr:uid="{00000000-0005-0000-0000-0000F7760000}"/>
    <cellStyle name="40% - Dekorfärg1 5 4 3_Tabell 6a K" xfId="18325" xr:uid="{00000000-0005-0000-0000-0000F8760000}"/>
    <cellStyle name="40% - Dekorfärg1 5 4 4" xfId="5476" xr:uid="{00000000-0005-0000-0000-0000F9760000}"/>
    <cellStyle name="40% - Dekorfärg1 5 4 4 2" xfId="14361" xr:uid="{00000000-0005-0000-0000-0000FA760000}"/>
    <cellStyle name="40% - Dekorfärg1 5 4 4 2 2" xfId="48647" xr:uid="{00000000-0005-0000-0000-0000FB760000}"/>
    <cellStyle name="40% - Dekorfärg1 5 4 4 3" xfId="31858" xr:uid="{00000000-0005-0000-0000-0000FC760000}"/>
    <cellStyle name="40% - Dekorfärg1 5 4 4 4" xfId="48648" xr:uid="{00000000-0005-0000-0000-0000FD760000}"/>
    <cellStyle name="40% - Dekorfärg1 5 4 4_Tabell 6a K" xfId="24493" xr:uid="{00000000-0005-0000-0000-0000FE760000}"/>
    <cellStyle name="40% - Dekorfärg1 5 4 5" xfId="9976" xr:uid="{00000000-0005-0000-0000-0000FF760000}"/>
    <cellStyle name="40% - Dekorfärg1 5 4 5 2" xfId="48649" xr:uid="{00000000-0005-0000-0000-000000770000}"/>
    <cellStyle name="40% - Dekorfärg1 5 4 5 2 2" xfId="48650" xr:uid="{00000000-0005-0000-0000-000001770000}"/>
    <cellStyle name="40% - Dekorfärg1 5 4 5 3" xfId="48651" xr:uid="{00000000-0005-0000-0000-000002770000}"/>
    <cellStyle name="40% - Dekorfärg1 5 4 6" xfId="27473" xr:uid="{00000000-0005-0000-0000-000003770000}"/>
    <cellStyle name="40% - Dekorfärg1 5 4 6 2" xfId="48652" xr:uid="{00000000-0005-0000-0000-000004770000}"/>
    <cellStyle name="40% - Dekorfärg1 5 4 7" xfId="48653" xr:uid="{00000000-0005-0000-0000-000005770000}"/>
    <cellStyle name="40% - Dekorfärg1 5 4 8" xfId="48654" xr:uid="{00000000-0005-0000-0000-000006770000}"/>
    <cellStyle name="40% - Dekorfärg1 5 4_Tabell 6a K" xfId="18501" xr:uid="{00000000-0005-0000-0000-000007770000}"/>
    <cellStyle name="40% - Dekorfärg1 5 5" xfId="1752" xr:uid="{00000000-0005-0000-0000-000008770000}"/>
    <cellStyle name="40% - Dekorfärg1 5 5 2" xfId="3944" xr:uid="{00000000-0005-0000-0000-000009770000}"/>
    <cellStyle name="40% - Dekorfärg1 5 5 2 2" xfId="8330" xr:uid="{00000000-0005-0000-0000-00000A770000}"/>
    <cellStyle name="40% - Dekorfärg1 5 5 2 2 2" xfId="17215" xr:uid="{00000000-0005-0000-0000-00000B770000}"/>
    <cellStyle name="40% - Dekorfärg1 5 5 2 2 2 2" xfId="48655" xr:uid="{00000000-0005-0000-0000-00000C770000}"/>
    <cellStyle name="40% - Dekorfärg1 5 5 2 2 3" xfId="34712" xr:uid="{00000000-0005-0000-0000-00000D770000}"/>
    <cellStyle name="40% - Dekorfärg1 5 5 2 2_Tabell 6a K" xfId="21914" xr:uid="{00000000-0005-0000-0000-00000E770000}"/>
    <cellStyle name="40% - Dekorfärg1 5 5 2 3" xfId="12829" xr:uid="{00000000-0005-0000-0000-00000F770000}"/>
    <cellStyle name="40% - Dekorfärg1 5 5 2 3 2" xfId="48656" xr:uid="{00000000-0005-0000-0000-000010770000}"/>
    <cellStyle name="40% - Dekorfärg1 5 5 2 4" xfId="30326" xr:uid="{00000000-0005-0000-0000-000011770000}"/>
    <cellStyle name="40% - Dekorfärg1 5 5 2 5" xfId="48657" xr:uid="{00000000-0005-0000-0000-000012770000}"/>
    <cellStyle name="40% - Dekorfärg1 5 5 2_Tabell 6a K" xfId="22356" xr:uid="{00000000-0005-0000-0000-000013770000}"/>
    <cellStyle name="40% - Dekorfärg1 5 5 3" xfId="6137" xr:uid="{00000000-0005-0000-0000-000014770000}"/>
    <cellStyle name="40% - Dekorfärg1 5 5 3 2" xfId="15022" xr:uid="{00000000-0005-0000-0000-000015770000}"/>
    <cellStyle name="40% - Dekorfärg1 5 5 3 2 2" xfId="48658" xr:uid="{00000000-0005-0000-0000-000016770000}"/>
    <cellStyle name="40% - Dekorfärg1 5 5 3 3" xfId="32519" xr:uid="{00000000-0005-0000-0000-000017770000}"/>
    <cellStyle name="40% - Dekorfärg1 5 5 3 4" xfId="48659" xr:uid="{00000000-0005-0000-0000-000018770000}"/>
    <cellStyle name="40% - Dekorfärg1 5 5 3_Tabell 6a K" xfId="19820" xr:uid="{00000000-0005-0000-0000-000019770000}"/>
    <cellStyle name="40% - Dekorfärg1 5 5 4" xfId="10637" xr:uid="{00000000-0005-0000-0000-00001A770000}"/>
    <cellStyle name="40% - Dekorfärg1 5 5 4 2" xfId="48660" xr:uid="{00000000-0005-0000-0000-00001B770000}"/>
    <cellStyle name="40% - Dekorfärg1 5 5 4 2 2" xfId="48661" xr:uid="{00000000-0005-0000-0000-00001C770000}"/>
    <cellStyle name="40% - Dekorfärg1 5 5 4 3" xfId="48662" xr:uid="{00000000-0005-0000-0000-00001D770000}"/>
    <cellStyle name="40% - Dekorfärg1 5 5 5" xfId="28134" xr:uid="{00000000-0005-0000-0000-00001E770000}"/>
    <cellStyle name="40% - Dekorfärg1 5 5 5 2" xfId="48663" xr:uid="{00000000-0005-0000-0000-00001F770000}"/>
    <cellStyle name="40% - Dekorfärg1 5 5 6" xfId="48664" xr:uid="{00000000-0005-0000-0000-000020770000}"/>
    <cellStyle name="40% - Dekorfärg1 5 5 7" xfId="48665" xr:uid="{00000000-0005-0000-0000-000021770000}"/>
    <cellStyle name="40% - Dekorfärg1 5 5_Tabell 6a K" xfId="22871" xr:uid="{00000000-0005-0000-0000-000022770000}"/>
    <cellStyle name="40% - Dekorfärg1 5 6" xfId="2435" xr:uid="{00000000-0005-0000-0000-000023770000}"/>
    <cellStyle name="40% - Dekorfärg1 5 6 2" xfId="6821" xr:uid="{00000000-0005-0000-0000-000024770000}"/>
    <cellStyle name="40% - Dekorfärg1 5 6 2 2" xfId="15706" xr:uid="{00000000-0005-0000-0000-000025770000}"/>
    <cellStyle name="40% - Dekorfärg1 5 6 2 2 2" xfId="48666" xr:uid="{00000000-0005-0000-0000-000026770000}"/>
    <cellStyle name="40% - Dekorfärg1 5 6 2 3" xfId="33203" xr:uid="{00000000-0005-0000-0000-000027770000}"/>
    <cellStyle name="40% - Dekorfärg1 5 6 2 4" xfId="48667" xr:uid="{00000000-0005-0000-0000-000028770000}"/>
    <cellStyle name="40% - Dekorfärg1 5 6 2_Tabell 6a K" xfId="21245" xr:uid="{00000000-0005-0000-0000-000029770000}"/>
    <cellStyle name="40% - Dekorfärg1 5 6 3" xfId="11320" xr:uid="{00000000-0005-0000-0000-00002A770000}"/>
    <cellStyle name="40% - Dekorfärg1 5 6 3 2" xfId="48668" xr:uid="{00000000-0005-0000-0000-00002B770000}"/>
    <cellStyle name="40% - Dekorfärg1 5 6 3 2 2" xfId="48669" xr:uid="{00000000-0005-0000-0000-00002C770000}"/>
    <cellStyle name="40% - Dekorfärg1 5 6 3 3" xfId="48670" xr:uid="{00000000-0005-0000-0000-00002D770000}"/>
    <cellStyle name="40% - Dekorfärg1 5 6 4" xfId="28817" xr:uid="{00000000-0005-0000-0000-00002E770000}"/>
    <cellStyle name="40% - Dekorfärg1 5 6 4 2" xfId="48671" xr:uid="{00000000-0005-0000-0000-00002F770000}"/>
    <cellStyle name="40% - Dekorfärg1 5 6 5" xfId="48672" xr:uid="{00000000-0005-0000-0000-000030770000}"/>
    <cellStyle name="40% - Dekorfärg1 5 6 6" xfId="48673" xr:uid="{00000000-0005-0000-0000-000031770000}"/>
    <cellStyle name="40% - Dekorfärg1 5 6_Tabell 6a K" xfId="25142" xr:uid="{00000000-0005-0000-0000-000032770000}"/>
    <cellStyle name="40% - Dekorfärg1 5 7" xfId="4628" xr:uid="{00000000-0005-0000-0000-000033770000}"/>
    <cellStyle name="40% - Dekorfärg1 5 7 2" xfId="13513" xr:uid="{00000000-0005-0000-0000-000034770000}"/>
    <cellStyle name="40% - Dekorfärg1 5 7 2 2" xfId="48674" xr:uid="{00000000-0005-0000-0000-000035770000}"/>
    <cellStyle name="40% - Dekorfärg1 5 7 3" xfId="31010" xr:uid="{00000000-0005-0000-0000-000036770000}"/>
    <cellStyle name="40% - Dekorfärg1 5 7 4" xfId="48675" xr:uid="{00000000-0005-0000-0000-000037770000}"/>
    <cellStyle name="40% - Dekorfärg1 5 7_Tabell 6a K" xfId="18831" xr:uid="{00000000-0005-0000-0000-000038770000}"/>
    <cellStyle name="40% - Dekorfärg1 5 8" xfId="9128" xr:uid="{00000000-0005-0000-0000-000039770000}"/>
    <cellStyle name="40% - Dekorfärg1 5 8 2" xfId="48676" xr:uid="{00000000-0005-0000-0000-00003A770000}"/>
    <cellStyle name="40% - Dekorfärg1 5 8 2 2" xfId="48677" xr:uid="{00000000-0005-0000-0000-00003B770000}"/>
    <cellStyle name="40% - Dekorfärg1 5 8 3" xfId="48678" xr:uid="{00000000-0005-0000-0000-00003C770000}"/>
    <cellStyle name="40% - Dekorfärg1 5 9" xfId="26625" xr:uid="{00000000-0005-0000-0000-00003D770000}"/>
    <cellStyle name="40% - Dekorfärg1 5 9 2" xfId="48679" xr:uid="{00000000-0005-0000-0000-00003E770000}"/>
    <cellStyle name="40% - Dekorfärg1 5_Tabell 6a K" xfId="21379" xr:uid="{00000000-0005-0000-0000-00003F770000}"/>
    <cellStyle name="40% - Dekorfärg1 6" xfId="355" xr:uid="{00000000-0005-0000-0000-000040770000}"/>
    <cellStyle name="40% - Dekorfärg1 6 10" xfId="48680" xr:uid="{00000000-0005-0000-0000-000041770000}"/>
    <cellStyle name="40% - Dekorfärg1 6 2" xfId="779" xr:uid="{00000000-0005-0000-0000-000042770000}"/>
    <cellStyle name="40% - Dekorfärg1 6 2 2" xfId="1758" xr:uid="{00000000-0005-0000-0000-000043770000}"/>
    <cellStyle name="40% - Dekorfärg1 6 2 2 2" xfId="3950" xr:uid="{00000000-0005-0000-0000-000044770000}"/>
    <cellStyle name="40% - Dekorfärg1 6 2 2 2 2" xfId="8336" xr:uid="{00000000-0005-0000-0000-000045770000}"/>
    <cellStyle name="40% - Dekorfärg1 6 2 2 2 2 2" xfId="17221" xr:uid="{00000000-0005-0000-0000-000046770000}"/>
    <cellStyle name="40% - Dekorfärg1 6 2 2 2 2 2 2" xfId="48681" xr:uid="{00000000-0005-0000-0000-000047770000}"/>
    <cellStyle name="40% - Dekorfärg1 6 2 2 2 2 3" xfId="34718" xr:uid="{00000000-0005-0000-0000-000048770000}"/>
    <cellStyle name="40% - Dekorfärg1 6 2 2 2 2_Tabell 6a K" xfId="22492" xr:uid="{00000000-0005-0000-0000-000049770000}"/>
    <cellStyle name="40% - Dekorfärg1 6 2 2 2 3" xfId="12835" xr:uid="{00000000-0005-0000-0000-00004A770000}"/>
    <cellStyle name="40% - Dekorfärg1 6 2 2 2 3 2" xfId="48682" xr:uid="{00000000-0005-0000-0000-00004B770000}"/>
    <cellStyle name="40% - Dekorfärg1 6 2 2 2 4" xfId="30332" xr:uid="{00000000-0005-0000-0000-00004C770000}"/>
    <cellStyle name="40% - Dekorfärg1 6 2 2 2 5" xfId="48683" xr:uid="{00000000-0005-0000-0000-00004D770000}"/>
    <cellStyle name="40% - Dekorfärg1 6 2 2 2_Tabell 6a K" xfId="26257" xr:uid="{00000000-0005-0000-0000-00004E770000}"/>
    <cellStyle name="40% - Dekorfärg1 6 2 2 3" xfId="6143" xr:uid="{00000000-0005-0000-0000-00004F770000}"/>
    <cellStyle name="40% - Dekorfärg1 6 2 2 3 2" xfId="15028" xr:uid="{00000000-0005-0000-0000-000050770000}"/>
    <cellStyle name="40% - Dekorfärg1 6 2 2 3 2 2" xfId="48684" xr:uid="{00000000-0005-0000-0000-000051770000}"/>
    <cellStyle name="40% - Dekorfärg1 6 2 2 3 3" xfId="32525" xr:uid="{00000000-0005-0000-0000-000052770000}"/>
    <cellStyle name="40% - Dekorfärg1 6 2 2 3 4" xfId="48685" xr:uid="{00000000-0005-0000-0000-000053770000}"/>
    <cellStyle name="40% - Dekorfärg1 6 2 2 3_Tabell 6a K" xfId="20466" xr:uid="{00000000-0005-0000-0000-000054770000}"/>
    <cellStyle name="40% - Dekorfärg1 6 2 2 4" xfId="10643" xr:uid="{00000000-0005-0000-0000-000055770000}"/>
    <cellStyle name="40% - Dekorfärg1 6 2 2 4 2" xfId="48686" xr:uid="{00000000-0005-0000-0000-000056770000}"/>
    <cellStyle name="40% - Dekorfärg1 6 2 2 4 2 2" xfId="48687" xr:uid="{00000000-0005-0000-0000-000057770000}"/>
    <cellStyle name="40% - Dekorfärg1 6 2 2 4 3" xfId="48688" xr:uid="{00000000-0005-0000-0000-000058770000}"/>
    <cellStyle name="40% - Dekorfärg1 6 2 2 5" xfId="28140" xr:uid="{00000000-0005-0000-0000-000059770000}"/>
    <cellStyle name="40% - Dekorfärg1 6 2 2 5 2" xfId="48689" xr:uid="{00000000-0005-0000-0000-00005A770000}"/>
    <cellStyle name="40% - Dekorfärg1 6 2 2 6" xfId="48690" xr:uid="{00000000-0005-0000-0000-00005B770000}"/>
    <cellStyle name="40% - Dekorfärg1 6 2 2 7" xfId="48691" xr:uid="{00000000-0005-0000-0000-00005C770000}"/>
    <cellStyle name="40% - Dekorfärg1 6 2 2_Tabell 6a K" xfId="18226" xr:uid="{00000000-0005-0000-0000-00005D770000}"/>
    <cellStyle name="40% - Dekorfärg1 6 2 3" xfId="2971" xr:uid="{00000000-0005-0000-0000-00005E770000}"/>
    <cellStyle name="40% - Dekorfärg1 6 2 3 2" xfId="7357" xr:uid="{00000000-0005-0000-0000-00005F770000}"/>
    <cellStyle name="40% - Dekorfärg1 6 2 3 2 2" xfId="16242" xr:uid="{00000000-0005-0000-0000-000060770000}"/>
    <cellStyle name="40% - Dekorfärg1 6 2 3 2 2 2" xfId="48692" xr:uid="{00000000-0005-0000-0000-000061770000}"/>
    <cellStyle name="40% - Dekorfärg1 6 2 3 2 3" xfId="33739" xr:uid="{00000000-0005-0000-0000-000062770000}"/>
    <cellStyle name="40% - Dekorfärg1 6 2 3 2 4" xfId="48693" xr:uid="{00000000-0005-0000-0000-000063770000}"/>
    <cellStyle name="40% - Dekorfärg1 6 2 3 2_Tabell 6a K" xfId="23203" xr:uid="{00000000-0005-0000-0000-000064770000}"/>
    <cellStyle name="40% - Dekorfärg1 6 2 3 3" xfId="11856" xr:uid="{00000000-0005-0000-0000-000065770000}"/>
    <cellStyle name="40% - Dekorfärg1 6 2 3 3 2" xfId="48694" xr:uid="{00000000-0005-0000-0000-000066770000}"/>
    <cellStyle name="40% - Dekorfärg1 6 2 3 3 2 2" xfId="48695" xr:uid="{00000000-0005-0000-0000-000067770000}"/>
    <cellStyle name="40% - Dekorfärg1 6 2 3 3 3" xfId="48696" xr:uid="{00000000-0005-0000-0000-000068770000}"/>
    <cellStyle name="40% - Dekorfärg1 6 2 3 4" xfId="29353" xr:uid="{00000000-0005-0000-0000-000069770000}"/>
    <cellStyle name="40% - Dekorfärg1 6 2 3 4 2" xfId="48697" xr:uid="{00000000-0005-0000-0000-00006A770000}"/>
    <cellStyle name="40% - Dekorfärg1 6 2 3 5" xfId="48698" xr:uid="{00000000-0005-0000-0000-00006B770000}"/>
    <cellStyle name="40% - Dekorfärg1 6 2 3 6" xfId="48699" xr:uid="{00000000-0005-0000-0000-00006C770000}"/>
    <cellStyle name="40% - Dekorfärg1 6 2 3_Tabell 6a K" xfId="19096" xr:uid="{00000000-0005-0000-0000-00006D770000}"/>
    <cellStyle name="40% - Dekorfärg1 6 2 4" xfId="5164" xr:uid="{00000000-0005-0000-0000-00006E770000}"/>
    <cellStyle name="40% - Dekorfärg1 6 2 4 2" xfId="14049" xr:uid="{00000000-0005-0000-0000-00006F770000}"/>
    <cellStyle name="40% - Dekorfärg1 6 2 4 2 2" xfId="48700" xr:uid="{00000000-0005-0000-0000-000070770000}"/>
    <cellStyle name="40% - Dekorfärg1 6 2 4 3" xfId="31546" xr:uid="{00000000-0005-0000-0000-000071770000}"/>
    <cellStyle name="40% - Dekorfärg1 6 2 4 4" xfId="48701" xr:uid="{00000000-0005-0000-0000-000072770000}"/>
    <cellStyle name="40% - Dekorfärg1 6 2 4_Tabell 6a K" xfId="18079" xr:uid="{00000000-0005-0000-0000-000073770000}"/>
    <cellStyle name="40% - Dekorfärg1 6 2 5" xfId="9664" xr:uid="{00000000-0005-0000-0000-000074770000}"/>
    <cellStyle name="40% - Dekorfärg1 6 2 5 2" xfId="48702" xr:uid="{00000000-0005-0000-0000-000075770000}"/>
    <cellStyle name="40% - Dekorfärg1 6 2 5 2 2" xfId="48703" xr:uid="{00000000-0005-0000-0000-000076770000}"/>
    <cellStyle name="40% - Dekorfärg1 6 2 5 3" xfId="48704" xr:uid="{00000000-0005-0000-0000-000077770000}"/>
    <cellStyle name="40% - Dekorfärg1 6 2 6" xfId="27161" xr:uid="{00000000-0005-0000-0000-000078770000}"/>
    <cellStyle name="40% - Dekorfärg1 6 2 6 2" xfId="48705" xr:uid="{00000000-0005-0000-0000-000079770000}"/>
    <cellStyle name="40% - Dekorfärg1 6 2 7" xfId="48706" xr:uid="{00000000-0005-0000-0000-00007A770000}"/>
    <cellStyle name="40% - Dekorfärg1 6 2 8" xfId="48707" xr:uid="{00000000-0005-0000-0000-00007B770000}"/>
    <cellStyle name="40% - Dekorfärg1 6 2_Tabell 6a K" xfId="18947" xr:uid="{00000000-0005-0000-0000-00007C770000}"/>
    <cellStyle name="40% - Dekorfärg1 6 3" xfId="1757" xr:uid="{00000000-0005-0000-0000-00007D770000}"/>
    <cellStyle name="40% - Dekorfärg1 6 3 2" xfId="3949" xr:uid="{00000000-0005-0000-0000-00007E770000}"/>
    <cellStyle name="40% - Dekorfärg1 6 3 2 2" xfId="8335" xr:uid="{00000000-0005-0000-0000-00007F770000}"/>
    <cellStyle name="40% - Dekorfärg1 6 3 2 2 2" xfId="17220" xr:uid="{00000000-0005-0000-0000-000080770000}"/>
    <cellStyle name="40% - Dekorfärg1 6 3 2 2 2 2" xfId="48708" xr:uid="{00000000-0005-0000-0000-000081770000}"/>
    <cellStyle name="40% - Dekorfärg1 6 3 2 2 3" xfId="34717" xr:uid="{00000000-0005-0000-0000-000082770000}"/>
    <cellStyle name="40% - Dekorfärg1 6 3 2 2_Tabell 6a K" xfId="20629" xr:uid="{00000000-0005-0000-0000-000083770000}"/>
    <cellStyle name="40% - Dekorfärg1 6 3 2 3" xfId="12834" xr:uid="{00000000-0005-0000-0000-000084770000}"/>
    <cellStyle name="40% - Dekorfärg1 6 3 2 3 2" xfId="48709" xr:uid="{00000000-0005-0000-0000-000085770000}"/>
    <cellStyle name="40% - Dekorfärg1 6 3 2 4" xfId="30331" xr:uid="{00000000-0005-0000-0000-000086770000}"/>
    <cellStyle name="40% - Dekorfärg1 6 3 2 5" xfId="48710" xr:uid="{00000000-0005-0000-0000-000087770000}"/>
    <cellStyle name="40% - Dekorfärg1 6 3 2_Tabell 6a K" xfId="21649" xr:uid="{00000000-0005-0000-0000-000088770000}"/>
    <cellStyle name="40% - Dekorfärg1 6 3 3" xfId="6142" xr:uid="{00000000-0005-0000-0000-000089770000}"/>
    <cellStyle name="40% - Dekorfärg1 6 3 3 2" xfId="15027" xr:uid="{00000000-0005-0000-0000-00008A770000}"/>
    <cellStyle name="40% - Dekorfärg1 6 3 3 2 2" xfId="48711" xr:uid="{00000000-0005-0000-0000-00008B770000}"/>
    <cellStyle name="40% - Dekorfärg1 6 3 3 3" xfId="32524" xr:uid="{00000000-0005-0000-0000-00008C770000}"/>
    <cellStyle name="40% - Dekorfärg1 6 3 3 4" xfId="48712" xr:uid="{00000000-0005-0000-0000-00008D770000}"/>
    <cellStyle name="40% - Dekorfärg1 6 3 3_Tabell 6a K" xfId="23655" xr:uid="{00000000-0005-0000-0000-00008E770000}"/>
    <cellStyle name="40% - Dekorfärg1 6 3 4" xfId="10642" xr:uid="{00000000-0005-0000-0000-00008F770000}"/>
    <cellStyle name="40% - Dekorfärg1 6 3 4 2" xfId="48713" xr:uid="{00000000-0005-0000-0000-000090770000}"/>
    <cellStyle name="40% - Dekorfärg1 6 3 4 2 2" xfId="48714" xr:uid="{00000000-0005-0000-0000-000091770000}"/>
    <cellStyle name="40% - Dekorfärg1 6 3 4 3" xfId="48715" xr:uid="{00000000-0005-0000-0000-000092770000}"/>
    <cellStyle name="40% - Dekorfärg1 6 3 5" xfId="28139" xr:uid="{00000000-0005-0000-0000-000093770000}"/>
    <cellStyle name="40% - Dekorfärg1 6 3 5 2" xfId="48716" xr:uid="{00000000-0005-0000-0000-000094770000}"/>
    <cellStyle name="40% - Dekorfärg1 6 3 6" xfId="48717" xr:uid="{00000000-0005-0000-0000-000095770000}"/>
    <cellStyle name="40% - Dekorfärg1 6 3 7" xfId="48718" xr:uid="{00000000-0005-0000-0000-000096770000}"/>
    <cellStyle name="40% - Dekorfärg1 6 3_Tabell 6a K" xfId="25458" xr:uid="{00000000-0005-0000-0000-000097770000}"/>
    <cellStyle name="40% - Dekorfärg1 6 4" xfId="2547" xr:uid="{00000000-0005-0000-0000-000098770000}"/>
    <cellStyle name="40% - Dekorfärg1 6 4 2" xfId="6933" xr:uid="{00000000-0005-0000-0000-000099770000}"/>
    <cellStyle name="40% - Dekorfärg1 6 4 2 2" xfId="15818" xr:uid="{00000000-0005-0000-0000-00009A770000}"/>
    <cellStyle name="40% - Dekorfärg1 6 4 2 2 2" xfId="48719" xr:uid="{00000000-0005-0000-0000-00009B770000}"/>
    <cellStyle name="40% - Dekorfärg1 6 4 2 3" xfId="33315" xr:uid="{00000000-0005-0000-0000-00009C770000}"/>
    <cellStyle name="40% - Dekorfärg1 6 4 2 4" xfId="48720" xr:uid="{00000000-0005-0000-0000-00009D770000}"/>
    <cellStyle name="40% - Dekorfärg1 6 4 2_Tabell 6a K" xfId="21749" xr:uid="{00000000-0005-0000-0000-00009E770000}"/>
    <cellStyle name="40% - Dekorfärg1 6 4 3" xfId="11432" xr:uid="{00000000-0005-0000-0000-00009F770000}"/>
    <cellStyle name="40% - Dekorfärg1 6 4 3 2" xfId="48721" xr:uid="{00000000-0005-0000-0000-0000A0770000}"/>
    <cellStyle name="40% - Dekorfärg1 6 4 3 2 2" xfId="48722" xr:uid="{00000000-0005-0000-0000-0000A1770000}"/>
    <cellStyle name="40% - Dekorfärg1 6 4 3 3" xfId="48723" xr:uid="{00000000-0005-0000-0000-0000A2770000}"/>
    <cellStyle name="40% - Dekorfärg1 6 4 4" xfId="28929" xr:uid="{00000000-0005-0000-0000-0000A3770000}"/>
    <cellStyle name="40% - Dekorfärg1 6 4 4 2" xfId="48724" xr:uid="{00000000-0005-0000-0000-0000A4770000}"/>
    <cellStyle name="40% - Dekorfärg1 6 4 5" xfId="48725" xr:uid="{00000000-0005-0000-0000-0000A5770000}"/>
    <cellStyle name="40% - Dekorfärg1 6 4 6" xfId="48726" xr:uid="{00000000-0005-0000-0000-0000A6770000}"/>
    <cellStyle name="40% - Dekorfärg1 6 4_Tabell 6a K" xfId="21219" xr:uid="{00000000-0005-0000-0000-0000A7770000}"/>
    <cellStyle name="40% - Dekorfärg1 6 5" xfId="4740" xr:uid="{00000000-0005-0000-0000-0000A8770000}"/>
    <cellStyle name="40% - Dekorfärg1 6 5 2" xfId="13625" xr:uid="{00000000-0005-0000-0000-0000A9770000}"/>
    <cellStyle name="40% - Dekorfärg1 6 5 2 2" xfId="48727" xr:uid="{00000000-0005-0000-0000-0000AA770000}"/>
    <cellStyle name="40% - Dekorfärg1 6 5 3" xfId="31122" xr:uid="{00000000-0005-0000-0000-0000AB770000}"/>
    <cellStyle name="40% - Dekorfärg1 6 5 4" xfId="48728" xr:uid="{00000000-0005-0000-0000-0000AC770000}"/>
    <cellStyle name="40% - Dekorfärg1 6 5_Tabell 6a K" xfId="17868" xr:uid="{00000000-0005-0000-0000-0000AD770000}"/>
    <cellStyle name="40% - Dekorfärg1 6 6" xfId="9240" xr:uid="{00000000-0005-0000-0000-0000AE770000}"/>
    <cellStyle name="40% - Dekorfärg1 6 6 2" xfId="48729" xr:uid="{00000000-0005-0000-0000-0000AF770000}"/>
    <cellStyle name="40% - Dekorfärg1 6 6 2 2" xfId="48730" xr:uid="{00000000-0005-0000-0000-0000B0770000}"/>
    <cellStyle name="40% - Dekorfärg1 6 6 3" xfId="48731" xr:uid="{00000000-0005-0000-0000-0000B1770000}"/>
    <cellStyle name="40% - Dekorfärg1 6 7" xfId="26737" xr:uid="{00000000-0005-0000-0000-0000B2770000}"/>
    <cellStyle name="40% - Dekorfärg1 6 7 2" xfId="48732" xr:uid="{00000000-0005-0000-0000-0000B3770000}"/>
    <cellStyle name="40% - Dekorfärg1 6 8" xfId="48733" xr:uid="{00000000-0005-0000-0000-0000B4770000}"/>
    <cellStyle name="40% - Dekorfärg1 6 9" xfId="48734" xr:uid="{00000000-0005-0000-0000-0000B5770000}"/>
    <cellStyle name="40% - Dekorfärg1 6_Tabell 6a K" xfId="22321" xr:uid="{00000000-0005-0000-0000-0000B6770000}"/>
    <cellStyle name="40% - Dekorfärg1 7" xfId="567" xr:uid="{00000000-0005-0000-0000-0000B7770000}"/>
    <cellStyle name="40% - Dekorfärg1 7 2" xfId="1759" xr:uid="{00000000-0005-0000-0000-0000B8770000}"/>
    <cellStyle name="40% - Dekorfärg1 7 2 2" xfId="3951" xr:uid="{00000000-0005-0000-0000-0000B9770000}"/>
    <cellStyle name="40% - Dekorfärg1 7 2 2 2" xfId="8337" xr:uid="{00000000-0005-0000-0000-0000BA770000}"/>
    <cellStyle name="40% - Dekorfärg1 7 2 2 2 2" xfId="17222" xr:uid="{00000000-0005-0000-0000-0000BB770000}"/>
    <cellStyle name="40% - Dekorfärg1 7 2 2 2 2 2" xfId="48735" xr:uid="{00000000-0005-0000-0000-0000BC770000}"/>
    <cellStyle name="40% - Dekorfärg1 7 2 2 2 3" xfId="34719" xr:uid="{00000000-0005-0000-0000-0000BD770000}"/>
    <cellStyle name="40% - Dekorfärg1 7 2 2 2_Tabell 6a K" xfId="20086" xr:uid="{00000000-0005-0000-0000-0000BE770000}"/>
    <cellStyle name="40% - Dekorfärg1 7 2 2 3" xfId="12836" xr:uid="{00000000-0005-0000-0000-0000BF770000}"/>
    <cellStyle name="40% - Dekorfärg1 7 2 2 3 2" xfId="48736" xr:uid="{00000000-0005-0000-0000-0000C0770000}"/>
    <cellStyle name="40% - Dekorfärg1 7 2 2 4" xfId="30333" xr:uid="{00000000-0005-0000-0000-0000C1770000}"/>
    <cellStyle name="40% - Dekorfärg1 7 2 2 5" xfId="48737" xr:uid="{00000000-0005-0000-0000-0000C2770000}"/>
    <cellStyle name="40% - Dekorfärg1 7 2 2_Tabell 6a K" xfId="24087" xr:uid="{00000000-0005-0000-0000-0000C3770000}"/>
    <cellStyle name="40% - Dekorfärg1 7 2 3" xfId="6144" xr:uid="{00000000-0005-0000-0000-0000C4770000}"/>
    <cellStyle name="40% - Dekorfärg1 7 2 3 2" xfId="15029" xr:uid="{00000000-0005-0000-0000-0000C5770000}"/>
    <cellStyle name="40% - Dekorfärg1 7 2 3 2 2" xfId="48738" xr:uid="{00000000-0005-0000-0000-0000C6770000}"/>
    <cellStyle name="40% - Dekorfärg1 7 2 3 3" xfId="32526" xr:uid="{00000000-0005-0000-0000-0000C7770000}"/>
    <cellStyle name="40% - Dekorfärg1 7 2 3 4" xfId="48739" xr:uid="{00000000-0005-0000-0000-0000C8770000}"/>
    <cellStyle name="40% - Dekorfärg1 7 2 3_Tabell 6a K" xfId="24234" xr:uid="{00000000-0005-0000-0000-0000C9770000}"/>
    <cellStyle name="40% - Dekorfärg1 7 2 4" xfId="10644" xr:uid="{00000000-0005-0000-0000-0000CA770000}"/>
    <cellStyle name="40% - Dekorfärg1 7 2 4 2" xfId="48740" xr:uid="{00000000-0005-0000-0000-0000CB770000}"/>
    <cellStyle name="40% - Dekorfärg1 7 2 4 2 2" xfId="48741" xr:uid="{00000000-0005-0000-0000-0000CC770000}"/>
    <cellStyle name="40% - Dekorfärg1 7 2 4 3" xfId="48742" xr:uid="{00000000-0005-0000-0000-0000CD770000}"/>
    <cellStyle name="40% - Dekorfärg1 7 2 5" xfId="28141" xr:uid="{00000000-0005-0000-0000-0000CE770000}"/>
    <cellStyle name="40% - Dekorfärg1 7 2 5 2" xfId="48743" xr:uid="{00000000-0005-0000-0000-0000CF770000}"/>
    <cellStyle name="40% - Dekorfärg1 7 2 6" xfId="48744" xr:uid="{00000000-0005-0000-0000-0000D0770000}"/>
    <cellStyle name="40% - Dekorfärg1 7 2 7" xfId="48745" xr:uid="{00000000-0005-0000-0000-0000D1770000}"/>
    <cellStyle name="40% - Dekorfärg1 7 2_Tabell 6a K" xfId="19478" xr:uid="{00000000-0005-0000-0000-0000D2770000}"/>
    <cellStyle name="40% - Dekorfärg1 7 3" xfId="2759" xr:uid="{00000000-0005-0000-0000-0000D3770000}"/>
    <cellStyle name="40% - Dekorfärg1 7 3 2" xfId="7145" xr:uid="{00000000-0005-0000-0000-0000D4770000}"/>
    <cellStyle name="40% - Dekorfärg1 7 3 2 2" xfId="16030" xr:uid="{00000000-0005-0000-0000-0000D5770000}"/>
    <cellStyle name="40% - Dekorfärg1 7 3 2 2 2" xfId="48746" xr:uid="{00000000-0005-0000-0000-0000D6770000}"/>
    <cellStyle name="40% - Dekorfärg1 7 3 2 3" xfId="33527" xr:uid="{00000000-0005-0000-0000-0000D7770000}"/>
    <cellStyle name="40% - Dekorfärg1 7 3 2 4" xfId="48747" xr:uid="{00000000-0005-0000-0000-0000D8770000}"/>
    <cellStyle name="40% - Dekorfärg1 7 3 2_Tabell 6a K" xfId="20282" xr:uid="{00000000-0005-0000-0000-0000D9770000}"/>
    <cellStyle name="40% - Dekorfärg1 7 3 3" xfId="11644" xr:uid="{00000000-0005-0000-0000-0000DA770000}"/>
    <cellStyle name="40% - Dekorfärg1 7 3 3 2" xfId="48748" xr:uid="{00000000-0005-0000-0000-0000DB770000}"/>
    <cellStyle name="40% - Dekorfärg1 7 3 3 2 2" xfId="48749" xr:uid="{00000000-0005-0000-0000-0000DC770000}"/>
    <cellStyle name="40% - Dekorfärg1 7 3 3 3" xfId="48750" xr:uid="{00000000-0005-0000-0000-0000DD770000}"/>
    <cellStyle name="40% - Dekorfärg1 7 3 4" xfId="29141" xr:uid="{00000000-0005-0000-0000-0000DE770000}"/>
    <cellStyle name="40% - Dekorfärg1 7 3 4 2" xfId="48751" xr:uid="{00000000-0005-0000-0000-0000DF770000}"/>
    <cellStyle name="40% - Dekorfärg1 7 3 5" xfId="48752" xr:uid="{00000000-0005-0000-0000-0000E0770000}"/>
    <cellStyle name="40% - Dekorfärg1 7 3 6" xfId="48753" xr:uid="{00000000-0005-0000-0000-0000E1770000}"/>
    <cellStyle name="40% - Dekorfärg1 7 3_Tabell 6a K" xfId="24256" xr:uid="{00000000-0005-0000-0000-0000E2770000}"/>
    <cellStyle name="40% - Dekorfärg1 7 4" xfId="4952" xr:uid="{00000000-0005-0000-0000-0000E3770000}"/>
    <cellStyle name="40% - Dekorfärg1 7 4 2" xfId="13837" xr:uid="{00000000-0005-0000-0000-0000E4770000}"/>
    <cellStyle name="40% - Dekorfärg1 7 4 2 2" xfId="48754" xr:uid="{00000000-0005-0000-0000-0000E5770000}"/>
    <cellStyle name="40% - Dekorfärg1 7 4 3" xfId="31334" xr:uid="{00000000-0005-0000-0000-0000E6770000}"/>
    <cellStyle name="40% - Dekorfärg1 7 4 4" xfId="48755" xr:uid="{00000000-0005-0000-0000-0000E7770000}"/>
    <cellStyle name="40% - Dekorfärg1 7 4_Tabell 6a K" xfId="20093" xr:uid="{00000000-0005-0000-0000-0000E8770000}"/>
    <cellStyle name="40% - Dekorfärg1 7 5" xfId="9452" xr:uid="{00000000-0005-0000-0000-0000E9770000}"/>
    <cellStyle name="40% - Dekorfärg1 7 5 2" xfId="48756" xr:uid="{00000000-0005-0000-0000-0000EA770000}"/>
    <cellStyle name="40% - Dekorfärg1 7 5 2 2" xfId="48757" xr:uid="{00000000-0005-0000-0000-0000EB770000}"/>
    <cellStyle name="40% - Dekorfärg1 7 5 3" xfId="48758" xr:uid="{00000000-0005-0000-0000-0000EC770000}"/>
    <cellStyle name="40% - Dekorfärg1 7 6" xfId="26949" xr:uid="{00000000-0005-0000-0000-0000ED770000}"/>
    <cellStyle name="40% - Dekorfärg1 7 6 2" xfId="48759" xr:uid="{00000000-0005-0000-0000-0000EE770000}"/>
    <cellStyle name="40% - Dekorfärg1 7 7" xfId="48760" xr:uid="{00000000-0005-0000-0000-0000EF770000}"/>
    <cellStyle name="40% - Dekorfärg1 7 8" xfId="48761" xr:uid="{00000000-0005-0000-0000-0000F0770000}"/>
    <cellStyle name="40% - Dekorfärg1 7_Tabell 6a K" xfId="21117" xr:uid="{00000000-0005-0000-0000-0000F1770000}"/>
    <cellStyle name="40% - Dekorfärg1 8" xfId="991" xr:uid="{00000000-0005-0000-0000-0000F2770000}"/>
    <cellStyle name="40% - Dekorfärg1 8 2" xfId="1760" xr:uid="{00000000-0005-0000-0000-0000F3770000}"/>
    <cellStyle name="40% - Dekorfärg1 8 2 2" xfId="3952" xr:uid="{00000000-0005-0000-0000-0000F4770000}"/>
    <cellStyle name="40% - Dekorfärg1 8 2 2 2" xfId="8338" xr:uid="{00000000-0005-0000-0000-0000F5770000}"/>
    <cellStyle name="40% - Dekorfärg1 8 2 2 2 2" xfId="17223" xr:uid="{00000000-0005-0000-0000-0000F6770000}"/>
    <cellStyle name="40% - Dekorfärg1 8 2 2 2 2 2" xfId="48762" xr:uid="{00000000-0005-0000-0000-0000F7770000}"/>
    <cellStyle name="40% - Dekorfärg1 8 2 2 2 3" xfId="34720" xr:uid="{00000000-0005-0000-0000-0000F8770000}"/>
    <cellStyle name="40% - Dekorfärg1 8 2 2 2_Tabell 6a K" xfId="18644" xr:uid="{00000000-0005-0000-0000-0000F9770000}"/>
    <cellStyle name="40% - Dekorfärg1 8 2 2 3" xfId="12837" xr:uid="{00000000-0005-0000-0000-0000FA770000}"/>
    <cellStyle name="40% - Dekorfärg1 8 2 2 3 2" xfId="48763" xr:uid="{00000000-0005-0000-0000-0000FB770000}"/>
    <cellStyle name="40% - Dekorfärg1 8 2 2 4" xfId="30334" xr:uid="{00000000-0005-0000-0000-0000FC770000}"/>
    <cellStyle name="40% - Dekorfärg1 8 2 2 5" xfId="48764" xr:uid="{00000000-0005-0000-0000-0000FD770000}"/>
    <cellStyle name="40% - Dekorfärg1 8 2 2_Tabell 6a K" xfId="18949" xr:uid="{00000000-0005-0000-0000-0000FE770000}"/>
    <cellStyle name="40% - Dekorfärg1 8 2 3" xfId="6145" xr:uid="{00000000-0005-0000-0000-0000FF770000}"/>
    <cellStyle name="40% - Dekorfärg1 8 2 3 2" xfId="15030" xr:uid="{00000000-0005-0000-0000-000000780000}"/>
    <cellStyle name="40% - Dekorfärg1 8 2 3 2 2" xfId="48765" xr:uid="{00000000-0005-0000-0000-000001780000}"/>
    <cellStyle name="40% - Dekorfärg1 8 2 3 3" xfId="32527" xr:uid="{00000000-0005-0000-0000-000002780000}"/>
    <cellStyle name="40% - Dekorfärg1 8 2 3 4" xfId="48766" xr:uid="{00000000-0005-0000-0000-000003780000}"/>
    <cellStyle name="40% - Dekorfärg1 8 2 3_Tabell 6a K" xfId="24086" xr:uid="{00000000-0005-0000-0000-000004780000}"/>
    <cellStyle name="40% - Dekorfärg1 8 2 4" xfId="10645" xr:uid="{00000000-0005-0000-0000-000005780000}"/>
    <cellStyle name="40% - Dekorfärg1 8 2 4 2" xfId="48767" xr:uid="{00000000-0005-0000-0000-000006780000}"/>
    <cellStyle name="40% - Dekorfärg1 8 2 4 2 2" xfId="48768" xr:uid="{00000000-0005-0000-0000-000007780000}"/>
    <cellStyle name="40% - Dekorfärg1 8 2 4 3" xfId="48769" xr:uid="{00000000-0005-0000-0000-000008780000}"/>
    <cellStyle name="40% - Dekorfärg1 8 2 5" xfId="28142" xr:uid="{00000000-0005-0000-0000-000009780000}"/>
    <cellStyle name="40% - Dekorfärg1 8 2 5 2" xfId="48770" xr:uid="{00000000-0005-0000-0000-00000A780000}"/>
    <cellStyle name="40% - Dekorfärg1 8 2 6" xfId="48771" xr:uid="{00000000-0005-0000-0000-00000B780000}"/>
    <cellStyle name="40% - Dekorfärg1 8 2 7" xfId="48772" xr:uid="{00000000-0005-0000-0000-00000C780000}"/>
    <cellStyle name="40% - Dekorfärg1 8 2_Tabell 6a K" xfId="20670" xr:uid="{00000000-0005-0000-0000-00000D780000}"/>
    <cellStyle name="40% - Dekorfärg1 8 3" xfId="3183" xr:uid="{00000000-0005-0000-0000-00000E780000}"/>
    <cellStyle name="40% - Dekorfärg1 8 3 2" xfId="7569" xr:uid="{00000000-0005-0000-0000-00000F780000}"/>
    <cellStyle name="40% - Dekorfärg1 8 3 2 2" xfId="16454" xr:uid="{00000000-0005-0000-0000-000010780000}"/>
    <cellStyle name="40% - Dekorfärg1 8 3 2 2 2" xfId="48773" xr:uid="{00000000-0005-0000-0000-000011780000}"/>
    <cellStyle name="40% - Dekorfärg1 8 3 2 3" xfId="33951" xr:uid="{00000000-0005-0000-0000-000012780000}"/>
    <cellStyle name="40% - Dekorfärg1 8 3 2 4" xfId="48774" xr:uid="{00000000-0005-0000-0000-000013780000}"/>
    <cellStyle name="40% - Dekorfärg1 8 3 2_Tabell 6a K" xfId="19029" xr:uid="{00000000-0005-0000-0000-000014780000}"/>
    <cellStyle name="40% - Dekorfärg1 8 3 3" xfId="12068" xr:uid="{00000000-0005-0000-0000-000015780000}"/>
    <cellStyle name="40% - Dekorfärg1 8 3 3 2" xfId="48775" xr:uid="{00000000-0005-0000-0000-000016780000}"/>
    <cellStyle name="40% - Dekorfärg1 8 3 3 2 2" xfId="48776" xr:uid="{00000000-0005-0000-0000-000017780000}"/>
    <cellStyle name="40% - Dekorfärg1 8 3 3 3" xfId="48777" xr:uid="{00000000-0005-0000-0000-000018780000}"/>
    <cellStyle name="40% - Dekorfärg1 8 3 4" xfId="29565" xr:uid="{00000000-0005-0000-0000-000019780000}"/>
    <cellStyle name="40% - Dekorfärg1 8 3 4 2" xfId="48778" xr:uid="{00000000-0005-0000-0000-00001A780000}"/>
    <cellStyle name="40% - Dekorfärg1 8 3 5" xfId="48779" xr:uid="{00000000-0005-0000-0000-00001B780000}"/>
    <cellStyle name="40% - Dekorfärg1 8 3 6" xfId="48780" xr:uid="{00000000-0005-0000-0000-00001C780000}"/>
    <cellStyle name="40% - Dekorfärg1 8 3_Tabell 6a K" xfId="24759" xr:uid="{00000000-0005-0000-0000-00001D780000}"/>
    <cellStyle name="40% - Dekorfärg1 8 4" xfId="5376" xr:uid="{00000000-0005-0000-0000-00001E780000}"/>
    <cellStyle name="40% - Dekorfärg1 8 4 2" xfId="14261" xr:uid="{00000000-0005-0000-0000-00001F780000}"/>
    <cellStyle name="40% - Dekorfärg1 8 4 2 2" xfId="48781" xr:uid="{00000000-0005-0000-0000-000020780000}"/>
    <cellStyle name="40% - Dekorfärg1 8 4 3" xfId="31758" xr:uid="{00000000-0005-0000-0000-000021780000}"/>
    <cellStyle name="40% - Dekorfärg1 8 4 4" xfId="48782" xr:uid="{00000000-0005-0000-0000-000022780000}"/>
    <cellStyle name="40% - Dekorfärg1 8 4_Tabell 6a K" xfId="23902" xr:uid="{00000000-0005-0000-0000-000023780000}"/>
    <cellStyle name="40% - Dekorfärg1 8 5" xfId="9876" xr:uid="{00000000-0005-0000-0000-000024780000}"/>
    <cellStyle name="40% - Dekorfärg1 8 5 2" xfId="48783" xr:uid="{00000000-0005-0000-0000-000025780000}"/>
    <cellStyle name="40% - Dekorfärg1 8 5 2 2" xfId="48784" xr:uid="{00000000-0005-0000-0000-000026780000}"/>
    <cellStyle name="40% - Dekorfärg1 8 5 3" xfId="48785" xr:uid="{00000000-0005-0000-0000-000027780000}"/>
    <cellStyle name="40% - Dekorfärg1 8 6" xfId="27373" xr:uid="{00000000-0005-0000-0000-000028780000}"/>
    <cellStyle name="40% - Dekorfärg1 8 6 2" xfId="48786" xr:uid="{00000000-0005-0000-0000-000029780000}"/>
    <cellStyle name="40% - Dekorfärg1 8 7" xfId="48787" xr:uid="{00000000-0005-0000-0000-00002A780000}"/>
    <cellStyle name="40% - Dekorfärg1 8 8" xfId="48788" xr:uid="{00000000-0005-0000-0000-00002B780000}"/>
    <cellStyle name="40% - Dekorfärg1 8_Tabell 6a K" xfId="19664" xr:uid="{00000000-0005-0000-0000-00002C780000}"/>
    <cellStyle name="40% - Dekorfärg1 9" xfId="1205" xr:uid="{00000000-0005-0000-0000-00002D780000}"/>
    <cellStyle name="40% - Dekorfärg1 9 2" xfId="1761" xr:uid="{00000000-0005-0000-0000-00002E780000}"/>
    <cellStyle name="40% - Dekorfärg1 9 2 2" xfId="3953" xr:uid="{00000000-0005-0000-0000-00002F780000}"/>
    <cellStyle name="40% - Dekorfärg1 9 2 2 2" xfId="8339" xr:uid="{00000000-0005-0000-0000-000030780000}"/>
    <cellStyle name="40% - Dekorfärg1 9 2 2 2 2" xfId="17224" xr:uid="{00000000-0005-0000-0000-000031780000}"/>
    <cellStyle name="40% - Dekorfärg1 9 2 2 2 2 2" xfId="48789" xr:uid="{00000000-0005-0000-0000-000032780000}"/>
    <cellStyle name="40% - Dekorfärg1 9 2 2 2 3" xfId="34721" xr:uid="{00000000-0005-0000-0000-000033780000}"/>
    <cellStyle name="40% - Dekorfärg1 9 2 2 2_Tabell 6a K" xfId="22799" xr:uid="{00000000-0005-0000-0000-000034780000}"/>
    <cellStyle name="40% - Dekorfärg1 9 2 2 3" xfId="12838" xr:uid="{00000000-0005-0000-0000-000035780000}"/>
    <cellStyle name="40% - Dekorfärg1 9 2 2 3 2" xfId="48790" xr:uid="{00000000-0005-0000-0000-000036780000}"/>
    <cellStyle name="40% - Dekorfärg1 9 2 2 4" xfId="30335" xr:uid="{00000000-0005-0000-0000-000037780000}"/>
    <cellStyle name="40% - Dekorfärg1 9 2 2 5" xfId="48791" xr:uid="{00000000-0005-0000-0000-000038780000}"/>
    <cellStyle name="40% - Dekorfärg1 9 2 2_Tabell 6a K" xfId="23820" xr:uid="{00000000-0005-0000-0000-000039780000}"/>
    <cellStyle name="40% - Dekorfärg1 9 2 3" xfId="6146" xr:uid="{00000000-0005-0000-0000-00003A780000}"/>
    <cellStyle name="40% - Dekorfärg1 9 2 3 2" xfId="15031" xr:uid="{00000000-0005-0000-0000-00003B780000}"/>
    <cellStyle name="40% - Dekorfärg1 9 2 3 2 2" xfId="48792" xr:uid="{00000000-0005-0000-0000-00003C780000}"/>
    <cellStyle name="40% - Dekorfärg1 9 2 3 3" xfId="32528" xr:uid="{00000000-0005-0000-0000-00003D780000}"/>
    <cellStyle name="40% - Dekorfärg1 9 2 3 4" xfId="48793" xr:uid="{00000000-0005-0000-0000-00003E780000}"/>
    <cellStyle name="40% - Dekorfärg1 9 2 3_Tabell 6a K" xfId="22284" xr:uid="{00000000-0005-0000-0000-00003F780000}"/>
    <cellStyle name="40% - Dekorfärg1 9 2 4" xfId="10646" xr:uid="{00000000-0005-0000-0000-000040780000}"/>
    <cellStyle name="40% - Dekorfärg1 9 2 4 2" xfId="48794" xr:uid="{00000000-0005-0000-0000-000041780000}"/>
    <cellStyle name="40% - Dekorfärg1 9 2 4 2 2" xfId="48795" xr:uid="{00000000-0005-0000-0000-000042780000}"/>
    <cellStyle name="40% - Dekorfärg1 9 2 4 3" xfId="48796" xr:uid="{00000000-0005-0000-0000-000043780000}"/>
    <cellStyle name="40% - Dekorfärg1 9 2 5" xfId="28143" xr:uid="{00000000-0005-0000-0000-000044780000}"/>
    <cellStyle name="40% - Dekorfärg1 9 2 5 2" xfId="48797" xr:uid="{00000000-0005-0000-0000-000045780000}"/>
    <cellStyle name="40% - Dekorfärg1 9 2 6" xfId="48798" xr:uid="{00000000-0005-0000-0000-000046780000}"/>
    <cellStyle name="40% - Dekorfärg1 9 2 7" xfId="48799" xr:uid="{00000000-0005-0000-0000-000047780000}"/>
    <cellStyle name="40% - Dekorfärg1 9 2_Tabell 6a K" xfId="20281" xr:uid="{00000000-0005-0000-0000-000048780000}"/>
    <cellStyle name="40% - Dekorfärg1 9 3" xfId="3397" xr:uid="{00000000-0005-0000-0000-000049780000}"/>
    <cellStyle name="40% - Dekorfärg1 9 3 2" xfId="7783" xr:uid="{00000000-0005-0000-0000-00004A780000}"/>
    <cellStyle name="40% - Dekorfärg1 9 3 2 2" xfId="16668" xr:uid="{00000000-0005-0000-0000-00004B780000}"/>
    <cellStyle name="40% - Dekorfärg1 9 3 2 2 2" xfId="48800" xr:uid="{00000000-0005-0000-0000-00004C780000}"/>
    <cellStyle name="40% - Dekorfärg1 9 3 2 3" xfId="34165" xr:uid="{00000000-0005-0000-0000-00004D780000}"/>
    <cellStyle name="40% - Dekorfärg1 9 3 2 4" xfId="48801" xr:uid="{00000000-0005-0000-0000-00004E780000}"/>
    <cellStyle name="40% - Dekorfärg1 9 3 2_Tabell 6a K" xfId="25587" xr:uid="{00000000-0005-0000-0000-00004F780000}"/>
    <cellStyle name="40% - Dekorfärg1 9 3 3" xfId="12282" xr:uid="{00000000-0005-0000-0000-000050780000}"/>
    <cellStyle name="40% - Dekorfärg1 9 3 3 2" xfId="48802" xr:uid="{00000000-0005-0000-0000-000051780000}"/>
    <cellStyle name="40% - Dekorfärg1 9 3 3 2 2" xfId="48803" xr:uid="{00000000-0005-0000-0000-000052780000}"/>
    <cellStyle name="40% - Dekorfärg1 9 3 3 3" xfId="48804" xr:uid="{00000000-0005-0000-0000-000053780000}"/>
    <cellStyle name="40% - Dekorfärg1 9 3 4" xfId="29779" xr:uid="{00000000-0005-0000-0000-000054780000}"/>
    <cellStyle name="40% - Dekorfärg1 9 3 4 2" xfId="48805" xr:uid="{00000000-0005-0000-0000-000055780000}"/>
    <cellStyle name="40% - Dekorfärg1 9 3 5" xfId="48806" xr:uid="{00000000-0005-0000-0000-000056780000}"/>
    <cellStyle name="40% - Dekorfärg1 9 3 6" xfId="48807" xr:uid="{00000000-0005-0000-0000-000057780000}"/>
    <cellStyle name="40% - Dekorfärg1 9 3_Tabell 6a K" xfId="22637" xr:uid="{00000000-0005-0000-0000-000058780000}"/>
    <cellStyle name="40% - Dekorfärg1 9 4" xfId="5590" xr:uid="{00000000-0005-0000-0000-000059780000}"/>
    <cellStyle name="40% - Dekorfärg1 9 4 2" xfId="14475" xr:uid="{00000000-0005-0000-0000-00005A780000}"/>
    <cellStyle name="40% - Dekorfärg1 9 4 2 2" xfId="48808" xr:uid="{00000000-0005-0000-0000-00005B780000}"/>
    <cellStyle name="40% - Dekorfärg1 9 4 3" xfId="31972" xr:uid="{00000000-0005-0000-0000-00005C780000}"/>
    <cellStyle name="40% - Dekorfärg1 9 4 4" xfId="48809" xr:uid="{00000000-0005-0000-0000-00005D780000}"/>
    <cellStyle name="40% - Dekorfärg1 9 4_Tabell 6a K" xfId="18468" xr:uid="{00000000-0005-0000-0000-00005E780000}"/>
    <cellStyle name="40% - Dekorfärg1 9 5" xfId="10090" xr:uid="{00000000-0005-0000-0000-00005F780000}"/>
    <cellStyle name="40% - Dekorfärg1 9 5 2" xfId="48810" xr:uid="{00000000-0005-0000-0000-000060780000}"/>
    <cellStyle name="40% - Dekorfärg1 9 5 2 2" xfId="48811" xr:uid="{00000000-0005-0000-0000-000061780000}"/>
    <cellStyle name="40% - Dekorfärg1 9 5 3" xfId="48812" xr:uid="{00000000-0005-0000-0000-000062780000}"/>
    <cellStyle name="40% - Dekorfärg1 9 6" xfId="27587" xr:uid="{00000000-0005-0000-0000-000063780000}"/>
    <cellStyle name="40% - Dekorfärg1 9 6 2" xfId="48813" xr:uid="{00000000-0005-0000-0000-000064780000}"/>
    <cellStyle name="40% - Dekorfärg1 9 7" xfId="48814" xr:uid="{00000000-0005-0000-0000-000065780000}"/>
    <cellStyle name="40% - Dekorfärg1 9 8" xfId="48815" xr:uid="{00000000-0005-0000-0000-000066780000}"/>
    <cellStyle name="40% - Dekorfärg1 9_Tabell 6a K" xfId="19215" xr:uid="{00000000-0005-0000-0000-000067780000}"/>
    <cellStyle name="40% - Dekorfärg2 10" xfId="1221" xr:uid="{00000000-0005-0000-0000-000068780000}"/>
    <cellStyle name="40% - Dekorfärg2 10 2" xfId="1762" xr:uid="{00000000-0005-0000-0000-000069780000}"/>
    <cellStyle name="40% - Dekorfärg2 10 2 2" xfId="3954" xr:uid="{00000000-0005-0000-0000-00006A780000}"/>
    <cellStyle name="40% - Dekorfärg2 10 2 2 2" xfId="8340" xr:uid="{00000000-0005-0000-0000-00006B780000}"/>
    <cellStyle name="40% - Dekorfärg2 10 2 2 2 2" xfId="17225" xr:uid="{00000000-0005-0000-0000-00006C780000}"/>
    <cellStyle name="40% - Dekorfärg2 10 2 2 2 2 2" xfId="48816" xr:uid="{00000000-0005-0000-0000-00006D780000}"/>
    <cellStyle name="40% - Dekorfärg2 10 2 2 2 3" xfId="34722" xr:uid="{00000000-0005-0000-0000-00006E780000}"/>
    <cellStyle name="40% - Dekorfärg2 10 2 2 2_Tabell 6a K" xfId="23178" xr:uid="{00000000-0005-0000-0000-00006F780000}"/>
    <cellStyle name="40% - Dekorfärg2 10 2 2 3" xfId="12839" xr:uid="{00000000-0005-0000-0000-000070780000}"/>
    <cellStyle name="40% - Dekorfärg2 10 2 2 3 2" xfId="48817" xr:uid="{00000000-0005-0000-0000-000071780000}"/>
    <cellStyle name="40% - Dekorfärg2 10 2 2 4" xfId="30336" xr:uid="{00000000-0005-0000-0000-000072780000}"/>
    <cellStyle name="40% - Dekorfärg2 10 2 2 5" xfId="48818" xr:uid="{00000000-0005-0000-0000-000073780000}"/>
    <cellStyle name="40% - Dekorfärg2 10 2 2_Tabell 6a K" xfId="19743" xr:uid="{00000000-0005-0000-0000-000074780000}"/>
    <cellStyle name="40% - Dekorfärg2 10 2 3" xfId="6147" xr:uid="{00000000-0005-0000-0000-000075780000}"/>
    <cellStyle name="40% - Dekorfärg2 10 2 3 2" xfId="15032" xr:uid="{00000000-0005-0000-0000-000076780000}"/>
    <cellStyle name="40% - Dekorfärg2 10 2 3 2 2" xfId="48819" xr:uid="{00000000-0005-0000-0000-000077780000}"/>
    <cellStyle name="40% - Dekorfärg2 10 2 3 3" xfId="32529" xr:uid="{00000000-0005-0000-0000-000078780000}"/>
    <cellStyle name="40% - Dekorfärg2 10 2 3_Tabell 6a K" xfId="17928" xr:uid="{00000000-0005-0000-0000-000079780000}"/>
    <cellStyle name="40% - Dekorfärg2 10 2 4" xfId="10647" xr:uid="{00000000-0005-0000-0000-00007A780000}"/>
    <cellStyle name="40% - Dekorfärg2 10 2 4 2" xfId="48820" xr:uid="{00000000-0005-0000-0000-00007B780000}"/>
    <cellStyle name="40% - Dekorfärg2 10 2 5" xfId="28144" xr:uid="{00000000-0005-0000-0000-00007C780000}"/>
    <cellStyle name="40% - Dekorfärg2 10 2 6" xfId="48821" xr:uid="{00000000-0005-0000-0000-00007D780000}"/>
    <cellStyle name="40% - Dekorfärg2 10 2_Tabell 6a K" xfId="20395" xr:uid="{00000000-0005-0000-0000-00007E780000}"/>
    <cellStyle name="40% - Dekorfärg2 10 3" xfId="3413" xr:uid="{00000000-0005-0000-0000-00007F780000}"/>
    <cellStyle name="40% - Dekorfärg2 10 3 2" xfId="7799" xr:uid="{00000000-0005-0000-0000-000080780000}"/>
    <cellStyle name="40% - Dekorfärg2 10 3 2 2" xfId="16684" xr:uid="{00000000-0005-0000-0000-000081780000}"/>
    <cellStyle name="40% - Dekorfärg2 10 3 2 2 2" xfId="48822" xr:uid="{00000000-0005-0000-0000-000082780000}"/>
    <cellStyle name="40% - Dekorfärg2 10 3 2 3" xfId="34181" xr:uid="{00000000-0005-0000-0000-000083780000}"/>
    <cellStyle name="40% - Dekorfärg2 10 3 2_Tabell 6a K" xfId="23980" xr:uid="{00000000-0005-0000-0000-000084780000}"/>
    <cellStyle name="40% - Dekorfärg2 10 3 3" xfId="12298" xr:uid="{00000000-0005-0000-0000-000085780000}"/>
    <cellStyle name="40% - Dekorfärg2 10 3 3 2" xfId="48823" xr:uid="{00000000-0005-0000-0000-000086780000}"/>
    <cellStyle name="40% - Dekorfärg2 10 3 4" xfId="29795" xr:uid="{00000000-0005-0000-0000-000087780000}"/>
    <cellStyle name="40% - Dekorfärg2 10 3 5" xfId="48824" xr:uid="{00000000-0005-0000-0000-000088780000}"/>
    <cellStyle name="40% - Dekorfärg2 10 3_Tabell 6a K" xfId="19952" xr:uid="{00000000-0005-0000-0000-000089780000}"/>
    <cellStyle name="40% - Dekorfärg2 10 4" xfId="5606" xr:uid="{00000000-0005-0000-0000-00008A780000}"/>
    <cellStyle name="40% - Dekorfärg2 10 4 2" xfId="14491" xr:uid="{00000000-0005-0000-0000-00008B780000}"/>
    <cellStyle name="40% - Dekorfärg2 10 4 2 2" xfId="48825" xr:uid="{00000000-0005-0000-0000-00008C780000}"/>
    <cellStyle name="40% - Dekorfärg2 10 4 3" xfId="31988" xr:uid="{00000000-0005-0000-0000-00008D780000}"/>
    <cellStyle name="40% - Dekorfärg2 10 4_Tabell 6a K" xfId="23556" xr:uid="{00000000-0005-0000-0000-00008E780000}"/>
    <cellStyle name="40% - Dekorfärg2 10 5" xfId="10106" xr:uid="{00000000-0005-0000-0000-00008F780000}"/>
    <cellStyle name="40% - Dekorfärg2 10 5 2" xfId="48826" xr:uid="{00000000-0005-0000-0000-000090780000}"/>
    <cellStyle name="40% - Dekorfärg2 10 6" xfId="27603" xr:uid="{00000000-0005-0000-0000-000091780000}"/>
    <cellStyle name="40% - Dekorfärg2 10 7" xfId="48827" xr:uid="{00000000-0005-0000-0000-000092780000}"/>
    <cellStyle name="40% - Dekorfärg2 10_Tabell 6a K" xfId="24623" xr:uid="{00000000-0005-0000-0000-000093780000}"/>
    <cellStyle name="40% - Dekorfärg2 11" xfId="2322" xr:uid="{00000000-0005-0000-0000-000094780000}"/>
    <cellStyle name="40% - Dekorfärg2 11 2" xfId="4515" xr:uid="{00000000-0005-0000-0000-000095780000}"/>
    <cellStyle name="40% - Dekorfärg2 11 2 2" xfId="8901" xr:uid="{00000000-0005-0000-0000-000096780000}"/>
    <cellStyle name="40% - Dekorfärg2 11 2 2 2" xfId="17786" xr:uid="{00000000-0005-0000-0000-000097780000}"/>
    <cellStyle name="40% - Dekorfärg2 11 2 2 2 2" xfId="48828" xr:uid="{00000000-0005-0000-0000-000098780000}"/>
    <cellStyle name="40% - Dekorfärg2 11 2 2 3" xfId="35283" xr:uid="{00000000-0005-0000-0000-000099780000}"/>
    <cellStyle name="40% - Dekorfärg2 11 2 2_Tabell 6a K" xfId="26256" xr:uid="{00000000-0005-0000-0000-00009A780000}"/>
    <cellStyle name="40% - Dekorfärg2 11 2 3" xfId="13400" xr:uid="{00000000-0005-0000-0000-00009B780000}"/>
    <cellStyle name="40% - Dekorfärg2 11 2 3 2" xfId="48829" xr:uid="{00000000-0005-0000-0000-00009C780000}"/>
    <cellStyle name="40% - Dekorfärg2 11 2 4" xfId="30897" xr:uid="{00000000-0005-0000-0000-00009D780000}"/>
    <cellStyle name="40% - Dekorfärg2 11 2 5" xfId="48830" xr:uid="{00000000-0005-0000-0000-00009E780000}"/>
    <cellStyle name="40% - Dekorfärg2 11 2_Tabell 6a K" xfId="22567" xr:uid="{00000000-0005-0000-0000-00009F780000}"/>
    <cellStyle name="40% - Dekorfärg2 11 3" xfId="6708" xr:uid="{00000000-0005-0000-0000-0000A0780000}"/>
    <cellStyle name="40% - Dekorfärg2 11 3 2" xfId="15593" xr:uid="{00000000-0005-0000-0000-0000A1780000}"/>
    <cellStyle name="40% - Dekorfärg2 11 3 2 2" xfId="48831" xr:uid="{00000000-0005-0000-0000-0000A2780000}"/>
    <cellStyle name="40% - Dekorfärg2 11 3 3" xfId="33090" xr:uid="{00000000-0005-0000-0000-0000A3780000}"/>
    <cellStyle name="40% - Dekorfärg2 11 3_Tabell 6a K" xfId="24479" xr:uid="{00000000-0005-0000-0000-0000A4780000}"/>
    <cellStyle name="40% - Dekorfärg2 11 4" xfId="11207" xr:uid="{00000000-0005-0000-0000-0000A5780000}"/>
    <cellStyle name="40% - Dekorfärg2 11 4 2" xfId="48832" xr:uid="{00000000-0005-0000-0000-0000A6780000}"/>
    <cellStyle name="40% - Dekorfärg2 11 5" xfId="28704" xr:uid="{00000000-0005-0000-0000-0000A7780000}"/>
    <cellStyle name="40% - Dekorfärg2 11 6" xfId="48833" xr:uid="{00000000-0005-0000-0000-0000A8780000}"/>
    <cellStyle name="40% - Dekorfärg2 11_Tabell 6a K" xfId="18323" xr:uid="{00000000-0005-0000-0000-0000A9780000}"/>
    <cellStyle name="40% - Dekorfärg2 12" xfId="2323" xr:uid="{00000000-0005-0000-0000-0000AA780000}"/>
    <cellStyle name="40% - Dekorfärg2 12 2" xfId="4516" xr:uid="{00000000-0005-0000-0000-0000AB780000}"/>
    <cellStyle name="40% - Dekorfärg2 12 2 2" xfId="8902" xr:uid="{00000000-0005-0000-0000-0000AC780000}"/>
    <cellStyle name="40% - Dekorfärg2 12 2 2 2" xfId="17787" xr:uid="{00000000-0005-0000-0000-0000AD780000}"/>
    <cellStyle name="40% - Dekorfärg2 12 2 2 2 2" xfId="48834" xr:uid="{00000000-0005-0000-0000-0000AE780000}"/>
    <cellStyle name="40% - Dekorfärg2 12 2 2 3" xfId="35284" xr:uid="{00000000-0005-0000-0000-0000AF780000}"/>
    <cellStyle name="40% - Dekorfärg2 12 2 2_Tabell 6a K" xfId="25725" xr:uid="{00000000-0005-0000-0000-0000B0780000}"/>
    <cellStyle name="40% - Dekorfärg2 12 2 3" xfId="13401" xr:uid="{00000000-0005-0000-0000-0000B1780000}"/>
    <cellStyle name="40% - Dekorfärg2 12 2 3 2" xfId="48835" xr:uid="{00000000-0005-0000-0000-0000B2780000}"/>
    <cellStyle name="40% - Dekorfärg2 12 2 4" xfId="30898" xr:uid="{00000000-0005-0000-0000-0000B3780000}"/>
    <cellStyle name="40% - Dekorfärg2 12 2 5" xfId="48836" xr:uid="{00000000-0005-0000-0000-0000B4780000}"/>
    <cellStyle name="40% - Dekorfärg2 12 2_Tabell 6a K" xfId="21757" xr:uid="{00000000-0005-0000-0000-0000B5780000}"/>
    <cellStyle name="40% - Dekorfärg2 12 3" xfId="6709" xr:uid="{00000000-0005-0000-0000-0000B6780000}"/>
    <cellStyle name="40% - Dekorfärg2 12 3 2" xfId="15594" xr:uid="{00000000-0005-0000-0000-0000B7780000}"/>
    <cellStyle name="40% - Dekorfärg2 12 3 2 2" xfId="48837" xr:uid="{00000000-0005-0000-0000-0000B8780000}"/>
    <cellStyle name="40% - Dekorfärg2 12 3 3" xfId="33091" xr:uid="{00000000-0005-0000-0000-0000B9780000}"/>
    <cellStyle name="40% - Dekorfärg2 12 3_Tabell 6a K" xfId="22453" xr:uid="{00000000-0005-0000-0000-0000BA780000}"/>
    <cellStyle name="40% - Dekorfärg2 12 4" xfId="11208" xr:uid="{00000000-0005-0000-0000-0000BB780000}"/>
    <cellStyle name="40% - Dekorfärg2 12 4 2" xfId="48838" xr:uid="{00000000-0005-0000-0000-0000BC780000}"/>
    <cellStyle name="40% - Dekorfärg2 12 5" xfId="28705" xr:uid="{00000000-0005-0000-0000-0000BD780000}"/>
    <cellStyle name="40% - Dekorfärg2 12 6" xfId="48839" xr:uid="{00000000-0005-0000-0000-0000BE780000}"/>
    <cellStyle name="40% - Dekorfärg2 12_Tabell 6a K" xfId="23396" xr:uid="{00000000-0005-0000-0000-0000BF780000}"/>
    <cellStyle name="40% - Dekorfärg2 13" xfId="2337" xr:uid="{00000000-0005-0000-0000-0000C0780000}"/>
    <cellStyle name="40% - Dekorfärg2 13 2" xfId="6723" xr:uid="{00000000-0005-0000-0000-0000C1780000}"/>
    <cellStyle name="40% - Dekorfärg2 13 2 2" xfId="15608" xr:uid="{00000000-0005-0000-0000-0000C2780000}"/>
    <cellStyle name="40% - Dekorfärg2 13 2 2 2" xfId="48840" xr:uid="{00000000-0005-0000-0000-0000C3780000}"/>
    <cellStyle name="40% - Dekorfärg2 13 2 3" xfId="33105" xr:uid="{00000000-0005-0000-0000-0000C4780000}"/>
    <cellStyle name="40% - Dekorfärg2 13 2_Tabell 6a K" xfId="21913" xr:uid="{00000000-0005-0000-0000-0000C5780000}"/>
    <cellStyle name="40% - Dekorfärg2 13 3" xfId="11222" xr:uid="{00000000-0005-0000-0000-0000C6780000}"/>
    <cellStyle name="40% - Dekorfärg2 13 3 2" xfId="48841" xr:uid="{00000000-0005-0000-0000-0000C7780000}"/>
    <cellStyle name="40% - Dekorfärg2 13 4" xfId="28719" xr:uid="{00000000-0005-0000-0000-0000C8780000}"/>
    <cellStyle name="40% - Dekorfärg2 13 5" xfId="48842" xr:uid="{00000000-0005-0000-0000-0000C9780000}"/>
    <cellStyle name="40% - Dekorfärg2 13_Tabell 6a K" xfId="24737" xr:uid="{00000000-0005-0000-0000-0000CA780000}"/>
    <cellStyle name="40% - Dekorfärg2 14" xfId="4530" xr:uid="{00000000-0005-0000-0000-0000CB780000}"/>
    <cellStyle name="40% - Dekorfärg2 14 2" xfId="13415" xr:uid="{00000000-0005-0000-0000-0000CC780000}"/>
    <cellStyle name="40% - Dekorfärg2 14 3" xfId="30912" xr:uid="{00000000-0005-0000-0000-0000CD780000}"/>
    <cellStyle name="40% - Dekorfärg2 14_Tabell 6a K" xfId="24194" xr:uid="{00000000-0005-0000-0000-0000CE780000}"/>
    <cellStyle name="40% - Dekorfärg2 15" xfId="129" xr:uid="{00000000-0005-0000-0000-0000CF780000}"/>
    <cellStyle name="40% - Dekorfärg2 16" xfId="8987" xr:uid="{00000000-0005-0000-0000-0000D0780000}"/>
    <cellStyle name="40% - Dekorfärg2 17" xfId="26522" xr:uid="{00000000-0005-0000-0000-0000D1780000}"/>
    <cellStyle name="40% - Dekorfärg2 2" xfId="161" xr:uid="{00000000-0005-0000-0000-0000D2780000}"/>
    <cellStyle name="40% - Dekorfärg2 2 10" xfId="2353" xr:uid="{00000000-0005-0000-0000-0000D3780000}"/>
    <cellStyle name="40% - Dekorfärg2 2 10 2" xfId="6739" xr:uid="{00000000-0005-0000-0000-0000D4780000}"/>
    <cellStyle name="40% - Dekorfärg2 2 10 2 2" xfId="15624" xr:uid="{00000000-0005-0000-0000-0000D5780000}"/>
    <cellStyle name="40% - Dekorfärg2 2 10 2 2 2" xfId="48843" xr:uid="{00000000-0005-0000-0000-0000D6780000}"/>
    <cellStyle name="40% - Dekorfärg2 2 10 2 3" xfId="33121" xr:uid="{00000000-0005-0000-0000-0000D7780000}"/>
    <cellStyle name="40% - Dekorfärg2 2 10 2_Tabell 6a K" xfId="23483" xr:uid="{00000000-0005-0000-0000-0000D8780000}"/>
    <cellStyle name="40% - Dekorfärg2 2 10 3" xfId="11238" xr:uid="{00000000-0005-0000-0000-0000D9780000}"/>
    <cellStyle name="40% - Dekorfärg2 2 10 3 2" xfId="48844" xr:uid="{00000000-0005-0000-0000-0000DA780000}"/>
    <cellStyle name="40% - Dekorfärg2 2 10 4" xfId="28735" xr:uid="{00000000-0005-0000-0000-0000DB780000}"/>
    <cellStyle name="40% - Dekorfärg2 2 10 5" xfId="48845" xr:uid="{00000000-0005-0000-0000-0000DC780000}"/>
    <cellStyle name="40% - Dekorfärg2 2 10_Tabell 6a K" xfId="20295" xr:uid="{00000000-0005-0000-0000-0000DD780000}"/>
    <cellStyle name="40% - Dekorfärg2 2 11" xfId="4546" xr:uid="{00000000-0005-0000-0000-0000DE780000}"/>
    <cellStyle name="40% - Dekorfärg2 2 11 2" xfId="13431" xr:uid="{00000000-0005-0000-0000-0000DF780000}"/>
    <cellStyle name="40% - Dekorfärg2 2 11 2 2" xfId="48846" xr:uid="{00000000-0005-0000-0000-0000E0780000}"/>
    <cellStyle name="40% - Dekorfärg2 2 11 3" xfId="30928" xr:uid="{00000000-0005-0000-0000-0000E1780000}"/>
    <cellStyle name="40% - Dekorfärg2 2 11_Tabell 6a K" xfId="23974" xr:uid="{00000000-0005-0000-0000-0000E2780000}"/>
    <cellStyle name="40% - Dekorfärg2 2 12" xfId="9046" xr:uid="{00000000-0005-0000-0000-0000E3780000}"/>
    <cellStyle name="40% - Dekorfärg2 2 12 2" xfId="48847" xr:uid="{00000000-0005-0000-0000-0000E4780000}"/>
    <cellStyle name="40% - Dekorfärg2 2 13" xfId="26543" xr:uid="{00000000-0005-0000-0000-0000E5780000}"/>
    <cellStyle name="40% - Dekorfärg2 2 14" xfId="48848" xr:uid="{00000000-0005-0000-0000-0000E6780000}"/>
    <cellStyle name="40% - Dekorfärg2 2 15" xfId="48849" xr:uid="{00000000-0005-0000-0000-0000E7780000}"/>
    <cellStyle name="40% - Dekorfärg2 2 2" xfId="189" xr:uid="{00000000-0005-0000-0000-0000E8780000}"/>
    <cellStyle name="40% - Dekorfärg2 2 2 10" xfId="4574" xr:uid="{00000000-0005-0000-0000-0000E9780000}"/>
    <cellStyle name="40% - Dekorfärg2 2 2 10 2" xfId="13459" xr:uid="{00000000-0005-0000-0000-0000EA780000}"/>
    <cellStyle name="40% - Dekorfärg2 2 2 10 2 2" xfId="48850" xr:uid="{00000000-0005-0000-0000-0000EB780000}"/>
    <cellStyle name="40% - Dekorfärg2 2 2 10 3" xfId="30956" xr:uid="{00000000-0005-0000-0000-0000EC780000}"/>
    <cellStyle name="40% - Dekorfärg2 2 2 10_Tabell 6a K" xfId="24414" xr:uid="{00000000-0005-0000-0000-0000ED780000}"/>
    <cellStyle name="40% - Dekorfärg2 2 2 11" xfId="9074" xr:uid="{00000000-0005-0000-0000-0000EE780000}"/>
    <cellStyle name="40% - Dekorfärg2 2 2 11 2" xfId="48851" xr:uid="{00000000-0005-0000-0000-0000EF780000}"/>
    <cellStyle name="40% - Dekorfärg2 2 2 12" xfId="26571" xr:uid="{00000000-0005-0000-0000-0000F0780000}"/>
    <cellStyle name="40% - Dekorfärg2 2 2 13" xfId="48852" xr:uid="{00000000-0005-0000-0000-0000F1780000}"/>
    <cellStyle name="40% - Dekorfärg2 2 2 14" xfId="48853" xr:uid="{00000000-0005-0000-0000-0000F2780000}"/>
    <cellStyle name="40% - Dekorfärg2 2 2 2" xfId="289" xr:uid="{00000000-0005-0000-0000-0000F3780000}"/>
    <cellStyle name="40% - Dekorfärg2 2 2 2 10" xfId="48854" xr:uid="{00000000-0005-0000-0000-0000F4780000}"/>
    <cellStyle name="40% - Dekorfärg2 2 2 2 11" xfId="48855" xr:uid="{00000000-0005-0000-0000-0000F5780000}"/>
    <cellStyle name="40% - Dekorfärg2 2 2 2 2" xfId="501" xr:uid="{00000000-0005-0000-0000-0000F6780000}"/>
    <cellStyle name="40% - Dekorfärg2 2 2 2 2 2" xfId="925" xr:uid="{00000000-0005-0000-0000-0000F7780000}"/>
    <cellStyle name="40% - Dekorfärg2 2 2 2 2 2 2" xfId="1767" xr:uid="{00000000-0005-0000-0000-0000F8780000}"/>
    <cellStyle name="40% - Dekorfärg2 2 2 2 2 2 2 2" xfId="3959" xr:uid="{00000000-0005-0000-0000-0000F9780000}"/>
    <cellStyle name="40% - Dekorfärg2 2 2 2 2 2 2 2 2" xfId="8345" xr:uid="{00000000-0005-0000-0000-0000FA780000}"/>
    <cellStyle name="40% - Dekorfärg2 2 2 2 2 2 2 2 2 2" xfId="17230" xr:uid="{00000000-0005-0000-0000-0000FB780000}"/>
    <cellStyle name="40% - Dekorfärg2 2 2 2 2 2 2 2 2 2 2" xfId="48856" xr:uid="{00000000-0005-0000-0000-0000FC780000}"/>
    <cellStyle name="40% - Dekorfärg2 2 2 2 2 2 2 2 2 3" xfId="34727" xr:uid="{00000000-0005-0000-0000-0000FD780000}"/>
    <cellStyle name="40% - Dekorfärg2 2 2 2 2 2 2 2 2_Tabell 6a K" xfId="25011" xr:uid="{00000000-0005-0000-0000-0000FE780000}"/>
    <cellStyle name="40% - Dekorfärg2 2 2 2 2 2 2 2 3" xfId="12844" xr:uid="{00000000-0005-0000-0000-0000FF780000}"/>
    <cellStyle name="40% - Dekorfärg2 2 2 2 2 2 2 2 3 2" xfId="48857" xr:uid="{00000000-0005-0000-0000-000000790000}"/>
    <cellStyle name="40% - Dekorfärg2 2 2 2 2 2 2 2 4" xfId="30341" xr:uid="{00000000-0005-0000-0000-000001790000}"/>
    <cellStyle name="40% - Dekorfärg2 2 2 2 2 2 2 2 5" xfId="48858" xr:uid="{00000000-0005-0000-0000-000002790000}"/>
    <cellStyle name="40% - Dekorfärg2 2 2 2 2 2 2 2_Tabell 6a K" xfId="26083" xr:uid="{00000000-0005-0000-0000-000003790000}"/>
    <cellStyle name="40% - Dekorfärg2 2 2 2 2 2 2 3" xfId="6152" xr:uid="{00000000-0005-0000-0000-000004790000}"/>
    <cellStyle name="40% - Dekorfärg2 2 2 2 2 2 2 3 2" xfId="15037" xr:uid="{00000000-0005-0000-0000-000005790000}"/>
    <cellStyle name="40% - Dekorfärg2 2 2 2 2 2 2 3 2 2" xfId="48859" xr:uid="{00000000-0005-0000-0000-000006790000}"/>
    <cellStyle name="40% - Dekorfärg2 2 2 2 2 2 2 3 3" xfId="32534" xr:uid="{00000000-0005-0000-0000-000007790000}"/>
    <cellStyle name="40% - Dekorfärg2 2 2 2 2 2 2 3_Tabell 6a K" xfId="21119" xr:uid="{00000000-0005-0000-0000-000008790000}"/>
    <cellStyle name="40% - Dekorfärg2 2 2 2 2 2 2 4" xfId="10652" xr:uid="{00000000-0005-0000-0000-000009790000}"/>
    <cellStyle name="40% - Dekorfärg2 2 2 2 2 2 2 4 2" xfId="48860" xr:uid="{00000000-0005-0000-0000-00000A790000}"/>
    <cellStyle name="40% - Dekorfärg2 2 2 2 2 2 2 5" xfId="28149" xr:uid="{00000000-0005-0000-0000-00000B790000}"/>
    <cellStyle name="40% - Dekorfärg2 2 2 2 2 2 2 6" xfId="48861" xr:uid="{00000000-0005-0000-0000-00000C790000}"/>
    <cellStyle name="40% - Dekorfärg2 2 2 2 2 2 2_Tabell 6a K" xfId="22289" xr:uid="{00000000-0005-0000-0000-00000D790000}"/>
    <cellStyle name="40% - Dekorfärg2 2 2 2 2 2 3" xfId="3117" xr:uid="{00000000-0005-0000-0000-00000E790000}"/>
    <cellStyle name="40% - Dekorfärg2 2 2 2 2 2 3 2" xfId="7503" xr:uid="{00000000-0005-0000-0000-00000F790000}"/>
    <cellStyle name="40% - Dekorfärg2 2 2 2 2 2 3 2 2" xfId="16388" xr:uid="{00000000-0005-0000-0000-000010790000}"/>
    <cellStyle name="40% - Dekorfärg2 2 2 2 2 2 3 2 2 2" xfId="48862" xr:uid="{00000000-0005-0000-0000-000011790000}"/>
    <cellStyle name="40% - Dekorfärg2 2 2 2 2 2 3 2 3" xfId="33885" xr:uid="{00000000-0005-0000-0000-000012790000}"/>
    <cellStyle name="40% - Dekorfärg2 2 2 2 2 2 3 2_Tabell 6a K" xfId="20209" xr:uid="{00000000-0005-0000-0000-000013790000}"/>
    <cellStyle name="40% - Dekorfärg2 2 2 2 2 2 3 3" xfId="12002" xr:uid="{00000000-0005-0000-0000-000014790000}"/>
    <cellStyle name="40% - Dekorfärg2 2 2 2 2 2 3 3 2" xfId="48863" xr:uid="{00000000-0005-0000-0000-000015790000}"/>
    <cellStyle name="40% - Dekorfärg2 2 2 2 2 2 3 4" xfId="29499" xr:uid="{00000000-0005-0000-0000-000016790000}"/>
    <cellStyle name="40% - Dekorfärg2 2 2 2 2 2 3 5" xfId="48864" xr:uid="{00000000-0005-0000-0000-000017790000}"/>
    <cellStyle name="40% - Dekorfärg2 2 2 2 2 2 3_Tabell 6a K" xfId="19479" xr:uid="{00000000-0005-0000-0000-000018790000}"/>
    <cellStyle name="40% - Dekorfärg2 2 2 2 2 2 4" xfId="5310" xr:uid="{00000000-0005-0000-0000-000019790000}"/>
    <cellStyle name="40% - Dekorfärg2 2 2 2 2 2 4 2" xfId="14195" xr:uid="{00000000-0005-0000-0000-00001A790000}"/>
    <cellStyle name="40% - Dekorfärg2 2 2 2 2 2 4 2 2" xfId="48865" xr:uid="{00000000-0005-0000-0000-00001B790000}"/>
    <cellStyle name="40% - Dekorfärg2 2 2 2 2 2 4 3" xfId="31692" xr:uid="{00000000-0005-0000-0000-00001C790000}"/>
    <cellStyle name="40% - Dekorfärg2 2 2 2 2 2 4_Tabell 6a K" xfId="25247" xr:uid="{00000000-0005-0000-0000-00001D790000}"/>
    <cellStyle name="40% - Dekorfärg2 2 2 2 2 2 5" xfId="9810" xr:uid="{00000000-0005-0000-0000-00001E790000}"/>
    <cellStyle name="40% - Dekorfärg2 2 2 2 2 2 5 2" xfId="48866" xr:uid="{00000000-0005-0000-0000-00001F790000}"/>
    <cellStyle name="40% - Dekorfärg2 2 2 2 2 2 6" xfId="27307" xr:uid="{00000000-0005-0000-0000-000020790000}"/>
    <cellStyle name="40% - Dekorfärg2 2 2 2 2 2 7" xfId="48867" xr:uid="{00000000-0005-0000-0000-000021790000}"/>
    <cellStyle name="40% - Dekorfärg2 2 2 2 2 2_Tabell 6a K" xfId="22546" xr:uid="{00000000-0005-0000-0000-000022790000}"/>
    <cellStyle name="40% - Dekorfärg2 2 2 2 2 3" xfId="1766" xr:uid="{00000000-0005-0000-0000-000023790000}"/>
    <cellStyle name="40% - Dekorfärg2 2 2 2 2 3 2" xfId="3958" xr:uid="{00000000-0005-0000-0000-000024790000}"/>
    <cellStyle name="40% - Dekorfärg2 2 2 2 2 3 2 2" xfId="8344" xr:uid="{00000000-0005-0000-0000-000025790000}"/>
    <cellStyle name="40% - Dekorfärg2 2 2 2 2 3 2 2 2" xfId="17229" xr:uid="{00000000-0005-0000-0000-000026790000}"/>
    <cellStyle name="40% - Dekorfärg2 2 2 2 2 3 2 2 2 2" xfId="48868" xr:uid="{00000000-0005-0000-0000-000027790000}"/>
    <cellStyle name="40% - Dekorfärg2 2 2 2 2 3 2 2 3" xfId="34726" xr:uid="{00000000-0005-0000-0000-000028790000}"/>
    <cellStyle name="40% - Dekorfärg2 2 2 2 2 3 2 2_Tabell 6a K" xfId="26129" xr:uid="{00000000-0005-0000-0000-000029790000}"/>
    <cellStyle name="40% - Dekorfärg2 2 2 2 2 3 2 3" xfId="12843" xr:uid="{00000000-0005-0000-0000-00002A790000}"/>
    <cellStyle name="40% - Dekorfärg2 2 2 2 2 3 2 3 2" xfId="48869" xr:uid="{00000000-0005-0000-0000-00002B790000}"/>
    <cellStyle name="40% - Dekorfärg2 2 2 2 2 3 2 4" xfId="30340" xr:uid="{00000000-0005-0000-0000-00002C790000}"/>
    <cellStyle name="40% - Dekorfärg2 2 2 2 2 3 2 5" xfId="48870" xr:uid="{00000000-0005-0000-0000-00002D790000}"/>
    <cellStyle name="40% - Dekorfärg2 2 2 2 2 3 2_Tabell 6a K" xfId="25600" xr:uid="{00000000-0005-0000-0000-00002E790000}"/>
    <cellStyle name="40% - Dekorfärg2 2 2 2 2 3 3" xfId="6151" xr:uid="{00000000-0005-0000-0000-00002F790000}"/>
    <cellStyle name="40% - Dekorfärg2 2 2 2 2 3 3 2" xfId="15036" xr:uid="{00000000-0005-0000-0000-000030790000}"/>
    <cellStyle name="40% - Dekorfärg2 2 2 2 2 3 3 2 2" xfId="48871" xr:uid="{00000000-0005-0000-0000-000031790000}"/>
    <cellStyle name="40% - Dekorfärg2 2 2 2 2 3 3 3" xfId="32533" xr:uid="{00000000-0005-0000-0000-000032790000}"/>
    <cellStyle name="40% - Dekorfärg2 2 2 2 2 3 3_Tabell 6a K" xfId="22840" xr:uid="{00000000-0005-0000-0000-000033790000}"/>
    <cellStyle name="40% - Dekorfärg2 2 2 2 2 3 4" xfId="10651" xr:uid="{00000000-0005-0000-0000-000034790000}"/>
    <cellStyle name="40% - Dekorfärg2 2 2 2 2 3 4 2" xfId="48872" xr:uid="{00000000-0005-0000-0000-000035790000}"/>
    <cellStyle name="40% - Dekorfärg2 2 2 2 2 3 5" xfId="28148" xr:uid="{00000000-0005-0000-0000-000036790000}"/>
    <cellStyle name="40% - Dekorfärg2 2 2 2 2 3 6" xfId="48873" xr:uid="{00000000-0005-0000-0000-000037790000}"/>
    <cellStyle name="40% - Dekorfärg2 2 2 2 2 3_Tabell 6a K" xfId="19355" xr:uid="{00000000-0005-0000-0000-000038790000}"/>
    <cellStyle name="40% - Dekorfärg2 2 2 2 2 4" xfId="2693" xr:uid="{00000000-0005-0000-0000-000039790000}"/>
    <cellStyle name="40% - Dekorfärg2 2 2 2 2 4 2" xfId="7079" xr:uid="{00000000-0005-0000-0000-00003A790000}"/>
    <cellStyle name="40% - Dekorfärg2 2 2 2 2 4 2 2" xfId="15964" xr:uid="{00000000-0005-0000-0000-00003B790000}"/>
    <cellStyle name="40% - Dekorfärg2 2 2 2 2 4 2 2 2" xfId="48874" xr:uid="{00000000-0005-0000-0000-00003C790000}"/>
    <cellStyle name="40% - Dekorfärg2 2 2 2 2 4 2 3" xfId="33461" xr:uid="{00000000-0005-0000-0000-00003D790000}"/>
    <cellStyle name="40% - Dekorfärg2 2 2 2 2 4 2_Tabell 6a K" xfId="21650" xr:uid="{00000000-0005-0000-0000-00003E790000}"/>
    <cellStyle name="40% - Dekorfärg2 2 2 2 2 4 3" xfId="11578" xr:uid="{00000000-0005-0000-0000-00003F790000}"/>
    <cellStyle name="40% - Dekorfärg2 2 2 2 2 4 3 2" xfId="48875" xr:uid="{00000000-0005-0000-0000-000040790000}"/>
    <cellStyle name="40% - Dekorfärg2 2 2 2 2 4 4" xfId="29075" xr:uid="{00000000-0005-0000-0000-000041790000}"/>
    <cellStyle name="40% - Dekorfärg2 2 2 2 2 4 5" xfId="48876" xr:uid="{00000000-0005-0000-0000-000042790000}"/>
    <cellStyle name="40% - Dekorfärg2 2 2 2 2 4_Tabell 6a K" xfId="25460" xr:uid="{00000000-0005-0000-0000-000043790000}"/>
    <cellStyle name="40% - Dekorfärg2 2 2 2 2 5" xfId="4886" xr:uid="{00000000-0005-0000-0000-000044790000}"/>
    <cellStyle name="40% - Dekorfärg2 2 2 2 2 5 2" xfId="13771" xr:uid="{00000000-0005-0000-0000-000045790000}"/>
    <cellStyle name="40% - Dekorfärg2 2 2 2 2 5 2 2" xfId="48877" xr:uid="{00000000-0005-0000-0000-000046790000}"/>
    <cellStyle name="40% - Dekorfärg2 2 2 2 2 5 3" xfId="31268" xr:uid="{00000000-0005-0000-0000-000047790000}"/>
    <cellStyle name="40% - Dekorfärg2 2 2 2 2 5_Tabell 6a K" xfId="24551" xr:uid="{00000000-0005-0000-0000-000048790000}"/>
    <cellStyle name="40% - Dekorfärg2 2 2 2 2 6" xfId="9386" xr:uid="{00000000-0005-0000-0000-000049790000}"/>
    <cellStyle name="40% - Dekorfärg2 2 2 2 2 6 2" xfId="48878" xr:uid="{00000000-0005-0000-0000-00004A790000}"/>
    <cellStyle name="40% - Dekorfärg2 2 2 2 2 7" xfId="26883" xr:uid="{00000000-0005-0000-0000-00004B790000}"/>
    <cellStyle name="40% - Dekorfärg2 2 2 2 2 8" xfId="48879" xr:uid="{00000000-0005-0000-0000-00004C790000}"/>
    <cellStyle name="40% - Dekorfärg2 2 2 2 2_Tabell 6a K" xfId="19707" xr:uid="{00000000-0005-0000-0000-00004D790000}"/>
    <cellStyle name="40% - Dekorfärg2 2 2 2 3" xfId="713" xr:uid="{00000000-0005-0000-0000-00004E790000}"/>
    <cellStyle name="40% - Dekorfärg2 2 2 2 3 2" xfId="1768" xr:uid="{00000000-0005-0000-0000-00004F790000}"/>
    <cellStyle name="40% - Dekorfärg2 2 2 2 3 2 2" xfId="3960" xr:uid="{00000000-0005-0000-0000-000050790000}"/>
    <cellStyle name="40% - Dekorfärg2 2 2 2 3 2 2 2" xfId="8346" xr:uid="{00000000-0005-0000-0000-000051790000}"/>
    <cellStyle name="40% - Dekorfärg2 2 2 2 3 2 2 2 2" xfId="17231" xr:uid="{00000000-0005-0000-0000-000052790000}"/>
    <cellStyle name="40% - Dekorfärg2 2 2 2 3 2 2 2 2 2" xfId="48880" xr:uid="{00000000-0005-0000-0000-000053790000}"/>
    <cellStyle name="40% - Dekorfärg2 2 2 2 3 2 2 2 3" xfId="34728" xr:uid="{00000000-0005-0000-0000-000054790000}"/>
    <cellStyle name="40% - Dekorfärg2 2 2 2 3 2 2 2_Tabell 6a K" xfId="23989" xr:uid="{00000000-0005-0000-0000-000055790000}"/>
    <cellStyle name="40% - Dekorfärg2 2 2 2 3 2 2 3" xfId="12845" xr:uid="{00000000-0005-0000-0000-000056790000}"/>
    <cellStyle name="40% - Dekorfärg2 2 2 2 3 2 2 3 2" xfId="48881" xr:uid="{00000000-0005-0000-0000-000057790000}"/>
    <cellStyle name="40% - Dekorfärg2 2 2 2 3 2 2 4" xfId="30342" xr:uid="{00000000-0005-0000-0000-000058790000}"/>
    <cellStyle name="40% - Dekorfärg2 2 2 2 3 2 2 5" xfId="48882" xr:uid="{00000000-0005-0000-0000-000059790000}"/>
    <cellStyle name="40% - Dekorfärg2 2 2 2 3 2 2_Tabell 6a K" xfId="24728" xr:uid="{00000000-0005-0000-0000-00005A790000}"/>
    <cellStyle name="40% - Dekorfärg2 2 2 2 3 2 3" xfId="6153" xr:uid="{00000000-0005-0000-0000-00005B790000}"/>
    <cellStyle name="40% - Dekorfärg2 2 2 2 3 2 3 2" xfId="15038" xr:uid="{00000000-0005-0000-0000-00005C790000}"/>
    <cellStyle name="40% - Dekorfärg2 2 2 2 3 2 3 2 2" xfId="48883" xr:uid="{00000000-0005-0000-0000-00005D790000}"/>
    <cellStyle name="40% - Dekorfärg2 2 2 2 3 2 3 3" xfId="32535" xr:uid="{00000000-0005-0000-0000-00005E790000}"/>
    <cellStyle name="40% - Dekorfärg2 2 2 2 3 2 3_Tabell 6a K" xfId="21385" xr:uid="{00000000-0005-0000-0000-00005F790000}"/>
    <cellStyle name="40% - Dekorfärg2 2 2 2 3 2 4" xfId="10653" xr:uid="{00000000-0005-0000-0000-000060790000}"/>
    <cellStyle name="40% - Dekorfärg2 2 2 2 3 2 4 2" xfId="48884" xr:uid="{00000000-0005-0000-0000-000061790000}"/>
    <cellStyle name="40% - Dekorfärg2 2 2 2 3 2 5" xfId="28150" xr:uid="{00000000-0005-0000-0000-000062790000}"/>
    <cellStyle name="40% - Dekorfärg2 2 2 2 3 2 6" xfId="48885" xr:uid="{00000000-0005-0000-0000-000063790000}"/>
    <cellStyle name="40% - Dekorfärg2 2 2 2 3 2_Tabell 6a K" xfId="23167" xr:uid="{00000000-0005-0000-0000-000064790000}"/>
    <cellStyle name="40% - Dekorfärg2 2 2 2 3 3" xfId="2905" xr:uid="{00000000-0005-0000-0000-000065790000}"/>
    <cellStyle name="40% - Dekorfärg2 2 2 2 3 3 2" xfId="7291" xr:uid="{00000000-0005-0000-0000-000066790000}"/>
    <cellStyle name="40% - Dekorfärg2 2 2 2 3 3 2 2" xfId="16176" xr:uid="{00000000-0005-0000-0000-000067790000}"/>
    <cellStyle name="40% - Dekorfärg2 2 2 2 3 3 2 2 2" xfId="48886" xr:uid="{00000000-0005-0000-0000-000068790000}"/>
    <cellStyle name="40% - Dekorfärg2 2 2 2 3 3 2 3" xfId="33673" xr:uid="{00000000-0005-0000-0000-000069790000}"/>
    <cellStyle name="40% - Dekorfärg2 2 2 2 3 3 2_Tabell 6a K" xfId="23821" xr:uid="{00000000-0005-0000-0000-00006A790000}"/>
    <cellStyle name="40% - Dekorfärg2 2 2 2 3 3 3" xfId="11790" xr:uid="{00000000-0005-0000-0000-00006B790000}"/>
    <cellStyle name="40% - Dekorfärg2 2 2 2 3 3 3 2" xfId="48887" xr:uid="{00000000-0005-0000-0000-00006C790000}"/>
    <cellStyle name="40% - Dekorfärg2 2 2 2 3 3 4" xfId="29287" xr:uid="{00000000-0005-0000-0000-00006D790000}"/>
    <cellStyle name="40% - Dekorfärg2 2 2 2 3 3 5" xfId="48888" xr:uid="{00000000-0005-0000-0000-00006E790000}"/>
    <cellStyle name="40% - Dekorfärg2 2 2 2 3 3_Tabell 6a K" xfId="20492" xr:uid="{00000000-0005-0000-0000-00006F790000}"/>
    <cellStyle name="40% - Dekorfärg2 2 2 2 3 4" xfId="5098" xr:uid="{00000000-0005-0000-0000-000070790000}"/>
    <cellStyle name="40% - Dekorfärg2 2 2 2 3 4 2" xfId="13983" xr:uid="{00000000-0005-0000-0000-000071790000}"/>
    <cellStyle name="40% - Dekorfärg2 2 2 2 3 4 2 2" xfId="48889" xr:uid="{00000000-0005-0000-0000-000072790000}"/>
    <cellStyle name="40% - Dekorfärg2 2 2 2 3 4 3" xfId="31480" xr:uid="{00000000-0005-0000-0000-000073790000}"/>
    <cellStyle name="40% - Dekorfärg2 2 2 2 3 4_Tabell 6a K" xfId="18250" xr:uid="{00000000-0005-0000-0000-000074790000}"/>
    <cellStyle name="40% - Dekorfärg2 2 2 2 3 5" xfId="9598" xr:uid="{00000000-0005-0000-0000-000075790000}"/>
    <cellStyle name="40% - Dekorfärg2 2 2 2 3 5 2" xfId="48890" xr:uid="{00000000-0005-0000-0000-000076790000}"/>
    <cellStyle name="40% - Dekorfärg2 2 2 2 3 6" xfId="27095" xr:uid="{00000000-0005-0000-0000-000077790000}"/>
    <cellStyle name="40% - Dekorfärg2 2 2 2 3 7" xfId="48891" xr:uid="{00000000-0005-0000-0000-000078790000}"/>
    <cellStyle name="40% - Dekorfärg2 2 2 2 3_Tabell 6a K" xfId="18680" xr:uid="{00000000-0005-0000-0000-000079790000}"/>
    <cellStyle name="40% - Dekorfärg2 2 2 2 4" xfId="1137" xr:uid="{00000000-0005-0000-0000-00007A790000}"/>
    <cellStyle name="40% - Dekorfärg2 2 2 2 4 2" xfId="1769" xr:uid="{00000000-0005-0000-0000-00007B790000}"/>
    <cellStyle name="40% - Dekorfärg2 2 2 2 4 2 2" xfId="3961" xr:uid="{00000000-0005-0000-0000-00007C790000}"/>
    <cellStyle name="40% - Dekorfärg2 2 2 2 4 2 2 2" xfId="8347" xr:uid="{00000000-0005-0000-0000-00007D790000}"/>
    <cellStyle name="40% - Dekorfärg2 2 2 2 4 2 2 2 2" xfId="17232" xr:uid="{00000000-0005-0000-0000-00007E790000}"/>
    <cellStyle name="40% - Dekorfärg2 2 2 2 4 2 2 2 2 2" xfId="48892" xr:uid="{00000000-0005-0000-0000-00007F790000}"/>
    <cellStyle name="40% - Dekorfärg2 2 2 2 4 2 2 2 3" xfId="34729" xr:uid="{00000000-0005-0000-0000-000080790000}"/>
    <cellStyle name="40% - Dekorfärg2 2 2 2 4 2 2 2_Tabell 6a K" xfId="19214" xr:uid="{00000000-0005-0000-0000-000081790000}"/>
    <cellStyle name="40% - Dekorfärg2 2 2 2 4 2 2 3" xfId="12846" xr:uid="{00000000-0005-0000-0000-000082790000}"/>
    <cellStyle name="40% - Dekorfärg2 2 2 2 4 2 2 3 2" xfId="48893" xr:uid="{00000000-0005-0000-0000-000083790000}"/>
    <cellStyle name="40% - Dekorfärg2 2 2 2 4 2 2 4" xfId="30343" xr:uid="{00000000-0005-0000-0000-000084790000}"/>
    <cellStyle name="40% - Dekorfärg2 2 2 2 4 2 2 5" xfId="48894" xr:uid="{00000000-0005-0000-0000-000085790000}"/>
    <cellStyle name="40% - Dekorfärg2 2 2 2 4 2 2_Tabell 6a K" xfId="26107" xr:uid="{00000000-0005-0000-0000-000086790000}"/>
    <cellStyle name="40% - Dekorfärg2 2 2 2 4 2 3" xfId="6154" xr:uid="{00000000-0005-0000-0000-000087790000}"/>
    <cellStyle name="40% - Dekorfärg2 2 2 2 4 2 3 2" xfId="15039" xr:uid="{00000000-0005-0000-0000-000088790000}"/>
    <cellStyle name="40% - Dekorfärg2 2 2 2 4 2 3 2 2" xfId="48895" xr:uid="{00000000-0005-0000-0000-000089790000}"/>
    <cellStyle name="40% - Dekorfärg2 2 2 2 4 2 3 3" xfId="32536" xr:uid="{00000000-0005-0000-0000-00008A790000}"/>
    <cellStyle name="40% - Dekorfärg2 2 2 2 4 2 3_Tabell 6a K" xfId="23289" xr:uid="{00000000-0005-0000-0000-00008B790000}"/>
    <cellStyle name="40% - Dekorfärg2 2 2 2 4 2 4" xfId="10654" xr:uid="{00000000-0005-0000-0000-00008C790000}"/>
    <cellStyle name="40% - Dekorfärg2 2 2 2 4 2 4 2" xfId="48896" xr:uid="{00000000-0005-0000-0000-00008D790000}"/>
    <cellStyle name="40% - Dekorfärg2 2 2 2 4 2 5" xfId="28151" xr:uid="{00000000-0005-0000-0000-00008E790000}"/>
    <cellStyle name="40% - Dekorfärg2 2 2 2 4 2 6" xfId="48897" xr:uid="{00000000-0005-0000-0000-00008F790000}"/>
    <cellStyle name="40% - Dekorfärg2 2 2 2 4 2_Tabell 6a K" xfId="23404" xr:uid="{00000000-0005-0000-0000-000090790000}"/>
    <cellStyle name="40% - Dekorfärg2 2 2 2 4 3" xfId="3329" xr:uid="{00000000-0005-0000-0000-000091790000}"/>
    <cellStyle name="40% - Dekorfärg2 2 2 2 4 3 2" xfId="7715" xr:uid="{00000000-0005-0000-0000-000092790000}"/>
    <cellStyle name="40% - Dekorfärg2 2 2 2 4 3 2 2" xfId="16600" xr:uid="{00000000-0005-0000-0000-000093790000}"/>
    <cellStyle name="40% - Dekorfärg2 2 2 2 4 3 2 2 2" xfId="48898" xr:uid="{00000000-0005-0000-0000-000094790000}"/>
    <cellStyle name="40% - Dekorfärg2 2 2 2 4 3 2 3" xfId="34097" xr:uid="{00000000-0005-0000-0000-000095790000}"/>
    <cellStyle name="40% - Dekorfärg2 2 2 2 4 3 2_Tabell 6a K" xfId="22380" xr:uid="{00000000-0005-0000-0000-000096790000}"/>
    <cellStyle name="40% - Dekorfärg2 2 2 2 4 3 3" xfId="12214" xr:uid="{00000000-0005-0000-0000-000097790000}"/>
    <cellStyle name="40% - Dekorfärg2 2 2 2 4 3 3 2" xfId="48899" xr:uid="{00000000-0005-0000-0000-000098790000}"/>
    <cellStyle name="40% - Dekorfärg2 2 2 2 4 3 4" xfId="29711" xr:uid="{00000000-0005-0000-0000-000099790000}"/>
    <cellStyle name="40% - Dekorfärg2 2 2 2 4 3 5" xfId="48900" xr:uid="{00000000-0005-0000-0000-00009A790000}"/>
    <cellStyle name="40% - Dekorfärg2 2 2 2 4 3_Tabell 6a K" xfId="25991" xr:uid="{00000000-0005-0000-0000-00009B790000}"/>
    <cellStyle name="40% - Dekorfärg2 2 2 2 4 4" xfId="5522" xr:uid="{00000000-0005-0000-0000-00009C790000}"/>
    <cellStyle name="40% - Dekorfärg2 2 2 2 4 4 2" xfId="14407" xr:uid="{00000000-0005-0000-0000-00009D790000}"/>
    <cellStyle name="40% - Dekorfärg2 2 2 2 4 4 2 2" xfId="48901" xr:uid="{00000000-0005-0000-0000-00009E790000}"/>
    <cellStyle name="40% - Dekorfärg2 2 2 2 4 4 3" xfId="31904" xr:uid="{00000000-0005-0000-0000-00009F790000}"/>
    <cellStyle name="40% - Dekorfärg2 2 2 2 4 4_Tabell 6a K" xfId="19861" xr:uid="{00000000-0005-0000-0000-0000A0790000}"/>
    <cellStyle name="40% - Dekorfärg2 2 2 2 4 5" xfId="10022" xr:uid="{00000000-0005-0000-0000-0000A1790000}"/>
    <cellStyle name="40% - Dekorfärg2 2 2 2 4 5 2" xfId="48902" xr:uid="{00000000-0005-0000-0000-0000A2790000}"/>
    <cellStyle name="40% - Dekorfärg2 2 2 2 4 6" xfId="27519" xr:uid="{00000000-0005-0000-0000-0000A3790000}"/>
    <cellStyle name="40% - Dekorfärg2 2 2 2 4 7" xfId="48903" xr:uid="{00000000-0005-0000-0000-0000A4790000}"/>
    <cellStyle name="40% - Dekorfärg2 2 2 2 4_Tabell 6a K" xfId="25163" xr:uid="{00000000-0005-0000-0000-0000A5790000}"/>
    <cellStyle name="40% - Dekorfärg2 2 2 2 5" xfId="1765" xr:uid="{00000000-0005-0000-0000-0000A6790000}"/>
    <cellStyle name="40% - Dekorfärg2 2 2 2 5 2" xfId="3957" xr:uid="{00000000-0005-0000-0000-0000A7790000}"/>
    <cellStyle name="40% - Dekorfärg2 2 2 2 5 2 2" xfId="8343" xr:uid="{00000000-0005-0000-0000-0000A8790000}"/>
    <cellStyle name="40% - Dekorfärg2 2 2 2 5 2 2 2" xfId="17228" xr:uid="{00000000-0005-0000-0000-0000A9790000}"/>
    <cellStyle name="40% - Dekorfärg2 2 2 2 5 2 2 2 2" xfId="48904" xr:uid="{00000000-0005-0000-0000-0000AA790000}"/>
    <cellStyle name="40% - Dekorfärg2 2 2 2 5 2 2 3" xfId="34725" xr:uid="{00000000-0005-0000-0000-0000AB790000}"/>
    <cellStyle name="40% - Dekorfärg2 2 2 2 5 2 2_Tabell 6a K" xfId="24491" xr:uid="{00000000-0005-0000-0000-0000AC790000}"/>
    <cellStyle name="40% - Dekorfärg2 2 2 2 5 2 3" xfId="12842" xr:uid="{00000000-0005-0000-0000-0000AD790000}"/>
    <cellStyle name="40% - Dekorfärg2 2 2 2 5 2 3 2" xfId="48905" xr:uid="{00000000-0005-0000-0000-0000AE790000}"/>
    <cellStyle name="40% - Dekorfärg2 2 2 2 5 2 4" xfId="30339" xr:uid="{00000000-0005-0000-0000-0000AF790000}"/>
    <cellStyle name="40% - Dekorfärg2 2 2 2 5 2 5" xfId="48906" xr:uid="{00000000-0005-0000-0000-0000B0790000}"/>
    <cellStyle name="40% - Dekorfärg2 2 2 2 5 2_Tabell 6a K" xfId="22354" xr:uid="{00000000-0005-0000-0000-0000B1790000}"/>
    <cellStyle name="40% - Dekorfärg2 2 2 2 5 3" xfId="6150" xr:uid="{00000000-0005-0000-0000-0000B2790000}"/>
    <cellStyle name="40% - Dekorfärg2 2 2 2 5 3 2" xfId="15035" xr:uid="{00000000-0005-0000-0000-0000B3790000}"/>
    <cellStyle name="40% - Dekorfärg2 2 2 2 5 3 2 2" xfId="48907" xr:uid="{00000000-0005-0000-0000-0000B4790000}"/>
    <cellStyle name="40% - Dekorfärg2 2 2 2 5 3 3" xfId="32532" xr:uid="{00000000-0005-0000-0000-0000B5790000}"/>
    <cellStyle name="40% - Dekorfärg2 2 2 2 5 3_Tabell 6a K" xfId="26182" xr:uid="{00000000-0005-0000-0000-0000B6790000}"/>
    <cellStyle name="40% - Dekorfärg2 2 2 2 5 4" xfId="10650" xr:uid="{00000000-0005-0000-0000-0000B7790000}"/>
    <cellStyle name="40% - Dekorfärg2 2 2 2 5 4 2" xfId="48908" xr:uid="{00000000-0005-0000-0000-0000B8790000}"/>
    <cellStyle name="40% - Dekorfärg2 2 2 2 5 5" xfId="28147" xr:uid="{00000000-0005-0000-0000-0000B9790000}"/>
    <cellStyle name="40% - Dekorfärg2 2 2 2 5 6" xfId="48909" xr:uid="{00000000-0005-0000-0000-0000BA790000}"/>
    <cellStyle name="40% - Dekorfärg2 2 2 2 5_Tabell 6a K" xfId="23124" xr:uid="{00000000-0005-0000-0000-0000BB790000}"/>
    <cellStyle name="40% - Dekorfärg2 2 2 2 6" xfId="2481" xr:uid="{00000000-0005-0000-0000-0000BC790000}"/>
    <cellStyle name="40% - Dekorfärg2 2 2 2 6 2" xfId="6867" xr:uid="{00000000-0005-0000-0000-0000BD790000}"/>
    <cellStyle name="40% - Dekorfärg2 2 2 2 6 2 2" xfId="15752" xr:uid="{00000000-0005-0000-0000-0000BE790000}"/>
    <cellStyle name="40% - Dekorfärg2 2 2 2 6 2 2 2" xfId="48910" xr:uid="{00000000-0005-0000-0000-0000BF790000}"/>
    <cellStyle name="40% - Dekorfärg2 2 2 2 6 2 3" xfId="33249" xr:uid="{00000000-0005-0000-0000-0000C0790000}"/>
    <cellStyle name="40% - Dekorfärg2 2 2 2 6 2_Tabell 6a K" xfId="21120" xr:uid="{00000000-0005-0000-0000-0000C1790000}"/>
    <cellStyle name="40% - Dekorfärg2 2 2 2 6 3" xfId="11366" xr:uid="{00000000-0005-0000-0000-0000C2790000}"/>
    <cellStyle name="40% - Dekorfärg2 2 2 2 6 3 2" xfId="48911" xr:uid="{00000000-0005-0000-0000-0000C3790000}"/>
    <cellStyle name="40% - Dekorfärg2 2 2 2 6 4" xfId="28863" xr:uid="{00000000-0005-0000-0000-0000C4790000}"/>
    <cellStyle name="40% - Dekorfärg2 2 2 2 6 5" xfId="48912" xr:uid="{00000000-0005-0000-0000-0000C5790000}"/>
    <cellStyle name="40% - Dekorfärg2 2 2 2 6_Tabell 6a K" xfId="22421" xr:uid="{00000000-0005-0000-0000-0000C6790000}"/>
    <cellStyle name="40% - Dekorfärg2 2 2 2 7" xfId="4674" xr:uid="{00000000-0005-0000-0000-0000C7790000}"/>
    <cellStyle name="40% - Dekorfärg2 2 2 2 7 2" xfId="13559" xr:uid="{00000000-0005-0000-0000-0000C8790000}"/>
    <cellStyle name="40% - Dekorfärg2 2 2 2 7 2 2" xfId="48913" xr:uid="{00000000-0005-0000-0000-0000C9790000}"/>
    <cellStyle name="40% - Dekorfärg2 2 2 2 7 3" xfId="31056" xr:uid="{00000000-0005-0000-0000-0000CA790000}"/>
    <cellStyle name="40% - Dekorfärg2 2 2 2 7_Tabell 6a K" xfId="19480" xr:uid="{00000000-0005-0000-0000-0000CB790000}"/>
    <cellStyle name="40% - Dekorfärg2 2 2 2 8" xfId="9174" xr:uid="{00000000-0005-0000-0000-0000CC790000}"/>
    <cellStyle name="40% - Dekorfärg2 2 2 2 8 2" xfId="48914" xr:uid="{00000000-0005-0000-0000-0000CD790000}"/>
    <cellStyle name="40% - Dekorfärg2 2 2 2 9" xfId="26671" xr:uid="{00000000-0005-0000-0000-0000CE790000}"/>
    <cellStyle name="40% - Dekorfärg2 2 2 2_Tabell 6a K" xfId="25993" xr:uid="{00000000-0005-0000-0000-0000CF790000}"/>
    <cellStyle name="40% - Dekorfärg2 2 2 3" xfId="345" xr:uid="{00000000-0005-0000-0000-0000D0790000}"/>
    <cellStyle name="40% - Dekorfärg2 2 2 3 10" xfId="48915" xr:uid="{00000000-0005-0000-0000-0000D1790000}"/>
    <cellStyle name="40% - Dekorfärg2 2 2 3 11" xfId="48916" xr:uid="{00000000-0005-0000-0000-0000D2790000}"/>
    <cellStyle name="40% - Dekorfärg2 2 2 3 2" xfId="557" xr:uid="{00000000-0005-0000-0000-0000D3790000}"/>
    <cellStyle name="40% - Dekorfärg2 2 2 3 2 2" xfId="981" xr:uid="{00000000-0005-0000-0000-0000D4790000}"/>
    <cellStyle name="40% - Dekorfärg2 2 2 3 2 2 2" xfId="1772" xr:uid="{00000000-0005-0000-0000-0000D5790000}"/>
    <cellStyle name="40% - Dekorfärg2 2 2 3 2 2 2 2" xfId="3964" xr:uid="{00000000-0005-0000-0000-0000D6790000}"/>
    <cellStyle name="40% - Dekorfärg2 2 2 3 2 2 2 2 2" xfId="8350" xr:uid="{00000000-0005-0000-0000-0000D7790000}"/>
    <cellStyle name="40% - Dekorfärg2 2 2 3 2 2 2 2 2 2" xfId="17235" xr:uid="{00000000-0005-0000-0000-0000D8790000}"/>
    <cellStyle name="40% - Dekorfärg2 2 2 3 2 2 2 2 2 2 2" xfId="48917" xr:uid="{00000000-0005-0000-0000-0000D9790000}"/>
    <cellStyle name="40% - Dekorfärg2 2 2 3 2 2 2 2 2 3" xfId="34732" xr:uid="{00000000-0005-0000-0000-0000DA790000}"/>
    <cellStyle name="40% - Dekorfärg2 2 2 3 2 2 2 2 2_Tabell 6a K" xfId="24832" xr:uid="{00000000-0005-0000-0000-0000DB790000}"/>
    <cellStyle name="40% - Dekorfärg2 2 2 3 2 2 2 2 3" xfId="12849" xr:uid="{00000000-0005-0000-0000-0000DC790000}"/>
    <cellStyle name="40% - Dekorfärg2 2 2 3 2 2 2 2 3 2" xfId="48918" xr:uid="{00000000-0005-0000-0000-0000DD790000}"/>
    <cellStyle name="40% - Dekorfärg2 2 2 3 2 2 2 2 4" xfId="30346" xr:uid="{00000000-0005-0000-0000-0000DE790000}"/>
    <cellStyle name="40% - Dekorfärg2 2 2 3 2 2 2 2 5" xfId="48919" xr:uid="{00000000-0005-0000-0000-0000DF790000}"/>
    <cellStyle name="40% - Dekorfärg2 2 2 3 2 2 2 2_Tabell 6a K" xfId="25724" xr:uid="{00000000-0005-0000-0000-0000E0790000}"/>
    <cellStyle name="40% - Dekorfärg2 2 2 3 2 2 2 3" xfId="6157" xr:uid="{00000000-0005-0000-0000-0000E1790000}"/>
    <cellStyle name="40% - Dekorfärg2 2 2 3 2 2 2 3 2" xfId="15042" xr:uid="{00000000-0005-0000-0000-0000E2790000}"/>
    <cellStyle name="40% - Dekorfärg2 2 2 3 2 2 2 3 2 2" xfId="48920" xr:uid="{00000000-0005-0000-0000-0000E3790000}"/>
    <cellStyle name="40% - Dekorfärg2 2 2 3 2 2 2 3 3" xfId="32539" xr:uid="{00000000-0005-0000-0000-0000E4790000}"/>
    <cellStyle name="40% - Dekorfärg2 2 2 3 2 2 2 3_Tabell 6a K" xfId="20815" xr:uid="{00000000-0005-0000-0000-0000E5790000}"/>
    <cellStyle name="40% - Dekorfärg2 2 2 3 2 2 2 4" xfId="10657" xr:uid="{00000000-0005-0000-0000-0000E6790000}"/>
    <cellStyle name="40% - Dekorfärg2 2 2 3 2 2 2 4 2" xfId="48921" xr:uid="{00000000-0005-0000-0000-0000E7790000}"/>
    <cellStyle name="40% - Dekorfärg2 2 2 3 2 2 2 5" xfId="28154" xr:uid="{00000000-0005-0000-0000-0000E8790000}"/>
    <cellStyle name="40% - Dekorfärg2 2 2 3 2 2 2 6" xfId="48922" xr:uid="{00000000-0005-0000-0000-0000E9790000}"/>
    <cellStyle name="40% - Dekorfärg2 2 2 3 2 2 2_Tabell 6a K" xfId="20387" xr:uid="{00000000-0005-0000-0000-0000EA790000}"/>
    <cellStyle name="40% - Dekorfärg2 2 2 3 2 2 3" xfId="3173" xr:uid="{00000000-0005-0000-0000-0000EB790000}"/>
    <cellStyle name="40% - Dekorfärg2 2 2 3 2 2 3 2" xfId="7559" xr:uid="{00000000-0005-0000-0000-0000EC790000}"/>
    <cellStyle name="40% - Dekorfärg2 2 2 3 2 2 3 2 2" xfId="16444" xr:uid="{00000000-0005-0000-0000-0000ED790000}"/>
    <cellStyle name="40% - Dekorfärg2 2 2 3 2 2 3 2 2 2" xfId="48923" xr:uid="{00000000-0005-0000-0000-0000EE790000}"/>
    <cellStyle name="40% - Dekorfärg2 2 2 3 2 2 3 2 3" xfId="33941" xr:uid="{00000000-0005-0000-0000-0000EF790000}"/>
    <cellStyle name="40% - Dekorfärg2 2 2 3 2 2 3 2_Tabell 6a K" xfId="17894" xr:uid="{00000000-0005-0000-0000-0000F0790000}"/>
    <cellStyle name="40% - Dekorfärg2 2 2 3 2 2 3 3" xfId="12058" xr:uid="{00000000-0005-0000-0000-0000F1790000}"/>
    <cellStyle name="40% - Dekorfärg2 2 2 3 2 2 3 3 2" xfId="48924" xr:uid="{00000000-0005-0000-0000-0000F2790000}"/>
    <cellStyle name="40% - Dekorfärg2 2 2 3 2 2 3 4" xfId="29555" xr:uid="{00000000-0005-0000-0000-0000F3790000}"/>
    <cellStyle name="40% - Dekorfärg2 2 2 3 2 2 3 5" xfId="48925" xr:uid="{00000000-0005-0000-0000-0000F4790000}"/>
    <cellStyle name="40% - Dekorfärg2 2 2 3 2 2 3_Tabell 6a K" xfId="19745" xr:uid="{00000000-0005-0000-0000-0000F5790000}"/>
    <cellStyle name="40% - Dekorfärg2 2 2 3 2 2 4" xfId="5366" xr:uid="{00000000-0005-0000-0000-0000F6790000}"/>
    <cellStyle name="40% - Dekorfärg2 2 2 3 2 2 4 2" xfId="14251" xr:uid="{00000000-0005-0000-0000-0000F7790000}"/>
    <cellStyle name="40% - Dekorfärg2 2 2 3 2 2 4 2 2" xfId="48926" xr:uid="{00000000-0005-0000-0000-0000F8790000}"/>
    <cellStyle name="40% - Dekorfärg2 2 2 3 2 2 4 3" xfId="31748" xr:uid="{00000000-0005-0000-0000-0000F9790000}"/>
    <cellStyle name="40% - Dekorfärg2 2 2 3 2 2 4_Tabell 6a K" xfId="19351" xr:uid="{00000000-0005-0000-0000-0000FA790000}"/>
    <cellStyle name="40% - Dekorfärg2 2 2 3 2 2 5" xfId="9866" xr:uid="{00000000-0005-0000-0000-0000FB790000}"/>
    <cellStyle name="40% - Dekorfärg2 2 2 3 2 2 5 2" xfId="48927" xr:uid="{00000000-0005-0000-0000-0000FC790000}"/>
    <cellStyle name="40% - Dekorfärg2 2 2 3 2 2 6" xfId="27363" xr:uid="{00000000-0005-0000-0000-0000FD790000}"/>
    <cellStyle name="40% - Dekorfärg2 2 2 3 2 2 7" xfId="48928" xr:uid="{00000000-0005-0000-0000-0000FE790000}"/>
    <cellStyle name="40% - Dekorfärg2 2 2 3 2 2_Tabell 6a K" xfId="25089" xr:uid="{00000000-0005-0000-0000-0000FF790000}"/>
    <cellStyle name="40% - Dekorfärg2 2 2 3 2 3" xfId="1771" xr:uid="{00000000-0005-0000-0000-0000007A0000}"/>
    <cellStyle name="40% - Dekorfärg2 2 2 3 2 3 2" xfId="3963" xr:uid="{00000000-0005-0000-0000-0000017A0000}"/>
    <cellStyle name="40% - Dekorfärg2 2 2 3 2 3 2 2" xfId="8349" xr:uid="{00000000-0005-0000-0000-0000027A0000}"/>
    <cellStyle name="40% - Dekorfärg2 2 2 3 2 3 2 2 2" xfId="17234" xr:uid="{00000000-0005-0000-0000-0000037A0000}"/>
    <cellStyle name="40% - Dekorfärg2 2 2 3 2 3 2 2 2 2" xfId="48929" xr:uid="{00000000-0005-0000-0000-0000047A0000}"/>
    <cellStyle name="40% - Dekorfärg2 2 2 3 2 3 2 2 3" xfId="34731" xr:uid="{00000000-0005-0000-0000-0000057A0000}"/>
    <cellStyle name="40% - Dekorfärg2 2 2 3 2 3 2 2_Tabell 6a K" xfId="23555" xr:uid="{00000000-0005-0000-0000-0000067A0000}"/>
    <cellStyle name="40% - Dekorfärg2 2 2 3 2 3 2 3" xfId="12848" xr:uid="{00000000-0005-0000-0000-0000077A0000}"/>
    <cellStyle name="40% - Dekorfärg2 2 2 3 2 3 2 3 2" xfId="48930" xr:uid="{00000000-0005-0000-0000-0000087A0000}"/>
    <cellStyle name="40% - Dekorfärg2 2 2 3 2 3 2 4" xfId="30345" xr:uid="{00000000-0005-0000-0000-0000097A0000}"/>
    <cellStyle name="40% - Dekorfärg2 2 2 3 2 3 2 5" xfId="48931" xr:uid="{00000000-0005-0000-0000-00000A7A0000}"/>
    <cellStyle name="40% - Dekorfärg2 2 2 3 2 3 2_Tabell 6a K" xfId="21789" xr:uid="{00000000-0005-0000-0000-00000B7A0000}"/>
    <cellStyle name="40% - Dekorfärg2 2 2 3 2 3 3" xfId="6156" xr:uid="{00000000-0005-0000-0000-00000C7A0000}"/>
    <cellStyle name="40% - Dekorfärg2 2 2 3 2 3 3 2" xfId="15041" xr:uid="{00000000-0005-0000-0000-00000D7A0000}"/>
    <cellStyle name="40% - Dekorfärg2 2 2 3 2 3 3 2 2" xfId="48932" xr:uid="{00000000-0005-0000-0000-00000E7A0000}"/>
    <cellStyle name="40% - Dekorfärg2 2 2 3 2 3 3 3" xfId="32538" xr:uid="{00000000-0005-0000-0000-00000F7A0000}"/>
    <cellStyle name="40% - Dekorfärg2 2 2 3 2 3 3_Tabell 6a K" xfId="22661" xr:uid="{00000000-0005-0000-0000-0000107A0000}"/>
    <cellStyle name="40% - Dekorfärg2 2 2 3 2 3 4" xfId="10656" xr:uid="{00000000-0005-0000-0000-0000117A0000}"/>
    <cellStyle name="40% - Dekorfärg2 2 2 3 2 3 4 2" xfId="48933" xr:uid="{00000000-0005-0000-0000-0000127A0000}"/>
    <cellStyle name="40% - Dekorfärg2 2 2 3 2 3 5" xfId="28153" xr:uid="{00000000-0005-0000-0000-0000137A0000}"/>
    <cellStyle name="40% - Dekorfärg2 2 2 3 2 3 6" xfId="48934" xr:uid="{00000000-0005-0000-0000-0000147A0000}"/>
    <cellStyle name="40% - Dekorfärg2 2 2 3 2 3_Tabell 6a K" xfId="23423" xr:uid="{00000000-0005-0000-0000-0000157A0000}"/>
    <cellStyle name="40% - Dekorfärg2 2 2 3 2 4" xfId="2749" xr:uid="{00000000-0005-0000-0000-0000167A0000}"/>
    <cellStyle name="40% - Dekorfärg2 2 2 3 2 4 2" xfId="7135" xr:uid="{00000000-0005-0000-0000-0000177A0000}"/>
    <cellStyle name="40% - Dekorfärg2 2 2 3 2 4 2 2" xfId="16020" xr:uid="{00000000-0005-0000-0000-0000187A0000}"/>
    <cellStyle name="40% - Dekorfärg2 2 2 3 2 4 2 2 2" xfId="48935" xr:uid="{00000000-0005-0000-0000-0000197A0000}"/>
    <cellStyle name="40% - Dekorfärg2 2 2 3 2 4 2 3" xfId="33517" xr:uid="{00000000-0005-0000-0000-00001A7A0000}"/>
    <cellStyle name="40% - Dekorfärg2 2 2 3 2 4 2_Tabell 6a K" xfId="21915" xr:uid="{00000000-0005-0000-0000-00001B7A0000}"/>
    <cellStyle name="40% - Dekorfärg2 2 2 3 2 4 3" xfId="11634" xr:uid="{00000000-0005-0000-0000-00001C7A0000}"/>
    <cellStyle name="40% - Dekorfärg2 2 2 3 2 4 3 2" xfId="48936" xr:uid="{00000000-0005-0000-0000-00001D7A0000}"/>
    <cellStyle name="40% - Dekorfärg2 2 2 3 2 4 4" xfId="29131" xr:uid="{00000000-0005-0000-0000-00001E7A0000}"/>
    <cellStyle name="40% - Dekorfärg2 2 2 3 2 4 5" xfId="48937" xr:uid="{00000000-0005-0000-0000-00001F7A0000}"/>
    <cellStyle name="40% - Dekorfärg2 2 2 3 2 4_Tabell 6a K" xfId="25156" xr:uid="{00000000-0005-0000-0000-0000207A0000}"/>
    <cellStyle name="40% - Dekorfärg2 2 2 3 2 5" xfId="4942" xr:uid="{00000000-0005-0000-0000-0000217A0000}"/>
    <cellStyle name="40% - Dekorfärg2 2 2 3 2 5 2" xfId="13827" xr:uid="{00000000-0005-0000-0000-0000227A0000}"/>
    <cellStyle name="40% - Dekorfärg2 2 2 3 2 5 2 2" xfId="48938" xr:uid="{00000000-0005-0000-0000-0000237A0000}"/>
    <cellStyle name="40% - Dekorfärg2 2 2 3 2 5 3" xfId="31324" xr:uid="{00000000-0005-0000-0000-0000247A0000}"/>
    <cellStyle name="40% - Dekorfärg2 2 2 3 2 5_Tabell 6a K" xfId="19874" xr:uid="{00000000-0005-0000-0000-0000257A0000}"/>
    <cellStyle name="40% - Dekorfärg2 2 2 3 2 6" xfId="9442" xr:uid="{00000000-0005-0000-0000-0000267A0000}"/>
    <cellStyle name="40% - Dekorfärg2 2 2 3 2 6 2" xfId="48939" xr:uid="{00000000-0005-0000-0000-0000277A0000}"/>
    <cellStyle name="40% - Dekorfärg2 2 2 3 2 7" xfId="26939" xr:uid="{00000000-0005-0000-0000-0000287A0000}"/>
    <cellStyle name="40% - Dekorfärg2 2 2 3 2 8" xfId="48940" xr:uid="{00000000-0005-0000-0000-0000297A0000}"/>
    <cellStyle name="40% - Dekorfärg2 2 2 3 2_Tabell 6a K" xfId="18778" xr:uid="{00000000-0005-0000-0000-00002A7A0000}"/>
    <cellStyle name="40% - Dekorfärg2 2 2 3 3" xfId="769" xr:uid="{00000000-0005-0000-0000-00002B7A0000}"/>
    <cellStyle name="40% - Dekorfärg2 2 2 3 3 2" xfId="1773" xr:uid="{00000000-0005-0000-0000-00002C7A0000}"/>
    <cellStyle name="40% - Dekorfärg2 2 2 3 3 2 2" xfId="3965" xr:uid="{00000000-0005-0000-0000-00002D7A0000}"/>
    <cellStyle name="40% - Dekorfärg2 2 2 3 3 2 2 2" xfId="8351" xr:uid="{00000000-0005-0000-0000-00002E7A0000}"/>
    <cellStyle name="40% - Dekorfärg2 2 2 3 3 2 2 2 2" xfId="17236" xr:uid="{00000000-0005-0000-0000-00002F7A0000}"/>
    <cellStyle name="40% - Dekorfärg2 2 2 3 3 2 2 2 2 2" xfId="48941" xr:uid="{00000000-0005-0000-0000-0000307A0000}"/>
    <cellStyle name="40% - Dekorfärg2 2 2 3 3 2 2 2 3" xfId="34733" xr:uid="{00000000-0005-0000-0000-0000317A0000}"/>
    <cellStyle name="40% - Dekorfärg2 2 2 3 3 2 2 2_Tabell 6a K" xfId="24591" xr:uid="{00000000-0005-0000-0000-0000327A0000}"/>
    <cellStyle name="40% - Dekorfärg2 2 2 3 3 2 2 3" xfId="12850" xr:uid="{00000000-0005-0000-0000-0000337A0000}"/>
    <cellStyle name="40% - Dekorfärg2 2 2 3 3 2 2 3 2" xfId="48942" xr:uid="{00000000-0005-0000-0000-0000347A0000}"/>
    <cellStyle name="40% - Dekorfärg2 2 2 3 3 2 2 4" xfId="30347" xr:uid="{00000000-0005-0000-0000-0000357A0000}"/>
    <cellStyle name="40% - Dekorfärg2 2 2 3 3 2 2 5" xfId="48943" xr:uid="{00000000-0005-0000-0000-0000367A0000}"/>
    <cellStyle name="40% - Dekorfärg2 2 2 3 3 2 2_Tabell 6a K" xfId="21020" xr:uid="{00000000-0005-0000-0000-0000377A0000}"/>
    <cellStyle name="40% - Dekorfärg2 2 2 3 3 2 3" xfId="6158" xr:uid="{00000000-0005-0000-0000-0000387A0000}"/>
    <cellStyle name="40% - Dekorfärg2 2 2 3 3 2 3 2" xfId="15043" xr:uid="{00000000-0005-0000-0000-0000397A0000}"/>
    <cellStyle name="40% - Dekorfärg2 2 2 3 3 2 3 2 2" xfId="48944" xr:uid="{00000000-0005-0000-0000-00003A7A0000}"/>
    <cellStyle name="40% - Dekorfärg2 2 2 3 3 2 3 3" xfId="32540" xr:uid="{00000000-0005-0000-0000-00003B7A0000}"/>
    <cellStyle name="40% - Dekorfärg2 2 2 3 3 2 3_Tabell 6a K" xfId="18950" xr:uid="{00000000-0005-0000-0000-00003C7A0000}"/>
    <cellStyle name="40% - Dekorfärg2 2 2 3 3 2 4" xfId="10658" xr:uid="{00000000-0005-0000-0000-00003D7A0000}"/>
    <cellStyle name="40% - Dekorfärg2 2 2 3 3 2 4 2" xfId="48945" xr:uid="{00000000-0005-0000-0000-00003E7A0000}"/>
    <cellStyle name="40% - Dekorfärg2 2 2 3 3 2 5" xfId="28155" xr:uid="{00000000-0005-0000-0000-00003F7A0000}"/>
    <cellStyle name="40% - Dekorfärg2 2 2 3 3 2 6" xfId="48946" xr:uid="{00000000-0005-0000-0000-0000407A0000}"/>
    <cellStyle name="40% - Dekorfärg2 2 2 3 3 2_Tabell 6a K" xfId="22710" xr:uid="{00000000-0005-0000-0000-0000417A0000}"/>
    <cellStyle name="40% - Dekorfärg2 2 2 3 3 3" xfId="2961" xr:uid="{00000000-0005-0000-0000-0000427A0000}"/>
    <cellStyle name="40% - Dekorfärg2 2 2 3 3 3 2" xfId="7347" xr:uid="{00000000-0005-0000-0000-0000437A0000}"/>
    <cellStyle name="40% - Dekorfärg2 2 2 3 3 3 2 2" xfId="16232" xr:uid="{00000000-0005-0000-0000-0000447A0000}"/>
    <cellStyle name="40% - Dekorfärg2 2 2 3 3 3 2 2 2" xfId="48947" xr:uid="{00000000-0005-0000-0000-0000457A0000}"/>
    <cellStyle name="40% - Dekorfärg2 2 2 3 3 3 2 3" xfId="33729" xr:uid="{00000000-0005-0000-0000-0000467A0000}"/>
    <cellStyle name="40% - Dekorfärg2 2 2 3 3 3 2_Tabell 6a K" xfId="24088" xr:uid="{00000000-0005-0000-0000-0000477A0000}"/>
    <cellStyle name="40% - Dekorfärg2 2 2 3 3 3 3" xfId="11846" xr:uid="{00000000-0005-0000-0000-0000487A0000}"/>
    <cellStyle name="40% - Dekorfärg2 2 2 3 3 3 3 2" xfId="48948" xr:uid="{00000000-0005-0000-0000-0000497A0000}"/>
    <cellStyle name="40% - Dekorfärg2 2 2 3 3 3 4" xfId="29343" xr:uid="{00000000-0005-0000-0000-00004A7A0000}"/>
    <cellStyle name="40% - Dekorfärg2 2 2 3 3 3 5" xfId="48949" xr:uid="{00000000-0005-0000-0000-00004B7A0000}"/>
    <cellStyle name="40% - Dekorfärg2 2 2 3 3 3_Tabell 6a K" xfId="18857" xr:uid="{00000000-0005-0000-0000-00004C7A0000}"/>
    <cellStyle name="40% - Dekorfärg2 2 2 3 3 4" xfId="5154" xr:uid="{00000000-0005-0000-0000-00004D7A0000}"/>
    <cellStyle name="40% - Dekorfärg2 2 2 3 3 4 2" xfId="14039" xr:uid="{00000000-0005-0000-0000-00004E7A0000}"/>
    <cellStyle name="40% - Dekorfärg2 2 2 3 3 4 2 2" xfId="48950" xr:uid="{00000000-0005-0000-0000-00004F7A0000}"/>
    <cellStyle name="40% - Dekorfärg2 2 2 3 3 4 3" xfId="31536" xr:uid="{00000000-0005-0000-0000-0000507A0000}"/>
    <cellStyle name="40% - Dekorfärg2 2 2 3 3 4_Tabell 6a K" xfId="22251" xr:uid="{00000000-0005-0000-0000-0000517A0000}"/>
    <cellStyle name="40% - Dekorfärg2 2 2 3 3 5" xfId="9654" xr:uid="{00000000-0005-0000-0000-0000527A0000}"/>
    <cellStyle name="40% - Dekorfärg2 2 2 3 3 5 2" xfId="48951" xr:uid="{00000000-0005-0000-0000-0000537A0000}"/>
    <cellStyle name="40% - Dekorfärg2 2 2 3 3 6" xfId="27151" xr:uid="{00000000-0005-0000-0000-0000547A0000}"/>
    <cellStyle name="40% - Dekorfärg2 2 2 3 3 7" xfId="48952" xr:uid="{00000000-0005-0000-0000-0000557A0000}"/>
    <cellStyle name="40% - Dekorfärg2 2 2 3 3_Tabell 6a K" xfId="18196" xr:uid="{00000000-0005-0000-0000-0000567A0000}"/>
    <cellStyle name="40% - Dekorfärg2 2 2 3 4" xfId="1193" xr:uid="{00000000-0005-0000-0000-0000577A0000}"/>
    <cellStyle name="40% - Dekorfärg2 2 2 3 4 2" xfId="1774" xr:uid="{00000000-0005-0000-0000-0000587A0000}"/>
    <cellStyle name="40% - Dekorfärg2 2 2 3 4 2 2" xfId="3966" xr:uid="{00000000-0005-0000-0000-0000597A0000}"/>
    <cellStyle name="40% - Dekorfärg2 2 2 3 4 2 2 2" xfId="8352" xr:uid="{00000000-0005-0000-0000-00005A7A0000}"/>
    <cellStyle name="40% - Dekorfärg2 2 2 3 4 2 2 2 2" xfId="17237" xr:uid="{00000000-0005-0000-0000-00005B7A0000}"/>
    <cellStyle name="40% - Dekorfärg2 2 2 3 4 2 2 2 2 2" xfId="48953" xr:uid="{00000000-0005-0000-0000-00005C7A0000}"/>
    <cellStyle name="40% - Dekorfärg2 2 2 3 4 2 2 2 3" xfId="34734" xr:uid="{00000000-0005-0000-0000-00005D7A0000}"/>
    <cellStyle name="40% - Dekorfärg2 2 2 3 4 2 2 2_Tabell 6a K" xfId="18740" xr:uid="{00000000-0005-0000-0000-00005E7A0000}"/>
    <cellStyle name="40% - Dekorfärg2 2 2 3 4 2 2 3" xfId="12851" xr:uid="{00000000-0005-0000-0000-00005F7A0000}"/>
    <cellStyle name="40% - Dekorfärg2 2 2 3 4 2 2 3 2" xfId="48954" xr:uid="{00000000-0005-0000-0000-0000607A0000}"/>
    <cellStyle name="40% - Dekorfärg2 2 2 3 4 2 2 4" xfId="30348" xr:uid="{00000000-0005-0000-0000-0000617A0000}"/>
    <cellStyle name="40% - Dekorfärg2 2 2 3 4 2 2 5" xfId="48955" xr:uid="{00000000-0005-0000-0000-0000627A0000}"/>
    <cellStyle name="40% - Dekorfärg2 2 2 3 4 2 2_Tabell 6a K" xfId="20249" xr:uid="{00000000-0005-0000-0000-0000637A0000}"/>
    <cellStyle name="40% - Dekorfärg2 2 2 3 4 2 3" xfId="6159" xr:uid="{00000000-0005-0000-0000-0000647A0000}"/>
    <cellStyle name="40% - Dekorfärg2 2 2 3 4 2 3 2" xfId="15044" xr:uid="{00000000-0005-0000-0000-0000657A0000}"/>
    <cellStyle name="40% - Dekorfärg2 2 2 3 4 2 3 2 2" xfId="48956" xr:uid="{00000000-0005-0000-0000-0000667A0000}"/>
    <cellStyle name="40% - Dekorfärg2 2 2 3 4 2 3 3" xfId="32541" xr:uid="{00000000-0005-0000-0000-0000677A0000}"/>
    <cellStyle name="40% - Dekorfärg2 2 2 3 4 2 3_Tabell 6a K" xfId="22986" xr:uid="{00000000-0005-0000-0000-0000687A0000}"/>
    <cellStyle name="40% - Dekorfärg2 2 2 3 4 2 4" xfId="10659" xr:uid="{00000000-0005-0000-0000-0000697A0000}"/>
    <cellStyle name="40% - Dekorfärg2 2 2 3 4 2 4 2" xfId="48957" xr:uid="{00000000-0005-0000-0000-00006A7A0000}"/>
    <cellStyle name="40% - Dekorfärg2 2 2 3 4 2 5" xfId="28156" xr:uid="{00000000-0005-0000-0000-00006B7A0000}"/>
    <cellStyle name="40% - Dekorfärg2 2 2 3 4 2 6" xfId="48958" xr:uid="{00000000-0005-0000-0000-00006C7A0000}"/>
    <cellStyle name="40% - Dekorfärg2 2 2 3 4 2_Tabell 6a K" xfId="26104" xr:uid="{00000000-0005-0000-0000-00006D7A0000}"/>
    <cellStyle name="40% - Dekorfärg2 2 2 3 4 3" xfId="3385" xr:uid="{00000000-0005-0000-0000-00006E7A0000}"/>
    <cellStyle name="40% - Dekorfärg2 2 2 3 4 3 2" xfId="7771" xr:uid="{00000000-0005-0000-0000-00006F7A0000}"/>
    <cellStyle name="40% - Dekorfärg2 2 2 3 4 3 2 2" xfId="16656" xr:uid="{00000000-0005-0000-0000-0000707A0000}"/>
    <cellStyle name="40% - Dekorfärg2 2 2 3 4 3 2 2 2" xfId="48959" xr:uid="{00000000-0005-0000-0000-0000717A0000}"/>
    <cellStyle name="40% - Dekorfärg2 2 2 3 4 3 2 3" xfId="34153" xr:uid="{00000000-0005-0000-0000-0000727A0000}"/>
    <cellStyle name="40% - Dekorfärg2 2 2 3 4 3 2_Tabell 6a K" xfId="24539" xr:uid="{00000000-0005-0000-0000-0000737A0000}"/>
    <cellStyle name="40% - Dekorfärg2 2 2 3 4 3 3" xfId="12270" xr:uid="{00000000-0005-0000-0000-0000747A0000}"/>
    <cellStyle name="40% - Dekorfärg2 2 2 3 4 3 3 2" xfId="48960" xr:uid="{00000000-0005-0000-0000-0000757A0000}"/>
    <cellStyle name="40% - Dekorfärg2 2 2 3 4 3 4" xfId="29767" xr:uid="{00000000-0005-0000-0000-0000767A0000}"/>
    <cellStyle name="40% - Dekorfärg2 2 2 3 4 3 5" xfId="48961" xr:uid="{00000000-0005-0000-0000-0000777A0000}"/>
    <cellStyle name="40% - Dekorfärg2 2 2 3 4 3_Tabell 6a K" xfId="26258" xr:uid="{00000000-0005-0000-0000-0000787A0000}"/>
    <cellStyle name="40% - Dekorfärg2 2 2 3 4 4" xfId="5578" xr:uid="{00000000-0005-0000-0000-0000797A0000}"/>
    <cellStyle name="40% - Dekorfärg2 2 2 3 4 4 2" xfId="14463" xr:uid="{00000000-0005-0000-0000-00007A7A0000}"/>
    <cellStyle name="40% - Dekorfärg2 2 2 3 4 4 2 2" xfId="48962" xr:uid="{00000000-0005-0000-0000-00007B7A0000}"/>
    <cellStyle name="40% - Dekorfärg2 2 2 3 4 4 3" xfId="31960" xr:uid="{00000000-0005-0000-0000-00007C7A0000}"/>
    <cellStyle name="40% - Dekorfärg2 2 2 3 4 4_Tabell 6a K" xfId="18153" xr:uid="{00000000-0005-0000-0000-00007D7A0000}"/>
    <cellStyle name="40% - Dekorfärg2 2 2 3 4 5" xfId="10078" xr:uid="{00000000-0005-0000-0000-00007E7A0000}"/>
    <cellStyle name="40% - Dekorfärg2 2 2 3 4 5 2" xfId="48963" xr:uid="{00000000-0005-0000-0000-00007F7A0000}"/>
    <cellStyle name="40% - Dekorfärg2 2 2 3 4 6" xfId="27575" xr:uid="{00000000-0005-0000-0000-0000807A0000}"/>
    <cellStyle name="40% - Dekorfärg2 2 2 3 4 7" xfId="48964" xr:uid="{00000000-0005-0000-0000-0000817A0000}"/>
    <cellStyle name="40% - Dekorfärg2 2 2 3 4_Tabell 6a K" xfId="20567" xr:uid="{00000000-0005-0000-0000-0000827A0000}"/>
    <cellStyle name="40% - Dekorfärg2 2 2 3 5" xfId="1770" xr:uid="{00000000-0005-0000-0000-0000837A0000}"/>
    <cellStyle name="40% - Dekorfärg2 2 2 3 5 2" xfId="3962" xr:uid="{00000000-0005-0000-0000-0000847A0000}"/>
    <cellStyle name="40% - Dekorfärg2 2 2 3 5 2 2" xfId="8348" xr:uid="{00000000-0005-0000-0000-0000857A0000}"/>
    <cellStyle name="40% - Dekorfärg2 2 2 3 5 2 2 2" xfId="17233" xr:uid="{00000000-0005-0000-0000-0000867A0000}"/>
    <cellStyle name="40% - Dekorfärg2 2 2 3 5 2 2 2 2" xfId="48965" xr:uid="{00000000-0005-0000-0000-0000877A0000}"/>
    <cellStyle name="40% - Dekorfärg2 2 2 3 5 2 2 3" xfId="34730" xr:uid="{00000000-0005-0000-0000-0000887A0000}"/>
    <cellStyle name="40% - Dekorfärg2 2 2 3 5 2 2_Tabell 6a K" xfId="25218" xr:uid="{00000000-0005-0000-0000-0000897A0000}"/>
    <cellStyle name="40% - Dekorfärg2 2 2 3 5 2 3" xfId="12847" xr:uid="{00000000-0005-0000-0000-00008A7A0000}"/>
    <cellStyle name="40% - Dekorfärg2 2 2 3 5 2 3 2" xfId="48966" xr:uid="{00000000-0005-0000-0000-00008B7A0000}"/>
    <cellStyle name="40% - Dekorfärg2 2 2 3 5 2 4" xfId="30344" xr:uid="{00000000-0005-0000-0000-00008C7A0000}"/>
    <cellStyle name="40% - Dekorfärg2 2 2 3 5 2 5" xfId="48967" xr:uid="{00000000-0005-0000-0000-00008D7A0000}"/>
    <cellStyle name="40% - Dekorfärg2 2 2 3 5 2_Tabell 6a K" xfId="22801" xr:uid="{00000000-0005-0000-0000-00008E7A0000}"/>
    <cellStyle name="40% - Dekorfärg2 2 2 3 5 3" xfId="6155" xr:uid="{00000000-0005-0000-0000-00008F7A0000}"/>
    <cellStyle name="40% - Dekorfärg2 2 2 3 5 3 2" xfId="15040" xr:uid="{00000000-0005-0000-0000-0000907A0000}"/>
    <cellStyle name="40% - Dekorfärg2 2 2 3 5 3 2 2" xfId="48968" xr:uid="{00000000-0005-0000-0000-0000917A0000}"/>
    <cellStyle name="40% - Dekorfärg2 2 2 3 5 3 3" xfId="32537" xr:uid="{00000000-0005-0000-0000-0000927A0000}"/>
    <cellStyle name="40% - Dekorfärg2 2 2 3 5 3_Tabell 6a K" xfId="24367" xr:uid="{00000000-0005-0000-0000-0000937A0000}"/>
    <cellStyle name="40% - Dekorfärg2 2 2 3 5 4" xfId="10655" xr:uid="{00000000-0005-0000-0000-0000947A0000}"/>
    <cellStyle name="40% - Dekorfärg2 2 2 3 5 4 2" xfId="48969" xr:uid="{00000000-0005-0000-0000-0000957A0000}"/>
    <cellStyle name="40% - Dekorfärg2 2 2 3 5 5" xfId="28152" xr:uid="{00000000-0005-0000-0000-0000967A0000}"/>
    <cellStyle name="40% - Dekorfärg2 2 2 3 5 6" xfId="48970" xr:uid="{00000000-0005-0000-0000-0000977A0000}"/>
    <cellStyle name="40% - Dekorfärg2 2 2 3 5_Tabell 6a K" xfId="20350" xr:uid="{00000000-0005-0000-0000-0000987A0000}"/>
    <cellStyle name="40% - Dekorfärg2 2 2 3 6" xfId="2537" xr:uid="{00000000-0005-0000-0000-0000997A0000}"/>
    <cellStyle name="40% - Dekorfärg2 2 2 3 6 2" xfId="6923" xr:uid="{00000000-0005-0000-0000-00009A7A0000}"/>
    <cellStyle name="40% - Dekorfärg2 2 2 3 6 2 2" xfId="15808" xr:uid="{00000000-0005-0000-0000-00009B7A0000}"/>
    <cellStyle name="40% - Dekorfärg2 2 2 3 6 2 2 2" xfId="48971" xr:uid="{00000000-0005-0000-0000-00009C7A0000}"/>
    <cellStyle name="40% - Dekorfärg2 2 2 3 6 2 3" xfId="33305" xr:uid="{00000000-0005-0000-0000-00009D7A0000}"/>
    <cellStyle name="40% - Dekorfärg2 2 2 3 6 2_Tabell 6a K" xfId="23083" xr:uid="{00000000-0005-0000-0000-00009E7A0000}"/>
    <cellStyle name="40% - Dekorfärg2 2 2 3 6 3" xfId="11422" xr:uid="{00000000-0005-0000-0000-00009F7A0000}"/>
    <cellStyle name="40% - Dekorfärg2 2 2 3 6 3 2" xfId="48972" xr:uid="{00000000-0005-0000-0000-0000A07A0000}"/>
    <cellStyle name="40% - Dekorfärg2 2 2 3 6 4" xfId="28919" xr:uid="{00000000-0005-0000-0000-0000A17A0000}"/>
    <cellStyle name="40% - Dekorfärg2 2 2 3 6 5" xfId="48973" xr:uid="{00000000-0005-0000-0000-0000A27A0000}"/>
    <cellStyle name="40% - Dekorfärg2 2 2 3 6_Tabell 6a K" xfId="23557" xr:uid="{00000000-0005-0000-0000-0000A37A0000}"/>
    <cellStyle name="40% - Dekorfärg2 2 2 3 7" xfId="4730" xr:uid="{00000000-0005-0000-0000-0000A47A0000}"/>
    <cellStyle name="40% - Dekorfärg2 2 2 3 7 2" xfId="13615" xr:uid="{00000000-0005-0000-0000-0000A57A0000}"/>
    <cellStyle name="40% - Dekorfärg2 2 2 3 7 2 2" xfId="48974" xr:uid="{00000000-0005-0000-0000-0000A67A0000}"/>
    <cellStyle name="40% - Dekorfärg2 2 2 3 7 3" xfId="31112" xr:uid="{00000000-0005-0000-0000-0000A77A0000}"/>
    <cellStyle name="40% - Dekorfärg2 2 2 3 7_Tabell 6a K" xfId="25368" xr:uid="{00000000-0005-0000-0000-0000A87A0000}"/>
    <cellStyle name="40% - Dekorfärg2 2 2 3 8" xfId="9230" xr:uid="{00000000-0005-0000-0000-0000A97A0000}"/>
    <cellStyle name="40% - Dekorfärg2 2 2 3 8 2" xfId="48975" xr:uid="{00000000-0005-0000-0000-0000AA7A0000}"/>
    <cellStyle name="40% - Dekorfärg2 2 2 3 9" xfId="26727" xr:uid="{00000000-0005-0000-0000-0000AB7A0000}"/>
    <cellStyle name="40% - Dekorfärg2 2 2 3_Tabell 6a K" xfId="20419" xr:uid="{00000000-0005-0000-0000-0000AC7A0000}"/>
    <cellStyle name="40% - Dekorfärg2 2 2 4" xfId="220" xr:uid="{00000000-0005-0000-0000-0000AD7A0000}"/>
    <cellStyle name="40% - Dekorfärg2 2 2 4 10" xfId="48976" xr:uid="{00000000-0005-0000-0000-0000AE7A0000}"/>
    <cellStyle name="40% - Dekorfärg2 2 2 4 11" xfId="48977" xr:uid="{00000000-0005-0000-0000-0000AF7A0000}"/>
    <cellStyle name="40% - Dekorfärg2 2 2 4 2" xfId="432" xr:uid="{00000000-0005-0000-0000-0000B07A0000}"/>
    <cellStyle name="40% - Dekorfärg2 2 2 4 2 2" xfId="856" xr:uid="{00000000-0005-0000-0000-0000B17A0000}"/>
    <cellStyle name="40% - Dekorfärg2 2 2 4 2 2 2" xfId="1777" xr:uid="{00000000-0005-0000-0000-0000B27A0000}"/>
    <cellStyle name="40% - Dekorfärg2 2 2 4 2 2 2 2" xfId="3969" xr:uid="{00000000-0005-0000-0000-0000B37A0000}"/>
    <cellStyle name="40% - Dekorfärg2 2 2 4 2 2 2 2 2" xfId="8355" xr:uid="{00000000-0005-0000-0000-0000B47A0000}"/>
    <cellStyle name="40% - Dekorfärg2 2 2 4 2 2 2 2 2 2" xfId="17240" xr:uid="{00000000-0005-0000-0000-0000B57A0000}"/>
    <cellStyle name="40% - Dekorfärg2 2 2 4 2 2 2 2 2 2 2" xfId="48978" xr:uid="{00000000-0005-0000-0000-0000B67A0000}"/>
    <cellStyle name="40% - Dekorfärg2 2 2 4 2 2 2 2 2 3" xfId="34737" xr:uid="{00000000-0005-0000-0000-0000B77A0000}"/>
    <cellStyle name="40% - Dekorfärg2 2 2 4 2 2 2 2 2_Tabell 6a K" xfId="25461" xr:uid="{00000000-0005-0000-0000-0000B87A0000}"/>
    <cellStyle name="40% - Dekorfärg2 2 2 4 2 2 2 2 3" xfId="12854" xr:uid="{00000000-0005-0000-0000-0000B97A0000}"/>
    <cellStyle name="40% - Dekorfärg2 2 2 4 2 2 2 2 3 2" xfId="48979" xr:uid="{00000000-0005-0000-0000-0000BA7A0000}"/>
    <cellStyle name="40% - Dekorfärg2 2 2 4 2 2 2 2 4" xfId="30351" xr:uid="{00000000-0005-0000-0000-0000BB7A0000}"/>
    <cellStyle name="40% - Dekorfärg2 2 2 4 2 2 2 2 5" xfId="48980" xr:uid="{00000000-0005-0000-0000-0000BC7A0000}"/>
    <cellStyle name="40% - Dekorfärg2 2 2 4 2 2 2 2_Tabell 6a K" xfId="18291" xr:uid="{00000000-0005-0000-0000-0000BD7A0000}"/>
    <cellStyle name="40% - Dekorfärg2 2 2 4 2 2 2 3" xfId="6162" xr:uid="{00000000-0005-0000-0000-0000BE7A0000}"/>
    <cellStyle name="40% - Dekorfärg2 2 2 4 2 2 2 3 2" xfId="15047" xr:uid="{00000000-0005-0000-0000-0000BF7A0000}"/>
    <cellStyle name="40% - Dekorfärg2 2 2 4 2 2 2 3 2 2" xfId="48981" xr:uid="{00000000-0005-0000-0000-0000C07A0000}"/>
    <cellStyle name="40% - Dekorfärg2 2 2 4 2 2 2 3 3" xfId="32544" xr:uid="{00000000-0005-0000-0000-0000C17A0000}"/>
    <cellStyle name="40% - Dekorfärg2 2 2 4 2 2 2 3_Tabell 6a K" xfId="21651" xr:uid="{00000000-0005-0000-0000-0000C27A0000}"/>
    <cellStyle name="40% - Dekorfärg2 2 2 4 2 2 2 4" xfId="10662" xr:uid="{00000000-0005-0000-0000-0000C37A0000}"/>
    <cellStyle name="40% - Dekorfärg2 2 2 4 2 2 2 4 2" xfId="48982" xr:uid="{00000000-0005-0000-0000-0000C47A0000}"/>
    <cellStyle name="40% - Dekorfärg2 2 2 4 2 2 2 5" xfId="28159" xr:uid="{00000000-0005-0000-0000-0000C57A0000}"/>
    <cellStyle name="40% - Dekorfärg2 2 2 4 2 2 2 6" xfId="48983" xr:uid="{00000000-0005-0000-0000-0000C67A0000}"/>
    <cellStyle name="40% - Dekorfärg2 2 2 4 2 2 2_Tabell 6a K" xfId="26058" xr:uid="{00000000-0005-0000-0000-0000C77A0000}"/>
    <cellStyle name="40% - Dekorfärg2 2 2 4 2 2 3" xfId="3048" xr:uid="{00000000-0005-0000-0000-0000C87A0000}"/>
    <cellStyle name="40% - Dekorfärg2 2 2 4 2 2 3 2" xfId="7434" xr:uid="{00000000-0005-0000-0000-0000C97A0000}"/>
    <cellStyle name="40% - Dekorfärg2 2 2 4 2 2 3 2 2" xfId="16319" xr:uid="{00000000-0005-0000-0000-0000CA7A0000}"/>
    <cellStyle name="40% - Dekorfärg2 2 2 4 2 2 3 2 2 2" xfId="48984" xr:uid="{00000000-0005-0000-0000-0000CB7A0000}"/>
    <cellStyle name="40% - Dekorfärg2 2 2 4 2 2 3 2 3" xfId="33816" xr:uid="{00000000-0005-0000-0000-0000CC7A0000}"/>
    <cellStyle name="40% - Dekorfärg2 2 2 4 2 2 3 2_Tabell 6a K" xfId="20063" xr:uid="{00000000-0005-0000-0000-0000CD7A0000}"/>
    <cellStyle name="40% - Dekorfärg2 2 2 4 2 2 3 3" xfId="11933" xr:uid="{00000000-0005-0000-0000-0000CE7A0000}"/>
    <cellStyle name="40% - Dekorfärg2 2 2 4 2 2 3 3 2" xfId="48985" xr:uid="{00000000-0005-0000-0000-0000CF7A0000}"/>
    <cellStyle name="40% - Dekorfärg2 2 2 4 2 2 3 4" xfId="29430" xr:uid="{00000000-0005-0000-0000-0000D07A0000}"/>
    <cellStyle name="40% - Dekorfärg2 2 2 4 2 2 3 5" xfId="48986" xr:uid="{00000000-0005-0000-0000-0000D17A0000}"/>
    <cellStyle name="40% - Dekorfärg2 2 2 4 2 2 3_Tabell 6a K" xfId="24760" xr:uid="{00000000-0005-0000-0000-0000D27A0000}"/>
    <cellStyle name="40% - Dekorfärg2 2 2 4 2 2 4" xfId="5241" xr:uid="{00000000-0005-0000-0000-0000D37A0000}"/>
    <cellStyle name="40% - Dekorfärg2 2 2 4 2 2 4 2" xfId="14126" xr:uid="{00000000-0005-0000-0000-0000D47A0000}"/>
    <cellStyle name="40% - Dekorfärg2 2 2 4 2 2 4 2 2" xfId="48987" xr:uid="{00000000-0005-0000-0000-0000D57A0000}"/>
    <cellStyle name="40% - Dekorfärg2 2 2 4 2 2 4 3" xfId="31623" xr:uid="{00000000-0005-0000-0000-0000D67A0000}"/>
    <cellStyle name="40% - Dekorfärg2 2 2 4 2 2 4_Tabell 6a K" xfId="25848" xr:uid="{00000000-0005-0000-0000-0000D77A0000}"/>
    <cellStyle name="40% - Dekorfärg2 2 2 4 2 2 5" xfId="9741" xr:uid="{00000000-0005-0000-0000-0000D87A0000}"/>
    <cellStyle name="40% - Dekorfärg2 2 2 4 2 2 5 2" xfId="48988" xr:uid="{00000000-0005-0000-0000-0000D97A0000}"/>
    <cellStyle name="40% - Dekorfärg2 2 2 4 2 2 6" xfId="27238" xr:uid="{00000000-0005-0000-0000-0000DA7A0000}"/>
    <cellStyle name="40% - Dekorfärg2 2 2 4 2 2 7" xfId="48989" xr:uid="{00000000-0005-0000-0000-0000DB7A0000}"/>
    <cellStyle name="40% - Dekorfärg2 2 2 4 2 2_Tabell 6a K" xfId="23360" xr:uid="{00000000-0005-0000-0000-0000DC7A0000}"/>
    <cellStyle name="40% - Dekorfärg2 2 2 4 2 3" xfId="1776" xr:uid="{00000000-0005-0000-0000-0000DD7A0000}"/>
    <cellStyle name="40% - Dekorfärg2 2 2 4 2 3 2" xfId="3968" xr:uid="{00000000-0005-0000-0000-0000DE7A0000}"/>
    <cellStyle name="40% - Dekorfärg2 2 2 4 2 3 2 2" xfId="8354" xr:uid="{00000000-0005-0000-0000-0000DF7A0000}"/>
    <cellStyle name="40% - Dekorfärg2 2 2 4 2 3 2 2 2" xfId="17239" xr:uid="{00000000-0005-0000-0000-0000E07A0000}"/>
    <cellStyle name="40% - Dekorfärg2 2 2 4 2 3 2 2 2 2" xfId="48990" xr:uid="{00000000-0005-0000-0000-0000E17A0000}"/>
    <cellStyle name="40% - Dekorfärg2 2 2 4 2 3 2 2 3" xfId="34736" xr:uid="{00000000-0005-0000-0000-0000E27A0000}"/>
    <cellStyle name="40% - Dekorfärg2 2 2 4 2 3 2 2_Tabell 6a K" xfId="19216" xr:uid="{00000000-0005-0000-0000-0000E37A0000}"/>
    <cellStyle name="40% - Dekorfärg2 2 2 4 2 3 2 3" xfId="12853" xr:uid="{00000000-0005-0000-0000-0000E47A0000}"/>
    <cellStyle name="40% - Dekorfärg2 2 2 4 2 3 2 3 2" xfId="48991" xr:uid="{00000000-0005-0000-0000-0000E57A0000}"/>
    <cellStyle name="40% - Dekorfärg2 2 2 4 2 3 2 4" xfId="30350" xr:uid="{00000000-0005-0000-0000-0000E67A0000}"/>
    <cellStyle name="40% - Dekorfärg2 2 2 4 2 3 2 5" xfId="48992" xr:uid="{00000000-0005-0000-0000-0000E77A0000}"/>
    <cellStyle name="40% - Dekorfärg2 2 2 4 2 3 2_Tabell 6a K" xfId="20106" xr:uid="{00000000-0005-0000-0000-0000E87A0000}"/>
    <cellStyle name="40% - Dekorfärg2 2 2 4 2 3 3" xfId="6161" xr:uid="{00000000-0005-0000-0000-0000E97A0000}"/>
    <cellStyle name="40% - Dekorfärg2 2 2 4 2 3 3 2" xfId="15046" xr:uid="{00000000-0005-0000-0000-0000EA7A0000}"/>
    <cellStyle name="40% - Dekorfärg2 2 2 4 2 3 3 2 2" xfId="48993" xr:uid="{00000000-0005-0000-0000-0000EB7A0000}"/>
    <cellStyle name="40% - Dekorfärg2 2 2 4 2 3 3 3" xfId="32543" xr:uid="{00000000-0005-0000-0000-0000EC7A0000}"/>
    <cellStyle name="40% - Dekorfärg2 2 2 4 2 3 3_Tabell 6a K" xfId="23290" xr:uid="{00000000-0005-0000-0000-0000ED7A0000}"/>
    <cellStyle name="40% - Dekorfärg2 2 2 4 2 3 4" xfId="10661" xr:uid="{00000000-0005-0000-0000-0000EE7A0000}"/>
    <cellStyle name="40% - Dekorfärg2 2 2 4 2 3 4 2" xfId="48994" xr:uid="{00000000-0005-0000-0000-0000EF7A0000}"/>
    <cellStyle name="40% - Dekorfärg2 2 2 4 2 3 5" xfId="28158" xr:uid="{00000000-0005-0000-0000-0000F07A0000}"/>
    <cellStyle name="40% - Dekorfärg2 2 2 4 2 3 6" xfId="48995" xr:uid="{00000000-0005-0000-0000-0000F17A0000}"/>
    <cellStyle name="40% - Dekorfärg2 2 2 4 2 3_Tabell 6a K" xfId="20832" xr:uid="{00000000-0005-0000-0000-0000F27A0000}"/>
    <cellStyle name="40% - Dekorfärg2 2 2 4 2 4" xfId="2624" xr:uid="{00000000-0005-0000-0000-0000F37A0000}"/>
    <cellStyle name="40% - Dekorfärg2 2 2 4 2 4 2" xfId="7010" xr:uid="{00000000-0005-0000-0000-0000F47A0000}"/>
    <cellStyle name="40% - Dekorfärg2 2 2 4 2 4 2 2" xfId="15895" xr:uid="{00000000-0005-0000-0000-0000F57A0000}"/>
    <cellStyle name="40% - Dekorfärg2 2 2 4 2 4 2 2 2" xfId="48996" xr:uid="{00000000-0005-0000-0000-0000F67A0000}"/>
    <cellStyle name="40% - Dekorfärg2 2 2 4 2 4 2 3" xfId="33392" xr:uid="{00000000-0005-0000-0000-0000F77A0000}"/>
    <cellStyle name="40% - Dekorfärg2 2 2 4 2 4 2_Tabell 6a K" xfId="22591" xr:uid="{00000000-0005-0000-0000-0000F87A0000}"/>
    <cellStyle name="40% - Dekorfärg2 2 2 4 2 4 3" xfId="11509" xr:uid="{00000000-0005-0000-0000-0000F97A0000}"/>
    <cellStyle name="40% - Dekorfärg2 2 2 4 2 4 3 2" xfId="48997" xr:uid="{00000000-0005-0000-0000-0000FA7A0000}"/>
    <cellStyle name="40% - Dekorfärg2 2 2 4 2 4 4" xfId="29006" xr:uid="{00000000-0005-0000-0000-0000FB7A0000}"/>
    <cellStyle name="40% - Dekorfärg2 2 2 4 2 4 5" xfId="48998" xr:uid="{00000000-0005-0000-0000-0000FC7A0000}"/>
    <cellStyle name="40% - Dekorfärg2 2 2 4 2 4_Tabell 6a K" xfId="25992" xr:uid="{00000000-0005-0000-0000-0000FD7A0000}"/>
    <cellStyle name="40% - Dekorfärg2 2 2 4 2 5" xfId="4817" xr:uid="{00000000-0005-0000-0000-0000FE7A0000}"/>
    <cellStyle name="40% - Dekorfärg2 2 2 4 2 5 2" xfId="13702" xr:uid="{00000000-0005-0000-0000-0000FF7A0000}"/>
    <cellStyle name="40% - Dekorfärg2 2 2 4 2 5 2 2" xfId="48999" xr:uid="{00000000-0005-0000-0000-0000007B0000}"/>
    <cellStyle name="40% - Dekorfärg2 2 2 4 2 5 3" xfId="31199" xr:uid="{00000000-0005-0000-0000-0000017B0000}"/>
    <cellStyle name="40% - Dekorfärg2 2 2 4 2 5_Tabell 6a K" xfId="9031" xr:uid="{00000000-0005-0000-0000-0000027B0000}"/>
    <cellStyle name="40% - Dekorfärg2 2 2 4 2 6" xfId="9317" xr:uid="{00000000-0005-0000-0000-0000037B0000}"/>
    <cellStyle name="40% - Dekorfärg2 2 2 4 2 6 2" xfId="49000" xr:uid="{00000000-0005-0000-0000-0000047B0000}"/>
    <cellStyle name="40% - Dekorfärg2 2 2 4 2 7" xfId="26814" xr:uid="{00000000-0005-0000-0000-0000057B0000}"/>
    <cellStyle name="40% - Dekorfärg2 2 2 4 2 8" xfId="49001" xr:uid="{00000000-0005-0000-0000-0000067B0000}"/>
    <cellStyle name="40% - Dekorfärg2 2 2 4 2_Tabell 6a K" xfId="19286" xr:uid="{00000000-0005-0000-0000-0000077B0000}"/>
    <cellStyle name="40% - Dekorfärg2 2 2 4 3" xfId="644" xr:uid="{00000000-0005-0000-0000-0000087B0000}"/>
    <cellStyle name="40% - Dekorfärg2 2 2 4 3 2" xfId="1778" xr:uid="{00000000-0005-0000-0000-0000097B0000}"/>
    <cellStyle name="40% - Dekorfärg2 2 2 4 3 2 2" xfId="3970" xr:uid="{00000000-0005-0000-0000-00000A7B0000}"/>
    <cellStyle name="40% - Dekorfärg2 2 2 4 3 2 2 2" xfId="8356" xr:uid="{00000000-0005-0000-0000-00000B7B0000}"/>
    <cellStyle name="40% - Dekorfärg2 2 2 4 3 2 2 2 2" xfId="17241" xr:uid="{00000000-0005-0000-0000-00000C7B0000}"/>
    <cellStyle name="40% - Dekorfärg2 2 2 4 3 2 2 2 2 2" xfId="49002" xr:uid="{00000000-0005-0000-0000-00000D7B0000}"/>
    <cellStyle name="40% - Dekorfärg2 2 2 4 3 2 2 2 3" xfId="34738" xr:uid="{00000000-0005-0000-0000-00000E7B0000}"/>
    <cellStyle name="40% - Dekorfärg2 2 2 4 3 2 2 2_Tabell 6a K" xfId="25726" xr:uid="{00000000-0005-0000-0000-00000F7B0000}"/>
    <cellStyle name="40% - Dekorfärg2 2 2 4 3 2 2 3" xfId="12855" xr:uid="{00000000-0005-0000-0000-0000107B0000}"/>
    <cellStyle name="40% - Dekorfärg2 2 2 4 3 2 2 3 2" xfId="49003" xr:uid="{00000000-0005-0000-0000-0000117B0000}"/>
    <cellStyle name="40% - Dekorfärg2 2 2 4 3 2 2 4" xfId="30352" xr:uid="{00000000-0005-0000-0000-0000127B0000}"/>
    <cellStyle name="40% - Dekorfärg2 2 2 4 3 2 2 5" xfId="49004" xr:uid="{00000000-0005-0000-0000-0000137B0000}"/>
    <cellStyle name="40% - Dekorfärg2 2 2 4 3 2 2_Tabell 6a K" xfId="26139" xr:uid="{00000000-0005-0000-0000-0000147B0000}"/>
    <cellStyle name="40% - Dekorfärg2 2 2 4 3 2 3" xfId="6163" xr:uid="{00000000-0005-0000-0000-0000157B0000}"/>
    <cellStyle name="40% - Dekorfärg2 2 2 4 3 2 3 2" xfId="15048" xr:uid="{00000000-0005-0000-0000-0000167B0000}"/>
    <cellStyle name="40% - Dekorfärg2 2 2 4 3 2 3 2 2" xfId="49005" xr:uid="{00000000-0005-0000-0000-0000177B0000}"/>
    <cellStyle name="40% - Dekorfärg2 2 2 4 3 2 3 3" xfId="32545" xr:uid="{00000000-0005-0000-0000-0000187B0000}"/>
    <cellStyle name="40% - Dekorfärg2 2 2 4 3 2 3_Tabell 6a K" xfId="25252" xr:uid="{00000000-0005-0000-0000-0000197B0000}"/>
    <cellStyle name="40% - Dekorfärg2 2 2 4 3 2 4" xfId="10663" xr:uid="{00000000-0005-0000-0000-00001A7B0000}"/>
    <cellStyle name="40% - Dekorfärg2 2 2 4 3 2 4 2" xfId="49006" xr:uid="{00000000-0005-0000-0000-00001B7B0000}"/>
    <cellStyle name="40% - Dekorfärg2 2 2 4 3 2 5" xfId="28160" xr:uid="{00000000-0005-0000-0000-00001C7B0000}"/>
    <cellStyle name="40% - Dekorfärg2 2 2 4 3 2 6" xfId="49007" xr:uid="{00000000-0005-0000-0000-00001D7B0000}"/>
    <cellStyle name="40% - Dekorfärg2 2 2 4 3 2_Tabell 6a K" xfId="25608" xr:uid="{00000000-0005-0000-0000-00001E7B0000}"/>
    <cellStyle name="40% - Dekorfärg2 2 2 4 3 3" xfId="2836" xr:uid="{00000000-0005-0000-0000-00001F7B0000}"/>
    <cellStyle name="40% - Dekorfärg2 2 2 4 3 3 2" xfId="7222" xr:uid="{00000000-0005-0000-0000-0000207B0000}"/>
    <cellStyle name="40% - Dekorfärg2 2 2 4 3 3 2 2" xfId="16107" xr:uid="{00000000-0005-0000-0000-0000217B0000}"/>
    <cellStyle name="40% - Dekorfärg2 2 2 4 3 3 2 2 2" xfId="49008" xr:uid="{00000000-0005-0000-0000-0000227B0000}"/>
    <cellStyle name="40% - Dekorfärg2 2 2 4 3 3 2 3" xfId="33604" xr:uid="{00000000-0005-0000-0000-0000237B0000}"/>
    <cellStyle name="40% - Dekorfärg2 2 2 4 3 3 2_Tabell 6a K" xfId="19746" xr:uid="{00000000-0005-0000-0000-0000247B0000}"/>
    <cellStyle name="40% - Dekorfärg2 2 2 4 3 3 3" xfId="11721" xr:uid="{00000000-0005-0000-0000-0000257B0000}"/>
    <cellStyle name="40% - Dekorfärg2 2 2 4 3 3 3 2" xfId="49009" xr:uid="{00000000-0005-0000-0000-0000267B0000}"/>
    <cellStyle name="40% - Dekorfärg2 2 2 4 3 3 4" xfId="29218" xr:uid="{00000000-0005-0000-0000-0000277B0000}"/>
    <cellStyle name="40% - Dekorfärg2 2 2 4 3 3 5" xfId="49010" xr:uid="{00000000-0005-0000-0000-0000287B0000}"/>
    <cellStyle name="40% - Dekorfärg2 2 2 4 3 3_Tabell 6a K" xfId="21028" xr:uid="{00000000-0005-0000-0000-0000297B0000}"/>
    <cellStyle name="40% - Dekorfärg2 2 2 4 3 4" xfId="5029" xr:uid="{00000000-0005-0000-0000-00002A7B0000}"/>
    <cellStyle name="40% - Dekorfärg2 2 2 4 3 4 2" xfId="13914" xr:uid="{00000000-0005-0000-0000-00002B7B0000}"/>
    <cellStyle name="40% - Dekorfärg2 2 2 4 3 4 2 2" xfId="49011" xr:uid="{00000000-0005-0000-0000-00002C7B0000}"/>
    <cellStyle name="40% - Dekorfärg2 2 2 4 3 4 3" xfId="31411" xr:uid="{00000000-0005-0000-0000-00002D7B0000}"/>
    <cellStyle name="40% - Dekorfärg2 2 2 4 3 4_Tabell 6a K" xfId="23056" xr:uid="{00000000-0005-0000-0000-00002E7B0000}"/>
    <cellStyle name="40% - Dekorfärg2 2 2 4 3 5" xfId="9529" xr:uid="{00000000-0005-0000-0000-00002F7B0000}"/>
    <cellStyle name="40% - Dekorfärg2 2 2 4 3 5 2" xfId="49012" xr:uid="{00000000-0005-0000-0000-0000307B0000}"/>
    <cellStyle name="40% - Dekorfärg2 2 2 4 3 6" xfId="27026" xr:uid="{00000000-0005-0000-0000-0000317B0000}"/>
    <cellStyle name="40% - Dekorfärg2 2 2 4 3 7" xfId="49013" xr:uid="{00000000-0005-0000-0000-0000327B0000}"/>
    <cellStyle name="40% - Dekorfärg2 2 2 4 3_Tabell 6a K" xfId="21530" xr:uid="{00000000-0005-0000-0000-0000337B0000}"/>
    <cellStyle name="40% - Dekorfärg2 2 2 4 4" xfId="1068" xr:uid="{00000000-0005-0000-0000-0000347B0000}"/>
    <cellStyle name="40% - Dekorfärg2 2 2 4 4 2" xfId="1779" xr:uid="{00000000-0005-0000-0000-0000357B0000}"/>
    <cellStyle name="40% - Dekorfärg2 2 2 4 4 2 2" xfId="3971" xr:uid="{00000000-0005-0000-0000-0000367B0000}"/>
    <cellStyle name="40% - Dekorfärg2 2 2 4 4 2 2 2" xfId="8357" xr:uid="{00000000-0005-0000-0000-0000377B0000}"/>
    <cellStyle name="40% - Dekorfärg2 2 2 4 4 2 2 2 2" xfId="17242" xr:uid="{00000000-0005-0000-0000-0000387B0000}"/>
    <cellStyle name="40% - Dekorfärg2 2 2 4 4 2 2 2 2 2" xfId="49014" xr:uid="{00000000-0005-0000-0000-0000397B0000}"/>
    <cellStyle name="40% - Dekorfärg2 2 2 4 4 2 2 2 3" xfId="34739" xr:uid="{00000000-0005-0000-0000-00003A7B0000}"/>
    <cellStyle name="40% - Dekorfärg2 2 2 4 4 2 2 2_Tabell 6a K" xfId="20912" xr:uid="{00000000-0005-0000-0000-00003B7B0000}"/>
    <cellStyle name="40% - Dekorfärg2 2 2 4 4 2 2 3" xfId="12856" xr:uid="{00000000-0005-0000-0000-00003C7B0000}"/>
    <cellStyle name="40% - Dekorfärg2 2 2 4 4 2 2 3 2" xfId="49015" xr:uid="{00000000-0005-0000-0000-00003D7B0000}"/>
    <cellStyle name="40% - Dekorfärg2 2 2 4 4 2 2 4" xfId="30353" xr:uid="{00000000-0005-0000-0000-00003E7B0000}"/>
    <cellStyle name="40% - Dekorfärg2 2 2 4 4 2 2 5" xfId="49016" xr:uid="{00000000-0005-0000-0000-00003F7B0000}"/>
    <cellStyle name="40% - Dekorfärg2 2 2 4 4 2 2_Tabell 6a K" xfId="21386" xr:uid="{00000000-0005-0000-0000-0000407B0000}"/>
    <cellStyle name="40% - Dekorfärg2 2 2 4 4 2 3" xfId="6164" xr:uid="{00000000-0005-0000-0000-0000417B0000}"/>
    <cellStyle name="40% - Dekorfärg2 2 2 4 4 2 3 2" xfId="15049" xr:uid="{00000000-0005-0000-0000-0000427B0000}"/>
    <cellStyle name="40% - Dekorfärg2 2 2 4 4 2 3 2 2" xfId="49017" xr:uid="{00000000-0005-0000-0000-0000437B0000}"/>
    <cellStyle name="40% - Dekorfärg2 2 2 4 4 2 3 3" xfId="32546" xr:uid="{00000000-0005-0000-0000-0000447B0000}"/>
    <cellStyle name="40% - Dekorfärg2 2 2 4 4 2 3_Tabell 6a K" xfId="23822" xr:uid="{00000000-0005-0000-0000-0000457B0000}"/>
    <cellStyle name="40% - Dekorfärg2 2 2 4 4 2 4" xfId="10664" xr:uid="{00000000-0005-0000-0000-0000467B0000}"/>
    <cellStyle name="40% - Dekorfärg2 2 2 4 4 2 4 2" xfId="49018" xr:uid="{00000000-0005-0000-0000-0000477B0000}"/>
    <cellStyle name="40% - Dekorfärg2 2 2 4 4 2 5" xfId="28161" xr:uid="{00000000-0005-0000-0000-0000487B0000}"/>
    <cellStyle name="40% - Dekorfärg2 2 2 4 4 2 6" xfId="49019" xr:uid="{00000000-0005-0000-0000-0000497B0000}"/>
    <cellStyle name="40% - Dekorfärg2 2 2 4 4 2_Tabell 6a K" xfId="20443" xr:uid="{00000000-0005-0000-0000-00004A7B0000}"/>
    <cellStyle name="40% - Dekorfärg2 2 2 4 4 3" xfId="3260" xr:uid="{00000000-0005-0000-0000-00004B7B0000}"/>
    <cellStyle name="40% - Dekorfärg2 2 2 4 4 3 2" xfId="7646" xr:uid="{00000000-0005-0000-0000-00004C7B0000}"/>
    <cellStyle name="40% - Dekorfärg2 2 2 4 4 3 2 2" xfId="16531" xr:uid="{00000000-0005-0000-0000-00004D7B0000}"/>
    <cellStyle name="40% - Dekorfärg2 2 2 4 4 3 2 2 2" xfId="49020" xr:uid="{00000000-0005-0000-0000-00004E7B0000}"/>
    <cellStyle name="40% - Dekorfärg2 2 2 4 4 3 2 3" xfId="34028" xr:uid="{00000000-0005-0000-0000-00004F7B0000}"/>
    <cellStyle name="40% - Dekorfärg2 2 2 4 4 3 2_Tabell 6a K" xfId="22886" xr:uid="{00000000-0005-0000-0000-0000507B0000}"/>
    <cellStyle name="40% - Dekorfärg2 2 2 4 4 3 3" xfId="12145" xr:uid="{00000000-0005-0000-0000-0000517B0000}"/>
    <cellStyle name="40% - Dekorfärg2 2 2 4 4 3 3 2" xfId="49021" xr:uid="{00000000-0005-0000-0000-0000527B0000}"/>
    <cellStyle name="40% - Dekorfärg2 2 2 4 4 3 4" xfId="29642" xr:uid="{00000000-0005-0000-0000-0000537B0000}"/>
    <cellStyle name="40% - Dekorfärg2 2 2 4 4 3 5" xfId="49022" xr:uid="{00000000-0005-0000-0000-0000547B0000}"/>
    <cellStyle name="40% - Dekorfärg2 2 2 4 4 3_Tabell 6a K" xfId="18667" xr:uid="{00000000-0005-0000-0000-0000557B0000}"/>
    <cellStyle name="40% - Dekorfärg2 2 2 4 4 4" xfId="5453" xr:uid="{00000000-0005-0000-0000-0000567B0000}"/>
    <cellStyle name="40% - Dekorfärg2 2 2 4 4 4 2" xfId="14338" xr:uid="{00000000-0005-0000-0000-0000577B0000}"/>
    <cellStyle name="40% - Dekorfärg2 2 2 4 4 4 2 2" xfId="49023" xr:uid="{00000000-0005-0000-0000-0000587B0000}"/>
    <cellStyle name="40% - Dekorfärg2 2 2 4 4 4 3" xfId="31835" xr:uid="{00000000-0005-0000-0000-0000597B0000}"/>
    <cellStyle name="40% - Dekorfärg2 2 2 4 4 4_Tabell 6a K" xfId="18179" xr:uid="{00000000-0005-0000-0000-00005A7B0000}"/>
    <cellStyle name="40% - Dekorfärg2 2 2 4 4 5" xfId="9953" xr:uid="{00000000-0005-0000-0000-00005B7B0000}"/>
    <cellStyle name="40% - Dekorfärg2 2 2 4 4 5 2" xfId="49024" xr:uid="{00000000-0005-0000-0000-00005C7B0000}"/>
    <cellStyle name="40% - Dekorfärg2 2 2 4 4 6" xfId="27450" xr:uid="{00000000-0005-0000-0000-00005D7B0000}"/>
    <cellStyle name="40% - Dekorfärg2 2 2 4 4 7" xfId="49025" xr:uid="{00000000-0005-0000-0000-00005E7B0000}"/>
    <cellStyle name="40% - Dekorfärg2 2 2 4 4_Tabell 6a K" xfId="24586" xr:uid="{00000000-0005-0000-0000-00005F7B0000}"/>
    <cellStyle name="40% - Dekorfärg2 2 2 4 5" xfId="1775" xr:uid="{00000000-0005-0000-0000-0000607B0000}"/>
    <cellStyle name="40% - Dekorfärg2 2 2 4 5 2" xfId="3967" xr:uid="{00000000-0005-0000-0000-0000617B0000}"/>
    <cellStyle name="40% - Dekorfärg2 2 2 4 5 2 2" xfId="8353" xr:uid="{00000000-0005-0000-0000-0000627B0000}"/>
    <cellStyle name="40% - Dekorfärg2 2 2 4 5 2 2 2" xfId="17238" xr:uid="{00000000-0005-0000-0000-0000637B0000}"/>
    <cellStyle name="40% - Dekorfärg2 2 2 4 5 2 2 2 2" xfId="49026" xr:uid="{00000000-0005-0000-0000-0000647B0000}"/>
    <cellStyle name="40% - Dekorfärg2 2 2 4 5 2 2 3" xfId="34735" xr:uid="{00000000-0005-0000-0000-0000657B0000}"/>
    <cellStyle name="40% - Dekorfärg2 2 2 4 5 2 2_Tabell 6a K" xfId="22893" xr:uid="{00000000-0005-0000-0000-0000667B0000}"/>
    <cellStyle name="40% - Dekorfärg2 2 2 4 5 2 3" xfId="12852" xr:uid="{00000000-0005-0000-0000-0000677B0000}"/>
    <cellStyle name="40% - Dekorfärg2 2 2 4 5 2 3 2" xfId="49027" xr:uid="{00000000-0005-0000-0000-0000687B0000}"/>
    <cellStyle name="40% - Dekorfärg2 2 2 4 5 2 4" xfId="30349" xr:uid="{00000000-0005-0000-0000-0000697B0000}"/>
    <cellStyle name="40% - Dekorfärg2 2 2 4 5 2 5" xfId="49028" xr:uid="{00000000-0005-0000-0000-00006A7B0000}"/>
    <cellStyle name="40% - Dekorfärg2 2 2 4 5 2_Tabell 6a K" xfId="19395" xr:uid="{00000000-0005-0000-0000-00006B7B0000}"/>
    <cellStyle name="40% - Dekorfärg2 2 2 4 5 3" xfId="6160" xr:uid="{00000000-0005-0000-0000-00006C7B0000}"/>
    <cellStyle name="40% - Dekorfärg2 2 2 4 5 3 2" xfId="15045" xr:uid="{00000000-0005-0000-0000-00006D7B0000}"/>
    <cellStyle name="40% - Dekorfärg2 2 2 4 5 3 2 2" xfId="49029" xr:uid="{00000000-0005-0000-0000-00006E7B0000}"/>
    <cellStyle name="40% - Dekorfärg2 2 2 4 5 3 3" xfId="32542" xr:uid="{00000000-0005-0000-0000-00006F7B0000}"/>
    <cellStyle name="40% - Dekorfärg2 2 2 4 5 3_Tabell 6a K" xfId="24704" xr:uid="{00000000-0005-0000-0000-0000707B0000}"/>
    <cellStyle name="40% - Dekorfärg2 2 2 4 5 4" xfId="10660" xr:uid="{00000000-0005-0000-0000-0000717B0000}"/>
    <cellStyle name="40% - Dekorfärg2 2 2 4 5 4 2" xfId="49030" xr:uid="{00000000-0005-0000-0000-0000727B0000}"/>
    <cellStyle name="40% - Dekorfärg2 2 2 4 5 5" xfId="28157" xr:uid="{00000000-0005-0000-0000-0000737B0000}"/>
    <cellStyle name="40% - Dekorfärg2 2 2 4 5 6" xfId="49031" xr:uid="{00000000-0005-0000-0000-0000747B0000}"/>
    <cellStyle name="40% - Dekorfärg2 2 2 4 5_Tabell 6a K" xfId="25041" xr:uid="{00000000-0005-0000-0000-0000757B0000}"/>
    <cellStyle name="40% - Dekorfärg2 2 2 4 6" xfId="2412" xr:uid="{00000000-0005-0000-0000-0000767B0000}"/>
    <cellStyle name="40% - Dekorfärg2 2 2 4 6 2" xfId="6798" xr:uid="{00000000-0005-0000-0000-0000777B0000}"/>
    <cellStyle name="40% - Dekorfärg2 2 2 4 6 2 2" xfId="15683" xr:uid="{00000000-0005-0000-0000-0000787B0000}"/>
    <cellStyle name="40% - Dekorfärg2 2 2 4 6 2 2 2" xfId="49032" xr:uid="{00000000-0005-0000-0000-0000797B0000}"/>
    <cellStyle name="40% - Dekorfärg2 2 2 4 6 2 3" xfId="33180" xr:uid="{00000000-0005-0000-0000-00007A7B0000}"/>
    <cellStyle name="40% - Dekorfärg2 2 2 4 6 2_Tabell 6a K" xfId="20071" xr:uid="{00000000-0005-0000-0000-00007B7B0000}"/>
    <cellStyle name="40% - Dekorfärg2 2 2 4 6 3" xfId="11297" xr:uid="{00000000-0005-0000-0000-00007C7B0000}"/>
    <cellStyle name="40% - Dekorfärg2 2 2 4 6 3 2" xfId="49033" xr:uid="{00000000-0005-0000-0000-00007D7B0000}"/>
    <cellStyle name="40% - Dekorfärg2 2 2 4 6 4" xfId="28794" xr:uid="{00000000-0005-0000-0000-00007E7B0000}"/>
    <cellStyle name="40% - Dekorfärg2 2 2 4 6 5" xfId="49034" xr:uid="{00000000-0005-0000-0000-00007F7B0000}"/>
    <cellStyle name="40% - Dekorfärg2 2 2 4 6_Tabell 6a K" xfId="19217" xr:uid="{00000000-0005-0000-0000-0000807B0000}"/>
    <cellStyle name="40% - Dekorfärg2 2 2 4 7" xfId="4605" xr:uid="{00000000-0005-0000-0000-0000817B0000}"/>
    <cellStyle name="40% - Dekorfärg2 2 2 4 7 2" xfId="13490" xr:uid="{00000000-0005-0000-0000-0000827B0000}"/>
    <cellStyle name="40% - Dekorfärg2 2 2 4 7 2 2" xfId="49035" xr:uid="{00000000-0005-0000-0000-0000837B0000}"/>
    <cellStyle name="40% - Dekorfärg2 2 2 4 7 3" xfId="30987" xr:uid="{00000000-0005-0000-0000-0000847B0000}"/>
    <cellStyle name="40% - Dekorfärg2 2 2 4 7_Tabell 6a K" xfId="21652" xr:uid="{00000000-0005-0000-0000-0000857B0000}"/>
    <cellStyle name="40% - Dekorfärg2 2 2 4 8" xfId="9105" xr:uid="{00000000-0005-0000-0000-0000867B0000}"/>
    <cellStyle name="40% - Dekorfärg2 2 2 4 8 2" xfId="49036" xr:uid="{00000000-0005-0000-0000-0000877B0000}"/>
    <cellStyle name="40% - Dekorfärg2 2 2 4 9" xfId="26602" xr:uid="{00000000-0005-0000-0000-0000887B0000}"/>
    <cellStyle name="40% - Dekorfärg2 2 2 4_Tabell 6a K" xfId="21916" xr:uid="{00000000-0005-0000-0000-0000897B0000}"/>
    <cellStyle name="40% - Dekorfärg2 2 2 5" xfId="401" xr:uid="{00000000-0005-0000-0000-00008A7B0000}"/>
    <cellStyle name="40% - Dekorfärg2 2 2 5 2" xfId="825" xr:uid="{00000000-0005-0000-0000-00008B7B0000}"/>
    <cellStyle name="40% - Dekorfärg2 2 2 5 2 2" xfId="1781" xr:uid="{00000000-0005-0000-0000-00008C7B0000}"/>
    <cellStyle name="40% - Dekorfärg2 2 2 5 2 2 2" xfId="3973" xr:uid="{00000000-0005-0000-0000-00008D7B0000}"/>
    <cellStyle name="40% - Dekorfärg2 2 2 5 2 2 2 2" xfId="8359" xr:uid="{00000000-0005-0000-0000-00008E7B0000}"/>
    <cellStyle name="40% - Dekorfärg2 2 2 5 2 2 2 2 2" xfId="17244" xr:uid="{00000000-0005-0000-0000-00008F7B0000}"/>
    <cellStyle name="40% - Dekorfärg2 2 2 5 2 2 2 2 2 2" xfId="49037" xr:uid="{00000000-0005-0000-0000-0000907B0000}"/>
    <cellStyle name="40% - Dekorfärg2 2 2 5 2 2 2 2 3" xfId="34741" xr:uid="{00000000-0005-0000-0000-0000917B0000}"/>
    <cellStyle name="40% - Dekorfärg2 2 2 5 2 2 2 2_Tabell 6a K" xfId="20460" xr:uid="{00000000-0005-0000-0000-0000927B0000}"/>
    <cellStyle name="40% - Dekorfärg2 2 2 5 2 2 2 3" xfId="12858" xr:uid="{00000000-0005-0000-0000-0000937B0000}"/>
    <cellStyle name="40% - Dekorfärg2 2 2 5 2 2 2 3 2" xfId="49038" xr:uid="{00000000-0005-0000-0000-0000947B0000}"/>
    <cellStyle name="40% - Dekorfärg2 2 2 5 2 2 2 4" xfId="30355" xr:uid="{00000000-0005-0000-0000-0000957B0000}"/>
    <cellStyle name="40% - Dekorfärg2 2 2 5 2 2 2 5" xfId="49039" xr:uid="{00000000-0005-0000-0000-0000967B0000}"/>
    <cellStyle name="40% - Dekorfärg2 2 2 5 2 2 2_Tabell 6a K" xfId="26475" xr:uid="{00000000-0005-0000-0000-0000977B0000}"/>
    <cellStyle name="40% - Dekorfärg2 2 2 5 2 2 3" xfId="6166" xr:uid="{00000000-0005-0000-0000-0000987B0000}"/>
    <cellStyle name="40% - Dekorfärg2 2 2 5 2 2 3 2" xfId="15051" xr:uid="{00000000-0005-0000-0000-0000997B0000}"/>
    <cellStyle name="40% - Dekorfärg2 2 2 5 2 2 3 2 2" xfId="49040" xr:uid="{00000000-0005-0000-0000-00009A7B0000}"/>
    <cellStyle name="40% - Dekorfärg2 2 2 5 2 2 3 3" xfId="32548" xr:uid="{00000000-0005-0000-0000-00009B7B0000}"/>
    <cellStyle name="40% - Dekorfärg2 2 2 5 2 2 3_Tabell 6a K" xfId="18946" xr:uid="{00000000-0005-0000-0000-00009C7B0000}"/>
    <cellStyle name="40% - Dekorfärg2 2 2 5 2 2 4" xfId="10666" xr:uid="{00000000-0005-0000-0000-00009D7B0000}"/>
    <cellStyle name="40% - Dekorfärg2 2 2 5 2 2 4 2" xfId="49041" xr:uid="{00000000-0005-0000-0000-00009E7B0000}"/>
    <cellStyle name="40% - Dekorfärg2 2 2 5 2 2 5" xfId="28163" xr:uid="{00000000-0005-0000-0000-00009F7B0000}"/>
    <cellStyle name="40% - Dekorfärg2 2 2 5 2 2 6" xfId="49042" xr:uid="{00000000-0005-0000-0000-0000A07B0000}"/>
    <cellStyle name="40% - Dekorfärg2 2 2 5 2 2_Tabell 6a K" xfId="23367" xr:uid="{00000000-0005-0000-0000-0000A17B0000}"/>
    <cellStyle name="40% - Dekorfärg2 2 2 5 2 3" xfId="3017" xr:uid="{00000000-0005-0000-0000-0000A27B0000}"/>
    <cellStyle name="40% - Dekorfärg2 2 2 5 2 3 2" xfId="7403" xr:uid="{00000000-0005-0000-0000-0000A37B0000}"/>
    <cellStyle name="40% - Dekorfärg2 2 2 5 2 3 2 2" xfId="16288" xr:uid="{00000000-0005-0000-0000-0000A47B0000}"/>
    <cellStyle name="40% - Dekorfärg2 2 2 5 2 3 2 2 2" xfId="49043" xr:uid="{00000000-0005-0000-0000-0000A57B0000}"/>
    <cellStyle name="40% - Dekorfärg2 2 2 5 2 3 2 3" xfId="33785" xr:uid="{00000000-0005-0000-0000-0000A67B0000}"/>
    <cellStyle name="40% - Dekorfärg2 2 2 5 2 3 2_Tabell 6a K" xfId="26259" xr:uid="{00000000-0005-0000-0000-0000A77B0000}"/>
    <cellStyle name="40% - Dekorfärg2 2 2 5 2 3 3" xfId="11902" xr:uid="{00000000-0005-0000-0000-0000A87B0000}"/>
    <cellStyle name="40% - Dekorfärg2 2 2 5 2 3 3 2" xfId="49044" xr:uid="{00000000-0005-0000-0000-0000A97B0000}"/>
    <cellStyle name="40% - Dekorfärg2 2 2 5 2 3 4" xfId="29399" xr:uid="{00000000-0005-0000-0000-0000AA7B0000}"/>
    <cellStyle name="40% - Dekorfärg2 2 2 5 2 3 5" xfId="49045" xr:uid="{00000000-0005-0000-0000-0000AB7B0000}"/>
    <cellStyle name="40% - Dekorfärg2 2 2 5 2 3_Tabell 6a K" xfId="23199" xr:uid="{00000000-0005-0000-0000-0000AC7B0000}"/>
    <cellStyle name="40% - Dekorfärg2 2 2 5 2 4" xfId="5210" xr:uid="{00000000-0005-0000-0000-0000AD7B0000}"/>
    <cellStyle name="40% - Dekorfärg2 2 2 5 2 4 2" xfId="14095" xr:uid="{00000000-0005-0000-0000-0000AE7B0000}"/>
    <cellStyle name="40% - Dekorfärg2 2 2 5 2 4 2 2" xfId="49046" xr:uid="{00000000-0005-0000-0000-0000AF7B0000}"/>
    <cellStyle name="40% - Dekorfärg2 2 2 5 2 4 3" xfId="31592" xr:uid="{00000000-0005-0000-0000-0000B07B0000}"/>
    <cellStyle name="40% - Dekorfärg2 2 2 5 2 4_Tabell 6a K" xfId="21993" xr:uid="{00000000-0005-0000-0000-0000B17B0000}"/>
    <cellStyle name="40% - Dekorfärg2 2 2 5 2 5" xfId="9710" xr:uid="{00000000-0005-0000-0000-0000B27B0000}"/>
    <cellStyle name="40% - Dekorfärg2 2 2 5 2 5 2" xfId="49047" xr:uid="{00000000-0005-0000-0000-0000B37B0000}"/>
    <cellStyle name="40% - Dekorfärg2 2 2 5 2 6" xfId="27207" xr:uid="{00000000-0005-0000-0000-0000B47B0000}"/>
    <cellStyle name="40% - Dekorfärg2 2 2 5 2 7" xfId="49048" xr:uid="{00000000-0005-0000-0000-0000B57B0000}"/>
    <cellStyle name="40% - Dekorfärg2 2 2 5 2_Tabell 6a K" xfId="21459" xr:uid="{00000000-0005-0000-0000-0000B67B0000}"/>
    <cellStyle name="40% - Dekorfärg2 2 2 5 3" xfId="1780" xr:uid="{00000000-0005-0000-0000-0000B77B0000}"/>
    <cellStyle name="40% - Dekorfärg2 2 2 5 3 2" xfId="3972" xr:uid="{00000000-0005-0000-0000-0000B87B0000}"/>
    <cellStyle name="40% - Dekorfärg2 2 2 5 3 2 2" xfId="8358" xr:uid="{00000000-0005-0000-0000-0000B97B0000}"/>
    <cellStyle name="40% - Dekorfärg2 2 2 5 3 2 2 2" xfId="17243" xr:uid="{00000000-0005-0000-0000-0000BA7B0000}"/>
    <cellStyle name="40% - Dekorfärg2 2 2 5 3 2 2 2 2" xfId="49049" xr:uid="{00000000-0005-0000-0000-0000BB7B0000}"/>
    <cellStyle name="40% - Dekorfärg2 2 2 5 3 2 2 3" xfId="34740" xr:uid="{00000000-0005-0000-0000-0000BC7B0000}"/>
    <cellStyle name="40% - Dekorfärg2 2 2 5 3 2 2_Tabell 6a K" xfId="23950" xr:uid="{00000000-0005-0000-0000-0000BD7B0000}"/>
    <cellStyle name="40% - Dekorfärg2 2 2 5 3 2 3" xfId="12857" xr:uid="{00000000-0005-0000-0000-0000BE7B0000}"/>
    <cellStyle name="40% - Dekorfärg2 2 2 5 3 2 3 2" xfId="49050" xr:uid="{00000000-0005-0000-0000-0000BF7B0000}"/>
    <cellStyle name="40% - Dekorfärg2 2 2 5 3 2 4" xfId="30354" xr:uid="{00000000-0005-0000-0000-0000C07B0000}"/>
    <cellStyle name="40% - Dekorfärg2 2 2 5 3 2 5" xfId="49051" xr:uid="{00000000-0005-0000-0000-0000C17B0000}"/>
    <cellStyle name="40% - Dekorfärg2 2 2 5 3 2_Tabell 6a K" xfId="20788" xr:uid="{00000000-0005-0000-0000-0000C27B0000}"/>
    <cellStyle name="40% - Dekorfärg2 2 2 5 3 3" xfId="6165" xr:uid="{00000000-0005-0000-0000-0000C37B0000}"/>
    <cellStyle name="40% - Dekorfärg2 2 2 5 3 3 2" xfId="15050" xr:uid="{00000000-0005-0000-0000-0000C47B0000}"/>
    <cellStyle name="40% - Dekorfärg2 2 2 5 3 3 2 2" xfId="49052" xr:uid="{00000000-0005-0000-0000-0000C57B0000}"/>
    <cellStyle name="40% - Dekorfärg2 2 2 5 3 3 3" xfId="32547" xr:uid="{00000000-0005-0000-0000-0000C67B0000}"/>
    <cellStyle name="40% - Dekorfärg2 2 2 5 3 3_Tabell 6a K" xfId="24801" xr:uid="{00000000-0005-0000-0000-0000C77B0000}"/>
    <cellStyle name="40% - Dekorfärg2 2 2 5 3 4" xfId="10665" xr:uid="{00000000-0005-0000-0000-0000C87B0000}"/>
    <cellStyle name="40% - Dekorfärg2 2 2 5 3 4 2" xfId="49053" xr:uid="{00000000-0005-0000-0000-0000C97B0000}"/>
    <cellStyle name="40% - Dekorfärg2 2 2 5 3 5" xfId="28162" xr:uid="{00000000-0005-0000-0000-0000CA7B0000}"/>
    <cellStyle name="40% - Dekorfärg2 2 2 5 3 6" xfId="49054" xr:uid="{00000000-0005-0000-0000-0000CB7B0000}"/>
    <cellStyle name="40% - Dekorfärg2 2 2 5 3_Tabell 6a K" xfId="23680" xr:uid="{00000000-0005-0000-0000-0000CC7B0000}"/>
    <cellStyle name="40% - Dekorfärg2 2 2 5 4" xfId="2593" xr:uid="{00000000-0005-0000-0000-0000CD7B0000}"/>
    <cellStyle name="40% - Dekorfärg2 2 2 5 4 2" xfId="6979" xr:uid="{00000000-0005-0000-0000-0000CE7B0000}"/>
    <cellStyle name="40% - Dekorfärg2 2 2 5 4 2 2" xfId="15864" xr:uid="{00000000-0005-0000-0000-0000CF7B0000}"/>
    <cellStyle name="40% - Dekorfärg2 2 2 5 4 2 2 2" xfId="49055" xr:uid="{00000000-0005-0000-0000-0000D07B0000}"/>
    <cellStyle name="40% - Dekorfärg2 2 2 5 4 2 3" xfId="33361" xr:uid="{00000000-0005-0000-0000-0000D17B0000}"/>
    <cellStyle name="40% - Dekorfärg2 2 2 5 4 2_Tabell 6a K" xfId="8932" xr:uid="{00000000-0005-0000-0000-0000D27B0000}"/>
    <cellStyle name="40% - Dekorfärg2 2 2 5 4 3" xfId="11478" xr:uid="{00000000-0005-0000-0000-0000D37B0000}"/>
    <cellStyle name="40% - Dekorfärg2 2 2 5 4 3 2" xfId="49056" xr:uid="{00000000-0005-0000-0000-0000D47B0000}"/>
    <cellStyle name="40% - Dekorfärg2 2 2 5 4 4" xfId="28975" xr:uid="{00000000-0005-0000-0000-0000D57B0000}"/>
    <cellStyle name="40% - Dekorfärg2 2 2 5 4 5" xfId="49057" xr:uid="{00000000-0005-0000-0000-0000D67B0000}"/>
    <cellStyle name="40% - Dekorfärg2 2 2 5 4_Tabell 6a K" xfId="21116" xr:uid="{00000000-0005-0000-0000-0000D77B0000}"/>
    <cellStyle name="40% - Dekorfärg2 2 2 5 5" xfId="4786" xr:uid="{00000000-0005-0000-0000-0000D87B0000}"/>
    <cellStyle name="40% - Dekorfärg2 2 2 5 5 2" xfId="13671" xr:uid="{00000000-0005-0000-0000-0000D97B0000}"/>
    <cellStyle name="40% - Dekorfärg2 2 2 5 5 2 2" xfId="49058" xr:uid="{00000000-0005-0000-0000-0000DA7B0000}"/>
    <cellStyle name="40% - Dekorfärg2 2 2 5 5 3" xfId="31168" xr:uid="{00000000-0005-0000-0000-0000DB7B0000}"/>
    <cellStyle name="40% - Dekorfärg2 2 2 5 5_Tabell 6a K" xfId="24089" xr:uid="{00000000-0005-0000-0000-0000DC7B0000}"/>
    <cellStyle name="40% - Dekorfärg2 2 2 5 6" xfId="9286" xr:uid="{00000000-0005-0000-0000-0000DD7B0000}"/>
    <cellStyle name="40% - Dekorfärg2 2 2 5 6 2" xfId="49059" xr:uid="{00000000-0005-0000-0000-0000DE7B0000}"/>
    <cellStyle name="40% - Dekorfärg2 2 2 5 7" xfId="26783" xr:uid="{00000000-0005-0000-0000-0000DF7B0000}"/>
    <cellStyle name="40% - Dekorfärg2 2 2 5 8" xfId="49060" xr:uid="{00000000-0005-0000-0000-0000E07B0000}"/>
    <cellStyle name="40% - Dekorfärg2 2 2 5_Tabell 6a K" xfId="23010" xr:uid="{00000000-0005-0000-0000-0000E17B0000}"/>
    <cellStyle name="40% - Dekorfärg2 2 2 6" xfId="613" xr:uid="{00000000-0005-0000-0000-0000E27B0000}"/>
    <cellStyle name="40% - Dekorfärg2 2 2 6 2" xfId="1782" xr:uid="{00000000-0005-0000-0000-0000E37B0000}"/>
    <cellStyle name="40% - Dekorfärg2 2 2 6 2 2" xfId="3974" xr:uid="{00000000-0005-0000-0000-0000E47B0000}"/>
    <cellStyle name="40% - Dekorfärg2 2 2 6 2 2 2" xfId="8360" xr:uid="{00000000-0005-0000-0000-0000E57B0000}"/>
    <cellStyle name="40% - Dekorfärg2 2 2 6 2 2 2 2" xfId="17245" xr:uid="{00000000-0005-0000-0000-0000E67B0000}"/>
    <cellStyle name="40% - Dekorfärg2 2 2 6 2 2 2 2 2" xfId="49061" xr:uid="{00000000-0005-0000-0000-0000E77B0000}"/>
    <cellStyle name="40% - Dekorfärg2 2 2 6 2 2 2 3" xfId="34742" xr:uid="{00000000-0005-0000-0000-0000E87B0000}"/>
    <cellStyle name="40% - Dekorfärg2 2 2 6 2 2 2_Tabell 6a K" xfId="18164" xr:uid="{00000000-0005-0000-0000-0000E97B0000}"/>
    <cellStyle name="40% - Dekorfärg2 2 2 6 2 2 3" xfId="12859" xr:uid="{00000000-0005-0000-0000-0000EA7B0000}"/>
    <cellStyle name="40% - Dekorfärg2 2 2 6 2 2 3 2" xfId="49062" xr:uid="{00000000-0005-0000-0000-0000EB7B0000}"/>
    <cellStyle name="40% - Dekorfärg2 2 2 6 2 2 4" xfId="30356" xr:uid="{00000000-0005-0000-0000-0000EC7B0000}"/>
    <cellStyle name="40% - Dekorfärg2 2 2 6 2 2 5" xfId="49063" xr:uid="{00000000-0005-0000-0000-0000ED7B0000}"/>
    <cellStyle name="40% - Dekorfärg2 2 2 6 2 2_Tabell 6a K" xfId="20396" xr:uid="{00000000-0005-0000-0000-0000EE7B0000}"/>
    <cellStyle name="40% - Dekorfärg2 2 2 6 2 3" xfId="6167" xr:uid="{00000000-0005-0000-0000-0000EF7B0000}"/>
    <cellStyle name="40% - Dekorfärg2 2 2 6 2 3 2" xfId="15052" xr:uid="{00000000-0005-0000-0000-0000F07B0000}"/>
    <cellStyle name="40% - Dekorfärg2 2 2 6 2 3 2 2" xfId="49064" xr:uid="{00000000-0005-0000-0000-0000F17B0000}"/>
    <cellStyle name="40% - Dekorfärg2 2 2 6 2 3 3" xfId="32549" xr:uid="{00000000-0005-0000-0000-0000F27B0000}"/>
    <cellStyle name="40% - Dekorfärg2 2 2 6 2 3_Tabell 6a K" xfId="18708" xr:uid="{00000000-0005-0000-0000-0000F37B0000}"/>
    <cellStyle name="40% - Dekorfärg2 2 2 6 2 4" xfId="10667" xr:uid="{00000000-0005-0000-0000-0000F47B0000}"/>
    <cellStyle name="40% - Dekorfärg2 2 2 6 2 4 2" xfId="49065" xr:uid="{00000000-0005-0000-0000-0000F57B0000}"/>
    <cellStyle name="40% - Dekorfärg2 2 2 6 2 5" xfId="28164" xr:uid="{00000000-0005-0000-0000-0000F67B0000}"/>
    <cellStyle name="40% - Dekorfärg2 2 2 6 2 6" xfId="49066" xr:uid="{00000000-0005-0000-0000-0000F77B0000}"/>
    <cellStyle name="40% - Dekorfärg2 2 2 6 2_Tabell 6a K" xfId="21540" xr:uid="{00000000-0005-0000-0000-0000F87B0000}"/>
    <cellStyle name="40% - Dekorfärg2 2 2 6 3" xfId="2805" xr:uid="{00000000-0005-0000-0000-0000F97B0000}"/>
    <cellStyle name="40% - Dekorfärg2 2 2 6 3 2" xfId="7191" xr:uid="{00000000-0005-0000-0000-0000FA7B0000}"/>
    <cellStyle name="40% - Dekorfärg2 2 2 6 3 2 2" xfId="16076" xr:uid="{00000000-0005-0000-0000-0000FB7B0000}"/>
    <cellStyle name="40% - Dekorfärg2 2 2 6 3 2 2 2" xfId="49067" xr:uid="{00000000-0005-0000-0000-0000FC7B0000}"/>
    <cellStyle name="40% - Dekorfärg2 2 2 6 3 2 3" xfId="33573" xr:uid="{00000000-0005-0000-0000-0000FD7B0000}"/>
    <cellStyle name="40% - Dekorfärg2 2 2 6 3 2_Tabell 6a K" xfId="19481" xr:uid="{00000000-0005-0000-0000-0000FE7B0000}"/>
    <cellStyle name="40% - Dekorfärg2 2 2 6 3 3" xfId="11690" xr:uid="{00000000-0005-0000-0000-0000FF7B0000}"/>
    <cellStyle name="40% - Dekorfärg2 2 2 6 3 3 2" xfId="49068" xr:uid="{00000000-0005-0000-0000-0000007C0000}"/>
    <cellStyle name="40% - Dekorfärg2 2 2 6 3 4" xfId="29187" xr:uid="{00000000-0005-0000-0000-0000017C0000}"/>
    <cellStyle name="40% - Dekorfärg2 2 2 6 3 5" xfId="49069" xr:uid="{00000000-0005-0000-0000-0000027C0000}"/>
    <cellStyle name="40% - Dekorfärg2 2 2 6 3_Tabell 6a K" xfId="23286" xr:uid="{00000000-0005-0000-0000-0000037C0000}"/>
    <cellStyle name="40% - Dekorfärg2 2 2 6 4" xfId="4998" xr:uid="{00000000-0005-0000-0000-0000047C0000}"/>
    <cellStyle name="40% - Dekorfärg2 2 2 6 4 2" xfId="13883" xr:uid="{00000000-0005-0000-0000-0000057C0000}"/>
    <cellStyle name="40% - Dekorfärg2 2 2 6 4 2 2" xfId="49070" xr:uid="{00000000-0005-0000-0000-0000067C0000}"/>
    <cellStyle name="40% - Dekorfärg2 2 2 6 4 3" xfId="31380" xr:uid="{00000000-0005-0000-0000-0000077C0000}"/>
    <cellStyle name="40% - Dekorfärg2 2 2 6 4_Tabell 6a K" xfId="25180" xr:uid="{00000000-0005-0000-0000-0000087C0000}"/>
    <cellStyle name="40% - Dekorfärg2 2 2 6 5" xfId="9498" xr:uid="{00000000-0005-0000-0000-0000097C0000}"/>
    <cellStyle name="40% - Dekorfärg2 2 2 6 5 2" xfId="49071" xr:uid="{00000000-0005-0000-0000-00000A7C0000}"/>
    <cellStyle name="40% - Dekorfärg2 2 2 6 6" xfId="26995" xr:uid="{00000000-0005-0000-0000-00000B7C0000}"/>
    <cellStyle name="40% - Dekorfärg2 2 2 6 7" xfId="49072" xr:uid="{00000000-0005-0000-0000-00000C7C0000}"/>
    <cellStyle name="40% - Dekorfärg2 2 2 6_Tabell 6a K" xfId="22041" xr:uid="{00000000-0005-0000-0000-00000D7C0000}"/>
    <cellStyle name="40% - Dekorfärg2 2 2 7" xfId="1037" xr:uid="{00000000-0005-0000-0000-00000E7C0000}"/>
    <cellStyle name="40% - Dekorfärg2 2 2 7 2" xfId="1783" xr:uid="{00000000-0005-0000-0000-00000F7C0000}"/>
    <cellStyle name="40% - Dekorfärg2 2 2 7 2 2" xfId="3975" xr:uid="{00000000-0005-0000-0000-0000107C0000}"/>
    <cellStyle name="40% - Dekorfärg2 2 2 7 2 2 2" xfId="8361" xr:uid="{00000000-0005-0000-0000-0000117C0000}"/>
    <cellStyle name="40% - Dekorfärg2 2 2 7 2 2 2 2" xfId="17246" xr:uid="{00000000-0005-0000-0000-0000127C0000}"/>
    <cellStyle name="40% - Dekorfärg2 2 2 7 2 2 2 2 2" xfId="49073" xr:uid="{00000000-0005-0000-0000-0000137C0000}"/>
    <cellStyle name="40% - Dekorfärg2 2 2 7 2 2 2 3" xfId="34743" xr:uid="{00000000-0005-0000-0000-0000147C0000}"/>
    <cellStyle name="40% - Dekorfärg2 2 2 7 2 2 2_Tabell 6a K" xfId="22630" xr:uid="{00000000-0005-0000-0000-0000157C0000}"/>
    <cellStyle name="40% - Dekorfärg2 2 2 7 2 2 3" xfId="12860" xr:uid="{00000000-0005-0000-0000-0000167C0000}"/>
    <cellStyle name="40% - Dekorfärg2 2 2 7 2 2 3 2" xfId="49074" xr:uid="{00000000-0005-0000-0000-0000177C0000}"/>
    <cellStyle name="40% - Dekorfärg2 2 2 7 2 2 4" xfId="30357" xr:uid="{00000000-0005-0000-0000-0000187C0000}"/>
    <cellStyle name="40% - Dekorfärg2 2 2 7 2 2 5" xfId="49075" xr:uid="{00000000-0005-0000-0000-0000197C0000}"/>
    <cellStyle name="40% - Dekorfärg2 2 2 7 2 2_Tabell 6a K" xfId="22264" xr:uid="{00000000-0005-0000-0000-00001A7C0000}"/>
    <cellStyle name="40% - Dekorfärg2 2 2 7 2 3" xfId="6168" xr:uid="{00000000-0005-0000-0000-00001B7C0000}"/>
    <cellStyle name="40% - Dekorfärg2 2 2 7 2 3 2" xfId="15053" xr:uid="{00000000-0005-0000-0000-00001C7C0000}"/>
    <cellStyle name="40% - Dekorfärg2 2 2 7 2 3 2 2" xfId="49076" xr:uid="{00000000-0005-0000-0000-00001D7C0000}"/>
    <cellStyle name="40% - Dekorfärg2 2 2 7 2 3 3" xfId="32550" xr:uid="{00000000-0005-0000-0000-00001E7C0000}"/>
    <cellStyle name="40% - Dekorfärg2 2 2 7 2 3_Tabell 6a K" xfId="25457" xr:uid="{00000000-0005-0000-0000-00001F7C0000}"/>
    <cellStyle name="40% - Dekorfärg2 2 2 7 2 4" xfId="10668" xr:uid="{00000000-0005-0000-0000-0000207C0000}"/>
    <cellStyle name="40% - Dekorfärg2 2 2 7 2 4 2" xfId="49077" xr:uid="{00000000-0005-0000-0000-0000217C0000}"/>
    <cellStyle name="40% - Dekorfärg2 2 2 7 2 5" xfId="28165" xr:uid="{00000000-0005-0000-0000-0000227C0000}"/>
    <cellStyle name="40% - Dekorfärg2 2 2 7 2 6" xfId="49078" xr:uid="{00000000-0005-0000-0000-0000237C0000}"/>
    <cellStyle name="40% - Dekorfärg2 2 2 7 2_Tabell 6a K" xfId="23031" xr:uid="{00000000-0005-0000-0000-0000247C0000}"/>
    <cellStyle name="40% - Dekorfärg2 2 2 7 3" xfId="3229" xr:uid="{00000000-0005-0000-0000-0000257C0000}"/>
    <cellStyle name="40% - Dekorfärg2 2 2 7 3 2" xfId="7615" xr:uid="{00000000-0005-0000-0000-0000267C0000}"/>
    <cellStyle name="40% - Dekorfärg2 2 2 7 3 2 2" xfId="16500" xr:uid="{00000000-0005-0000-0000-0000277C0000}"/>
    <cellStyle name="40% - Dekorfärg2 2 2 7 3 2 2 2" xfId="49079" xr:uid="{00000000-0005-0000-0000-0000287C0000}"/>
    <cellStyle name="40% - Dekorfärg2 2 2 7 3 2 3" xfId="33997" xr:uid="{00000000-0005-0000-0000-0000297C0000}"/>
    <cellStyle name="40% - Dekorfärg2 2 2 7 3 2_Tabell 6a K" xfId="20839" xr:uid="{00000000-0005-0000-0000-00002A7C0000}"/>
    <cellStyle name="40% - Dekorfärg2 2 2 7 3 3" xfId="12114" xr:uid="{00000000-0005-0000-0000-00002B7C0000}"/>
    <cellStyle name="40% - Dekorfärg2 2 2 7 3 3 2" xfId="49080" xr:uid="{00000000-0005-0000-0000-00002C7C0000}"/>
    <cellStyle name="40% - Dekorfärg2 2 2 7 3 4" xfId="29611" xr:uid="{00000000-0005-0000-0000-00002D7C0000}"/>
    <cellStyle name="40% - Dekorfärg2 2 2 7 3 5" xfId="49081" xr:uid="{00000000-0005-0000-0000-00002E7C0000}"/>
    <cellStyle name="40% - Dekorfärg2 2 2 7 3_Tabell 6a K" xfId="18873" xr:uid="{00000000-0005-0000-0000-00002F7C0000}"/>
    <cellStyle name="40% - Dekorfärg2 2 2 7 4" xfId="5422" xr:uid="{00000000-0005-0000-0000-0000307C0000}"/>
    <cellStyle name="40% - Dekorfärg2 2 2 7 4 2" xfId="14307" xr:uid="{00000000-0005-0000-0000-0000317C0000}"/>
    <cellStyle name="40% - Dekorfärg2 2 2 7 4 2 2" xfId="49082" xr:uid="{00000000-0005-0000-0000-0000327C0000}"/>
    <cellStyle name="40% - Dekorfärg2 2 2 7 4 3" xfId="31804" xr:uid="{00000000-0005-0000-0000-0000337C0000}"/>
    <cellStyle name="40% - Dekorfärg2 2 2 7 4_Tabell 6a K" xfId="18811" xr:uid="{00000000-0005-0000-0000-0000347C0000}"/>
    <cellStyle name="40% - Dekorfärg2 2 2 7 5" xfId="9922" xr:uid="{00000000-0005-0000-0000-0000357C0000}"/>
    <cellStyle name="40% - Dekorfärg2 2 2 7 5 2" xfId="49083" xr:uid="{00000000-0005-0000-0000-0000367C0000}"/>
    <cellStyle name="40% - Dekorfärg2 2 2 7 6" xfId="27419" xr:uid="{00000000-0005-0000-0000-0000377C0000}"/>
    <cellStyle name="40% - Dekorfärg2 2 2 7 7" xfId="49084" xr:uid="{00000000-0005-0000-0000-0000387C0000}"/>
    <cellStyle name="40% - Dekorfärg2 2 2 7_Tabell 6a K" xfId="19317" xr:uid="{00000000-0005-0000-0000-0000397C0000}"/>
    <cellStyle name="40% - Dekorfärg2 2 2 8" xfId="1764" xr:uid="{00000000-0005-0000-0000-00003A7C0000}"/>
    <cellStyle name="40% - Dekorfärg2 2 2 8 2" xfId="3956" xr:uid="{00000000-0005-0000-0000-00003B7C0000}"/>
    <cellStyle name="40% - Dekorfärg2 2 2 8 2 2" xfId="8342" xr:uid="{00000000-0005-0000-0000-00003C7C0000}"/>
    <cellStyle name="40% - Dekorfärg2 2 2 8 2 2 2" xfId="17227" xr:uid="{00000000-0005-0000-0000-00003D7C0000}"/>
    <cellStyle name="40% - Dekorfärg2 2 2 8 2 2 2 2" xfId="49085" xr:uid="{00000000-0005-0000-0000-00003E7C0000}"/>
    <cellStyle name="40% - Dekorfärg2 2 2 8 2 2 3" xfId="34724" xr:uid="{00000000-0005-0000-0000-00003F7C0000}"/>
    <cellStyle name="40% - Dekorfärg2 2 2 8 2 2_Tabell 6a K" xfId="21042" xr:uid="{00000000-0005-0000-0000-0000407C0000}"/>
    <cellStyle name="40% - Dekorfärg2 2 2 8 2 3" xfId="12841" xr:uid="{00000000-0005-0000-0000-0000417C0000}"/>
    <cellStyle name="40% - Dekorfärg2 2 2 8 2 3 2" xfId="49086" xr:uid="{00000000-0005-0000-0000-0000427C0000}"/>
    <cellStyle name="40% - Dekorfärg2 2 2 8 2 4" xfId="30338" xr:uid="{00000000-0005-0000-0000-0000437C0000}"/>
    <cellStyle name="40% - Dekorfärg2 2 2 8 2 5" xfId="49087" xr:uid="{00000000-0005-0000-0000-0000447C0000}"/>
    <cellStyle name="40% - Dekorfärg2 2 2 8 2_Tabell 6a K" xfId="18682" xr:uid="{00000000-0005-0000-0000-0000457C0000}"/>
    <cellStyle name="40% - Dekorfärg2 2 2 8 3" xfId="6149" xr:uid="{00000000-0005-0000-0000-0000467C0000}"/>
    <cellStyle name="40% - Dekorfärg2 2 2 8 3 2" xfId="15034" xr:uid="{00000000-0005-0000-0000-0000477C0000}"/>
    <cellStyle name="40% - Dekorfärg2 2 2 8 3 2 2" xfId="49088" xr:uid="{00000000-0005-0000-0000-0000487C0000}"/>
    <cellStyle name="40% - Dekorfärg2 2 2 8 3 3" xfId="32531" xr:uid="{00000000-0005-0000-0000-0000497C0000}"/>
    <cellStyle name="40% - Dekorfärg2 2 2 8 3_Tabell 6a K" xfId="26445" xr:uid="{00000000-0005-0000-0000-00004A7C0000}"/>
    <cellStyle name="40% - Dekorfärg2 2 2 8 4" xfId="10649" xr:uid="{00000000-0005-0000-0000-00004B7C0000}"/>
    <cellStyle name="40% - Dekorfärg2 2 2 8 4 2" xfId="49089" xr:uid="{00000000-0005-0000-0000-00004C7C0000}"/>
    <cellStyle name="40% - Dekorfärg2 2 2 8 5" xfId="28146" xr:uid="{00000000-0005-0000-0000-00004D7C0000}"/>
    <cellStyle name="40% - Dekorfärg2 2 2 8 6" xfId="49090" xr:uid="{00000000-0005-0000-0000-00004E7C0000}"/>
    <cellStyle name="40% - Dekorfärg2 2 2 8_Tabell 6a K" xfId="22449" xr:uid="{00000000-0005-0000-0000-00004F7C0000}"/>
    <cellStyle name="40% - Dekorfärg2 2 2 9" xfId="2381" xr:uid="{00000000-0005-0000-0000-0000507C0000}"/>
    <cellStyle name="40% - Dekorfärg2 2 2 9 2" xfId="6767" xr:uid="{00000000-0005-0000-0000-0000517C0000}"/>
    <cellStyle name="40% - Dekorfärg2 2 2 9 2 2" xfId="15652" xr:uid="{00000000-0005-0000-0000-0000527C0000}"/>
    <cellStyle name="40% - Dekorfärg2 2 2 9 2 2 2" xfId="49091" xr:uid="{00000000-0005-0000-0000-0000537C0000}"/>
    <cellStyle name="40% - Dekorfärg2 2 2 9 2 3" xfId="33149" xr:uid="{00000000-0005-0000-0000-0000547C0000}"/>
    <cellStyle name="40% - Dekorfärg2 2 2 9 2_Tabell 6a K" xfId="19145" xr:uid="{00000000-0005-0000-0000-0000557C0000}"/>
    <cellStyle name="40% - Dekorfärg2 2 2 9 3" xfId="11266" xr:uid="{00000000-0005-0000-0000-0000567C0000}"/>
    <cellStyle name="40% - Dekorfärg2 2 2 9 3 2" xfId="49092" xr:uid="{00000000-0005-0000-0000-0000577C0000}"/>
    <cellStyle name="40% - Dekorfärg2 2 2 9 4" xfId="28763" xr:uid="{00000000-0005-0000-0000-0000587C0000}"/>
    <cellStyle name="40% - Dekorfärg2 2 2 9 5" xfId="49093" xr:uid="{00000000-0005-0000-0000-0000597C0000}"/>
    <cellStyle name="40% - Dekorfärg2 2 2 9_Tabell 6a K" xfId="25088" xr:uid="{00000000-0005-0000-0000-00005A7C0000}"/>
    <cellStyle name="40% - Dekorfärg2 2 2_Tabell 6a K" xfId="21387" xr:uid="{00000000-0005-0000-0000-00005B7C0000}"/>
    <cellStyle name="40% - Dekorfärg2 2 3" xfId="261" xr:uid="{00000000-0005-0000-0000-00005C7C0000}"/>
    <cellStyle name="40% - Dekorfärg2 2 3 10" xfId="49094" xr:uid="{00000000-0005-0000-0000-00005D7C0000}"/>
    <cellStyle name="40% - Dekorfärg2 2 3 11" xfId="49095" xr:uid="{00000000-0005-0000-0000-00005E7C0000}"/>
    <cellStyle name="40% - Dekorfärg2 2 3 2" xfId="473" xr:uid="{00000000-0005-0000-0000-00005F7C0000}"/>
    <cellStyle name="40% - Dekorfärg2 2 3 2 2" xfId="897" xr:uid="{00000000-0005-0000-0000-0000607C0000}"/>
    <cellStyle name="40% - Dekorfärg2 2 3 2 2 2" xfId="1786" xr:uid="{00000000-0005-0000-0000-0000617C0000}"/>
    <cellStyle name="40% - Dekorfärg2 2 3 2 2 2 2" xfId="3978" xr:uid="{00000000-0005-0000-0000-0000627C0000}"/>
    <cellStyle name="40% - Dekorfärg2 2 3 2 2 2 2 2" xfId="8364" xr:uid="{00000000-0005-0000-0000-0000637C0000}"/>
    <cellStyle name="40% - Dekorfärg2 2 3 2 2 2 2 2 2" xfId="17249" xr:uid="{00000000-0005-0000-0000-0000647C0000}"/>
    <cellStyle name="40% - Dekorfärg2 2 3 2 2 2 2 2 2 2" xfId="49096" xr:uid="{00000000-0005-0000-0000-0000657C0000}"/>
    <cellStyle name="40% - Dekorfärg2 2 3 2 2 2 2 2 3" xfId="34746" xr:uid="{00000000-0005-0000-0000-0000667C0000}"/>
    <cellStyle name="40% - Dekorfärg2 2 3 2 2 2 2 2_Tabell 6a K" xfId="22905" xr:uid="{00000000-0005-0000-0000-0000677C0000}"/>
    <cellStyle name="40% - Dekorfärg2 2 3 2 2 2 2 3" xfId="12863" xr:uid="{00000000-0005-0000-0000-0000687C0000}"/>
    <cellStyle name="40% - Dekorfärg2 2 3 2 2 2 2 3 2" xfId="49097" xr:uid="{00000000-0005-0000-0000-0000697C0000}"/>
    <cellStyle name="40% - Dekorfärg2 2 3 2 2 2 2 4" xfId="30360" xr:uid="{00000000-0005-0000-0000-00006A7C0000}"/>
    <cellStyle name="40% - Dekorfärg2 2 3 2 2 2 2 5" xfId="49098" xr:uid="{00000000-0005-0000-0000-00006B7C0000}"/>
    <cellStyle name="40% - Dekorfärg2 2 3 2 2 2 2_Tabell 6a K" xfId="18204" xr:uid="{00000000-0005-0000-0000-00006C7C0000}"/>
    <cellStyle name="40% - Dekorfärg2 2 3 2 2 2 3" xfId="6171" xr:uid="{00000000-0005-0000-0000-00006D7C0000}"/>
    <cellStyle name="40% - Dekorfärg2 2 3 2 2 2 3 2" xfId="15056" xr:uid="{00000000-0005-0000-0000-00006E7C0000}"/>
    <cellStyle name="40% - Dekorfärg2 2 3 2 2 2 3 2 2" xfId="49099" xr:uid="{00000000-0005-0000-0000-00006F7C0000}"/>
    <cellStyle name="40% - Dekorfärg2 2 3 2 2 2 3 3" xfId="32553" xr:uid="{00000000-0005-0000-0000-0000707C0000}"/>
    <cellStyle name="40% - Dekorfärg2 2 3 2 2 2 3_Tabell 6a K" xfId="24314" xr:uid="{00000000-0005-0000-0000-0000717C0000}"/>
    <cellStyle name="40% - Dekorfärg2 2 3 2 2 2 4" xfId="10671" xr:uid="{00000000-0005-0000-0000-0000727C0000}"/>
    <cellStyle name="40% - Dekorfärg2 2 3 2 2 2 4 2" xfId="49100" xr:uid="{00000000-0005-0000-0000-0000737C0000}"/>
    <cellStyle name="40% - Dekorfärg2 2 3 2 2 2 5" xfId="28168" xr:uid="{00000000-0005-0000-0000-0000747C0000}"/>
    <cellStyle name="40% - Dekorfärg2 2 3 2 2 2 6" xfId="49101" xr:uid="{00000000-0005-0000-0000-0000757C0000}"/>
    <cellStyle name="40% - Dekorfärg2 2 3 2 2 2_Tabell 6a K" xfId="21277" xr:uid="{00000000-0005-0000-0000-0000767C0000}"/>
    <cellStyle name="40% - Dekorfärg2 2 3 2 2 3" xfId="3089" xr:uid="{00000000-0005-0000-0000-0000777C0000}"/>
    <cellStyle name="40% - Dekorfärg2 2 3 2 2 3 2" xfId="7475" xr:uid="{00000000-0005-0000-0000-0000787C0000}"/>
    <cellStyle name="40% - Dekorfärg2 2 3 2 2 3 2 2" xfId="16360" xr:uid="{00000000-0005-0000-0000-0000797C0000}"/>
    <cellStyle name="40% - Dekorfärg2 2 3 2 2 3 2 2 2" xfId="49102" xr:uid="{00000000-0005-0000-0000-00007A7C0000}"/>
    <cellStyle name="40% - Dekorfärg2 2 3 2 2 3 2 3" xfId="33857" xr:uid="{00000000-0005-0000-0000-00007B7C0000}"/>
    <cellStyle name="40% - Dekorfärg2 2 3 2 2 3 2_Tabell 6a K" xfId="24715" xr:uid="{00000000-0005-0000-0000-00007C7C0000}"/>
    <cellStyle name="40% - Dekorfärg2 2 3 2 2 3 3" xfId="11974" xr:uid="{00000000-0005-0000-0000-00007D7C0000}"/>
    <cellStyle name="40% - Dekorfärg2 2 3 2 2 3 3 2" xfId="49103" xr:uid="{00000000-0005-0000-0000-00007E7C0000}"/>
    <cellStyle name="40% - Dekorfärg2 2 3 2 2 3 4" xfId="29471" xr:uid="{00000000-0005-0000-0000-00007F7C0000}"/>
    <cellStyle name="40% - Dekorfärg2 2 3 2 2 3 5" xfId="49104" xr:uid="{00000000-0005-0000-0000-0000807C0000}"/>
    <cellStyle name="40% - Dekorfärg2 2 3 2 2 3_Tabell 6a K" xfId="24461" xr:uid="{00000000-0005-0000-0000-0000817C0000}"/>
    <cellStyle name="40% - Dekorfärg2 2 3 2 2 4" xfId="5282" xr:uid="{00000000-0005-0000-0000-0000827C0000}"/>
    <cellStyle name="40% - Dekorfärg2 2 3 2 2 4 2" xfId="14167" xr:uid="{00000000-0005-0000-0000-0000837C0000}"/>
    <cellStyle name="40% - Dekorfärg2 2 3 2 2 4 2 2" xfId="49105" xr:uid="{00000000-0005-0000-0000-0000847C0000}"/>
    <cellStyle name="40% - Dekorfärg2 2 3 2 2 4 3" xfId="31664" xr:uid="{00000000-0005-0000-0000-0000857C0000}"/>
    <cellStyle name="40% - Dekorfärg2 2 3 2 2 4_Tabell 6a K" xfId="19149" xr:uid="{00000000-0005-0000-0000-0000867C0000}"/>
    <cellStyle name="40% - Dekorfärg2 2 3 2 2 5" xfId="9782" xr:uid="{00000000-0005-0000-0000-0000877C0000}"/>
    <cellStyle name="40% - Dekorfärg2 2 3 2 2 5 2" xfId="49106" xr:uid="{00000000-0005-0000-0000-0000887C0000}"/>
    <cellStyle name="40% - Dekorfärg2 2 3 2 2 6" xfId="27279" xr:uid="{00000000-0005-0000-0000-0000897C0000}"/>
    <cellStyle name="40% - Dekorfärg2 2 3 2 2 7" xfId="49107" xr:uid="{00000000-0005-0000-0000-00008A7C0000}"/>
    <cellStyle name="40% - Dekorfärg2 2 3 2 2_Tabell 6a K" xfId="22707" xr:uid="{00000000-0005-0000-0000-00008B7C0000}"/>
    <cellStyle name="40% - Dekorfärg2 2 3 2 3" xfId="1785" xr:uid="{00000000-0005-0000-0000-00008C7C0000}"/>
    <cellStyle name="40% - Dekorfärg2 2 3 2 3 2" xfId="3977" xr:uid="{00000000-0005-0000-0000-00008D7C0000}"/>
    <cellStyle name="40% - Dekorfärg2 2 3 2 3 2 2" xfId="8363" xr:uid="{00000000-0005-0000-0000-00008E7C0000}"/>
    <cellStyle name="40% - Dekorfärg2 2 3 2 3 2 2 2" xfId="17248" xr:uid="{00000000-0005-0000-0000-00008F7C0000}"/>
    <cellStyle name="40% - Dekorfärg2 2 3 2 3 2 2 2 2" xfId="49108" xr:uid="{00000000-0005-0000-0000-0000907C0000}"/>
    <cellStyle name="40% - Dekorfärg2 2 3 2 3 2 2 3" xfId="34745" xr:uid="{00000000-0005-0000-0000-0000917C0000}"/>
    <cellStyle name="40% - Dekorfärg2 2 3 2 3 2 2_Tabell 6a K" xfId="22545" xr:uid="{00000000-0005-0000-0000-0000927C0000}"/>
    <cellStyle name="40% - Dekorfärg2 2 3 2 3 2 3" xfId="12862" xr:uid="{00000000-0005-0000-0000-0000937C0000}"/>
    <cellStyle name="40% - Dekorfärg2 2 3 2 3 2 3 2" xfId="49109" xr:uid="{00000000-0005-0000-0000-0000947C0000}"/>
    <cellStyle name="40% - Dekorfärg2 2 3 2 3 2 4" xfId="30359" xr:uid="{00000000-0005-0000-0000-0000957C0000}"/>
    <cellStyle name="40% - Dekorfärg2 2 3 2 3 2 5" xfId="49110" xr:uid="{00000000-0005-0000-0000-0000967C0000}"/>
    <cellStyle name="40% - Dekorfärg2 2 3 2 3 2_Tabell 6a K" xfId="22288" xr:uid="{00000000-0005-0000-0000-0000977C0000}"/>
    <cellStyle name="40% - Dekorfärg2 2 3 2 3 3" xfId="6170" xr:uid="{00000000-0005-0000-0000-0000987C0000}"/>
    <cellStyle name="40% - Dekorfärg2 2 3 2 3 3 2" xfId="15055" xr:uid="{00000000-0005-0000-0000-0000997C0000}"/>
    <cellStyle name="40% - Dekorfärg2 2 3 2 3 3 2 2" xfId="49111" xr:uid="{00000000-0005-0000-0000-00009A7C0000}"/>
    <cellStyle name="40% - Dekorfärg2 2 3 2 3 3 3" xfId="32552" xr:uid="{00000000-0005-0000-0000-00009B7C0000}"/>
    <cellStyle name="40% - Dekorfärg2 2 3 2 3 3_Tabell 6a K" xfId="20938" xr:uid="{00000000-0005-0000-0000-00009C7C0000}"/>
    <cellStyle name="40% - Dekorfärg2 2 3 2 3 4" xfId="10670" xr:uid="{00000000-0005-0000-0000-00009D7C0000}"/>
    <cellStyle name="40% - Dekorfärg2 2 3 2 3 4 2" xfId="49112" xr:uid="{00000000-0005-0000-0000-00009E7C0000}"/>
    <cellStyle name="40% - Dekorfärg2 2 3 2 3 5" xfId="28167" xr:uid="{00000000-0005-0000-0000-00009F7C0000}"/>
    <cellStyle name="40% - Dekorfärg2 2 3 2 3 6" xfId="49113" xr:uid="{00000000-0005-0000-0000-0000A07C0000}"/>
    <cellStyle name="40% - Dekorfärg2 2 3 2 3_Tabell 6a K" xfId="22142" xr:uid="{00000000-0005-0000-0000-0000A17C0000}"/>
    <cellStyle name="40% - Dekorfärg2 2 3 2 4" xfId="2665" xr:uid="{00000000-0005-0000-0000-0000A27C0000}"/>
    <cellStyle name="40% - Dekorfärg2 2 3 2 4 2" xfId="7051" xr:uid="{00000000-0005-0000-0000-0000A37C0000}"/>
    <cellStyle name="40% - Dekorfärg2 2 3 2 4 2 2" xfId="15936" xr:uid="{00000000-0005-0000-0000-0000A47C0000}"/>
    <cellStyle name="40% - Dekorfärg2 2 3 2 4 2 2 2" xfId="49114" xr:uid="{00000000-0005-0000-0000-0000A57C0000}"/>
    <cellStyle name="40% - Dekorfärg2 2 3 2 4 2 3" xfId="33433" xr:uid="{00000000-0005-0000-0000-0000A67C0000}"/>
    <cellStyle name="40% - Dekorfärg2 2 3 2 4 2_Tabell 6a K" xfId="20706" xr:uid="{00000000-0005-0000-0000-0000A77C0000}"/>
    <cellStyle name="40% - Dekorfärg2 2 3 2 4 3" xfId="11550" xr:uid="{00000000-0005-0000-0000-0000A87C0000}"/>
    <cellStyle name="40% - Dekorfärg2 2 3 2 4 3 2" xfId="49115" xr:uid="{00000000-0005-0000-0000-0000A97C0000}"/>
    <cellStyle name="40% - Dekorfärg2 2 3 2 4 4" xfId="29047" xr:uid="{00000000-0005-0000-0000-0000AA7C0000}"/>
    <cellStyle name="40% - Dekorfärg2 2 3 2 4 5" xfId="49116" xr:uid="{00000000-0005-0000-0000-0000AB7C0000}"/>
    <cellStyle name="40% - Dekorfärg2 2 3 2 4_Tabell 6a K" xfId="18169" xr:uid="{00000000-0005-0000-0000-0000AC7C0000}"/>
    <cellStyle name="40% - Dekorfärg2 2 3 2 5" xfId="4858" xr:uid="{00000000-0005-0000-0000-0000AD7C0000}"/>
    <cellStyle name="40% - Dekorfärg2 2 3 2 5 2" xfId="13743" xr:uid="{00000000-0005-0000-0000-0000AE7C0000}"/>
    <cellStyle name="40% - Dekorfärg2 2 3 2 5 2 2" xfId="49117" xr:uid="{00000000-0005-0000-0000-0000AF7C0000}"/>
    <cellStyle name="40% - Dekorfärg2 2 3 2 5 3" xfId="31240" xr:uid="{00000000-0005-0000-0000-0000B07C0000}"/>
    <cellStyle name="40% - Dekorfärg2 2 3 2 5_Tabell 6a K" xfId="23558" xr:uid="{00000000-0005-0000-0000-0000B17C0000}"/>
    <cellStyle name="40% - Dekorfärg2 2 3 2 6" xfId="9358" xr:uid="{00000000-0005-0000-0000-0000B27C0000}"/>
    <cellStyle name="40% - Dekorfärg2 2 3 2 6 2" xfId="49118" xr:uid="{00000000-0005-0000-0000-0000B37C0000}"/>
    <cellStyle name="40% - Dekorfärg2 2 3 2 7" xfId="26855" xr:uid="{00000000-0005-0000-0000-0000B47C0000}"/>
    <cellStyle name="40% - Dekorfärg2 2 3 2 8" xfId="49119" xr:uid="{00000000-0005-0000-0000-0000B57C0000}"/>
    <cellStyle name="40% - Dekorfärg2 2 3 2_Tabell 6a K" xfId="19933" xr:uid="{00000000-0005-0000-0000-0000B67C0000}"/>
    <cellStyle name="40% - Dekorfärg2 2 3 3" xfId="685" xr:uid="{00000000-0005-0000-0000-0000B77C0000}"/>
    <cellStyle name="40% - Dekorfärg2 2 3 3 2" xfId="1787" xr:uid="{00000000-0005-0000-0000-0000B87C0000}"/>
    <cellStyle name="40% - Dekorfärg2 2 3 3 2 2" xfId="3979" xr:uid="{00000000-0005-0000-0000-0000B97C0000}"/>
    <cellStyle name="40% - Dekorfärg2 2 3 3 2 2 2" xfId="8365" xr:uid="{00000000-0005-0000-0000-0000BA7C0000}"/>
    <cellStyle name="40% - Dekorfärg2 2 3 3 2 2 2 2" xfId="17250" xr:uid="{00000000-0005-0000-0000-0000BB7C0000}"/>
    <cellStyle name="40% - Dekorfärg2 2 3 3 2 2 2 2 2" xfId="49120" xr:uid="{00000000-0005-0000-0000-0000BC7C0000}"/>
    <cellStyle name="40% - Dekorfärg2 2 3 3 2 2 2 3" xfId="34747" xr:uid="{00000000-0005-0000-0000-0000BD7C0000}"/>
    <cellStyle name="40% - Dekorfärg2 2 3 3 2 2 2_Tabell 6a K" xfId="22863" xr:uid="{00000000-0005-0000-0000-0000BE7C0000}"/>
    <cellStyle name="40% - Dekorfärg2 2 3 3 2 2 3" xfId="12864" xr:uid="{00000000-0005-0000-0000-0000BF7C0000}"/>
    <cellStyle name="40% - Dekorfärg2 2 3 3 2 2 3 2" xfId="49121" xr:uid="{00000000-0005-0000-0000-0000C07C0000}"/>
    <cellStyle name="40% - Dekorfärg2 2 3 3 2 2 4" xfId="30361" xr:uid="{00000000-0005-0000-0000-0000C17C0000}"/>
    <cellStyle name="40% - Dekorfärg2 2 3 3 2 2 5" xfId="49122" xr:uid="{00000000-0005-0000-0000-0000C27C0000}"/>
    <cellStyle name="40% - Dekorfärg2 2 3 3 2 2_Tabell 6a K" xfId="26220" xr:uid="{00000000-0005-0000-0000-0000C37C0000}"/>
    <cellStyle name="40% - Dekorfärg2 2 3 3 2 3" xfId="6172" xr:uid="{00000000-0005-0000-0000-0000C47C0000}"/>
    <cellStyle name="40% - Dekorfärg2 2 3 3 2 3 2" xfId="15057" xr:uid="{00000000-0005-0000-0000-0000C57C0000}"/>
    <cellStyle name="40% - Dekorfärg2 2 3 3 2 3 2 2" xfId="49123" xr:uid="{00000000-0005-0000-0000-0000C67C0000}"/>
    <cellStyle name="40% - Dekorfärg2 2 3 3 2 3 3" xfId="32554" xr:uid="{00000000-0005-0000-0000-0000C77C0000}"/>
    <cellStyle name="40% - Dekorfärg2 2 3 3 2 3_Tabell 6a K" xfId="21037" xr:uid="{00000000-0005-0000-0000-0000C87C0000}"/>
    <cellStyle name="40% - Dekorfärg2 2 3 3 2 4" xfId="10672" xr:uid="{00000000-0005-0000-0000-0000C97C0000}"/>
    <cellStyle name="40% - Dekorfärg2 2 3 3 2 4 2" xfId="49124" xr:uid="{00000000-0005-0000-0000-0000CA7C0000}"/>
    <cellStyle name="40% - Dekorfärg2 2 3 3 2 5" xfId="28169" xr:uid="{00000000-0005-0000-0000-0000CB7C0000}"/>
    <cellStyle name="40% - Dekorfärg2 2 3 3 2 6" xfId="49125" xr:uid="{00000000-0005-0000-0000-0000CC7C0000}"/>
    <cellStyle name="40% - Dekorfärg2 2 3 3 2_Tabell 6a K" xfId="21044" xr:uid="{00000000-0005-0000-0000-0000CD7C0000}"/>
    <cellStyle name="40% - Dekorfärg2 2 3 3 3" xfId="2877" xr:uid="{00000000-0005-0000-0000-0000CE7C0000}"/>
    <cellStyle name="40% - Dekorfärg2 2 3 3 3 2" xfId="7263" xr:uid="{00000000-0005-0000-0000-0000CF7C0000}"/>
    <cellStyle name="40% - Dekorfärg2 2 3 3 3 2 2" xfId="16148" xr:uid="{00000000-0005-0000-0000-0000D07C0000}"/>
    <cellStyle name="40% - Dekorfärg2 2 3 3 3 2 2 2" xfId="49126" xr:uid="{00000000-0005-0000-0000-0000D17C0000}"/>
    <cellStyle name="40% - Dekorfärg2 2 3 3 3 2 3" xfId="33645" xr:uid="{00000000-0005-0000-0000-0000D27C0000}"/>
    <cellStyle name="40% - Dekorfärg2 2 3 3 3 2_Tabell 6a K" xfId="18380" xr:uid="{00000000-0005-0000-0000-0000D37C0000}"/>
    <cellStyle name="40% - Dekorfärg2 2 3 3 3 3" xfId="11762" xr:uid="{00000000-0005-0000-0000-0000D47C0000}"/>
    <cellStyle name="40% - Dekorfärg2 2 3 3 3 3 2" xfId="49127" xr:uid="{00000000-0005-0000-0000-0000D57C0000}"/>
    <cellStyle name="40% - Dekorfärg2 2 3 3 3 4" xfId="29259" xr:uid="{00000000-0005-0000-0000-0000D67C0000}"/>
    <cellStyle name="40% - Dekorfärg2 2 3 3 3 5" xfId="49128" xr:uid="{00000000-0005-0000-0000-0000D77C0000}"/>
    <cellStyle name="40% - Dekorfärg2 2 3 3 3_Tabell 6a K" xfId="23625" xr:uid="{00000000-0005-0000-0000-0000D87C0000}"/>
    <cellStyle name="40% - Dekorfärg2 2 3 3 4" xfId="5070" xr:uid="{00000000-0005-0000-0000-0000D97C0000}"/>
    <cellStyle name="40% - Dekorfärg2 2 3 3 4 2" xfId="13955" xr:uid="{00000000-0005-0000-0000-0000DA7C0000}"/>
    <cellStyle name="40% - Dekorfärg2 2 3 3 4 2 2" xfId="49129" xr:uid="{00000000-0005-0000-0000-0000DB7C0000}"/>
    <cellStyle name="40% - Dekorfärg2 2 3 3 4 3" xfId="31452" xr:uid="{00000000-0005-0000-0000-0000DC7C0000}"/>
    <cellStyle name="40% - Dekorfärg2 2 3 3 4_Tabell 6a K" xfId="24837" xr:uid="{00000000-0005-0000-0000-0000DD7C0000}"/>
    <cellStyle name="40% - Dekorfärg2 2 3 3 5" xfId="9570" xr:uid="{00000000-0005-0000-0000-0000DE7C0000}"/>
    <cellStyle name="40% - Dekorfärg2 2 3 3 5 2" xfId="49130" xr:uid="{00000000-0005-0000-0000-0000DF7C0000}"/>
    <cellStyle name="40% - Dekorfärg2 2 3 3 6" xfId="27067" xr:uid="{00000000-0005-0000-0000-0000E07C0000}"/>
    <cellStyle name="40% - Dekorfärg2 2 3 3 7" xfId="49131" xr:uid="{00000000-0005-0000-0000-0000E17C0000}"/>
    <cellStyle name="40% - Dekorfärg2 2 3 3_Tabell 6a K" xfId="18011" xr:uid="{00000000-0005-0000-0000-0000E27C0000}"/>
    <cellStyle name="40% - Dekorfärg2 2 3 4" xfId="1109" xr:uid="{00000000-0005-0000-0000-0000E37C0000}"/>
    <cellStyle name="40% - Dekorfärg2 2 3 4 2" xfId="1788" xr:uid="{00000000-0005-0000-0000-0000E47C0000}"/>
    <cellStyle name="40% - Dekorfärg2 2 3 4 2 2" xfId="3980" xr:uid="{00000000-0005-0000-0000-0000E57C0000}"/>
    <cellStyle name="40% - Dekorfärg2 2 3 4 2 2 2" xfId="8366" xr:uid="{00000000-0005-0000-0000-0000E67C0000}"/>
    <cellStyle name="40% - Dekorfärg2 2 3 4 2 2 2 2" xfId="17251" xr:uid="{00000000-0005-0000-0000-0000E77C0000}"/>
    <cellStyle name="40% - Dekorfärg2 2 3 4 2 2 2 2 2" xfId="49132" xr:uid="{00000000-0005-0000-0000-0000E87C0000}"/>
    <cellStyle name="40% - Dekorfärg2 2 3 4 2 2 2 3" xfId="34748" xr:uid="{00000000-0005-0000-0000-0000E97C0000}"/>
    <cellStyle name="40% - Dekorfärg2 2 3 4 2 2 2_Tabell 6a K" xfId="24050" xr:uid="{00000000-0005-0000-0000-0000EA7C0000}"/>
    <cellStyle name="40% - Dekorfärg2 2 3 4 2 2 3" xfId="12865" xr:uid="{00000000-0005-0000-0000-0000EB7C0000}"/>
    <cellStyle name="40% - Dekorfärg2 2 3 4 2 2 3 2" xfId="49133" xr:uid="{00000000-0005-0000-0000-0000EC7C0000}"/>
    <cellStyle name="40% - Dekorfärg2 2 3 4 2 2 4" xfId="30362" xr:uid="{00000000-0005-0000-0000-0000ED7C0000}"/>
    <cellStyle name="40% - Dekorfärg2 2 3 4 2 2 5" xfId="49134" xr:uid="{00000000-0005-0000-0000-0000EE7C0000}"/>
    <cellStyle name="40% - Dekorfärg2 2 3 4 2 2_Tabell 6a K" xfId="25384" xr:uid="{00000000-0005-0000-0000-0000EF7C0000}"/>
    <cellStyle name="40% - Dekorfärg2 2 3 4 2 3" xfId="6173" xr:uid="{00000000-0005-0000-0000-0000F07C0000}"/>
    <cellStyle name="40% - Dekorfärg2 2 3 4 2 3 2" xfId="15058" xr:uid="{00000000-0005-0000-0000-0000F17C0000}"/>
    <cellStyle name="40% - Dekorfärg2 2 3 4 2 3 2 2" xfId="49135" xr:uid="{00000000-0005-0000-0000-0000F27C0000}"/>
    <cellStyle name="40% - Dekorfärg2 2 3 4 2 3 3" xfId="32555" xr:uid="{00000000-0005-0000-0000-0000F37C0000}"/>
    <cellStyle name="40% - Dekorfärg2 2 3 4 2 3_Tabell 6a K" xfId="18732" xr:uid="{00000000-0005-0000-0000-0000F47C0000}"/>
    <cellStyle name="40% - Dekorfärg2 2 3 4 2 4" xfId="10673" xr:uid="{00000000-0005-0000-0000-0000F57C0000}"/>
    <cellStyle name="40% - Dekorfärg2 2 3 4 2 4 2" xfId="49136" xr:uid="{00000000-0005-0000-0000-0000F67C0000}"/>
    <cellStyle name="40% - Dekorfärg2 2 3 4 2 5" xfId="28170" xr:uid="{00000000-0005-0000-0000-0000F77C0000}"/>
    <cellStyle name="40% - Dekorfärg2 2 3 4 2 6" xfId="49137" xr:uid="{00000000-0005-0000-0000-0000F87C0000}"/>
    <cellStyle name="40% - Dekorfärg2 2 3 4 2_Tabell 6a K" xfId="18433" xr:uid="{00000000-0005-0000-0000-0000F97C0000}"/>
    <cellStyle name="40% - Dekorfärg2 2 3 4 3" xfId="3301" xr:uid="{00000000-0005-0000-0000-0000FA7C0000}"/>
    <cellStyle name="40% - Dekorfärg2 2 3 4 3 2" xfId="7687" xr:uid="{00000000-0005-0000-0000-0000FB7C0000}"/>
    <cellStyle name="40% - Dekorfärg2 2 3 4 3 2 2" xfId="16572" xr:uid="{00000000-0005-0000-0000-0000FC7C0000}"/>
    <cellStyle name="40% - Dekorfärg2 2 3 4 3 2 2 2" xfId="49138" xr:uid="{00000000-0005-0000-0000-0000FD7C0000}"/>
    <cellStyle name="40% - Dekorfärg2 2 3 4 3 2 3" xfId="34069" xr:uid="{00000000-0005-0000-0000-0000FE7C0000}"/>
    <cellStyle name="40% - Dekorfärg2 2 3 4 3 2_Tabell 6a K" xfId="25555" xr:uid="{00000000-0005-0000-0000-0000FF7C0000}"/>
    <cellStyle name="40% - Dekorfärg2 2 3 4 3 3" xfId="12186" xr:uid="{00000000-0005-0000-0000-0000007D0000}"/>
    <cellStyle name="40% - Dekorfärg2 2 3 4 3 3 2" xfId="49139" xr:uid="{00000000-0005-0000-0000-0000017D0000}"/>
    <cellStyle name="40% - Dekorfärg2 2 3 4 3 4" xfId="29683" xr:uid="{00000000-0005-0000-0000-0000027D0000}"/>
    <cellStyle name="40% - Dekorfärg2 2 3 4 3 5" xfId="49140" xr:uid="{00000000-0005-0000-0000-0000037D0000}"/>
    <cellStyle name="40% - Dekorfärg2 2 3 4 3_Tabell 6a K" xfId="20465" xr:uid="{00000000-0005-0000-0000-0000047D0000}"/>
    <cellStyle name="40% - Dekorfärg2 2 3 4 4" xfId="5494" xr:uid="{00000000-0005-0000-0000-0000057D0000}"/>
    <cellStyle name="40% - Dekorfärg2 2 3 4 4 2" xfId="14379" xr:uid="{00000000-0005-0000-0000-0000067D0000}"/>
    <cellStyle name="40% - Dekorfärg2 2 3 4 4 2 2" xfId="49141" xr:uid="{00000000-0005-0000-0000-0000077D0000}"/>
    <cellStyle name="40% - Dekorfärg2 2 3 4 4 3" xfId="31876" xr:uid="{00000000-0005-0000-0000-0000087D0000}"/>
    <cellStyle name="40% - Dekorfärg2 2 3 4 4_Tabell 6a K" xfId="26086" xr:uid="{00000000-0005-0000-0000-0000097D0000}"/>
    <cellStyle name="40% - Dekorfärg2 2 3 4 5" xfId="9994" xr:uid="{00000000-0005-0000-0000-00000A7D0000}"/>
    <cellStyle name="40% - Dekorfärg2 2 3 4 5 2" xfId="49142" xr:uid="{00000000-0005-0000-0000-00000B7D0000}"/>
    <cellStyle name="40% - Dekorfärg2 2 3 4 6" xfId="27491" xr:uid="{00000000-0005-0000-0000-00000C7D0000}"/>
    <cellStyle name="40% - Dekorfärg2 2 3 4 7" xfId="49143" xr:uid="{00000000-0005-0000-0000-00000D7D0000}"/>
    <cellStyle name="40% - Dekorfärg2 2 3 4_Tabell 6a K" xfId="20880" xr:uid="{00000000-0005-0000-0000-00000E7D0000}"/>
    <cellStyle name="40% - Dekorfärg2 2 3 5" xfId="1784" xr:uid="{00000000-0005-0000-0000-00000F7D0000}"/>
    <cellStyle name="40% - Dekorfärg2 2 3 5 2" xfId="3976" xr:uid="{00000000-0005-0000-0000-0000107D0000}"/>
    <cellStyle name="40% - Dekorfärg2 2 3 5 2 2" xfId="8362" xr:uid="{00000000-0005-0000-0000-0000117D0000}"/>
    <cellStyle name="40% - Dekorfärg2 2 3 5 2 2 2" xfId="17247" xr:uid="{00000000-0005-0000-0000-0000127D0000}"/>
    <cellStyle name="40% - Dekorfärg2 2 3 5 2 2 2 2" xfId="49144" xr:uid="{00000000-0005-0000-0000-0000137D0000}"/>
    <cellStyle name="40% - Dekorfärg2 2 3 5 2 2 3" xfId="34744" xr:uid="{00000000-0005-0000-0000-0000147D0000}"/>
    <cellStyle name="40% - Dekorfärg2 2 3 5 2 2_Tabell 6a K" xfId="23215" xr:uid="{00000000-0005-0000-0000-0000157D0000}"/>
    <cellStyle name="40% - Dekorfärg2 2 3 5 2 3" xfId="12861" xr:uid="{00000000-0005-0000-0000-0000167D0000}"/>
    <cellStyle name="40% - Dekorfärg2 2 3 5 2 3 2" xfId="49145" xr:uid="{00000000-0005-0000-0000-0000177D0000}"/>
    <cellStyle name="40% - Dekorfärg2 2 3 5 2 4" xfId="30358" xr:uid="{00000000-0005-0000-0000-0000187D0000}"/>
    <cellStyle name="40% - Dekorfärg2 2 3 5 2 5" xfId="49146" xr:uid="{00000000-0005-0000-0000-0000197D0000}"/>
    <cellStyle name="40% - Dekorfärg2 2 3 5 2_Tabell 6a K" xfId="18952" xr:uid="{00000000-0005-0000-0000-00001A7D0000}"/>
    <cellStyle name="40% - Dekorfärg2 2 3 5 3" xfId="6169" xr:uid="{00000000-0005-0000-0000-00001B7D0000}"/>
    <cellStyle name="40% - Dekorfärg2 2 3 5 3 2" xfId="15054" xr:uid="{00000000-0005-0000-0000-00001C7D0000}"/>
    <cellStyle name="40% - Dekorfärg2 2 3 5 3 2 2" xfId="49147" xr:uid="{00000000-0005-0000-0000-00001D7D0000}"/>
    <cellStyle name="40% - Dekorfärg2 2 3 5 3 3" xfId="32551" xr:uid="{00000000-0005-0000-0000-00001E7D0000}"/>
    <cellStyle name="40% - Dekorfärg2 2 3 5 3_Tabell 6a K" xfId="17840" xr:uid="{00000000-0005-0000-0000-00001F7D0000}"/>
    <cellStyle name="40% - Dekorfärg2 2 3 5 4" xfId="10669" xr:uid="{00000000-0005-0000-0000-0000207D0000}"/>
    <cellStyle name="40% - Dekorfärg2 2 3 5 4 2" xfId="49148" xr:uid="{00000000-0005-0000-0000-0000217D0000}"/>
    <cellStyle name="40% - Dekorfärg2 2 3 5 5" xfId="28166" xr:uid="{00000000-0005-0000-0000-0000227D0000}"/>
    <cellStyle name="40% - Dekorfärg2 2 3 5 6" xfId="49149" xr:uid="{00000000-0005-0000-0000-0000237D0000}"/>
    <cellStyle name="40% - Dekorfärg2 2 3 5_Tabell 6a K" xfId="25220" xr:uid="{00000000-0005-0000-0000-0000247D0000}"/>
    <cellStyle name="40% - Dekorfärg2 2 3 6" xfId="2453" xr:uid="{00000000-0005-0000-0000-0000257D0000}"/>
    <cellStyle name="40% - Dekorfärg2 2 3 6 2" xfId="6839" xr:uid="{00000000-0005-0000-0000-0000267D0000}"/>
    <cellStyle name="40% - Dekorfärg2 2 3 6 2 2" xfId="15724" xr:uid="{00000000-0005-0000-0000-0000277D0000}"/>
    <cellStyle name="40% - Dekorfärg2 2 3 6 2 2 2" xfId="49150" xr:uid="{00000000-0005-0000-0000-0000287D0000}"/>
    <cellStyle name="40% - Dekorfärg2 2 3 6 2 3" xfId="33221" xr:uid="{00000000-0005-0000-0000-0000297D0000}"/>
    <cellStyle name="40% - Dekorfärg2 2 3 6 2_Tabell 6a K" xfId="22733" xr:uid="{00000000-0005-0000-0000-00002A7D0000}"/>
    <cellStyle name="40% - Dekorfärg2 2 3 6 3" xfId="11338" xr:uid="{00000000-0005-0000-0000-00002B7D0000}"/>
    <cellStyle name="40% - Dekorfärg2 2 3 6 3 2" xfId="49151" xr:uid="{00000000-0005-0000-0000-00002C7D0000}"/>
    <cellStyle name="40% - Dekorfärg2 2 3 6 4" xfId="28835" xr:uid="{00000000-0005-0000-0000-00002D7D0000}"/>
    <cellStyle name="40% - Dekorfärg2 2 3 6 5" xfId="49152" xr:uid="{00000000-0005-0000-0000-00002E7D0000}"/>
    <cellStyle name="40% - Dekorfärg2 2 3 6_Tabell 6a K" xfId="24357" xr:uid="{00000000-0005-0000-0000-00002F7D0000}"/>
    <cellStyle name="40% - Dekorfärg2 2 3 7" xfId="4646" xr:uid="{00000000-0005-0000-0000-0000307D0000}"/>
    <cellStyle name="40% - Dekorfärg2 2 3 7 2" xfId="13531" xr:uid="{00000000-0005-0000-0000-0000317D0000}"/>
    <cellStyle name="40% - Dekorfärg2 2 3 7 2 2" xfId="49153" xr:uid="{00000000-0005-0000-0000-0000327D0000}"/>
    <cellStyle name="40% - Dekorfärg2 2 3 7 3" xfId="31028" xr:uid="{00000000-0005-0000-0000-0000337D0000}"/>
    <cellStyle name="40% - Dekorfärg2 2 3 7_Tabell 6a K" xfId="25601" xr:uid="{00000000-0005-0000-0000-0000347D0000}"/>
    <cellStyle name="40% - Dekorfärg2 2 3 8" xfId="9146" xr:uid="{00000000-0005-0000-0000-0000357D0000}"/>
    <cellStyle name="40% - Dekorfärg2 2 3 8 2" xfId="49154" xr:uid="{00000000-0005-0000-0000-0000367D0000}"/>
    <cellStyle name="40% - Dekorfärg2 2 3 9" xfId="26643" xr:uid="{00000000-0005-0000-0000-0000377D0000}"/>
    <cellStyle name="40% - Dekorfärg2 2 3_Tabell 6a K" xfId="18777" xr:uid="{00000000-0005-0000-0000-0000387D0000}"/>
    <cellStyle name="40% - Dekorfärg2 2 4" xfId="317" xr:uid="{00000000-0005-0000-0000-0000397D0000}"/>
    <cellStyle name="40% - Dekorfärg2 2 4 10" xfId="49155" xr:uid="{00000000-0005-0000-0000-00003A7D0000}"/>
    <cellStyle name="40% - Dekorfärg2 2 4 11" xfId="49156" xr:uid="{00000000-0005-0000-0000-00003B7D0000}"/>
    <cellStyle name="40% - Dekorfärg2 2 4 2" xfId="529" xr:uid="{00000000-0005-0000-0000-00003C7D0000}"/>
    <cellStyle name="40% - Dekorfärg2 2 4 2 2" xfId="953" xr:uid="{00000000-0005-0000-0000-00003D7D0000}"/>
    <cellStyle name="40% - Dekorfärg2 2 4 2 2 2" xfId="1791" xr:uid="{00000000-0005-0000-0000-00003E7D0000}"/>
    <cellStyle name="40% - Dekorfärg2 2 4 2 2 2 2" xfId="3983" xr:uid="{00000000-0005-0000-0000-00003F7D0000}"/>
    <cellStyle name="40% - Dekorfärg2 2 4 2 2 2 2 2" xfId="8369" xr:uid="{00000000-0005-0000-0000-0000407D0000}"/>
    <cellStyle name="40% - Dekorfärg2 2 4 2 2 2 2 2 2" xfId="17254" xr:uid="{00000000-0005-0000-0000-0000417D0000}"/>
    <cellStyle name="40% - Dekorfärg2 2 4 2 2 2 2 2 2 2" xfId="49157" xr:uid="{00000000-0005-0000-0000-0000427D0000}"/>
    <cellStyle name="40% - Dekorfärg2 2 4 2 2 2 2 2 3" xfId="34751" xr:uid="{00000000-0005-0000-0000-0000437D0000}"/>
    <cellStyle name="40% - Dekorfärg2 2 4 2 2 2 2 2_Tabell 6a K" xfId="23094" xr:uid="{00000000-0005-0000-0000-0000447D0000}"/>
    <cellStyle name="40% - Dekorfärg2 2 4 2 2 2 2 3" xfId="12868" xr:uid="{00000000-0005-0000-0000-0000457D0000}"/>
    <cellStyle name="40% - Dekorfärg2 2 4 2 2 2 2 3 2" xfId="49158" xr:uid="{00000000-0005-0000-0000-0000467D0000}"/>
    <cellStyle name="40% - Dekorfärg2 2 4 2 2 2 2 4" xfId="30365" xr:uid="{00000000-0005-0000-0000-0000477D0000}"/>
    <cellStyle name="40% - Dekorfärg2 2 4 2 2 2 2 5" xfId="49159" xr:uid="{00000000-0005-0000-0000-0000487D0000}"/>
    <cellStyle name="40% - Dekorfärg2 2 4 2 2 2 2_Tabell 6a K" xfId="22180" xr:uid="{00000000-0005-0000-0000-0000497D0000}"/>
    <cellStyle name="40% - Dekorfärg2 2 4 2 2 2 3" xfId="6176" xr:uid="{00000000-0005-0000-0000-00004A7D0000}"/>
    <cellStyle name="40% - Dekorfärg2 2 4 2 2 2 3 2" xfId="15061" xr:uid="{00000000-0005-0000-0000-00004B7D0000}"/>
    <cellStyle name="40% - Dekorfärg2 2 4 2 2 2 3 2 2" xfId="49160" xr:uid="{00000000-0005-0000-0000-00004C7D0000}"/>
    <cellStyle name="40% - Dekorfärg2 2 4 2 2 2 3 3" xfId="32558" xr:uid="{00000000-0005-0000-0000-00004D7D0000}"/>
    <cellStyle name="40% - Dekorfärg2 2 4 2 2 2 3_Tabell 6a K" xfId="24390" xr:uid="{00000000-0005-0000-0000-00004E7D0000}"/>
    <cellStyle name="40% - Dekorfärg2 2 4 2 2 2 4" xfId="10676" xr:uid="{00000000-0005-0000-0000-00004F7D0000}"/>
    <cellStyle name="40% - Dekorfärg2 2 4 2 2 2 4 2" xfId="49161" xr:uid="{00000000-0005-0000-0000-0000507D0000}"/>
    <cellStyle name="40% - Dekorfärg2 2 4 2 2 2 5" xfId="28173" xr:uid="{00000000-0005-0000-0000-0000517D0000}"/>
    <cellStyle name="40% - Dekorfärg2 2 4 2 2 2 6" xfId="49162" xr:uid="{00000000-0005-0000-0000-0000527D0000}"/>
    <cellStyle name="40% - Dekorfärg2 2 4 2 2 2_Tabell 6a K" xfId="19961" xr:uid="{00000000-0005-0000-0000-0000537D0000}"/>
    <cellStyle name="40% - Dekorfärg2 2 4 2 2 3" xfId="3145" xr:uid="{00000000-0005-0000-0000-0000547D0000}"/>
    <cellStyle name="40% - Dekorfärg2 2 4 2 2 3 2" xfId="7531" xr:uid="{00000000-0005-0000-0000-0000557D0000}"/>
    <cellStyle name="40% - Dekorfärg2 2 4 2 2 3 2 2" xfId="16416" xr:uid="{00000000-0005-0000-0000-0000567D0000}"/>
    <cellStyle name="40% - Dekorfärg2 2 4 2 2 3 2 2 2" xfId="49163" xr:uid="{00000000-0005-0000-0000-0000577D0000}"/>
    <cellStyle name="40% - Dekorfärg2 2 4 2 2 3 2 3" xfId="33913" xr:uid="{00000000-0005-0000-0000-0000587D0000}"/>
    <cellStyle name="40% - Dekorfärg2 2 4 2 2 3 2_Tabell 6a K" xfId="26165" xr:uid="{00000000-0005-0000-0000-0000597D0000}"/>
    <cellStyle name="40% - Dekorfärg2 2 4 2 2 3 3" xfId="12030" xr:uid="{00000000-0005-0000-0000-00005A7D0000}"/>
    <cellStyle name="40% - Dekorfärg2 2 4 2 2 3 3 2" xfId="49164" xr:uid="{00000000-0005-0000-0000-00005B7D0000}"/>
    <cellStyle name="40% - Dekorfärg2 2 4 2 2 3 4" xfId="29527" xr:uid="{00000000-0005-0000-0000-00005C7D0000}"/>
    <cellStyle name="40% - Dekorfärg2 2 4 2 2 3 5" xfId="49165" xr:uid="{00000000-0005-0000-0000-00005D7D0000}"/>
    <cellStyle name="40% - Dekorfärg2 2 4 2 2 3_Tabell 6a K" xfId="23463" xr:uid="{00000000-0005-0000-0000-00005E7D0000}"/>
    <cellStyle name="40% - Dekorfärg2 2 4 2 2 4" xfId="5338" xr:uid="{00000000-0005-0000-0000-00005F7D0000}"/>
    <cellStyle name="40% - Dekorfärg2 2 4 2 2 4 2" xfId="14223" xr:uid="{00000000-0005-0000-0000-0000607D0000}"/>
    <cellStyle name="40% - Dekorfärg2 2 4 2 2 4 2 2" xfId="49166" xr:uid="{00000000-0005-0000-0000-0000617D0000}"/>
    <cellStyle name="40% - Dekorfärg2 2 4 2 2 4 3" xfId="31720" xr:uid="{00000000-0005-0000-0000-0000627D0000}"/>
    <cellStyle name="40% - Dekorfärg2 2 4 2 2 4_Tabell 6a K" xfId="21384" xr:uid="{00000000-0005-0000-0000-0000637D0000}"/>
    <cellStyle name="40% - Dekorfärg2 2 4 2 2 5" xfId="9838" xr:uid="{00000000-0005-0000-0000-0000647D0000}"/>
    <cellStyle name="40% - Dekorfärg2 2 4 2 2 5 2" xfId="49167" xr:uid="{00000000-0005-0000-0000-0000657D0000}"/>
    <cellStyle name="40% - Dekorfärg2 2 4 2 2 6" xfId="27335" xr:uid="{00000000-0005-0000-0000-0000667D0000}"/>
    <cellStyle name="40% - Dekorfärg2 2 4 2 2 7" xfId="49168" xr:uid="{00000000-0005-0000-0000-0000677D0000}"/>
    <cellStyle name="40% - Dekorfärg2 2 4 2 2_Tabell 6a K" xfId="21122" xr:uid="{00000000-0005-0000-0000-0000687D0000}"/>
    <cellStyle name="40% - Dekorfärg2 2 4 2 3" xfId="1790" xr:uid="{00000000-0005-0000-0000-0000697D0000}"/>
    <cellStyle name="40% - Dekorfärg2 2 4 2 3 2" xfId="3982" xr:uid="{00000000-0005-0000-0000-00006A7D0000}"/>
    <cellStyle name="40% - Dekorfärg2 2 4 2 3 2 2" xfId="8368" xr:uid="{00000000-0005-0000-0000-00006B7D0000}"/>
    <cellStyle name="40% - Dekorfärg2 2 4 2 3 2 2 2" xfId="17253" xr:uid="{00000000-0005-0000-0000-00006C7D0000}"/>
    <cellStyle name="40% - Dekorfärg2 2 4 2 3 2 2 2 2" xfId="49169" xr:uid="{00000000-0005-0000-0000-00006D7D0000}"/>
    <cellStyle name="40% - Dekorfärg2 2 4 2 3 2 2 3" xfId="34750" xr:uid="{00000000-0005-0000-0000-00006E7D0000}"/>
    <cellStyle name="40% - Dekorfärg2 2 4 2 3 2 2_Tabell 6a K" xfId="18150" xr:uid="{00000000-0005-0000-0000-00006F7D0000}"/>
    <cellStyle name="40% - Dekorfärg2 2 4 2 3 2 3" xfId="12867" xr:uid="{00000000-0005-0000-0000-0000707D0000}"/>
    <cellStyle name="40% - Dekorfärg2 2 4 2 3 2 3 2" xfId="49170" xr:uid="{00000000-0005-0000-0000-0000717D0000}"/>
    <cellStyle name="40% - Dekorfärg2 2 4 2 3 2 4" xfId="30364" xr:uid="{00000000-0005-0000-0000-0000727D0000}"/>
    <cellStyle name="40% - Dekorfärg2 2 4 2 3 2 5" xfId="49171" xr:uid="{00000000-0005-0000-0000-0000737D0000}"/>
    <cellStyle name="40% - Dekorfärg2 2 4 2 3 2_Tabell 6a K" xfId="26473" xr:uid="{00000000-0005-0000-0000-0000747D0000}"/>
    <cellStyle name="40% - Dekorfärg2 2 4 2 3 3" xfId="6175" xr:uid="{00000000-0005-0000-0000-0000757D0000}"/>
    <cellStyle name="40% - Dekorfärg2 2 4 2 3 3 2" xfId="15060" xr:uid="{00000000-0005-0000-0000-0000767D0000}"/>
    <cellStyle name="40% - Dekorfärg2 2 4 2 3 3 2 2" xfId="49172" xr:uid="{00000000-0005-0000-0000-0000777D0000}"/>
    <cellStyle name="40% - Dekorfärg2 2 4 2 3 3 3" xfId="32557" xr:uid="{00000000-0005-0000-0000-0000787D0000}"/>
    <cellStyle name="40% - Dekorfärg2 2 4 2 3 3_Tabell 6a K" xfId="19334" xr:uid="{00000000-0005-0000-0000-0000797D0000}"/>
    <cellStyle name="40% - Dekorfärg2 2 4 2 3 4" xfId="10675" xr:uid="{00000000-0005-0000-0000-00007A7D0000}"/>
    <cellStyle name="40% - Dekorfärg2 2 4 2 3 4 2" xfId="49173" xr:uid="{00000000-0005-0000-0000-00007B7D0000}"/>
    <cellStyle name="40% - Dekorfärg2 2 4 2 3 5" xfId="28172" xr:uid="{00000000-0005-0000-0000-00007C7D0000}"/>
    <cellStyle name="40% - Dekorfärg2 2 4 2 3 6" xfId="49174" xr:uid="{00000000-0005-0000-0000-00007D7D0000}"/>
    <cellStyle name="40% - Dekorfärg2 2 4 2 3_Tabell 6a K" xfId="23292" xr:uid="{00000000-0005-0000-0000-00007E7D0000}"/>
    <cellStyle name="40% - Dekorfärg2 2 4 2 4" xfId="2721" xr:uid="{00000000-0005-0000-0000-00007F7D0000}"/>
    <cellStyle name="40% - Dekorfärg2 2 4 2 4 2" xfId="7107" xr:uid="{00000000-0005-0000-0000-0000807D0000}"/>
    <cellStyle name="40% - Dekorfärg2 2 4 2 4 2 2" xfId="15992" xr:uid="{00000000-0005-0000-0000-0000817D0000}"/>
    <cellStyle name="40% - Dekorfärg2 2 4 2 4 2 2 2" xfId="49175" xr:uid="{00000000-0005-0000-0000-0000827D0000}"/>
    <cellStyle name="40% - Dekorfärg2 2 4 2 4 2 3" xfId="33489" xr:uid="{00000000-0005-0000-0000-0000837D0000}"/>
    <cellStyle name="40% - Dekorfärg2 2 4 2 4 2_Tabell 6a K" xfId="21772" xr:uid="{00000000-0005-0000-0000-0000847D0000}"/>
    <cellStyle name="40% - Dekorfärg2 2 4 2 4 3" xfId="11606" xr:uid="{00000000-0005-0000-0000-0000857D0000}"/>
    <cellStyle name="40% - Dekorfärg2 2 4 2 4 3 2" xfId="49176" xr:uid="{00000000-0005-0000-0000-0000867D0000}"/>
    <cellStyle name="40% - Dekorfärg2 2 4 2 4 4" xfId="29103" xr:uid="{00000000-0005-0000-0000-0000877D0000}"/>
    <cellStyle name="40% - Dekorfärg2 2 4 2 4 5" xfId="49177" xr:uid="{00000000-0005-0000-0000-0000887D0000}"/>
    <cellStyle name="40% - Dekorfärg2 2 4 2 4_Tabell 6a K" xfId="25579" xr:uid="{00000000-0005-0000-0000-0000897D0000}"/>
    <cellStyle name="40% - Dekorfärg2 2 4 2 5" xfId="4914" xr:uid="{00000000-0005-0000-0000-00008A7D0000}"/>
    <cellStyle name="40% - Dekorfärg2 2 4 2 5 2" xfId="13799" xr:uid="{00000000-0005-0000-0000-00008B7D0000}"/>
    <cellStyle name="40% - Dekorfärg2 2 4 2 5 2 2" xfId="49178" xr:uid="{00000000-0005-0000-0000-00008C7D0000}"/>
    <cellStyle name="40% - Dekorfärg2 2 4 2 5 3" xfId="31296" xr:uid="{00000000-0005-0000-0000-00008D7D0000}"/>
    <cellStyle name="40% - Dekorfärg2 2 4 2 5_Tabell 6a K" xfId="19213" xr:uid="{00000000-0005-0000-0000-00008E7D0000}"/>
    <cellStyle name="40% - Dekorfärg2 2 4 2 6" xfId="9414" xr:uid="{00000000-0005-0000-0000-00008F7D0000}"/>
    <cellStyle name="40% - Dekorfärg2 2 4 2 6 2" xfId="49179" xr:uid="{00000000-0005-0000-0000-0000907D0000}"/>
    <cellStyle name="40% - Dekorfärg2 2 4 2 7" xfId="26911" xr:uid="{00000000-0005-0000-0000-0000917D0000}"/>
    <cellStyle name="40% - Dekorfärg2 2 4 2 8" xfId="49180" xr:uid="{00000000-0005-0000-0000-0000927D0000}"/>
    <cellStyle name="40% - Dekorfärg2 2 4 2_Tabell 6a K" xfId="23051" xr:uid="{00000000-0005-0000-0000-0000937D0000}"/>
    <cellStyle name="40% - Dekorfärg2 2 4 3" xfId="741" xr:uid="{00000000-0005-0000-0000-0000947D0000}"/>
    <cellStyle name="40% - Dekorfärg2 2 4 3 2" xfId="1792" xr:uid="{00000000-0005-0000-0000-0000957D0000}"/>
    <cellStyle name="40% - Dekorfärg2 2 4 3 2 2" xfId="3984" xr:uid="{00000000-0005-0000-0000-0000967D0000}"/>
    <cellStyle name="40% - Dekorfärg2 2 4 3 2 2 2" xfId="8370" xr:uid="{00000000-0005-0000-0000-0000977D0000}"/>
    <cellStyle name="40% - Dekorfärg2 2 4 3 2 2 2 2" xfId="17255" xr:uid="{00000000-0005-0000-0000-0000987D0000}"/>
    <cellStyle name="40% - Dekorfärg2 2 4 3 2 2 2 2 2" xfId="49181" xr:uid="{00000000-0005-0000-0000-0000997D0000}"/>
    <cellStyle name="40% - Dekorfärg2 2 4 3 2 2 2 3" xfId="34752" xr:uid="{00000000-0005-0000-0000-00009A7D0000}"/>
    <cellStyle name="40% - Dekorfärg2 2 4 3 2 2 2_Tabell 6a K" xfId="9018" xr:uid="{00000000-0005-0000-0000-00009B7D0000}"/>
    <cellStyle name="40% - Dekorfärg2 2 4 3 2 2 3" xfId="12869" xr:uid="{00000000-0005-0000-0000-00009C7D0000}"/>
    <cellStyle name="40% - Dekorfärg2 2 4 3 2 2 3 2" xfId="49182" xr:uid="{00000000-0005-0000-0000-00009D7D0000}"/>
    <cellStyle name="40% - Dekorfärg2 2 4 3 2 2 4" xfId="30366" xr:uid="{00000000-0005-0000-0000-00009E7D0000}"/>
    <cellStyle name="40% - Dekorfärg2 2 4 3 2 2 5" xfId="49183" xr:uid="{00000000-0005-0000-0000-00009F7D0000}"/>
    <cellStyle name="40% - Dekorfärg2 2 4 3 2 2_Tabell 6a K" xfId="17938" xr:uid="{00000000-0005-0000-0000-0000A07D0000}"/>
    <cellStyle name="40% - Dekorfärg2 2 4 3 2 3" xfId="6177" xr:uid="{00000000-0005-0000-0000-0000A17D0000}"/>
    <cellStyle name="40% - Dekorfärg2 2 4 3 2 3 2" xfId="15062" xr:uid="{00000000-0005-0000-0000-0000A27D0000}"/>
    <cellStyle name="40% - Dekorfärg2 2 4 3 2 3 2 2" xfId="49184" xr:uid="{00000000-0005-0000-0000-0000A37D0000}"/>
    <cellStyle name="40% - Dekorfärg2 2 4 3 2 3 3" xfId="32559" xr:uid="{00000000-0005-0000-0000-0000A47D0000}"/>
    <cellStyle name="40% - Dekorfärg2 2 4 3 2 3_Tabell 6a K" xfId="24510" xr:uid="{00000000-0005-0000-0000-0000A57D0000}"/>
    <cellStyle name="40% - Dekorfärg2 2 4 3 2 4" xfId="10677" xr:uid="{00000000-0005-0000-0000-0000A67D0000}"/>
    <cellStyle name="40% - Dekorfärg2 2 4 3 2 4 2" xfId="49185" xr:uid="{00000000-0005-0000-0000-0000A77D0000}"/>
    <cellStyle name="40% - Dekorfärg2 2 4 3 2 5" xfId="28174" xr:uid="{00000000-0005-0000-0000-0000A87D0000}"/>
    <cellStyle name="40% - Dekorfärg2 2 4 3 2 6" xfId="49186" xr:uid="{00000000-0005-0000-0000-0000A97D0000}"/>
    <cellStyle name="40% - Dekorfärg2 2 4 3 2_Tabell 6a K" xfId="22132" xr:uid="{00000000-0005-0000-0000-0000AA7D0000}"/>
    <cellStyle name="40% - Dekorfärg2 2 4 3 3" xfId="2933" xr:uid="{00000000-0005-0000-0000-0000AB7D0000}"/>
    <cellStyle name="40% - Dekorfärg2 2 4 3 3 2" xfId="7319" xr:uid="{00000000-0005-0000-0000-0000AC7D0000}"/>
    <cellStyle name="40% - Dekorfärg2 2 4 3 3 2 2" xfId="16204" xr:uid="{00000000-0005-0000-0000-0000AD7D0000}"/>
    <cellStyle name="40% - Dekorfärg2 2 4 3 3 2 2 2" xfId="49187" xr:uid="{00000000-0005-0000-0000-0000AE7D0000}"/>
    <cellStyle name="40% - Dekorfärg2 2 4 3 3 2 3" xfId="33701" xr:uid="{00000000-0005-0000-0000-0000AF7D0000}"/>
    <cellStyle name="40% - Dekorfärg2 2 4 3 3 2_Tabell 6a K" xfId="24701" xr:uid="{00000000-0005-0000-0000-0000B07D0000}"/>
    <cellStyle name="40% - Dekorfärg2 2 4 3 3 3" xfId="11818" xr:uid="{00000000-0005-0000-0000-0000B17D0000}"/>
    <cellStyle name="40% - Dekorfärg2 2 4 3 3 3 2" xfId="49188" xr:uid="{00000000-0005-0000-0000-0000B27D0000}"/>
    <cellStyle name="40% - Dekorfärg2 2 4 3 3 4" xfId="29315" xr:uid="{00000000-0005-0000-0000-0000B37D0000}"/>
    <cellStyle name="40% - Dekorfärg2 2 4 3 3 5" xfId="49189" xr:uid="{00000000-0005-0000-0000-0000B47D0000}"/>
    <cellStyle name="40% - Dekorfärg2 2 4 3 3_Tabell 6a K" xfId="23084" xr:uid="{00000000-0005-0000-0000-0000B57D0000}"/>
    <cellStyle name="40% - Dekorfärg2 2 4 3 4" xfId="5126" xr:uid="{00000000-0005-0000-0000-0000B67D0000}"/>
    <cellStyle name="40% - Dekorfärg2 2 4 3 4 2" xfId="14011" xr:uid="{00000000-0005-0000-0000-0000B77D0000}"/>
    <cellStyle name="40% - Dekorfärg2 2 4 3 4 2 2" xfId="49190" xr:uid="{00000000-0005-0000-0000-0000B87D0000}"/>
    <cellStyle name="40% - Dekorfärg2 2 4 3 4 3" xfId="31508" xr:uid="{00000000-0005-0000-0000-0000B97D0000}"/>
    <cellStyle name="40% - Dekorfärg2 2 4 3 4_Tabell 6a K" xfId="24008" xr:uid="{00000000-0005-0000-0000-0000BA7D0000}"/>
    <cellStyle name="40% - Dekorfärg2 2 4 3 5" xfId="9626" xr:uid="{00000000-0005-0000-0000-0000BB7D0000}"/>
    <cellStyle name="40% - Dekorfärg2 2 4 3 5 2" xfId="49191" xr:uid="{00000000-0005-0000-0000-0000BC7D0000}"/>
    <cellStyle name="40% - Dekorfärg2 2 4 3 6" xfId="27123" xr:uid="{00000000-0005-0000-0000-0000BD7D0000}"/>
    <cellStyle name="40% - Dekorfärg2 2 4 3 7" xfId="49192" xr:uid="{00000000-0005-0000-0000-0000BE7D0000}"/>
    <cellStyle name="40% - Dekorfärg2 2 4 3_Tabell 6a K" xfId="25463" xr:uid="{00000000-0005-0000-0000-0000BF7D0000}"/>
    <cellStyle name="40% - Dekorfärg2 2 4 4" xfId="1165" xr:uid="{00000000-0005-0000-0000-0000C07D0000}"/>
    <cellStyle name="40% - Dekorfärg2 2 4 4 2" xfId="1793" xr:uid="{00000000-0005-0000-0000-0000C17D0000}"/>
    <cellStyle name="40% - Dekorfärg2 2 4 4 2 2" xfId="3985" xr:uid="{00000000-0005-0000-0000-0000C27D0000}"/>
    <cellStyle name="40% - Dekorfärg2 2 4 4 2 2 2" xfId="8371" xr:uid="{00000000-0005-0000-0000-0000C37D0000}"/>
    <cellStyle name="40% - Dekorfärg2 2 4 4 2 2 2 2" xfId="17256" xr:uid="{00000000-0005-0000-0000-0000C47D0000}"/>
    <cellStyle name="40% - Dekorfärg2 2 4 4 2 2 2 2 2" xfId="49193" xr:uid="{00000000-0005-0000-0000-0000C57D0000}"/>
    <cellStyle name="40% - Dekorfärg2 2 4 4 2 2 2 3" xfId="34753" xr:uid="{00000000-0005-0000-0000-0000C67D0000}"/>
    <cellStyle name="40% - Dekorfärg2 2 4 4 2 2 2_Tabell 6a K" xfId="24093" xr:uid="{00000000-0005-0000-0000-0000C77D0000}"/>
    <cellStyle name="40% - Dekorfärg2 2 4 4 2 2 3" xfId="12870" xr:uid="{00000000-0005-0000-0000-0000C87D0000}"/>
    <cellStyle name="40% - Dekorfärg2 2 4 4 2 2 3 2" xfId="49194" xr:uid="{00000000-0005-0000-0000-0000C97D0000}"/>
    <cellStyle name="40% - Dekorfärg2 2 4 4 2 2 4" xfId="30367" xr:uid="{00000000-0005-0000-0000-0000CA7D0000}"/>
    <cellStyle name="40% - Dekorfärg2 2 4 4 2 2 5" xfId="49195" xr:uid="{00000000-0005-0000-0000-0000CB7D0000}"/>
    <cellStyle name="40% - Dekorfärg2 2 4 4 2 2_Tabell 6a K" xfId="24305" xr:uid="{00000000-0005-0000-0000-0000CC7D0000}"/>
    <cellStyle name="40% - Dekorfärg2 2 4 4 2 3" xfId="6178" xr:uid="{00000000-0005-0000-0000-0000CD7D0000}"/>
    <cellStyle name="40% - Dekorfärg2 2 4 4 2 3 2" xfId="15063" xr:uid="{00000000-0005-0000-0000-0000CE7D0000}"/>
    <cellStyle name="40% - Dekorfärg2 2 4 4 2 3 2 2" xfId="49196" xr:uid="{00000000-0005-0000-0000-0000CF7D0000}"/>
    <cellStyle name="40% - Dekorfärg2 2 4 4 2 3 3" xfId="32560" xr:uid="{00000000-0005-0000-0000-0000D07D0000}"/>
    <cellStyle name="40% - Dekorfärg2 2 4 4 2 3_Tabell 6a K" xfId="18570" xr:uid="{00000000-0005-0000-0000-0000D17D0000}"/>
    <cellStyle name="40% - Dekorfärg2 2 4 4 2 4" xfId="10678" xr:uid="{00000000-0005-0000-0000-0000D27D0000}"/>
    <cellStyle name="40% - Dekorfärg2 2 4 4 2 4 2" xfId="49197" xr:uid="{00000000-0005-0000-0000-0000D37D0000}"/>
    <cellStyle name="40% - Dekorfärg2 2 4 4 2 5" xfId="28175" xr:uid="{00000000-0005-0000-0000-0000D47D0000}"/>
    <cellStyle name="40% - Dekorfärg2 2 4 4 2 6" xfId="49198" xr:uid="{00000000-0005-0000-0000-0000D57D0000}"/>
    <cellStyle name="40% - Dekorfärg2 2 4 4 2_Tabell 6a K" xfId="21121" xr:uid="{00000000-0005-0000-0000-0000D67D0000}"/>
    <cellStyle name="40% - Dekorfärg2 2 4 4 3" xfId="3357" xr:uid="{00000000-0005-0000-0000-0000D77D0000}"/>
    <cellStyle name="40% - Dekorfärg2 2 4 4 3 2" xfId="7743" xr:uid="{00000000-0005-0000-0000-0000D87D0000}"/>
    <cellStyle name="40% - Dekorfärg2 2 4 4 3 2 2" xfId="16628" xr:uid="{00000000-0005-0000-0000-0000D97D0000}"/>
    <cellStyle name="40% - Dekorfärg2 2 4 4 3 2 2 2" xfId="49199" xr:uid="{00000000-0005-0000-0000-0000DA7D0000}"/>
    <cellStyle name="40% - Dekorfärg2 2 4 4 3 2 3" xfId="34125" xr:uid="{00000000-0005-0000-0000-0000DB7D0000}"/>
    <cellStyle name="40% - Dekorfärg2 2 4 4 3 2_Tabell 6a K" xfId="25303" xr:uid="{00000000-0005-0000-0000-0000DC7D0000}"/>
    <cellStyle name="40% - Dekorfärg2 2 4 4 3 3" xfId="12242" xr:uid="{00000000-0005-0000-0000-0000DD7D0000}"/>
    <cellStyle name="40% - Dekorfärg2 2 4 4 3 3 2" xfId="49200" xr:uid="{00000000-0005-0000-0000-0000DE7D0000}"/>
    <cellStyle name="40% - Dekorfärg2 2 4 4 3 4" xfId="29739" xr:uid="{00000000-0005-0000-0000-0000DF7D0000}"/>
    <cellStyle name="40% - Dekorfärg2 2 4 4 3 5" xfId="49201" xr:uid="{00000000-0005-0000-0000-0000E07D0000}"/>
    <cellStyle name="40% - Dekorfärg2 2 4 4 3_Tabell 6a K" xfId="26461" xr:uid="{00000000-0005-0000-0000-0000E17D0000}"/>
    <cellStyle name="40% - Dekorfärg2 2 4 4 4" xfId="5550" xr:uid="{00000000-0005-0000-0000-0000E27D0000}"/>
    <cellStyle name="40% - Dekorfärg2 2 4 4 4 2" xfId="14435" xr:uid="{00000000-0005-0000-0000-0000E37D0000}"/>
    <cellStyle name="40% - Dekorfärg2 2 4 4 4 2 2" xfId="49202" xr:uid="{00000000-0005-0000-0000-0000E47D0000}"/>
    <cellStyle name="40% - Dekorfärg2 2 4 4 4 3" xfId="31932" xr:uid="{00000000-0005-0000-0000-0000E57D0000}"/>
    <cellStyle name="40% - Dekorfärg2 2 4 4 4_Tabell 6a K" xfId="25723" xr:uid="{00000000-0005-0000-0000-0000E67D0000}"/>
    <cellStyle name="40% - Dekorfärg2 2 4 4 5" xfId="10050" xr:uid="{00000000-0005-0000-0000-0000E77D0000}"/>
    <cellStyle name="40% - Dekorfärg2 2 4 4 5 2" xfId="49203" xr:uid="{00000000-0005-0000-0000-0000E87D0000}"/>
    <cellStyle name="40% - Dekorfärg2 2 4 4 6" xfId="27547" xr:uid="{00000000-0005-0000-0000-0000E97D0000}"/>
    <cellStyle name="40% - Dekorfärg2 2 4 4 7" xfId="49204" xr:uid="{00000000-0005-0000-0000-0000EA7D0000}"/>
    <cellStyle name="40% - Dekorfärg2 2 4 4_Tabell 6a K" xfId="22209" xr:uid="{00000000-0005-0000-0000-0000EB7D0000}"/>
    <cellStyle name="40% - Dekorfärg2 2 4 5" xfId="1789" xr:uid="{00000000-0005-0000-0000-0000EC7D0000}"/>
    <cellStyle name="40% - Dekorfärg2 2 4 5 2" xfId="3981" xr:uid="{00000000-0005-0000-0000-0000ED7D0000}"/>
    <cellStyle name="40% - Dekorfärg2 2 4 5 2 2" xfId="8367" xr:uid="{00000000-0005-0000-0000-0000EE7D0000}"/>
    <cellStyle name="40% - Dekorfärg2 2 4 5 2 2 2" xfId="17252" xr:uid="{00000000-0005-0000-0000-0000EF7D0000}"/>
    <cellStyle name="40% - Dekorfärg2 2 4 5 2 2 2 2" xfId="49205" xr:uid="{00000000-0005-0000-0000-0000F07D0000}"/>
    <cellStyle name="40% - Dekorfärg2 2 4 5 2 2 3" xfId="34749" xr:uid="{00000000-0005-0000-0000-0000F17D0000}"/>
    <cellStyle name="40% - Dekorfärg2 2 4 5 2 2_Tabell 6a K" xfId="18571" xr:uid="{00000000-0005-0000-0000-0000F27D0000}"/>
    <cellStyle name="40% - Dekorfärg2 2 4 5 2 3" xfId="12866" xr:uid="{00000000-0005-0000-0000-0000F37D0000}"/>
    <cellStyle name="40% - Dekorfärg2 2 4 5 2 3 2" xfId="49206" xr:uid="{00000000-0005-0000-0000-0000F47D0000}"/>
    <cellStyle name="40% - Dekorfärg2 2 4 5 2 4" xfId="30363" xr:uid="{00000000-0005-0000-0000-0000F57D0000}"/>
    <cellStyle name="40% - Dekorfärg2 2 4 5 2 5" xfId="49207" xr:uid="{00000000-0005-0000-0000-0000F67D0000}"/>
    <cellStyle name="40% - Dekorfärg2 2 4 5 2_Tabell 6a K" xfId="24304" xr:uid="{00000000-0005-0000-0000-0000F77D0000}"/>
    <cellStyle name="40% - Dekorfärg2 2 4 5 3" xfId="6174" xr:uid="{00000000-0005-0000-0000-0000F87D0000}"/>
    <cellStyle name="40% - Dekorfärg2 2 4 5 3 2" xfId="15059" xr:uid="{00000000-0005-0000-0000-0000F97D0000}"/>
    <cellStyle name="40% - Dekorfärg2 2 4 5 3 2 2" xfId="49208" xr:uid="{00000000-0005-0000-0000-0000FA7D0000}"/>
    <cellStyle name="40% - Dekorfärg2 2 4 5 3 3" xfId="32556" xr:uid="{00000000-0005-0000-0000-0000FB7D0000}"/>
    <cellStyle name="40% - Dekorfärg2 2 4 5 3_Tabell 6a K" xfId="18420" xr:uid="{00000000-0005-0000-0000-0000FC7D0000}"/>
    <cellStyle name="40% - Dekorfärg2 2 4 5 4" xfId="10674" xr:uid="{00000000-0005-0000-0000-0000FD7D0000}"/>
    <cellStyle name="40% - Dekorfärg2 2 4 5 4 2" xfId="49209" xr:uid="{00000000-0005-0000-0000-0000FE7D0000}"/>
    <cellStyle name="40% - Dekorfärg2 2 4 5 5" xfId="28171" xr:uid="{00000000-0005-0000-0000-0000FF7D0000}"/>
    <cellStyle name="40% - Dekorfärg2 2 4 5 6" xfId="49210" xr:uid="{00000000-0005-0000-0000-0000007E0000}"/>
    <cellStyle name="40% - Dekorfärg2 2 4 5_Tabell 6a K" xfId="20603" xr:uid="{00000000-0005-0000-0000-0000017E0000}"/>
    <cellStyle name="40% - Dekorfärg2 2 4 6" xfId="2509" xr:uid="{00000000-0005-0000-0000-0000027E0000}"/>
    <cellStyle name="40% - Dekorfärg2 2 4 6 2" xfId="6895" xr:uid="{00000000-0005-0000-0000-0000037E0000}"/>
    <cellStyle name="40% - Dekorfärg2 2 4 6 2 2" xfId="15780" xr:uid="{00000000-0005-0000-0000-0000047E0000}"/>
    <cellStyle name="40% - Dekorfärg2 2 4 6 2 2 2" xfId="49211" xr:uid="{00000000-0005-0000-0000-0000057E0000}"/>
    <cellStyle name="40% - Dekorfärg2 2 4 6 2 3" xfId="33277" xr:uid="{00000000-0005-0000-0000-0000067E0000}"/>
    <cellStyle name="40% - Dekorfärg2 2 4 6 2_Tabell 6a K" xfId="23424" xr:uid="{00000000-0005-0000-0000-0000077E0000}"/>
    <cellStyle name="40% - Dekorfärg2 2 4 6 3" xfId="11394" xr:uid="{00000000-0005-0000-0000-0000087E0000}"/>
    <cellStyle name="40% - Dekorfärg2 2 4 6 3 2" xfId="49212" xr:uid="{00000000-0005-0000-0000-0000097E0000}"/>
    <cellStyle name="40% - Dekorfärg2 2 4 6 4" xfId="28891" xr:uid="{00000000-0005-0000-0000-00000A7E0000}"/>
    <cellStyle name="40% - Dekorfärg2 2 4 6 5" xfId="49213" xr:uid="{00000000-0005-0000-0000-00000B7E0000}"/>
    <cellStyle name="40% - Dekorfärg2 2 4 6_Tabell 6a K" xfId="19349" xr:uid="{00000000-0005-0000-0000-00000C7E0000}"/>
    <cellStyle name="40% - Dekorfärg2 2 4 7" xfId="4702" xr:uid="{00000000-0005-0000-0000-00000D7E0000}"/>
    <cellStyle name="40% - Dekorfärg2 2 4 7 2" xfId="13587" xr:uid="{00000000-0005-0000-0000-00000E7E0000}"/>
    <cellStyle name="40% - Dekorfärg2 2 4 7 2 2" xfId="49214" xr:uid="{00000000-0005-0000-0000-00000F7E0000}"/>
    <cellStyle name="40% - Dekorfärg2 2 4 7 3" xfId="31084" xr:uid="{00000000-0005-0000-0000-0000107E0000}"/>
    <cellStyle name="40% - Dekorfärg2 2 4 7_Tabell 6a K" xfId="26127" xr:uid="{00000000-0005-0000-0000-0000117E0000}"/>
    <cellStyle name="40% - Dekorfärg2 2 4 8" xfId="9202" xr:uid="{00000000-0005-0000-0000-0000127E0000}"/>
    <cellStyle name="40% - Dekorfärg2 2 4 8 2" xfId="49215" xr:uid="{00000000-0005-0000-0000-0000137E0000}"/>
    <cellStyle name="40% - Dekorfärg2 2 4 9" xfId="26699" xr:uid="{00000000-0005-0000-0000-0000147E0000}"/>
    <cellStyle name="40% - Dekorfärg2 2 4_Tabell 6a K" xfId="18440" xr:uid="{00000000-0005-0000-0000-0000157E0000}"/>
    <cellStyle name="40% - Dekorfärg2 2 5" xfId="219" xr:uid="{00000000-0005-0000-0000-0000167E0000}"/>
    <cellStyle name="40% - Dekorfärg2 2 5 10" xfId="49216" xr:uid="{00000000-0005-0000-0000-0000177E0000}"/>
    <cellStyle name="40% - Dekorfärg2 2 5 11" xfId="49217" xr:uid="{00000000-0005-0000-0000-0000187E0000}"/>
    <cellStyle name="40% - Dekorfärg2 2 5 2" xfId="431" xr:uid="{00000000-0005-0000-0000-0000197E0000}"/>
    <cellStyle name="40% - Dekorfärg2 2 5 2 2" xfId="855" xr:uid="{00000000-0005-0000-0000-00001A7E0000}"/>
    <cellStyle name="40% - Dekorfärg2 2 5 2 2 2" xfId="1796" xr:uid="{00000000-0005-0000-0000-00001B7E0000}"/>
    <cellStyle name="40% - Dekorfärg2 2 5 2 2 2 2" xfId="3988" xr:uid="{00000000-0005-0000-0000-00001C7E0000}"/>
    <cellStyle name="40% - Dekorfärg2 2 5 2 2 2 2 2" xfId="8374" xr:uid="{00000000-0005-0000-0000-00001D7E0000}"/>
    <cellStyle name="40% - Dekorfärg2 2 5 2 2 2 2 2 2" xfId="17259" xr:uid="{00000000-0005-0000-0000-00001E7E0000}"/>
    <cellStyle name="40% - Dekorfärg2 2 5 2 2 2 2 2 2 2" xfId="49218" xr:uid="{00000000-0005-0000-0000-00001F7E0000}"/>
    <cellStyle name="40% - Dekorfärg2 2 5 2 2 2 2 2 3" xfId="34756" xr:uid="{00000000-0005-0000-0000-0000207E0000}"/>
    <cellStyle name="40% - Dekorfärg2 2 5 2 2 2 2 2_Tabell 6a K" xfId="19375" xr:uid="{00000000-0005-0000-0000-0000217E0000}"/>
    <cellStyle name="40% - Dekorfärg2 2 5 2 2 2 2 3" xfId="12873" xr:uid="{00000000-0005-0000-0000-0000227E0000}"/>
    <cellStyle name="40% - Dekorfärg2 2 5 2 2 2 2 3 2" xfId="49219" xr:uid="{00000000-0005-0000-0000-0000237E0000}"/>
    <cellStyle name="40% - Dekorfärg2 2 5 2 2 2 2 4" xfId="30370" xr:uid="{00000000-0005-0000-0000-0000247E0000}"/>
    <cellStyle name="40% - Dekorfärg2 2 5 2 2 2 2 5" xfId="49220" xr:uid="{00000000-0005-0000-0000-0000257E0000}"/>
    <cellStyle name="40% - Dekorfärg2 2 5 2 2 2 2_Tabell 6a K" xfId="19875" xr:uid="{00000000-0005-0000-0000-0000267E0000}"/>
    <cellStyle name="40% - Dekorfärg2 2 5 2 2 2 3" xfId="6181" xr:uid="{00000000-0005-0000-0000-0000277E0000}"/>
    <cellStyle name="40% - Dekorfärg2 2 5 2 2 2 3 2" xfId="15066" xr:uid="{00000000-0005-0000-0000-0000287E0000}"/>
    <cellStyle name="40% - Dekorfärg2 2 5 2 2 2 3 2 2" xfId="49221" xr:uid="{00000000-0005-0000-0000-0000297E0000}"/>
    <cellStyle name="40% - Dekorfärg2 2 5 2 2 2 3 3" xfId="32563" xr:uid="{00000000-0005-0000-0000-00002A7E0000}"/>
    <cellStyle name="40% - Dekorfärg2 2 5 2 2 2 3_Tabell 6a K" xfId="18161" xr:uid="{00000000-0005-0000-0000-00002B7E0000}"/>
    <cellStyle name="40% - Dekorfärg2 2 5 2 2 2 4" xfId="10681" xr:uid="{00000000-0005-0000-0000-00002C7E0000}"/>
    <cellStyle name="40% - Dekorfärg2 2 5 2 2 2 4 2" xfId="49222" xr:uid="{00000000-0005-0000-0000-00002D7E0000}"/>
    <cellStyle name="40% - Dekorfärg2 2 5 2 2 2 5" xfId="28178" xr:uid="{00000000-0005-0000-0000-00002E7E0000}"/>
    <cellStyle name="40% - Dekorfärg2 2 5 2 2 2 6" xfId="49223" xr:uid="{00000000-0005-0000-0000-00002F7E0000}"/>
    <cellStyle name="40% - Dekorfärg2 2 5 2 2 2_Tabell 6a K" xfId="19750" xr:uid="{00000000-0005-0000-0000-0000307E0000}"/>
    <cellStyle name="40% - Dekorfärg2 2 5 2 2 3" xfId="3047" xr:uid="{00000000-0005-0000-0000-0000317E0000}"/>
    <cellStyle name="40% - Dekorfärg2 2 5 2 2 3 2" xfId="7433" xr:uid="{00000000-0005-0000-0000-0000327E0000}"/>
    <cellStyle name="40% - Dekorfärg2 2 5 2 2 3 2 2" xfId="16318" xr:uid="{00000000-0005-0000-0000-0000337E0000}"/>
    <cellStyle name="40% - Dekorfärg2 2 5 2 2 3 2 2 2" xfId="49224" xr:uid="{00000000-0005-0000-0000-0000347E0000}"/>
    <cellStyle name="40% - Dekorfärg2 2 5 2 2 3 2 3" xfId="33815" xr:uid="{00000000-0005-0000-0000-0000357E0000}"/>
    <cellStyle name="40% - Dekorfärg2 2 5 2 2 3 2_Tabell 6a K" xfId="24382" xr:uid="{00000000-0005-0000-0000-0000367E0000}"/>
    <cellStyle name="40% - Dekorfärg2 2 5 2 2 3 3" xfId="11932" xr:uid="{00000000-0005-0000-0000-0000377E0000}"/>
    <cellStyle name="40% - Dekorfärg2 2 5 2 2 3 3 2" xfId="49225" xr:uid="{00000000-0005-0000-0000-0000387E0000}"/>
    <cellStyle name="40% - Dekorfärg2 2 5 2 2 3 4" xfId="29429" xr:uid="{00000000-0005-0000-0000-0000397E0000}"/>
    <cellStyle name="40% - Dekorfärg2 2 5 2 2 3 5" xfId="49226" xr:uid="{00000000-0005-0000-0000-00003A7E0000}"/>
    <cellStyle name="40% - Dekorfärg2 2 5 2 2 3_Tabell 6a K" xfId="20809" xr:uid="{00000000-0005-0000-0000-00003B7E0000}"/>
    <cellStyle name="40% - Dekorfärg2 2 5 2 2 4" xfId="5240" xr:uid="{00000000-0005-0000-0000-00003C7E0000}"/>
    <cellStyle name="40% - Dekorfärg2 2 5 2 2 4 2" xfId="14125" xr:uid="{00000000-0005-0000-0000-00003D7E0000}"/>
    <cellStyle name="40% - Dekorfärg2 2 5 2 2 4 2 2" xfId="49227" xr:uid="{00000000-0005-0000-0000-00003E7E0000}"/>
    <cellStyle name="40% - Dekorfärg2 2 5 2 2 4 3" xfId="31622" xr:uid="{00000000-0005-0000-0000-00003F7E0000}"/>
    <cellStyle name="40% - Dekorfärg2 2 5 2 2 4_Tabell 6a K" xfId="18951" xr:uid="{00000000-0005-0000-0000-0000407E0000}"/>
    <cellStyle name="40% - Dekorfärg2 2 5 2 2 5" xfId="9740" xr:uid="{00000000-0005-0000-0000-0000417E0000}"/>
    <cellStyle name="40% - Dekorfärg2 2 5 2 2 5 2" xfId="49228" xr:uid="{00000000-0005-0000-0000-0000427E0000}"/>
    <cellStyle name="40% - Dekorfärg2 2 5 2 2 6" xfId="27237" xr:uid="{00000000-0005-0000-0000-0000437E0000}"/>
    <cellStyle name="40% - Dekorfärg2 2 5 2 2 7" xfId="49229" xr:uid="{00000000-0005-0000-0000-0000447E0000}"/>
    <cellStyle name="40% - Dekorfärg2 2 5 2 2_Tabell 6a K" xfId="19962" xr:uid="{00000000-0005-0000-0000-0000457E0000}"/>
    <cellStyle name="40% - Dekorfärg2 2 5 2 3" xfId="1795" xr:uid="{00000000-0005-0000-0000-0000467E0000}"/>
    <cellStyle name="40% - Dekorfärg2 2 5 2 3 2" xfId="3987" xr:uid="{00000000-0005-0000-0000-0000477E0000}"/>
    <cellStyle name="40% - Dekorfärg2 2 5 2 3 2 2" xfId="8373" xr:uid="{00000000-0005-0000-0000-0000487E0000}"/>
    <cellStyle name="40% - Dekorfärg2 2 5 2 3 2 2 2" xfId="17258" xr:uid="{00000000-0005-0000-0000-0000497E0000}"/>
    <cellStyle name="40% - Dekorfärg2 2 5 2 3 2 2 2 2" xfId="49230" xr:uid="{00000000-0005-0000-0000-00004A7E0000}"/>
    <cellStyle name="40% - Dekorfärg2 2 5 2 3 2 2 3" xfId="34755" xr:uid="{00000000-0005-0000-0000-00004B7E0000}"/>
    <cellStyle name="40% - Dekorfärg2 2 5 2 3 2 2_Tabell 6a K" xfId="22463" xr:uid="{00000000-0005-0000-0000-00004C7E0000}"/>
    <cellStyle name="40% - Dekorfärg2 2 5 2 3 2 3" xfId="12872" xr:uid="{00000000-0005-0000-0000-00004D7E0000}"/>
    <cellStyle name="40% - Dekorfärg2 2 5 2 3 2 3 2" xfId="49231" xr:uid="{00000000-0005-0000-0000-00004E7E0000}"/>
    <cellStyle name="40% - Dekorfärg2 2 5 2 3 2 4" xfId="30369" xr:uid="{00000000-0005-0000-0000-00004F7E0000}"/>
    <cellStyle name="40% - Dekorfärg2 2 5 2 3 2 5" xfId="49232" xr:uid="{00000000-0005-0000-0000-0000507E0000}"/>
    <cellStyle name="40% - Dekorfärg2 2 5 2 3 2_Tabell 6a K" xfId="26263" xr:uid="{00000000-0005-0000-0000-0000517E0000}"/>
    <cellStyle name="40% - Dekorfärg2 2 5 2 3 3" xfId="6180" xr:uid="{00000000-0005-0000-0000-0000527E0000}"/>
    <cellStyle name="40% - Dekorfärg2 2 5 2 3 3 2" xfId="15065" xr:uid="{00000000-0005-0000-0000-0000537E0000}"/>
    <cellStyle name="40% - Dekorfärg2 2 5 2 3 3 2 2" xfId="49233" xr:uid="{00000000-0005-0000-0000-0000547E0000}"/>
    <cellStyle name="40% - Dekorfärg2 2 5 2 3 3 3" xfId="32562" xr:uid="{00000000-0005-0000-0000-0000557E0000}"/>
    <cellStyle name="40% - Dekorfärg2 2 5 2 3 3_Tabell 6a K" xfId="22261" xr:uid="{00000000-0005-0000-0000-0000567E0000}"/>
    <cellStyle name="40% - Dekorfärg2 2 5 2 3 4" xfId="10680" xr:uid="{00000000-0005-0000-0000-0000577E0000}"/>
    <cellStyle name="40% - Dekorfärg2 2 5 2 3 4 2" xfId="49234" xr:uid="{00000000-0005-0000-0000-0000587E0000}"/>
    <cellStyle name="40% - Dekorfärg2 2 5 2 3 5" xfId="28177" xr:uid="{00000000-0005-0000-0000-0000597E0000}"/>
    <cellStyle name="40% - Dekorfärg2 2 5 2 3 6" xfId="49235" xr:uid="{00000000-0005-0000-0000-00005A7E0000}"/>
    <cellStyle name="40% - Dekorfärg2 2 5 2 3_Tabell 6a K" xfId="26474" xr:uid="{00000000-0005-0000-0000-00005B7E0000}"/>
    <cellStyle name="40% - Dekorfärg2 2 5 2 4" xfId="2623" xr:uid="{00000000-0005-0000-0000-00005C7E0000}"/>
    <cellStyle name="40% - Dekorfärg2 2 5 2 4 2" xfId="7009" xr:uid="{00000000-0005-0000-0000-00005D7E0000}"/>
    <cellStyle name="40% - Dekorfärg2 2 5 2 4 2 2" xfId="15894" xr:uid="{00000000-0005-0000-0000-00005E7E0000}"/>
    <cellStyle name="40% - Dekorfärg2 2 5 2 4 2 2 2" xfId="49236" xr:uid="{00000000-0005-0000-0000-00005F7E0000}"/>
    <cellStyle name="40% - Dekorfärg2 2 5 2 4 2 3" xfId="33391" xr:uid="{00000000-0005-0000-0000-0000607E0000}"/>
    <cellStyle name="40% - Dekorfärg2 2 5 2 4 2_Tabell 6a K" xfId="20039" xr:uid="{00000000-0005-0000-0000-0000617E0000}"/>
    <cellStyle name="40% - Dekorfärg2 2 5 2 4 3" xfId="11508" xr:uid="{00000000-0005-0000-0000-0000627E0000}"/>
    <cellStyle name="40% - Dekorfärg2 2 5 2 4 3 2" xfId="49237" xr:uid="{00000000-0005-0000-0000-0000637E0000}"/>
    <cellStyle name="40% - Dekorfärg2 2 5 2 4 4" xfId="29005" xr:uid="{00000000-0005-0000-0000-0000647E0000}"/>
    <cellStyle name="40% - Dekorfärg2 2 5 2 4 5" xfId="49238" xr:uid="{00000000-0005-0000-0000-0000657E0000}"/>
    <cellStyle name="40% - Dekorfärg2 2 5 2 4_Tabell 6a K" xfId="26102" xr:uid="{00000000-0005-0000-0000-0000667E0000}"/>
    <cellStyle name="40% - Dekorfärg2 2 5 2 5" xfId="4816" xr:uid="{00000000-0005-0000-0000-0000677E0000}"/>
    <cellStyle name="40% - Dekorfärg2 2 5 2 5 2" xfId="13701" xr:uid="{00000000-0005-0000-0000-0000687E0000}"/>
    <cellStyle name="40% - Dekorfärg2 2 5 2 5 2 2" xfId="49239" xr:uid="{00000000-0005-0000-0000-0000697E0000}"/>
    <cellStyle name="40% - Dekorfärg2 2 5 2 5 3" xfId="31198" xr:uid="{00000000-0005-0000-0000-00006A7E0000}"/>
    <cellStyle name="40% - Dekorfärg2 2 5 2 5_Tabell 6a K" xfId="22772" xr:uid="{00000000-0005-0000-0000-00006B7E0000}"/>
    <cellStyle name="40% - Dekorfärg2 2 5 2 6" xfId="9316" xr:uid="{00000000-0005-0000-0000-00006C7E0000}"/>
    <cellStyle name="40% - Dekorfärg2 2 5 2 6 2" xfId="49240" xr:uid="{00000000-0005-0000-0000-00006D7E0000}"/>
    <cellStyle name="40% - Dekorfärg2 2 5 2 7" xfId="26813" xr:uid="{00000000-0005-0000-0000-00006E7E0000}"/>
    <cellStyle name="40% - Dekorfärg2 2 5 2 8" xfId="49241" xr:uid="{00000000-0005-0000-0000-00006F7E0000}"/>
    <cellStyle name="40% - Dekorfärg2 2 5 2_Tabell 6a K" xfId="24943" xr:uid="{00000000-0005-0000-0000-0000707E0000}"/>
    <cellStyle name="40% - Dekorfärg2 2 5 3" xfId="643" xr:uid="{00000000-0005-0000-0000-0000717E0000}"/>
    <cellStyle name="40% - Dekorfärg2 2 5 3 2" xfId="1797" xr:uid="{00000000-0005-0000-0000-0000727E0000}"/>
    <cellStyle name="40% - Dekorfärg2 2 5 3 2 2" xfId="3989" xr:uid="{00000000-0005-0000-0000-0000737E0000}"/>
    <cellStyle name="40% - Dekorfärg2 2 5 3 2 2 2" xfId="8375" xr:uid="{00000000-0005-0000-0000-0000747E0000}"/>
    <cellStyle name="40% - Dekorfärg2 2 5 3 2 2 2 2" xfId="17260" xr:uid="{00000000-0005-0000-0000-0000757E0000}"/>
    <cellStyle name="40% - Dekorfärg2 2 5 3 2 2 2 2 2" xfId="49242" xr:uid="{00000000-0005-0000-0000-0000767E0000}"/>
    <cellStyle name="40% - Dekorfärg2 2 5 3 2 2 2 3" xfId="34757" xr:uid="{00000000-0005-0000-0000-0000777E0000}"/>
    <cellStyle name="40% - Dekorfärg2 2 5 3 2 2 2_Tabell 6a K" xfId="24746" xr:uid="{00000000-0005-0000-0000-0000787E0000}"/>
    <cellStyle name="40% - Dekorfärg2 2 5 3 2 2 3" xfId="12874" xr:uid="{00000000-0005-0000-0000-0000797E0000}"/>
    <cellStyle name="40% - Dekorfärg2 2 5 3 2 2 3 2" xfId="49243" xr:uid="{00000000-0005-0000-0000-00007A7E0000}"/>
    <cellStyle name="40% - Dekorfärg2 2 5 3 2 2 4" xfId="30371" xr:uid="{00000000-0005-0000-0000-00007B7E0000}"/>
    <cellStyle name="40% - Dekorfärg2 2 5 3 2 2 5" xfId="49244" xr:uid="{00000000-0005-0000-0000-00007C7E0000}"/>
    <cellStyle name="40% - Dekorfärg2 2 5 3 2 2_Tabell 6a K" xfId="25246" xr:uid="{00000000-0005-0000-0000-00007D7E0000}"/>
    <cellStyle name="40% - Dekorfärg2 2 5 3 2 3" xfId="6182" xr:uid="{00000000-0005-0000-0000-00007E7E0000}"/>
    <cellStyle name="40% - Dekorfärg2 2 5 3 2 3 2" xfId="15067" xr:uid="{00000000-0005-0000-0000-00007F7E0000}"/>
    <cellStyle name="40% - Dekorfärg2 2 5 3 2 3 2 2" xfId="49245" xr:uid="{00000000-0005-0000-0000-0000807E0000}"/>
    <cellStyle name="40% - Dekorfärg2 2 5 3 2 3 3" xfId="32564" xr:uid="{00000000-0005-0000-0000-0000817E0000}"/>
    <cellStyle name="40% - Dekorfärg2 2 5 3 2 3_Tabell 6a K" xfId="23096" xr:uid="{00000000-0005-0000-0000-0000827E0000}"/>
    <cellStyle name="40% - Dekorfärg2 2 5 3 2 4" xfId="10682" xr:uid="{00000000-0005-0000-0000-0000837E0000}"/>
    <cellStyle name="40% - Dekorfärg2 2 5 3 2 4 2" xfId="49246" xr:uid="{00000000-0005-0000-0000-0000847E0000}"/>
    <cellStyle name="40% - Dekorfärg2 2 5 3 2 5" xfId="28179" xr:uid="{00000000-0005-0000-0000-0000857E0000}"/>
    <cellStyle name="40% - Dekorfärg2 2 5 3 2 6" xfId="49247" xr:uid="{00000000-0005-0000-0000-0000867E0000}"/>
    <cellStyle name="40% - Dekorfärg2 2 5 3 2_Tabell 6a K" xfId="21920" xr:uid="{00000000-0005-0000-0000-0000877E0000}"/>
    <cellStyle name="40% - Dekorfärg2 2 5 3 3" xfId="2835" xr:uid="{00000000-0005-0000-0000-0000887E0000}"/>
    <cellStyle name="40% - Dekorfärg2 2 5 3 3 2" xfId="7221" xr:uid="{00000000-0005-0000-0000-0000897E0000}"/>
    <cellStyle name="40% - Dekorfärg2 2 5 3 3 2 2" xfId="16106" xr:uid="{00000000-0005-0000-0000-00008A7E0000}"/>
    <cellStyle name="40% - Dekorfärg2 2 5 3 3 2 2 2" xfId="49248" xr:uid="{00000000-0005-0000-0000-00008B7E0000}"/>
    <cellStyle name="40% - Dekorfärg2 2 5 3 3 2 3" xfId="33603" xr:uid="{00000000-0005-0000-0000-00008C7E0000}"/>
    <cellStyle name="40% - Dekorfärg2 2 5 3 3 2_Tabell 6a K" xfId="24364" xr:uid="{00000000-0005-0000-0000-00008D7E0000}"/>
    <cellStyle name="40% - Dekorfärg2 2 5 3 3 3" xfId="11720" xr:uid="{00000000-0005-0000-0000-00008E7E0000}"/>
    <cellStyle name="40% - Dekorfärg2 2 5 3 3 3 2" xfId="49249" xr:uid="{00000000-0005-0000-0000-00008F7E0000}"/>
    <cellStyle name="40% - Dekorfärg2 2 5 3 3 4" xfId="29217" xr:uid="{00000000-0005-0000-0000-0000907E0000}"/>
    <cellStyle name="40% - Dekorfärg2 2 5 3 3 5" xfId="49250" xr:uid="{00000000-0005-0000-0000-0000917E0000}"/>
    <cellStyle name="40% - Dekorfärg2 2 5 3 3_Tabell 6a K" xfId="22509" xr:uid="{00000000-0005-0000-0000-0000927E0000}"/>
    <cellStyle name="40% - Dekorfärg2 2 5 3 4" xfId="5028" xr:uid="{00000000-0005-0000-0000-0000937E0000}"/>
    <cellStyle name="40% - Dekorfärg2 2 5 3 4 2" xfId="13913" xr:uid="{00000000-0005-0000-0000-0000947E0000}"/>
    <cellStyle name="40% - Dekorfärg2 2 5 3 4 2 2" xfId="49251" xr:uid="{00000000-0005-0000-0000-0000957E0000}"/>
    <cellStyle name="40% - Dekorfärg2 2 5 3 4 3" xfId="31410" xr:uid="{00000000-0005-0000-0000-0000967E0000}"/>
    <cellStyle name="40% - Dekorfärg2 2 5 3 4_Tabell 6a K" xfId="26173" xr:uid="{00000000-0005-0000-0000-0000977E0000}"/>
    <cellStyle name="40% - Dekorfärg2 2 5 3 5" xfId="9528" xr:uid="{00000000-0005-0000-0000-0000987E0000}"/>
    <cellStyle name="40% - Dekorfärg2 2 5 3 5 2" xfId="49252" xr:uid="{00000000-0005-0000-0000-0000997E0000}"/>
    <cellStyle name="40% - Dekorfärg2 2 5 3 6" xfId="27025" xr:uid="{00000000-0005-0000-0000-00009A7E0000}"/>
    <cellStyle name="40% - Dekorfärg2 2 5 3 7" xfId="49253" xr:uid="{00000000-0005-0000-0000-00009B7E0000}"/>
    <cellStyle name="40% - Dekorfärg2 2 5 3_Tabell 6a K" xfId="22133" xr:uid="{00000000-0005-0000-0000-00009C7E0000}"/>
    <cellStyle name="40% - Dekorfärg2 2 5 4" xfId="1067" xr:uid="{00000000-0005-0000-0000-00009D7E0000}"/>
    <cellStyle name="40% - Dekorfärg2 2 5 4 2" xfId="1798" xr:uid="{00000000-0005-0000-0000-00009E7E0000}"/>
    <cellStyle name="40% - Dekorfärg2 2 5 4 2 2" xfId="3990" xr:uid="{00000000-0005-0000-0000-00009F7E0000}"/>
    <cellStyle name="40% - Dekorfärg2 2 5 4 2 2 2" xfId="8376" xr:uid="{00000000-0005-0000-0000-0000A07E0000}"/>
    <cellStyle name="40% - Dekorfärg2 2 5 4 2 2 2 2" xfId="17261" xr:uid="{00000000-0005-0000-0000-0000A17E0000}"/>
    <cellStyle name="40% - Dekorfärg2 2 5 4 2 2 2 2 2" xfId="49254" xr:uid="{00000000-0005-0000-0000-0000A27E0000}"/>
    <cellStyle name="40% - Dekorfärg2 2 5 4 2 2 2 3" xfId="34758" xr:uid="{00000000-0005-0000-0000-0000A37E0000}"/>
    <cellStyle name="40% - Dekorfärg2 2 5 4 2 2 2_Tabell 6a K" xfId="21919" xr:uid="{00000000-0005-0000-0000-0000A47E0000}"/>
    <cellStyle name="40% - Dekorfärg2 2 5 4 2 2 3" xfId="12875" xr:uid="{00000000-0005-0000-0000-0000A57E0000}"/>
    <cellStyle name="40% - Dekorfärg2 2 5 4 2 2 3 2" xfId="49255" xr:uid="{00000000-0005-0000-0000-0000A67E0000}"/>
    <cellStyle name="40% - Dekorfärg2 2 5 4 2 2 4" xfId="30372" xr:uid="{00000000-0005-0000-0000-0000A77E0000}"/>
    <cellStyle name="40% - Dekorfärg2 2 5 4 2 2 5" xfId="49256" xr:uid="{00000000-0005-0000-0000-0000A87E0000}"/>
    <cellStyle name="40% - Dekorfärg2 2 5 4 2 2_Tabell 6a K" xfId="19992" xr:uid="{00000000-0005-0000-0000-0000A97E0000}"/>
    <cellStyle name="40% - Dekorfärg2 2 5 4 2 3" xfId="6183" xr:uid="{00000000-0005-0000-0000-0000AA7E0000}"/>
    <cellStyle name="40% - Dekorfärg2 2 5 4 2 3 2" xfId="15068" xr:uid="{00000000-0005-0000-0000-0000AB7E0000}"/>
    <cellStyle name="40% - Dekorfärg2 2 5 4 2 3 2 2" xfId="49257" xr:uid="{00000000-0005-0000-0000-0000AC7E0000}"/>
    <cellStyle name="40% - Dekorfärg2 2 5 4 2 3 3" xfId="32565" xr:uid="{00000000-0005-0000-0000-0000AD7E0000}"/>
    <cellStyle name="40% - Dekorfärg2 2 5 4 2 3_Tabell 6a K" xfId="22633" xr:uid="{00000000-0005-0000-0000-0000AE7E0000}"/>
    <cellStyle name="40% - Dekorfärg2 2 5 4 2 4" xfId="10683" xr:uid="{00000000-0005-0000-0000-0000AF7E0000}"/>
    <cellStyle name="40% - Dekorfärg2 2 5 4 2 4 2" xfId="49258" xr:uid="{00000000-0005-0000-0000-0000B07E0000}"/>
    <cellStyle name="40% - Dekorfärg2 2 5 4 2 5" xfId="28180" xr:uid="{00000000-0005-0000-0000-0000B17E0000}"/>
    <cellStyle name="40% - Dekorfärg2 2 5 4 2 6" xfId="49259" xr:uid="{00000000-0005-0000-0000-0000B27E0000}"/>
    <cellStyle name="40% - Dekorfärg2 2 5 4 2_Tabell 6a K" xfId="22353" xr:uid="{00000000-0005-0000-0000-0000B37E0000}"/>
    <cellStyle name="40% - Dekorfärg2 2 5 4 3" xfId="3259" xr:uid="{00000000-0005-0000-0000-0000B47E0000}"/>
    <cellStyle name="40% - Dekorfärg2 2 5 4 3 2" xfId="7645" xr:uid="{00000000-0005-0000-0000-0000B57E0000}"/>
    <cellStyle name="40% - Dekorfärg2 2 5 4 3 2 2" xfId="16530" xr:uid="{00000000-0005-0000-0000-0000B67E0000}"/>
    <cellStyle name="40% - Dekorfärg2 2 5 4 3 2 2 2" xfId="49260" xr:uid="{00000000-0005-0000-0000-0000B77E0000}"/>
    <cellStyle name="40% - Dekorfärg2 2 5 4 3 2 3" xfId="34027" xr:uid="{00000000-0005-0000-0000-0000B87E0000}"/>
    <cellStyle name="40% - Dekorfärg2 2 5 4 3 2_Tabell 6a K" xfId="18875" xr:uid="{00000000-0005-0000-0000-0000B97E0000}"/>
    <cellStyle name="40% - Dekorfärg2 2 5 4 3 3" xfId="12144" xr:uid="{00000000-0005-0000-0000-0000BA7E0000}"/>
    <cellStyle name="40% - Dekorfärg2 2 5 4 3 3 2" xfId="49261" xr:uid="{00000000-0005-0000-0000-0000BB7E0000}"/>
    <cellStyle name="40% - Dekorfärg2 2 5 4 3 4" xfId="29641" xr:uid="{00000000-0005-0000-0000-0000BC7E0000}"/>
    <cellStyle name="40% - Dekorfärg2 2 5 4 3 5" xfId="49262" xr:uid="{00000000-0005-0000-0000-0000BD7E0000}"/>
    <cellStyle name="40% - Dekorfärg2 2 5 4 3_Tabell 6a K" xfId="25531" xr:uid="{00000000-0005-0000-0000-0000BE7E0000}"/>
    <cellStyle name="40% - Dekorfärg2 2 5 4 4" xfId="5452" xr:uid="{00000000-0005-0000-0000-0000BF7E0000}"/>
    <cellStyle name="40% - Dekorfärg2 2 5 4 4 2" xfId="14337" xr:uid="{00000000-0005-0000-0000-0000C07E0000}"/>
    <cellStyle name="40% - Dekorfärg2 2 5 4 4 2 2" xfId="49263" xr:uid="{00000000-0005-0000-0000-0000C17E0000}"/>
    <cellStyle name="40% - Dekorfärg2 2 5 4 4 3" xfId="31834" xr:uid="{00000000-0005-0000-0000-0000C27E0000}"/>
    <cellStyle name="40% - Dekorfärg2 2 5 4 4_Tabell 6a K" xfId="18035" xr:uid="{00000000-0005-0000-0000-0000C37E0000}"/>
    <cellStyle name="40% - Dekorfärg2 2 5 4 5" xfId="9952" xr:uid="{00000000-0005-0000-0000-0000C47E0000}"/>
    <cellStyle name="40% - Dekorfärg2 2 5 4 5 2" xfId="49264" xr:uid="{00000000-0005-0000-0000-0000C57E0000}"/>
    <cellStyle name="40% - Dekorfärg2 2 5 4 6" xfId="27449" xr:uid="{00000000-0005-0000-0000-0000C67E0000}"/>
    <cellStyle name="40% - Dekorfärg2 2 5 4 7" xfId="49265" xr:uid="{00000000-0005-0000-0000-0000C77E0000}"/>
    <cellStyle name="40% - Dekorfärg2 2 5 4_Tabell 6a K" xfId="25729" xr:uid="{00000000-0005-0000-0000-0000C87E0000}"/>
    <cellStyle name="40% - Dekorfärg2 2 5 5" xfId="1794" xr:uid="{00000000-0005-0000-0000-0000C97E0000}"/>
    <cellStyle name="40% - Dekorfärg2 2 5 5 2" xfId="3986" xr:uid="{00000000-0005-0000-0000-0000CA7E0000}"/>
    <cellStyle name="40% - Dekorfärg2 2 5 5 2 2" xfId="8372" xr:uid="{00000000-0005-0000-0000-0000CB7E0000}"/>
    <cellStyle name="40% - Dekorfärg2 2 5 5 2 2 2" xfId="17257" xr:uid="{00000000-0005-0000-0000-0000CC7E0000}"/>
    <cellStyle name="40% - Dekorfärg2 2 5 5 2 2 2 2" xfId="49266" xr:uid="{00000000-0005-0000-0000-0000CD7E0000}"/>
    <cellStyle name="40% - Dekorfärg2 2 5 5 2 2 3" xfId="34754" xr:uid="{00000000-0005-0000-0000-0000CE7E0000}"/>
    <cellStyle name="40% - Dekorfärg2 2 5 5 2 2_Tabell 6a K" xfId="20740" xr:uid="{00000000-0005-0000-0000-0000CF7E0000}"/>
    <cellStyle name="40% - Dekorfärg2 2 5 5 2 3" xfId="12871" xr:uid="{00000000-0005-0000-0000-0000D07E0000}"/>
    <cellStyle name="40% - Dekorfärg2 2 5 5 2 3 2" xfId="49267" xr:uid="{00000000-0005-0000-0000-0000D17E0000}"/>
    <cellStyle name="40% - Dekorfärg2 2 5 5 2 4" xfId="30368" xr:uid="{00000000-0005-0000-0000-0000D27E0000}"/>
    <cellStyle name="40% - Dekorfärg2 2 5 5 2 5" xfId="49268" xr:uid="{00000000-0005-0000-0000-0000D37E0000}"/>
    <cellStyle name="40% - Dekorfärg2 2 5 5 2_Tabell 6a K" xfId="19976" xr:uid="{00000000-0005-0000-0000-0000D47E0000}"/>
    <cellStyle name="40% - Dekorfärg2 2 5 5 3" xfId="6179" xr:uid="{00000000-0005-0000-0000-0000D57E0000}"/>
    <cellStyle name="40% - Dekorfärg2 2 5 5 3 2" xfId="15064" xr:uid="{00000000-0005-0000-0000-0000D67E0000}"/>
    <cellStyle name="40% - Dekorfärg2 2 5 5 3 2 2" xfId="49269" xr:uid="{00000000-0005-0000-0000-0000D77E0000}"/>
    <cellStyle name="40% - Dekorfärg2 2 5 5 3 3" xfId="32561" xr:uid="{00000000-0005-0000-0000-0000D87E0000}"/>
    <cellStyle name="40% - Dekorfärg2 2 5 5 3_Tabell 6a K" xfId="18154" xr:uid="{00000000-0005-0000-0000-0000D97E0000}"/>
    <cellStyle name="40% - Dekorfärg2 2 5 5 4" xfId="10679" xr:uid="{00000000-0005-0000-0000-0000DA7E0000}"/>
    <cellStyle name="40% - Dekorfärg2 2 5 5 4 2" xfId="49270" xr:uid="{00000000-0005-0000-0000-0000DB7E0000}"/>
    <cellStyle name="40% - Dekorfärg2 2 5 5 5" xfId="28176" xr:uid="{00000000-0005-0000-0000-0000DC7E0000}"/>
    <cellStyle name="40% - Dekorfärg2 2 5 5 6" xfId="49271" xr:uid="{00000000-0005-0000-0000-0000DD7E0000}"/>
    <cellStyle name="40% - Dekorfärg2 2 5 5_Tabell 6a K" xfId="25462" xr:uid="{00000000-0005-0000-0000-0000DE7E0000}"/>
    <cellStyle name="40% - Dekorfärg2 2 5 6" xfId="2411" xr:uid="{00000000-0005-0000-0000-0000DF7E0000}"/>
    <cellStyle name="40% - Dekorfärg2 2 5 6 2" xfId="6797" xr:uid="{00000000-0005-0000-0000-0000E07E0000}"/>
    <cellStyle name="40% - Dekorfärg2 2 5 6 2 2" xfId="15682" xr:uid="{00000000-0005-0000-0000-0000E17E0000}"/>
    <cellStyle name="40% - Dekorfärg2 2 5 6 2 2 2" xfId="49272" xr:uid="{00000000-0005-0000-0000-0000E27E0000}"/>
    <cellStyle name="40% - Dekorfärg2 2 5 6 2 3" xfId="33179" xr:uid="{00000000-0005-0000-0000-0000E37E0000}"/>
    <cellStyle name="40% - Dekorfärg2 2 5 6 2_Tabell 6a K" xfId="20103" xr:uid="{00000000-0005-0000-0000-0000E47E0000}"/>
    <cellStyle name="40% - Dekorfärg2 2 5 6 3" xfId="11296" xr:uid="{00000000-0005-0000-0000-0000E57E0000}"/>
    <cellStyle name="40% - Dekorfärg2 2 5 6 3 2" xfId="49273" xr:uid="{00000000-0005-0000-0000-0000E67E0000}"/>
    <cellStyle name="40% - Dekorfärg2 2 5 6 4" xfId="28793" xr:uid="{00000000-0005-0000-0000-0000E77E0000}"/>
    <cellStyle name="40% - Dekorfärg2 2 5 6 5" xfId="49274" xr:uid="{00000000-0005-0000-0000-0000E87E0000}"/>
    <cellStyle name="40% - Dekorfärg2 2 5 6_Tabell 6a K" xfId="19342" xr:uid="{00000000-0005-0000-0000-0000E97E0000}"/>
    <cellStyle name="40% - Dekorfärg2 2 5 7" xfId="4604" xr:uid="{00000000-0005-0000-0000-0000EA7E0000}"/>
    <cellStyle name="40% - Dekorfärg2 2 5 7 2" xfId="13489" xr:uid="{00000000-0005-0000-0000-0000EB7E0000}"/>
    <cellStyle name="40% - Dekorfärg2 2 5 7 2 2" xfId="49275" xr:uid="{00000000-0005-0000-0000-0000EC7E0000}"/>
    <cellStyle name="40% - Dekorfärg2 2 5 7 3" xfId="30986" xr:uid="{00000000-0005-0000-0000-0000ED7E0000}"/>
    <cellStyle name="40% - Dekorfärg2 2 5 7_Tabell 6a K" xfId="19608" xr:uid="{00000000-0005-0000-0000-0000EE7E0000}"/>
    <cellStyle name="40% - Dekorfärg2 2 5 8" xfId="9104" xr:uid="{00000000-0005-0000-0000-0000EF7E0000}"/>
    <cellStyle name="40% - Dekorfärg2 2 5 8 2" xfId="49276" xr:uid="{00000000-0005-0000-0000-0000F07E0000}"/>
    <cellStyle name="40% - Dekorfärg2 2 5 9" xfId="26601" xr:uid="{00000000-0005-0000-0000-0000F17E0000}"/>
    <cellStyle name="40% - Dekorfärg2 2 5_Tabell 6a K" xfId="23554" xr:uid="{00000000-0005-0000-0000-0000F27E0000}"/>
    <cellStyle name="40% - Dekorfärg2 2 6" xfId="373" xr:uid="{00000000-0005-0000-0000-0000F37E0000}"/>
    <cellStyle name="40% - Dekorfärg2 2 6 2" xfId="797" xr:uid="{00000000-0005-0000-0000-0000F47E0000}"/>
    <cellStyle name="40% - Dekorfärg2 2 6 2 2" xfId="1800" xr:uid="{00000000-0005-0000-0000-0000F57E0000}"/>
    <cellStyle name="40% - Dekorfärg2 2 6 2 2 2" xfId="3992" xr:uid="{00000000-0005-0000-0000-0000F67E0000}"/>
    <cellStyle name="40% - Dekorfärg2 2 6 2 2 2 2" xfId="8378" xr:uid="{00000000-0005-0000-0000-0000F77E0000}"/>
    <cellStyle name="40% - Dekorfärg2 2 6 2 2 2 2 2" xfId="17263" xr:uid="{00000000-0005-0000-0000-0000F87E0000}"/>
    <cellStyle name="40% - Dekorfärg2 2 6 2 2 2 2 2 2" xfId="49277" xr:uid="{00000000-0005-0000-0000-0000F97E0000}"/>
    <cellStyle name="40% - Dekorfärg2 2 6 2 2 2 2 3" xfId="34760" xr:uid="{00000000-0005-0000-0000-0000FA7E0000}"/>
    <cellStyle name="40% - Dekorfärg2 2 6 2 2 2 2_Tabell 6a K" xfId="22034" xr:uid="{00000000-0005-0000-0000-0000FB7E0000}"/>
    <cellStyle name="40% - Dekorfärg2 2 6 2 2 2 3" xfId="12877" xr:uid="{00000000-0005-0000-0000-0000FC7E0000}"/>
    <cellStyle name="40% - Dekorfärg2 2 6 2 2 2 3 2" xfId="49278" xr:uid="{00000000-0005-0000-0000-0000FD7E0000}"/>
    <cellStyle name="40% - Dekorfärg2 2 6 2 2 2 4" xfId="30374" xr:uid="{00000000-0005-0000-0000-0000FE7E0000}"/>
    <cellStyle name="40% - Dekorfärg2 2 6 2 2 2 5" xfId="49279" xr:uid="{00000000-0005-0000-0000-0000FF7E0000}"/>
    <cellStyle name="40% - Dekorfärg2 2 6 2 2 2_Tabell 6a K" xfId="25080" xr:uid="{00000000-0005-0000-0000-0000007F0000}"/>
    <cellStyle name="40% - Dekorfärg2 2 6 2 2 3" xfId="6185" xr:uid="{00000000-0005-0000-0000-0000017F0000}"/>
    <cellStyle name="40% - Dekorfärg2 2 6 2 2 3 2" xfId="15070" xr:uid="{00000000-0005-0000-0000-0000027F0000}"/>
    <cellStyle name="40% - Dekorfärg2 2 6 2 2 3 2 2" xfId="49280" xr:uid="{00000000-0005-0000-0000-0000037F0000}"/>
    <cellStyle name="40% - Dekorfärg2 2 6 2 2 3 3" xfId="32567" xr:uid="{00000000-0005-0000-0000-0000047F0000}"/>
    <cellStyle name="40% - Dekorfärg2 2 6 2 2 3_Tabell 6a K" xfId="18028" xr:uid="{00000000-0005-0000-0000-0000057F0000}"/>
    <cellStyle name="40% - Dekorfärg2 2 6 2 2 4" xfId="10685" xr:uid="{00000000-0005-0000-0000-0000067F0000}"/>
    <cellStyle name="40% - Dekorfärg2 2 6 2 2 4 2" xfId="49281" xr:uid="{00000000-0005-0000-0000-0000077F0000}"/>
    <cellStyle name="40% - Dekorfärg2 2 6 2 2 5" xfId="28182" xr:uid="{00000000-0005-0000-0000-0000087F0000}"/>
    <cellStyle name="40% - Dekorfärg2 2 6 2 2 6" xfId="49282" xr:uid="{00000000-0005-0000-0000-0000097F0000}"/>
    <cellStyle name="40% - Dekorfärg2 2 6 2 2_Tabell 6a K" xfId="24319" xr:uid="{00000000-0005-0000-0000-00000A7F0000}"/>
    <cellStyle name="40% - Dekorfärg2 2 6 2 3" xfId="2989" xr:uid="{00000000-0005-0000-0000-00000B7F0000}"/>
    <cellStyle name="40% - Dekorfärg2 2 6 2 3 2" xfId="7375" xr:uid="{00000000-0005-0000-0000-00000C7F0000}"/>
    <cellStyle name="40% - Dekorfärg2 2 6 2 3 2 2" xfId="16260" xr:uid="{00000000-0005-0000-0000-00000D7F0000}"/>
    <cellStyle name="40% - Dekorfärg2 2 6 2 3 2 2 2" xfId="49283" xr:uid="{00000000-0005-0000-0000-00000E7F0000}"/>
    <cellStyle name="40% - Dekorfärg2 2 6 2 3 2 3" xfId="33757" xr:uid="{00000000-0005-0000-0000-00000F7F0000}"/>
    <cellStyle name="40% - Dekorfärg2 2 6 2 3 2_Tabell 6a K" xfId="19980" xr:uid="{00000000-0005-0000-0000-0000107F0000}"/>
    <cellStyle name="40% - Dekorfärg2 2 6 2 3 3" xfId="11874" xr:uid="{00000000-0005-0000-0000-0000117F0000}"/>
    <cellStyle name="40% - Dekorfärg2 2 6 2 3 3 2" xfId="49284" xr:uid="{00000000-0005-0000-0000-0000127F0000}"/>
    <cellStyle name="40% - Dekorfärg2 2 6 2 3 4" xfId="29371" xr:uid="{00000000-0005-0000-0000-0000137F0000}"/>
    <cellStyle name="40% - Dekorfärg2 2 6 2 3 5" xfId="49285" xr:uid="{00000000-0005-0000-0000-0000147F0000}"/>
    <cellStyle name="40% - Dekorfärg2 2 6 2 3_Tabell 6a K" xfId="25611" xr:uid="{00000000-0005-0000-0000-0000157F0000}"/>
    <cellStyle name="40% - Dekorfärg2 2 6 2 4" xfId="5182" xr:uid="{00000000-0005-0000-0000-0000167F0000}"/>
    <cellStyle name="40% - Dekorfärg2 2 6 2 4 2" xfId="14067" xr:uid="{00000000-0005-0000-0000-0000177F0000}"/>
    <cellStyle name="40% - Dekorfärg2 2 6 2 4 2 2" xfId="49286" xr:uid="{00000000-0005-0000-0000-0000187F0000}"/>
    <cellStyle name="40% - Dekorfärg2 2 6 2 4 3" xfId="31564" xr:uid="{00000000-0005-0000-0000-0000197F0000}"/>
    <cellStyle name="40% - Dekorfärg2 2 6 2 4_Tabell 6a K" xfId="21389" xr:uid="{00000000-0005-0000-0000-00001A7F0000}"/>
    <cellStyle name="40% - Dekorfärg2 2 6 2 5" xfId="9682" xr:uid="{00000000-0005-0000-0000-00001B7F0000}"/>
    <cellStyle name="40% - Dekorfärg2 2 6 2 5 2" xfId="49287" xr:uid="{00000000-0005-0000-0000-00001C7F0000}"/>
    <cellStyle name="40% - Dekorfärg2 2 6 2 6" xfId="27179" xr:uid="{00000000-0005-0000-0000-00001D7F0000}"/>
    <cellStyle name="40% - Dekorfärg2 2 6 2 7" xfId="49288" xr:uid="{00000000-0005-0000-0000-00001E7F0000}"/>
    <cellStyle name="40% - Dekorfärg2 2 6 2_Tabell 6a K" xfId="23291" xr:uid="{00000000-0005-0000-0000-00001F7F0000}"/>
    <cellStyle name="40% - Dekorfärg2 2 6 3" xfId="1799" xr:uid="{00000000-0005-0000-0000-0000207F0000}"/>
    <cellStyle name="40% - Dekorfärg2 2 6 3 2" xfId="3991" xr:uid="{00000000-0005-0000-0000-0000217F0000}"/>
    <cellStyle name="40% - Dekorfärg2 2 6 3 2 2" xfId="8377" xr:uid="{00000000-0005-0000-0000-0000227F0000}"/>
    <cellStyle name="40% - Dekorfärg2 2 6 3 2 2 2" xfId="17262" xr:uid="{00000000-0005-0000-0000-0000237F0000}"/>
    <cellStyle name="40% - Dekorfärg2 2 6 3 2 2 2 2" xfId="49289" xr:uid="{00000000-0005-0000-0000-0000247F0000}"/>
    <cellStyle name="40% - Dekorfärg2 2 6 3 2 2 3" xfId="34759" xr:uid="{00000000-0005-0000-0000-0000257F0000}"/>
    <cellStyle name="40% - Dekorfärg2 2 6 3 2 2_Tabell 6a K" xfId="19749" xr:uid="{00000000-0005-0000-0000-0000267F0000}"/>
    <cellStyle name="40% - Dekorfärg2 2 6 3 2 3" xfId="12876" xr:uid="{00000000-0005-0000-0000-0000277F0000}"/>
    <cellStyle name="40% - Dekorfärg2 2 6 3 2 3 2" xfId="49290" xr:uid="{00000000-0005-0000-0000-0000287F0000}"/>
    <cellStyle name="40% - Dekorfärg2 2 6 3 2 4" xfId="30373" xr:uid="{00000000-0005-0000-0000-0000297F0000}"/>
    <cellStyle name="40% - Dekorfärg2 2 6 3 2 5" xfId="49291" xr:uid="{00000000-0005-0000-0000-00002A7F0000}"/>
    <cellStyle name="40% - Dekorfärg2 2 6 3 2_Tabell 6a K" xfId="17823" xr:uid="{00000000-0005-0000-0000-00002B7F0000}"/>
    <cellStyle name="40% - Dekorfärg2 2 6 3 3" xfId="6184" xr:uid="{00000000-0005-0000-0000-00002C7F0000}"/>
    <cellStyle name="40% - Dekorfärg2 2 6 3 3 2" xfId="15069" xr:uid="{00000000-0005-0000-0000-00002D7F0000}"/>
    <cellStyle name="40% - Dekorfärg2 2 6 3 3 2 2" xfId="49292" xr:uid="{00000000-0005-0000-0000-00002E7F0000}"/>
    <cellStyle name="40% - Dekorfärg2 2 6 3 3 3" xfId="32566" xr:uid="{00000000-0005-0000-0000-00002F7F0000}"/>
    <cellStyle name="40% - Dekorfärg2 2 6 3 3_Tabell 6a K" xfId="17965" xr:uid="{00000000-0005-0000-0000-0000307F0000}"/>
    <cellStyle name="40% - Dekorfärg2 2 6 3 4" xfId="10684" xr:uid="{00000000-0005-0000-0000-0000317F0000}"/>
    <cellStyle name="40% - Dekorfärg2 2 6 3 4 2" xfId="49293" xr:uid="{00000000-0005-0000-0000-0000327F0000}"/>
    <cellStyle name="40% - Dekorfärg2 2 6 3 5" xfId="28181" xr:uid="{00000000-0005-0000-0000-0000337F0000}"/>
    <cellStyle name="40% - Dekorfärg2 2 6 3 6" xfId="49294" xr:uid="{00000000-0005-0000-0000-0000347F0000}"/>
    <cellStyle name="40% - Dekorfärg2 2 6 3_Tabell 6a K" xfId="24524" xr:uid="{00000000-0005-0000-0000-0000357F0000}"/>
    <cellStyle name="40% - Dekorfärg2 2 6 4" xfId="2565" xr:uid="{00000000-0005-0000-0000-0000367F0000}"/>
    <cellStyle name="40% - Dekorfärg2 2 6 4 2" xfId="6951" xr:uid="{00000000-0005-0000-0000-0000377F0000}"/>
    <cellStyle name="40% - Dekorfärg2 2 6 4 2 2" xfId="15836" xr:uid="{00000000-0005-0000-0000-0000387F0000}"/>
    <cellStyle name="40% - Dekorfärg2 2 6 4 2 2 2" xfId="49295" xr:uid="{00000000-0005-0000-0000-0000397F0000}"/>
    <cellStyle name="40% - Dekorfärg2 2 6 4 2 3" xfId="33333" xr:uid="{00000000-0005-0000-0000-00003A7F0000}"/>
    <cellStyle name="40% - Dekorfärg2 2 6 4 2_Tabell 6a K" xfId="23924" xr:uid="{00000000-0005-0000-0000-00003B7F0000}"/>
    <cellStyle name="40% - Dekorfärg2 2 6 4 3" xfId="11450" xr:uid="{00000000-0005-0000-0000-00003C7F0000}"/>
    <cellStyle name="40% - Dekorfärg2 2 6 4 3 2" xfId="49296" xr:uid="{00000000-0005-0000-0000-00003D7F0000}"/>
    <cellStyle name="40% - Dekorfärg2 2 6 4 4" xfId="28947" xr:uid="{00000000-0005-0000-0000-00003E7F0000}"/>
    <cellStyle name="40% - Dekorfärg2 2 6 4 5" xfId="49297" xr:uid="{00000000-0005-0000-0000-00003F7F0000}"/>
    <cellStyle name="40% - Dekorfärg2 2 6 4_Tabell 6a K" xfId="20440" xr:uid="{00000000-0005-0000-0000-0000407F0000}"/>
    <cellStyle name="40% - Dekorfärg2 2 6 5" xfId="4758" xr:uid="{00000000-0005-0000-0000-0000417F0000}"/>
    <cellStyle name="40% - Dekorfärg2 2 6 5 2" xfId="13643" xr:uid="{00000000-0005-0000-0000-0000427F0000}"/>
    <cellStyle name="40% - Dekorfärg2 2 6 5 2 2" xfId="49298" xr:uid="{00000000-0005-0000-0000-0000437F0000}"/>
    <cellStyle name="40% - Dekorfärg2 2 6 5 3" xfId="31140" xr:uid="{00000000-0005-0000-0000-0000447F0000}"/>
    <cellStyle name="40% - Dekorfärg2 2 6 5_Tabell 6a K" xfId="19219" xr:uid="{00000000-0005-0000-0000-0000457F0000}"/>
    <cellStyle name="40% - Dekorfärg2 2 6 6" xfId="9258" xr:uid="{00000000-0005-0000-0000-0000467F0000}"/>
    <cellStyle name="40% - Dekorfärg2 2 6 6 2" xfId="49299" xr:uid="{00000000-0005-0000-0000-0000477F0000}"/>
    <cellStyle name="40% - Dekorfärg2 2 6 7" xfId="26755" xr:uid="{00000000-0005-0000-0000-0000487F0000}"/>
    <cellStyle name="40% - Dekorfärg2 2 6 8" xfId="49300" xr:uid="{00000000-0005-0000-0000-0000497F0000}"/>
    <cellStyle name="40% - Dekorfärg2 2 6_Tabell 6a K" xfId="18457" xr:uid="{00000000-0005-0000-0000-00004A7F0000}"/>
    <cellStyle name="40% - Dekorfärg2 2 7" xfId="585" xr:uid="{00000000-0005-0000-0000-00004B7F0000}"/>
    <cellStyle name="40% - Dekorfärg2 2 7 2" xfId="1801" xr:uid="{00000000-0005-0000-0000-00004C7F0000}"/>
    <cellStyle name="40% - Dekorfärg2 2 7 2 2" xfId="3993" xr:uid="{00000000-0005-0000-0000-00004D7F0000}"/>
    <cellStyle name="40% - Dekorfärg2 2 7 2 2 2" xfId="8379" xr:uid="{00000000-0005-0000-0000-00004E7F0000}"/>
    <cellStyle name="40% - Dekorfärg2 2 7 2 2 2 2" xfId="17264" xr:uid="{00000000-0005-0000-0000-00004F7F0000}"/>
    <cellStyle name="40% - Dekorfärg2 2 7 2 2 2 2 2" xfId="49301" xr:uid="{00000000-0005-0000-0000-0000507F0000}"/>
    <cellStyle name="40% - Dekorfärg2 2 7 2 2 2 3" xfId="34761" xr:uid="{00000000-0005-0000-0000-0000517F0000}"/>
    <cellStyle name="40% - Dekorfärg2 2 7 2 2 2_Tabell 6a K" xfId="24694" xr:uid="{00000000-0005-0000-0000-0000527F0000}"/>
    <cellStyle name="40% - Dekorfärg2 2 7 2 2 3" xfId="12878" xr:uid="{00000000-0005-0000-0000-0000537F0000}"/>
    <cellStyle name="40% - Dekorfärg2 2 7 2 2 3 2" xfId="49302" xr:uid="{00000000-0005-0000-0000-0000547F0000}"/>
    <cellStyle name="40% - Dekorfärg2 2 7 2 2 4" xfId="30375" xr:uid="{00000000-0005-0000-0000-0000557F0000}"/>
    <cellStyle name="40% - Dekorfärg2 2 7 2 2 5" xfId="49303" xr:uid="{00000000-0005-0000-0000-0000567F0000}"/>
    <cellStyle name="40% - Dekorfärg2 2 7 2 2_Tabell 6a K" xfId="22910" xr:uid="{00000000-0005-0000-0000-0000577F0000}"/>
    <cellStyle name="40% - Dekorfärg2 2 7 2 3" xfId="6186" xr:uid="{00000000-0005-0000-0000-0000587F0000}"/>
    <cellStyle name="40% - Dekorfärg2 2 7 2 3 2" xfId="15071" xr:uid="{00000000-0005-0000-0000-0000597F0000}"/>
    <cellStyle name="40% - Dekorfärg2 2 7 2 3 2 2" xfId="49304" xr:uid="{00000000-0005-0000-0000-00005A7F0000}"/>
    <cellStyle name="40% - Dekorfärg2 2 7 2 3 3" xfId="32568" xr:uid="{00000000-0005-0000-0000-00005B7F0000}"/>
    <cellStyle name="40% - Dekorfärg2 2 7 2 3_Tabell 6a K" xfId="24237" xr:uid="{00000000-0005-0000-0000-00005C7F0000}"/>
    <cellStyle name="40% - Dekorfärg2 2 7 2 4" xfId="10686" xr:uid="{00000000-0005-0000-0000-00005D7F0000}"/>
    <cellStyle name="40% - Dekorfärg2 2 7 2 4 2" xfId="49305" xr:uid="{00000000-0005-0000-0000-00005E7F0000}"/>
    <cellStyle name="40% - Dekorfärg2 2 7 2 5" xfId="28183" xr:uid="{00000000-0005-0000-0000-00005F7F0000}"/>
    <cellStyle name="40% - Dekorfärg2 2 7 2 6" xfId="49306" xr:uid="{00000000-0005-0000-0000-0000607F0000}"/>
    <cellStyle name="40% - Dekorfärg2 2 7 2_Tabell 6a K" xfId="22147" xr:uid="{00000000-0005-0000-0000-0000617F0000}"/>
    <cellStyle name="40% - Dekorfärg2 2 7 3" xfId="2777" xr:uid="{00000000-0005-0000-0000-0000627F0000}"/>
    <cellStyle name="40% - Dekorfärg2 2 7 3 2" xfId="7163" xr:uid="{00000000-0005-0000-0000-0000637F0000}"/>
    <cellStyle name="40% - Dekorfärg2 2 7 3 2 2" xfId="16048" xr:uid="{00000000-0005-0000-0000-0000647F0000}"/>
    <cellStyle name="40% - Dekorfärg2 2 7 3 2 2 2" xfId="49307" xr:uid="{00000000-0005-0000-0000-0000657F0000}"/>
    <cellStyle name="40% - Dekorfärg2 2 7 3 2 3" xfId="33545" xr:uid="{00000000-0005-0000-0000-0000667F0000}"/>
    <cellStyle name="40% - Dekorfärg2 2 7 3 2_Tabell 6a K" xfId="24965" xr:uid="{00000000-0005-0000-0000-0000677F0000}"/>
    <cellStyle name="40% - Dekorfärg2 2 7 3 3" xfId="11662" xr:uid="{00000000-0005-0000-0000-0000687F0000}"/>
    <cellStyle name="40% - Dekorfärg2 2 7 3 3 2" xfId="49308" xr:uid="{00000000-0005-0000-0000-0000697F0000}"/>
    <cellStyle name="40% - Dekorfärg2 2 7 3 4" xfId="29159" xr:uid="{00000000-0005-0000-0000-00006A7F0000}"/>
    <cellStyle name="40% - Dekorfärg2 2 7 3 5" xfId="49309" xr:uid="{00000000-0005-0000-0000-00006B7F0000}"/>
    <cellStyle name="40% - Dekorfärg2 2 7 3_Tabell 6a K" xfId="24565" xr:uid="{00000000-0005-0000-0000-00006C7F0000}"/>
    <cellStyle name="40% - Dekorfärg2 2 7 4" xfId="4970" xr:uid="{00000000-0005-0000-0000-00006D7F0000}"/>
    <cellStyle name="40% - Dekorfärg2 2 7 4 2" xfId="13855" xr:uid="{00000000-0005-0000-0000-00006E7F0000}"/>
    <cellStyle name="40% - Dekorfärg2 2 7 4 2 2" xfId="49310" xr:uid="{00000000-0005-0000-0000-00006F7F0000}"/>
    <cellStyle name="40% - Dekorfärg2 2 7 4 3" xfId="31352" xr:uid="{00000000-0005-0000-0000-0000707F0000}"/>
    <cellStyle name="40% - Dekorfärg2 2 7 4_Tabell 6a K" xfId="24660" xr:uid="{00000000-0005-0000-0000-0000717F0000}"/>
    <cellStyle name="40% - Dekorfärg2 2 7 5" xfId="9470" xr:uid="{00000000-0005-0000-0000-0000727F0000}"/>
    <cellStyle name="40% - Dekorfärg2 2 7 5 2" xfId="49311" xr:uid="{00000000-0005-0000-0000-0000737F0000}"/>
    <cellStyle name="40% - Dekorfärg2 2 7 6" xfId="26967" xr:uid="{00000000-0005-0000-0000-0000747F0000}"/>
    <cellStyle name="40% - Dekorfärg2 2 7 7" xfId="49312" xr:uid="{00000000-0005-0000-0000-0000757F0000}"/>
    <cellStyle name="40% - Dekorfärg2 2 7_Tabell 6a K" xfId="20183" xr:uid="{00000000-0005-0000-0000-0000767F0000}"/>
    <cellStyle name="40% - Dekorfärg2 2 8" xfId="1009" xr:uid="{00000000-0005-0000-0000-0000777F0000}"/>
    <cellStyle name="40% - Dekorfärg2 2 8 2" xfId="1802" xr:uid="{00000000-0005-0000-0000-0000787F0000}"/>
    <cellStyle name="40% - Dekorfärg2 2 8 2 2" xfId="3994" xr:uid="{00000000-0005-0000-0000-0000797F0000}"/>
    <cellStyle name="40% - Dekorfärg2 2 8 2 2 2" xfId="8380" xr:uid="{00000000-0005-0000-0000-00007A7F0000}"/>
    <cellStyle name="40% - Dekorfärg2 2 8 2 2 2 2" xfId="17265" xr:uid="{00000000-0005-0000-0000-00007B7F0000}"/>
    <cellStyle name="40% - Dekorfärg2 2 8 2 2 2 2 2" xfId="49313" xr:uid="{00000000-0005-0000-0000-00007C7F0000}"/>
    <cellStyle name="40% - Dekorfärg2 2 8 2 2 2 3" xfId="34762" xr:uid="{00000000-0005-0000-0000-00007D7F0000}"/>
    <cellStyle name="40% - Dekorfärg2 2 8 2 2 2_Tabell 6a K" xfId="25291" xr:uid="{00000000-0005-0000-0000-00007E7F0000}"/>
    <cellStyle name="40% - Dekorfärg2 2 8 2 2 3" xfId="12879" xr:uid="{00000000-0005-0000-0000-00007F7F0000}"/>
    <cellStyle name="40% - Dekorfärg2 2 8 2 2 3 2" xfId="49314" xr:uid="{00000000-0005-0000-0000-0000807F0000}"/>
    <cellStyle name="40% - Dekorfärg2 2 8 2 2 4" xfId="30376" xr:uid="{00000000-0005-0000-0000-0000817F0000}"/>
    <cellStyle name="40% - Dekorfärg2 2 8 2 2 5" xfId="49315" xr:uid="{00000000-0005-0000-0000-0000827F0000}"/>
    <cellStyle name="40% - Dekorfärg2 2 8 2 2_Tabell 6a K" xfId="24672" xr:uid="{00000000-0005-0000-0000-0000837F0000}"/>
    <cellStyle name="40% - Dekorfärg2 2 8 2 3" xfId="6187" xr:uid="{00000000-0005-0000-0000-0000847F0000}"/>
    <cellStyle name="40% - Dekorfärg2 2 8 2 3 2" xfId="15072" xr:uid="{00000000-0005-0000-0000-0000857F0000}"/>
    <cellStyle name="40% - Dekorfärg2 2 8 2 3 2 2" xfId="49316" xr:uid="{00000000-0005-0000-0000-0000867F0000}"/>
    <cellStyle name="40% - Dekorfärg2 2 8 2 3 3" xfId="32569" xr:uid="{00000000-0005-0000-0000-0000877F0000}"/>
    <cellStyle name="40% - Dekorfärg2 2 8 2 3_Tabell 6a K" xfId="21474" xr:uid="{00000000-0005-0000-0000-0000887F0000}"/>
    <cellStyle name="40% - Dekorfärg2 2 8 2 4" xfId="10687" xr:uid="{00000000-0005-0000-0000-0000897F0000}"/>
    <cellStyle name="40% - Dekorfärg2 2 8 2 4 2" xfId="49317" xr:uid="{00000000-0005-0000-0000-00008A7F0000}"/>
    <cellStyle name="40% - Dekorfärg2 2 8 2 5" xfId="28184" xr:uid="{00000000-0005-0000-0000-00008B7F0000}"/>
    <cellStyle name="40% - Dekorfärg2 2 8 2 6" xfId="49318" xr:uid="{00000000-0005-0000-0000-00008C7F0000}"/>
    <cellStyle name="40% - Dekorfärg2 2 8 2_Tabell 6a K" xfId="25466" xr:uid="{00000000-0005-0000-0000-00008D7F0000}"/>
    <cellStyle name="40% - Dekorfärg2 2 8 3" xfId="3201" xr:uid="{00000000-0005-0000-0000-00008E7F0000}"/>
    <cellStyle name="40% - Dekorfärg2 2 8 3 2" xfId="7587" xr:uid="{00000000-0005-0000-0000-00008F7F0000}"/>
    <cellStyle name="40% - Dekorfärg2 2 8 3 2 2" xfId="16472" xr:uid="{00000000-0005-0000-0000-0000907F0000}"/>
    <cellStyle name="40% - Dekorfärg2 2 8 3 2 2 2" xfId="49319" xr:uid="{00000000-0005-0000-0000-0000917F0000}"/>
    <cellStyle name="40% - Dekorfärg2 2 8 3 2 3" xfId="33969" xr:uid="{00000000-0005-0000-0000-0000927F0000}"/>
    <cellStyle name="40% - Dekorfärg2 2 8 3 2_Tabell 6a K" xfId="24816" xr:uid="{00000000-0005-0000-0000-0000937F0000}"/>
    <cellStyle name="40% - Dekorfärg2 2 8 3 3" xfId="12086" xr:uid="{00000000-0005-0000-0000-0000947F0000}"/>
    <cellStyle name="40% - Dekorfärg2 2 8 3 3 2" xfId="49320" xr:uid="{00000000-0005-0000-0000-0000957F0000}"/>
    <cellStyle name="40% - Dekorfärg2 2 8 3 4" xfId="29583" xr:uid="{00000000-0005-0000-0000-0000967F0000}"/>
    <cellStyle name="40% - Dekorfärg2 2 8 3 5" xfId="49321" xr:uid="{00000000-0005-0000-0000-0000977F0000}"/>
    <cellStyle name="40% - Dekorfärg2 2 8 3_Tabell 6a K" xfId="18425" xr:uid="{00000000-0005-0000-0000-0000987F0000}"/>
    <cellStyle name="40% - Dekorfärg2 2 8 4" xfId="5394" xr:uid="{00000000-0005-0000-0000-0000997F0000}"/>
    <cellStyle name="40% - Dekorfärg2 2 8 4 2" xfId="14279" xr:uid="{00000000-0005-0000-0000-00009A7F0000}"/>
    <cellStyle name="40% - Dekorfärg2 2 8 4 2 2" xfId="49322" xr:uid="{00000000-0005-0000-0000-00009B7F0000}"/>
    <cellStyle name="40% - Dekorfärg2 2 8 4 3" xfId="31776" xr:uid="{00000000-0005-0000-0000-00009C7F0000}"/>
    <cellStyle name="40% - Dekorfärg2 2 8 4_Tabell 6a K" xfId="23560" xr:uid="{00000000-0005-0000-0000-00009D7F0000}"/>
    <cellStyle name="40% - Dekorfärg2 2 8 5" xfId="9894" xr:uid="{00000000-0005-0000-0000-00009E7F0000}"/>
    <cellStyle name="40% - Dekorfärg2 2 8 5 2" xfId="49323" xr:uid="{00000000-0005-0000-0000-00009F7F0000}"/>
    <cellStyle name="40% - Dekorfärg2 2 8 6" xfId="27391" xr:uid="{00000000-0005-0000-0000-0000A07F0000}"/>
    <cellStyle name="40% - Dekorfärg2 2 8 7" xfId="49324" xr:uid="{00000000-0005-0000-0000-0000A17F0000}"/>
    <cellStyle name="40% - Dekorfärg2 2 8_Tabell 6a K" xfId="18664" xr:uid="{00000000-0005-0000-0000-0000A27F0000}"/>
    <cellStyle name="40% - Dekorfärg2 2 9" xfId="1763" xr:uid="{00000000-0005-0000-0000-0000A37F0000}"/>
    <cellStyle name="40% - Dekorfärg2 2 9 2" xfId="3955" xr:uid="{00000000-0005-0000-0000-0000A47F0000}"/>
    <cellStyle name="40% - Dekorfärg2 2 9 2 2" xfId="8341" xr:uid="{00000000-0005-0000-0000-0000A57F0000}"/>
    <cellStyle name="40% - Dekorfärg2 2 9 2 2 2" xfId="17226" xr:uid="{00000000-0005-0000-0000-0000A67F0000}"/>
    <cellStyle name="40% - Dekorfärg2 2 9 2 2 2 2" xfId="49325" xr:uid="{00000000-0005-0000-0000-0000A77F0000}"/>
    <cellStyle name="40% - Dekorfärg2 2 9 2 2 3" xfId="34723" xr:uid="{00000000-0005-0000-0000-0000A87F0000}"/>
    <cellStyle name="40% - Dekorfärg2 2 9 2 2_Tabell 6a K" xfId="26262" xr:uid="{00000000-0005-0000-0000-0000A97F0000}"/>
    <cellStyle name="40% - Dekorfärg2 2 9 2 3" xfId="12840" xr:uid="{00000000-0005-0000-0000-0000AA7F0000}"/>
    <cellStyle name="40% - Dekorfärg2 2 9 2 3 2" xfId="49326" xr:uid="{00000000-0005-0000-0000-0000AB7F0000}"/>
    <cellStyle name="40% - Dekorfärg2 2 9 2 4" xfId="30337" xr:uid="{00000000-0005-0000-0000-0000AC7F0000}"/>
    <cellStyle name="40% - Dekorfärg2 2 9 2 5" xfId="49327" xr:uid="{00000000-0005-0000-0000-0000AD7F0000}"/>
    <cellStyle name="40% - Dekorfärg2 2 9 2_Tabell 6a K" xfId="24335" xr:uid="{00000000-0005-0000-0000-0000AE7F0000}"/>
    <cellStyle name="40% - Dekorfärg2 2 9 3" xfId="6148" xr:uid="{00000000-0005-0000-0000-0000AF7F0000}"/>
    <cellStyle name="40% - Dekorfärg2 2 9 3 2" xfId="15033" xr:uid="{00000000-0005-0000-0000-0000B07F0000}"/>
    <cellStyle name="40% - Dekorfärg2 2 9 3 2 2" xfId="49328" xr:uid="{00000000-0005-0000-0000-0000B17F0000}"/>
    <cellStyle name="40% - Dekorfärg2 2 9 3 3" xfId="32530" xr:uid="{00000000-0005-0000-0000-0000B27F0000}"/>
    <cellStyle name="40% - Dekorfärg2 2 9 3_Tabell 6a K" xfId="19837" xr:uid="{00000000-0005-0000-0000-0000B37F0000}"/>
    <cellStyle name="40% - Dekorfärg2 2 9 4" xfId="10648" xr:uid="{00000000-0005-0000-0000-0000B47F0000}"/>
    <cellStyle name="40% - Dekorfärg2 2 9 4 2" xfId="49329" xr:uid="{00000000-0005-0000-0000-0000B57F0000}"/>
    <cellStyle name="40% - Dekorfärg2 2 9 5" xfId="28145" xr:uid="{00000000-0005-0000-0000-0000B67F0000}"/>
    <cellStyle name="40% - Dekorfärg2 2 9 6" xfId="49330" xr:uid="{00000000-0005-0000-0000-0000B77F0000}"/>
    <cellStyle name="40% - Dekorfärg2 2 9_Tabell 6a K" xfId="18223" xr:uid="{00000000-0005-0000-0000-0000B87F0000}"/>
    <cellStyle name="40% - Dekorfärg2 2_Tabell 6a K" xfId="26410" xr:uid="{00000000-0005-0000-0000-0000B97F0000}"/>
    <cellStyle name="40% - Dekorfärg2 3" xfId="173" xr:uid="{00000000-0005-0000-0000-0000BA7F0000}"/>
    <cellStyle name="40% - Dekorfärg2 3 10" xfId="4558" xr:uid="{00000000-0005-0000-0000-0000BB7F0000}"/>
    <cellStyle name="40% - Dekorfärg2 3 10 2" xfId="13443" xr:uid="{00000000-0005-0000-0000-0000BC7F0000}"/>
    <cellStyle name="40% - Dekorfärg2 3 10 2 2" xfId="49331" xr:uid="{00000000-0005-0000-0000-0000BD7F0000}"/>
    <cellStyle name="40% - Dekorfärg2 3 10 3" xfId="30940" xr:uid="{00000000-0005-0000-0000-0000BE7F0000}"/>
    <cellStyle name="40% - Dekorfärg2 3 10_Tabell 6a K" xfId="20760" xr:uid="{00000000-0005-0000-0000-0000BF7F0000}"/>
    <cellStyle name="40% - Dekorfärg2 3 11" xfId="9058" xr:uid="{00000000-0005-0000-0000-0000C07F0000}"/>
    <cellStyle name="40% - Dekorfärg2 3 11 2" xfId="49332" xr:uid="{00000000-0005-0000-0000-0000C17F0000}"/>
    <cellStyle name="40% - Dekorfärg2 3 12" xfId="26555" xr:uid="{00000000-0005-0000-0000-0000C27F0000}"/>
    <cellStyle name="40% - Dekorfärg2 3 13" xfId="49333" xr:uid="{00000000-0005-0000-0000-0000C37F0000}"/>
    <cellStyle name="40% - Dekorfärg2 3 14" xfId="49334" xr:uid="{00000000-0005-0000-0000-0000C47F0000}"/>
    <cellStyle name="40% - Dekorfärg2 3 2" xfId="273" xr:uid="{00000000-0005-0000-0000-0000C57F0000}"/>
    <cellStyle name="40% - Dekorfärg2 3 2 10" xfId="49335" xr:uid="{00000000-0005-0000-0000-0000C67F0000}"/>
    <cellStyle name="40% - Dekorfärg2 3 2 11" xfId="49336" xr:uid="{00000000-0005-0000-0000-0000C77F0000}"/>
    <cellStyle name="40% - Dekorfärg2 3 2 2" xfId="485" xr:uid="{00000000-0005-0000-0000-0000C87F0000}"/>
    <cellStyle name="40% - Dekorfärg2 3 2 2 2" xfId="909" xr:uid="{00000000-0005-0000-0000-0000C97F0000}"/>
    <cellStyle name="40% - Dekorfärg2 3 2 2 2 2" xfId="1806" xr:uid="{00000000-0005-0000-0000-0000CA7F0000}"/>
    <cellStyle name="40% - Dekorfärg2 3 2 2 2 2 2" xfId="3998" xr:uid="{00000000-0005-0000-0000-0000CB7F0000}"/>
    <cellStyle name="40% - Dekorfärg2 3 2 2 2 2 2 2" xfId="8384" xr:uid="{00000000-0005-0000-0000-0000CC7F0000}"/>
    <cellStyle name="40% - Dekorfärg2 3 2 2 2 2 2 2 2" xfId="17269" xr:uid="{00000000-0005-0000-0000-0000CD7F0000}"/>
    <cellStyle name="40% - Dekorfärg2 3 2 2 2 2 2 2 2 2" xfId="49337" xr:uid="{00000000-0005-0000-0000-0000CE7F0000}"/>
    <cellStyle name="40% - Dekorfärg2 3 2 2 2 2 2 2 3" xfId="34766" xr:uid="{00000000-0005-0000-0000-0000CF7F0000}"/>
    <cellStyle name="40% - Dekorfärg2 3 2 2 2 2 2 2_Tabell 6a K" xfId="22055" xr:uid="{00000000-0005-0000-0000-0000D07F0000}"/>
    <cellStyle name="40% - Dekorfärg2 3 2 2 2 2 2 3" xfId="12883" xr:uid="{00000000-0005-0000-0000-0000D17F0000}"/>
    <cellStyle name="40% - Dekorfärg2 3 2 2 2 2 2 3 2" xfId="49338" xr:uid="{00000000-0005-0000-0000-0000D27F0000}"/>
    <cellStyle name="40% - Dekorfärg2 3 2 2 2 2 2 4" xfId="30380" xr:uid="{00000000-0005-0000-0000-0000D37F0000}"/>
    <cellStyle name="40% - Dekorfärg2 3 2 2 2 2 2 5" xfId="49339" xr:uid="{00000000-0005-0000-0000-0000D47F0000}"/>
    <cellStyle name="40% - Dekorfärg2 3 2 2 2 2 2_Tabell 6a K" xfId="24092" xr:uid="{00000000-0005-0000-0000-0000D57F0000}"/>
    <cellStyle name="40% - Dekorfärg2 3 2 2 2 2 3" xfId="6191" xr:uid="{00000000-0005-0000-0000-0000D67F0000}"/>
    <cellStyle name="40% - Dekorfärg2 3 2 2 2 2 3 2" xfId="15076" xr:uid="{00000000-0005-0000-0000-0000D77F0000}"/>
    <cellStyle name="40% - Dekorfärg2 3 2 2 2 2 3 2 2" xfId="49340" xr:uid="{00000000-0005-0000-0000-0000D87F0000}"/>
    <cellStyle name="40% - Dekorfärg2 3 2 2 2 2 3 3" xfId="32573" xr:uid="{00000000-0005-0000-0000-0000D97F0000}"/>
    <cellStyle name="40% - Dekorfärg2 3 2 2 2 2 3_Tabell 6a K" xfId="19383" xr:uid="{00000000-0005-0000-0000-0000DA7F0000}"/>
    <cellStyle name="40% - Dekorfärg2 3 2 2 2 2 4" xfId="10691" xr:uid="{00000000-0005-0000-0000-0000DB7F0000}"/>
    <cellStyle name="40% - Dekorfärg2 3 2 2 2 2 4 2" xfId="49341" xr:uid="{00000000-0005-0000-0000-0000DC7F0000}"/>
    <cellStyle name="40% - Dekorfärg2 3 2 2 2 2 5" xfId="28188" xr:uid="{00000000-0005-0000-0000-0000DD7F0000}"/>
    <cellStyle name="40% - Dekorfärg2 3 2 2 2 2 6" xfId="49342" xr:uid="{00000000-0005-0000-0000-0000DE7F0000}"/>
    <cellStyle name="40% - Dekorfärg2 3 2 2 2 2_Tabell 6a K" xfId="22163" xr:uid="{00000000-0005-0000-0000-0000DF7F0000}"/>
    <cellStyle name="40% - Dekorfärg2 3 2 2 2 3" xfId="3101" xr:uid="{00000000-0005-0000-0000-0000E07F0000}"/>
    <cellStyle name="40% - Dekorfärg2 3 2 2 2 3 2" xfId="7487" xr:uid="{00000000-0005-0000-0000-0000E17F0000}"/>
    <cellStyle name="40% - Dekorfärg2 3 2 2 2 3 2 2" xfId="16372" xr:uid="{00000000-0005-0000-0000-0000E27F0000}"/>
    <cellStyle name="40% - Dekorfärg2 3 2 2 2 3 2 2 2" xfId="49343" xr:uid="{00000000-0005-0000-0000-0000E37F0000}"/>
    <cellStyle name="40% - Dekorfärg2 3 2 2 2 3 2 3" xfId="33869" xr:uid="{00000000-0005-0000-0000-0000E47F0000}"/>
    <cellStyle name="40% - Dekorfärg2 3 2 2 2 3 2_Tabell 6a K" xfId="22228" xr:uid="{00000000-0005-0000-0000-0000E57F0000}"/>
    <cellStyle name="40% - Dekorfärg2 3 2 2 2 3 3" xfId="11986" xr:uid="{00000000-0005-0000-0000-0000E67F0000}"/>
    <cellStyle name="40% - Dekorfärg2 3 2 2 2 3 3 2" xfId="49344" xr:uid="{00000000-0005-0000-0000-0000E77F0000}"/>
    <cellStyle name="40% - Dekorfärg2 3 2 2 2 3 4" xfId="29483" xr:uid="{00000000-0005-0000-0000-0000E87F0000}"/>
    <cellStyle name="40% - Dekorfärg2 3 2 2 2 3 5" xfId="49345" xr:uid="{00000000-0005-0000-0000-0000E97F0000}"/>
    <cellStyle name="40% - Dekorfärg2 3 2 2 2 3_Tabell 6a K" xfId="19114" xr:uid="{00000000-0005-0000-0000-0000EA7F0000}"/>
    <cellStyle name="40% - Dekorfärg2 3 2 2 2 4" xfId="5294" xr:uid="{00000000-0005-0000-0000-0000EB7F0000}"/>
    <cellStyle name="40% - Dekorfärg2 3 2 2 2 4 2" xfId="14179" xr:uid="{00000000-0005-0000-0000-0000EC7F0000}"/>
    <cellStyle name="40% - Dekorfärg2 3 2 2 2 4 2 2" xfId="49346" xr:uid="{00000000-0005-0000-0000-0000ED7F0000}"/>
    <cellStyle name="40% - Dekorfärg2 3 2 2 2 4 3" xfId="31676" xr:uid="{00000000-0005-0000-0000-0000EE7F0000}"/>
    <cellStyle name="40% - Dekorfärg2 3 2 2 2 4_Tabell 6a K" xfId="22796" xr:uid="{00000000-0005-0000-0000-0000EF7F0000}"/>
    <cellStyle name="40% - Dekorfärg2 3 2 2 2 5" xfId="9794" xr:uid="{00000000-0005-0000-0000-0000F07F0000}"/>
    <cellStyle name="40% - Dekorfärg2 3 2 2 2 5 2" xfId="49347" xr:uid="{00000000-0005-0000-0000-0000F17F0000}"/>
    <cellStyle name="40% - Dekorfärg2 3 2 2 2 6" xfId="27291" xr:uid="{00000000-0005-0000-0000-0000F27F0000}"/>
    <cellStyle name="40% - Dekorfärg2 3 2 2 2 7" xfId="49348" xr:uid="{00000000-0005-0000-0000-0000F37F0000}"/>
    <cellStyle name="40% - Dekorfärg2 3 2 2 2_Tabell 6a K" xfId="18953" xr:uid="{00000000-0005-0000-0000-0000F47F0000}"/>
    <cellStyle name="40% - Dekorfärg2 3 2 2 3" xfId="1805" xr:uid="{00000000-0005-0000-0000-0000F57F0000}"/>
    <cellStyle name="40% - Dekorfärg2 3 2 2 3 2" xfId="3997" xr:uid="{00000000-0005-0000-0000-0000F67F0000}"/>
    <cellStyle name="40% - Dekorfärg2 3 2 2 3 2 2" xfId="8383" xr:uid="{00000000-0005-0000-0000-0000F77F0000}"/>
    <cellStyle name="40% - Dekorfärg2 3 2 2 3 2 2 2" xfId="17268" xr:uid="{00000000-0005-0000-0000-0000F87F0000}"/>
    <cellStyle name="40% - Dekorfärg2 3 2 2 3 2 2 2 2" xfId="49349" xr:uid="{00000000-0005-0000-0000-0000F97F0000}"/>
    <cellStyle name="40% - Dekorfärg2 3 2 2 3 2 2 3" xfId="34765" xr:uid="{00000000-0005-0000-0000-0000FA7F0000}"/>
    <cellStyle name="40% - Dekorfärg2 3 2 2 3 2 2_Tabell 6a K" xfId="24662" xr:uid="{00000000-0005-0000-0000-0000FB7F0000}"/>
    <cellStyle name="40% - Dekorfärg2 3 2 2 3 2 3" xfId="12882" xr:uid="{00000000-0005-0000-0000-0000FC7F0000}"/>
    <cellStyle name="40% - Dekorfärg2 3 2 2 3 2 3 2" xfId="49350" xr:uid="{00000000-0005-0000-0000-0000FD7F0000}"/>
    <cellStyle name="40% - Dekorfärg2 3 2 2 3 2 4" xfId="30379" xr:uid="{00000000-0005-0000-0000-0000FE7F0000}"/>
    <cellStyle name="40% - Dekorfärg2 3 2 2 3 2 5" xfId="49351" xr:uid="{00000000-0005-0000-0000-0000FF7F0000}"/>
    <cellStyle name="40% - Dekorfärg2 3 2 2 3 2_Tabell 6a K" xfId="22190" xr:uid="{00000000-0005-0000-0000-000000800000}"/>
    <cellStyle name="40% - Dekorfärg2 3 2 2 3 3" xfId="6190" xr:uid="{00000000-0005-0000-0000-000001800000}"/>
    <cellStyle name="40% - Dekorfärg2 3 2 2 3 3 2" xfId="15075" xr:uid="{00000000-0005-0000-0000-000002800000}"/>
    <cellStyle name="40% - Dekorfärg2 3 2 2 3 3 2 2" xfId="49352" xr:uid="{00000000-0005-0000-0000-000003800000}"/>
    <cellStyle name="40% - Dekorfärg2 3 2 2 3 3 3" xfId="32572" xr:uid="{00000000-0005-0000-0000-000004800000}"/>
    <cellStyle name="40% - Dekorfärg2 3 2 2 3 3_Tabell 6a K" xfId="23211" xr:uid="{00000000-0005-0000-0000-000005800000}"/>
    <cellStyle name="40% - Dekorfärg2 3 2 2 3 4" xfId="10690" xr:uid="{00000000-0005-0000-0000-000006800000}"/>
    <cellStyle name="40% - Dekorfärg2 3 2 2 3 4 2" xfId="49353" xr:uid="{00000000-0005-0000-0000-000007800000}"/>
    <cellStyle name="40% - Dekorfärg2 3 2 2 3 5" xfId="28187" xr:uid="{00000000-0005-0000-0000-000008800000}"/>
    <cellStyle name="40% - Dekorfärg2 3 2 2 3 6" xfId="49354" xr:uid="{00000000-0005-0000-0000-000009800000}"/>
    <cellStyle name="40% - Dekorfärg2 3 2 2 3_Tabell 6a K" xfId="25464" xr:uid="{00000000-0005-0000-0000-00000A800000}"/>
    <cellStyle name="40% - Dekorfärg2 3 2 2 4" xfId="2677" xr:uid="{00000000-0005-0000-0000-00000B800000}"/>
    <cellStyle name="40% - Dekorfärg2 3 2 2 4 2" xfId="7063" xr:uid="{00000000-0005-0000-0000-00000C800000}"/>
    <cellStyle name="40% - Dekorfärg2 3 2 2 4 2 2" xfId="15948" xr:uid="{00000000-0005-0000-0000-00000D800000}"/>
    <cellStyle name="40% - Dekorfärg2 3 2 2 4 2 2 2" xfId="49355" xr:uid="{00000000-0005-0000-0000-00000E800000}"/>
    <cellStyle name="40% - Dekorfärg2 3 2 2 4 2 3" xfId="33445" xr:uid="{00000000-0005-0000-0000-00000F800000}"/>
    <cellStyle name="40% - Dekorfärg2 3 2 2 4 2_Tabell 6a K" xfId="22176" xr:uid="{00000000-0005-0000-0000-000010800000}"/>
    <cellStyle name="40% - Dekorfärg2 3 2 2 4 3" xfId="11562" xr:uid="{00000000-0005-0000-0000-000011800000}"/>
    <cellStyle name="40% - Dekorfärg2 3 2 2 4 3 2" xfId="49356" xr:uid="{00000000-0005-0000-0000-000012800000}"/>
    <cellStyle name="40% - Dekorfärg2 3 2 2 4 4" xfId="29059" xr:uid="{00000000-0005-0000-0000-000013800000}"/>
    <cellStyle name="40% - Dekorfärg2 3 2 2 4 5" xfId="49357" xr:uid="{00000000-0005-0000-0000-000014800000}"/>
    <cellStyle name="40% - Dekorfärg2 3 2 2 4_Tabell 6a K" xfId="25214" xr:uid="{00000000-0005-0000-0000-000015800000}"/>
    <cellStyle name="40% - Dekorfärg2 3 2 2 5" xfId="4870" xr:uid="{00000000-0005-0000-0000-000016800000}"/>
    <cellStyle name="40% - Dekorfärg2 3 2 2 5 2" xfId="13755" xr:uid="{00000000-0005-0000-0000-000017800000}"/>
    <cellStyle name="40% - Dekorfärg2 3 2 2 5 2 2" xfId="49358" xr:uid="{00000000-0005-0000-0000-000018800000}"/>
    <cellStyle name="40% - Dekorfärg2 3 2 2 5 3" xfId="31252" xr:uid="{00000000-0005-0000-0000-000019800000}"/>
    <cellStyle name="40% - Dekorfärg2 3 2 2 5_Tabell 6a K" xfId="24967" xr:uid="{00000000-0005-0000-0000-00001A800000}"/>
    <cellStyle name="40% - Dekorfärg2 3 2 2 6" xfId="9370" xr:uid="{00000000-0005-0000-0000-00001B800000}"/>
    <cellStyle name="40% - Dekorfärg2 3 2 2 6 2" xfId="49359" xr:uid="{00000000-0005-0000-0000-00001C800000}"/>
    <cellStyle name="40% - Dekorfärg2 3 2 2 7" xfId="26867" xr:uid="{00000000-0005-0000-0000-00001D800000}"/>
    <cellStyle name="40% - Dekorfärg2 3 2 2 8" xfId="49360" xr:uid="{00000000-0005-0000-0000-00001E800000}"/>
    <cellStyle name="40% - Dekorfärg2 3 2 2_Tabell 6a K" xfId="20626" xr:uid="{00000000-0005-0000-0000-00001F800000}"/>
    <cellStyle name="40% - Dekorfärg2 3 2 3" xfId="697" xr:uid="{00000000-0005-0000-0000-000020800000}"/>
    <cellStyle name="40% - Dekorfärg2 3 2 3 2" xfId="1807" xr:uid="{00000000-0005-0000-0000-000021800000}"/>
    <cellStyle name="40% - Dekorfärg2 3 2 3 2 2" xfId="3999" xr:uid="{00000000-0005-0000-0000-000022800000}"/>
    <cellStyle name="40% - Dekorfärg2 3 2 3 2 2 2" xfId="8385" xr:uid="{00000000-0005-0000-0000-000023800000}"/>
    <cellStyle name="40% - Dekorfärg2 3 2 3 2 2 2 2" xfId="17270" xr:uid="{00000000-0005-0000-0000-000024800000}"/>
    <cellStyle name="40% - Dekorfärg2 3 2 3 2 2 2 2 2" xfId="49361" xr:uid="{00000000-0005-0000-0000-000025800000}"/>
    <cellStyle name="40% - Dekorfärg2 3 2 3 2 2 2 3" xfId="34767" xr:uid="{00000000-0005-0000-0000-000026800000}"/>
    <cellStyle name="40% - Dekorfärg2 3 2 3 2 2 2_Tabell 6a K" xfId="9012" xr:uid="{00000000-0005-0000-0000-000027800000}"/>
    <cellStyle name="40% - Dekorfärg2 3 2 3 2 2 3" xfId="12884" xr:uid="{00000000-0005-0000-0000-000028800000}"/>
    <cellStyle name="40% - Dekorfärg2 3 2 3 2 2 3 2" xfId="49362" xr:uid="{00000000-0005-0000-0000-000029800000}"/>
    <cellStyle name="40% - Dekorfärg2 3 2 3 2 2 4" xfId="30381" xr:uid="{00000000-0005-0000-0000-00002A800000}"/>
    <cellStyle name="40% - Dekorfärg2 3 2 3 2 2 5" xfId="49363" xr:uid="{00000000-0005-0000-0000-00002B800000}"/>
    <cellStyle name="40% - Dekorfärg2 3 2 3 2 2_Tabell 6a K" xfId="20320" xr:uid="{00000000-0005-0000-0000-00002C800000}"/>
    <cellStyle name="40% - Dekorfärg2 3 2 3 2 3" xfId="6192" xr:uid="{00000000-0005-0000-0000-00002D800000}"/>
    <cellStyle name="40% - Dekorfärg2 3 2 3 2 3 2" xfId="15077" xr:uid="{00000000-0005-0000-0000-00002E800000}"/>
    <cellStyle name="40% - Dekorfärg2 3 2 3 2 3 2 2" xfId="49364" xr:uid="{00000000-0005-0000-0000-00002F800000}"/>
    <cellStyle name="40% - Dekorfärg2 3 2 3 2 3 3" xfId="32574" xr:uid="{00000000-0005-0000-0000-000030800000}"/>
    <cellStyle name="40% - Dekorfärg2 3 2 3 2 3_Tabell 6a K" xfId="19910" xr:uid="{00000000-0005-0000-0000-000031800000}"/>
    <cellStyle name="40% - Dekorfärg2 3 2 3 2 4" xfId="10692" xr:uid="{00000000-0005-0000-0000-000032800000}"/>
    <cellStyle name="40% - Dekorfärg2 3 2 3 2 4 2" xfId="49365" xr:uid="{00000000-0005-0000-0000-000033800000}"/>
    <cellStyle name="40% - Dekorfärg2 3 2 3 2 5" xfId="28189" xr:uid="{00000000-0005-0000-0000-000034800000}"/>
    <cellStyle name="40% - Dekorfärg2 3 2 3 2 6" xfId="49366" xr:uid="{00000000-0005-0000-0000-000035800000}"/>
    <cellStyle name="40% - Dekorfärg2 3 2 3 2_Tabell 6a K" xfId="17850" xr:uid="{00000000-0005-0000-0000-000036800000}"/>
    <cellStyle name="40% - Dekorfärg2 3 2 3 3" xfId="2889" xr:uid="{00000000-0005-0000-0000-000037800000}"/>
    <cellStyle name="40% - Dekorfärg2 3 2 3 3 2" xfId="7275" xr:uid="{00000000-0005-0000-0000-000038800000}"/>
    <cellStyle name="40% - Dekorfärg2 3 2 3 3 2 2" xfId="16160" xr:uid="{00000000-0005-0000-0000-000039800000}"/>
    <cellStyle name="40% - Dekorfärg2 3 2 3 3 2 2 2" xfId="49367" xr:uid="{00000000-0005-0000-0000-00003A800000}"/>
    <cellStyle name="40% - Dekorfärg2 3 2 3 3 2 3" xfId="33657" xr:uid="{00000000-0005-0000-0000-00003B800000}"/>
    <cellStyle name="40% - Dekorfärg2 3 2 3 3 2_Tabell 6a K" xfId="17865" xr:uid="{00000000-0005-0000-0000-00003C800000}"/>
    <cellStyle name="40% - Dekorfärg2 3 2 3 3 3" xfId="11774" xr:uid="{00000000-0005-0000-0000-00003D800000}"/>
    <cellStyle name="40% - Dekorfärg2 3 2 3 3 3 2" xfId="49368" xr:uid="{00000000-0005-0000-0000-00003E800000}"/>
    <cellStyle name="40% - Dekorfärg2 3 2 3 3 4" xfId="29271" xr:uid="{00000000-0005-0000-0000-00003F800000}"/>
    <cellStyle name="40% - Dekorfärg2 3 2 3 3 5" xfId="49369" xr:uid="{00000000-0005-0000-0000-000040800000}"/>
    <cellStyle name="40% - Dekorfärg2 3 2 3 3_Tabell 6a K" xfId="19403" xr:uid="{00000000-0005-0000-0000-000041800000}"/>
    <cellStyle name="40% - Dekorfärg2 3 2 3 4" xfId="5082" xr:uid="{00000000-0005-0000-0000-000042800000}"/>
    <cellStyle name="40% - Dekorfärg2 3 2 3 4 2" xfId="13967" xr:uid="{00000000-0005-0000-0000-000043800000}"/>
    <cellStyle name="40% - Dekorfärg2 3 2 3 4 2 2" xfId="49370" xr:uid="{00000000-0005-0000-0000-000044800000}"/>
    <cellStyle name="40% - Dekorfärg2 3 2 3 4 3" xfId="31464" xr:uid="{00000000-0005-0000-0000-000045800000}"/>
    <cellStyle name="40% - Dekorfärg2 3 2 3 4_Tabell 6a K" xfId="20627" xr:uid="{00000000-0005-0000-0000-000046800000}"/>
    <cellStyle name="40% - Dekorfärg2 3 2 3 5" xfId="9582" xr:uid="{00000000-0005-0000-0000-000047800000}"/>
    <cellStyle name="40% - Dekorfärg2 3 2 3 5 2" xfId="49371" xr:uid="{00000000-0005-0000-0000-000048800000}"/>
    <cellStyle name="40% - Dekorfärg2 3 2 3 6" xfId="27079" xr:uid="{00000000-0005-0000-0000-000049800000}"/>
    <cellStyle name="40% - Dekorfärg2 3 2 3 7" xfId="49372" xr:uid="{00000000-0005-0000-0000-00004A800000}"/>
    <cellStyle name="40% - Dekorfärg2 3 2 3_Tabell 6a K" xfId="21123" xr:uid="{00000000-0005-0000-0000-00004B800000}"/>
    <cellStyle name="40% - Dekorfärg2 3 2 4" xfId="1121" xr:uid="{00000000-0005-0000-0000-00004C800000}"/>
    <cellStyle name="40% - Dekorfärg2 3 2 4 2" xfId="1808" xr:uid="{00000000-0005-0000-0000-00004D800000}"/>
    <cellStyle name="40% - Dekorfärg2 3 2 4 2 2" xfId="4000" xr:uid="{00000000-0005-0000-0000-00004E800000}"/>
    <cellStyle name="40% - Dekorfärg2 3 2 4 2 2 2" xfId="8386" xr:uid="{00000000-0005-0000-0000-00004F800000}"/>
    <cellStyle name="40% - Dekorfärg2 3 2 4 2 2 2 2" xfId="17271" xr:uid="{00000000-0005-0000-0000-000050800000}"/>
    <cellStyle name="40% - Dekorfärg2 3 2 4 2 2 2 2 2" xfId="49373" xr:uid="{00000000-0005-0000-0000-000051800000}"/>
    <cellStyle name="40% - Dekorfärg2 3 2 4 2 2 2 3" xfId="34768" xr:uid="{00000000-0005-0000-0000-000052800000}"/>
    <cellStyle name="40% - Dekorfärg2 3 2 4 2 2 2_Tabell 6a K" xfId="26264" xr:uid="{00000000-0005-0000-0000-000053800000}"/>
    <cellStyle name="40% - Dekorfärg2 3 2 4 2 2 3" xfId="12885" xr:uid="{00000000-0005-0000-0000-000054800000}"/>
    <cellStyle name="40% - Dekorfärg2 3 2 4 2 2 3 2" xfId="49374" xr:uid="{00000000-0005-0000-0000-000055800000}"/>
    <cellStyle name="40% - Dekorfärg2 3 2 4 2 2 4" xfId="30382" xr:uid="{00000000-0005-0000-0000-000056800000}"/>
    <cellStyle name="40% - Dekorfärg2 3 2 4 2 2 5" xfId="49375" xr:uid="{00000000-0005-0000-0000-000057800000}"/>
    <cellStyle name="40% - Dekorfärg2 3 2 4 2 2_Tabell 6a K" xfId="21657" xr:uid="{00000000-0005-0000-0000-000058800000}"/>
    <cellStyle name="40% - Dekorfärg2 3 2 4 2 3" xfId="6193" xr:uid="{00000000-0005-0000-0000-000059800000}"/>
    <cellStyle name="40% - Dekorfärg2 3 2 4 2 3 2" xfId="15078" xr:uid="{00000000-0005-0000-0000-00005A800000}"/>
    <cellStyle name="40% - Dekorfärg2 3 2 4 2 3 2 2" xfId="49376" xr:uid="{00000000-0005-0000-0000-00005B800000}"/>
    <cellStyle name="40% - Dekorfärg2 3 2 4 2 3 3" xfId="32575" xr:uid="{00000000-0005-0000-0000-00005C800000}"/>
    <cellStyle name="40% - Dekorfärg2 3 2 4 2 3_Tabell 6a K" xfId="21473" xr:uid="{00000000-0005-0000-0000-00005D800000}"/>
    <cellStyle name="40% - Dekorfärg2 3 2 4 2 4" xfId="10693" xr:uid="{00000000-0005-0000-0000-00005E800000}"/>
    <cellStyle name="40% - Dekorfärg2 3 2 4 2 4 2" xfId="49377" xr:uid="{00000000-0005-0000-0000-00005F800000}"/>
    <cellStyle name="40% - Dekorfärg2 3 2 4 2 5" xfId="28190" xr:uid="{00000000-0005-0000-0000-000060800000}"/>
    <cellStyle name="40% - Dekorfärg2 3 2 4 2 6" xfId="49378" xr:uid="{00000000-0005-0000-0000-000061800000}"/>
    <cellStyle name="40% - Dekorfärg2 3 2 4 2_Tabell 6a K" xfId="18641" xr:uid="{00000000-0005-0000-0000-000062800000}"/>
    <cellStyle name="40% - Dekorfärg2 3 2 4 3" xfId="3313" xr:uid="{00000000-0005-0000-0000-000063800000}"/>
    <cellStyle name="40% - Dekorfärg2 3 2 4 3 2" xfId="7699" xr:uid="{00000000-0005-0000-0000-000064800000}"/>
    <cellStyle name="40% - Dekorfärg2 3 2 4 3 2 2" xfId="16584" xr:uid="{00000000-0005-0000-0000-000065800000}"/>
    <cellStyle name="40% - Dekorfärg2 3 2 4 3 2 2 2" xfId="49379" xr:uid="{00000000-0005-0000-0000-000066800000}"/>
    <cellStyle name="40% - Dekorfärg2 3 2 4 3 2 3" xfId="34081" xr:uid="{00000000-0005-0000-0000-000067800000}"/>
    <cellStyle name="40% - Dekorfärg2 3 2 4 3 2_Tabell 6a K" xfId="22559" xr:uid="{00000000-0005-0000-0000-000068800000}"/>
    <cellStyle name="40% - Dekorfärg2 3 2 4 3 3" xfId="12198" xr:uid="{00000000-0005-0000-0000-000069800000}"/>
    <cellStyle name="40% - Dekorfärg2 3 2 4 3 3 2" xfId="49380" xr:uid="{00000000-0005-0000-0000-00006A800000}"/>
    <cellStyle name="40% - Dekorfärg2 3 2 4 3 4" xfId="29695" xr:uid="{00000000-0005-0000-0000-00006B800000}"/>
    <cellStyle name="40% - Dekorfärg2 3 2 4 3 5" xfId="49381" xr:uid="{00000000-0005-0000-0000-00006C800000}"/>
    <cellStyle name="40% - Dekorfärg2 3 2 4 3_Tabell 6a K" xfId="19034" xr:uid="{00000000-0005-0000-0000-00006D800000}"/>
    <cellStyle name="40% - Dekorfärg2 3 2 4 4" xfId="5506" xr:uid="{00000000-0005-0000-0000-00006E800000}"/>
    <cellStyle name="40% - Dekorfärg2 3 2 4 4 2" xfId="14391" xr:uid="{00000000-0005-0000-0000-00006F800000}"/>
    <cellStyle name="40% - Dekorfärg2 3 2 4 4 2 2" xfId="49382" xr:uid="{00000000-0005-0000-0000-000070800000}"/>
    <cellStyle name="40% - Dekorfärg2 3 2 4 4 3" xfId="31888" xr:uid="{00000000-0005-0000-0000-000071800000}"/>
    <cellStyle name="40% - Dekorfärg2 3 2 4 4_Tabell 6a K" xfId="19218" xr:uid="{00000000-0005-0000-0000-000072800000}"/>
    <cellStyle name="40% - Dekorfärg2 3 2 4 5" xfId="10006" xr:uid="{00000000-0005-0000-0000-000073800000}"/>
    <cellStyle name="40% - Dekorfärg2 3 2 4 5 2" xfId="49383" xr:uid="{00000000-0005-0000-0000-000074800000}"/>
    <cellStyle name="40% - Dekorfärg2 3 2 4 6" xfId="27503" xr:uid="{00000000-0005-0000-0000-000075800000}"/>
    <cellStyle name="40% - Dekorfärg2 3 2 4 7" xfId="49384" xr:uid="{00000000-0005-0000-0000-000076800000}"/>
    <cellStyle name="40% - Dekorfärg2 3 2 4_Tabell 6a K" xfId="20206" xr:uid="{00000000-0005-0000-0000-000077800000}"/>
    <cellStyle name="40% - Dekorfärg2 3 2 5" xfId="1804" xr:uid="{00000000-0005-0000-0000-000078800000}"/>
    <cellStyle name="40% - Dekorfärg2 3 2 5 2" xfId="3996" xr:uid="{00000000-0005-0000-0000-000079800000}"/>
    <cellStyle name="40% - Dekorfärg2 3 2 5 2 2" xfId="8382" xr:uid="{00000000-0005-0000-0000-00007A800000}"/>
    <cellStyle name="40% - Dekorfärg2 3 2 5 2 2 2" xfId="17267" xr:uid="{00000000-0005-0000-0000-00007B800000}"/>
    <cellStyle name="40% - Dekorfärg2 3 2 5 2 2 2 2" xfId="49385" xr:uid="{00000000-0005-0000-0000-00007C800000}"/>
    <cellStyle name="40% - Dekorfärg2 3 2 5 2 2 3" xfId="34764" xr:uid="{00000000-0005-0000-0000-00007D800000}"/>
    <cellStyle name="40% - Dekorfärg2 3 2 5 2 2_Tabell 6a K" xfId="22491" xr:uid="{00000000-0005-0000-0000-00007E800000}"/>
    <cellStyle name="40% - Dekorfärg2 3 2 5 2 3" xfId="12881" xr:uid="{00000000-0005-0000-0000-00007F800000}"/>
    <cellStyle name="40% - Dekorfärg2 3 2 5 2 3 2" xfId="49386" xr:uid="{00000000-0005-0000-0000-000080800000}"/>
    <cellStyle name="40% - Dekorfärg2 3 2 5 2 4" xfId="30378" xr:uid="{00000000-0005-0000-0000-000081800000}"/>
    <cellStyle name="40% - Dekorfärg2 3 2 5 2 5" xfId="49387" xr:uid="{00000000-0005-0000-0000-000082800000}"/>
    <cellStyle name="40% - Dekorfärg2 3 2 5 2_Tabell 6a K" xfId="17948" xr:uid="{00000000-0005-0000-0000-000083800000}"/>
    <cellStyle name="40% - Dekorfärg2 3 2 5 3" xfId="6189" xr:uid="{00000000-0005-0000-0000-000084800000}"/>
    <cellStyle name="40% - Dekorfärg2 3 2 5 3 2" xfId="15074" xr:uid="{00000000-0005-0000-0000-000085800000}"/>
    <cellStyle name="40% - Dekorfärg2 3 2 5 3 2 2" xfId="49388" xr:uid="{00000000-0005-0000-0000-000086800000}"/>
    <cellStyle name="40% - Dekorfärg2 3 2 5 3 3" xfId="32571" xr:uid="{00000000-0005-0000-0000-000087800000}"/>
    <cellStyle name="40% - Dekorfärg2 3 2 5 3_Tabell 6a K" xfId="18528" xr:uid="{00000000-0005-0000-0000-000088800000}"/>
    <cellStyle name="40% - Dekorfärg2 3 2 5 4" xfId="10689" xr:uid="{00000000-0005-0000-0000-000089800000}"/>
    <cellStyle name="40% - Dekorfärg2 3 2 5 4 2" xfId="49389" xr:uid="{00000000-0005-0000-0000-00008A800000}"/>
    <cellStyle name="40% - Dekorfärg2 3 2 5 5" xfId="28186" xr:uid="{00000000-0005-0000-0000-00008B800000}"/>
    <cellStyle name="40% - Dekorfärg2 3 2 5 6" xfId="49390" xr:uid="{00000000-0005-0000-0000-00008C800000}"/>
    <cellStyle name="40% - Dekorfärg2 3 2 5_Tabell 6a K" xfId="23293" xr:uid="{00000000-0005-0000-0000-00008D800000}"/>
    <cellStyle name="40% - Dekorfärg2 3 2 6" xfId="2465" xr:uid="{00000000-0005-0000-0000-00008E800000}"/>
    <cellStyle name="40% - Dekorfärg2 3 2 6 2" xfId="6851" xr:uid="{00000000-0005-0000-0000-00008F800000}"/>
    <cellStyle name="40% - Dekorfärg2 3 2 6 2 2" xfId="15736" xr:uid="{00000000-0005-0000-0000-000090800000}"/>
    <cellStyle name="40% - Dekorfärg2 3 2 6 2 2 2" xfId="49391" xr:uid="{00000000-0005-0000-0000-000091800000}"/>
    <cellStyle name="40% - Dekorfärg2 3 2 6 2 3" xfId="33233" xr:uid="{00000000-0005-0000-0000-000092800000}"/>
    <cellStyle name="40% - Dekorfärg2 3 2 6 2_Tabell 6a K" xfId="24378" xr:uid="{00000000-0005-0000-0000-000093800000}"/>
    <cellStyle name="40% - Dekorfärg2 3 2 6 3" xfId="11350" xr:uid="{00000000-0005-0000-0000-000094800000}"/>
    <cellStyle name="40% - Dekorfärg2 3 2 6 3 2" xfId="49392" xr:uid="{00000000-0005-0000-0000-000095800000}"/>
    <cellStyle name="40% - Dekorfärg2 3 2 6 4" xfId="28847" xr:uid="{00000000-0005-0000-0000-000096800000}"/>
    <cellStyle name="40% - Dekorfärg2 3 2 6 5" xfId="49393" xr:uid="{00000000-0005-0000-0000-000097800000}"/>
    <cellStyle name="40% - Dekorfärg2 3 2 6_Tabell 6a K" xfId="25863" xr:uid="{00000000-0005-0000-0000-000098800000}"/>
    <cellStyle name="40% - Dekorfärg2 3 2 7" xfId="4658" xr:uid="{00000000-0005-0000-0000-000099800000}"/>
    <cellStyle name="40% - Dekorfärg2 3 2 7 2" xfId="13543" xr:uid="{00000000-0005-0000-0000-00009A800000}"/>
    <cellStyle name="40% - Dekorfärg2 3 2 7 2 2" xfId="49394" xr:uid="{00000000-0005-0000-0000-00009B800000}"/>
    <cellStyle name="40% - Dekorfärg2 3 2 7 3" xfId="31040" xr:uid="{00000000-0005-0000-0000-00009C800000}"/>
    <cellStyle name="40% - Dekorfärg2 3 2 7_Tabell 6a K" xfId="23960" xr:uid="{00000000-0005-0000-0000-00009D800000}"/>
    <cellStyle name="40% - Dekorfärg2 3 2 8" xfId="9158" xr:uid="{00000000-0005-0000-0000-00009E800000}"/>
    <cellStyle name="40% - Dekorfärg2 3 2 8 2" xfId="49395" xr:uid="{00000000-0005-0000-0000-00009F800000}"/>
    <cellStyle name="40% - Dekorfärg2 3 2 9" xfId="26655" xr:uid="{00000000-0005-0000-0000-0000A0800000}"/>
    <cellStyle name="40% - Dekorfärg2 3 2_Tabell 6a K" xfId="23964" xr:uid="{00000000-0005-0000-0000-0000A1800000}"/>
    <cellStyle name="40% - Dekorfärg2 3 3" xfId="329" xr:uid="{00000000-0005-0000-0000-0000A2800000}"/>
    <cellStyle name="40% - Dekorfärg2 3 3 10" xfId="49396" xr:uid="{00000000-0005-0000-0000-0000A3800000}"/>
    <cellStyle name="40% - Dekorfärg2 3 3 11" xfId="49397" xr:uid="{00000000-0005-0000-0000-0000A4800000}"/>
    <cellStyle name="40% - Dekorfärg2 3 3 2" xfId="541" xr:uid="{00000000-0005-0000-0000-0000A5800000}"/>
    <cellStyle name="40% - Dekorfärg2 3 3 2 2" xfId="965" xr:uid="{00000000-0005-0000-0000-0000A6800000}"/>
    <cellStyle name="40% - Dekorfärg2 3 3 2 2 2" xfId="1811" xr:uid="{00000000-0005-0000-0000-0000A7800000}"/>
    <cellStyle name="40% - Dekorfärg2 3 3 2 2 2 2" xfId="4003" xr:uid="{00000000-0005-0000-0000-0000A8800000}"/>
    <cellStyle name="40% - Dekorfärg2 3 3 2 2 2 2 2" xfId="8389" xr:uid="{00000000-0005-0000-0000-0000A9800000}"/>
    <cellStyle name="40% - Dekorfärg2 3 3 2 2 2 2 2 2" xfId="17274" xr:uid="{00000000-0005-0000-0000-0000AA800000}"/>
    <cellStyle name="40% - Dekorfärg2 3 3 2 2 2 2 2 2 2" xfId="49398" xr:uid="{00000000-0005-0000-0000-0000AB800000}"/>
    <cellStyle name="40% - Dekorfärg2 3 3 2 2 2 2 2 3" xfId="34771" xr:uid="{00000000-0005-0000-0000-0000AC800000}"/>
    <cellStyle name="40% - Dekorfärg2 3 3 2 2 2 2 2_Tabell 6a K" xfId="19379" xr:uid="{00000000-0005-0000-0000-0000AD800000}"/>
    <cellStyle name="40% - Dekorfärg2 3 3 2 2 2 2 3" xfId="12888" xr:uid="{00000000-0005-0000-0000-0000AE800000}"/>
    <cellStyle name="40% - Dekorfärg2 3 3 2 2 2 2 3 2" xfId="49399" xr:uid="{00000000-0005-0000-0000-0000AF800000}"/>
    <cellStyle name="40% - Dekorfärg2 3 3 2 2 2 2 4" xfId="30385" xr:uid="{00000000-0005-0000-0000-0000B0800000}"/>
    <cellStyle name="40% - Dekorfärg2 3 3 2 2 2 2 5" xfId="49400" xr:uid="{00000000-0005-0000-0000-0000B1800000}"/>
    <cellStyle name="40% - Dekorfärg2 3 3 2 2 2 2_Tabell 6a K" xfId="26386" xr:uid="{00000000-0005-0000-0000-0000B2800000}"/>
    <cellStyle name="40% - Dekorfärg2 3 3 2 2 2 3" xfId="6196" xr:uid="{00000000-0005-0000-0000-0000B3800000}"/>
    <cellStyle name="40% - Dekorfärg2 3 3 2 2 2 3 2" xfId="15081" xr:uid="{00000000-0005-0000-0000-0000B4800000}"/>
    <cellStyle name="40% - Dekorfärg2 3 3 2 2 2 3 2 2" xfId="49401" xr:uid="{00000000-0005-0000-0000-0000B5800000}"/>
    <cellStyle name="40% - Dekorfärg2 3 3 2 2 2 3 3" xfId="32578" xr:uid="{00000000-0005-0000-0000-0000B6800000}"/>
    <cellStyle name="40% - Dekorfärg2 3 3 2 2 2 3_Tabell 6a K" xfId="19113" xr:uid="{00000000-0005-0000-0000-0000B7800000}"/>
    <cellStyle name="40% - Dekorfärg2 3 3 2 2 2 4" xfId="10696" xr:uid="{00000000-0005-0000-0000-0000B8800000}"/>
    <cellStyle name="40% - Dekorfärg2 3 3 2 2 2 4 2" xfId="49402" xr:uid="{00000000-0005-0000-0000-0000B9800000}"/>
    <cellStyle name="40% - Dekorfärg2 3 3 2 2 2 5" xfId="28193" xr:uid="{00000000-0005-0000-0000-0000BA800000}"/>
    <cellStyle name="40% - Dekorfärg2 3 3 2 2 2 6" xfId="49403" xr:uid="{00000000-0005-0000-0000-0000BB800000}"/>
    <cellStyle name="40% - Dekorfärg2 3 3 2 2 2_Tabell 6a K" xfId="18361" xr:uid="{00000000-0005-0000-0000-0000BC800000}"/>
    <cellStyle name="40% - Dekorfärg2 3 3 2 2 3" xfId="3157" xr:uid="{00000000-0005-0000-0000-0000BD800000}"/>
    <cellStyle name="40% - Dekorfärg2 3 3 2 2 3 2" xfId="7543" xr:uid="{00000000-0005-0000-0000-0000BE800000}"/>
    <cellStyle name="40% - Dekorfärg2 3 3 2 2 3 2 2" xfId="16428" xr:uid="{00000000-0005-0000-0000-0000BF800000}"/>
    <cellStyle name="40% - Dekorfärg2 3 3 2 2 3 2 2 2" xfId="49404" xr:uid="{00000000-0005-0000-0000-0000C0800000}"/>
    <cellStyle name="40% - Dekorfärg2 3 3 2 2 3 2 3" xfId="33925" xr:uid="{00000000-0005-0000-0000-0000C1800000}"/>
    <cellStyle name="40% - Dekorfärg2 3 3 2 2 3 2_Tabell 6a K" xfId="23559" xr:uid="{00000000-0005-0000-0000-0000C2800000}"/>
    <cellStyle name="40% - Dekorfärg2 3 3 2 2 3 3" xfId="12042" xr:uid="{00000000-0005-0000-0000-0000C3800000}"/>
    <cellStyle name="40% - Dekorfärg2 3 3 2 2 3 3 2" xfId="49405" xr:uid="{00000000-0005-0000-0000-0000C4800000}"/>
    <cellStyle name="40% - Dekorfärg2 3 3 2 2 3 4" xfId="29539" xr:uid="{00000000-0005-0000-0000-0000C5800000}"/>
    <cellStyle name="40% - Dekorfärg2 3 3 2 2 3 5" xfId="49406" xr:uid="{00000000-0005-0000-0000-0000C6800000}"/>
    <cellStyle name="40% - Dekorfärg2 3 3 2 2 3_Tabell 6a K" xfId="23191" xr:uid="{00000000-0005-0000-0000-0000C7800000}"/>
    <cellStyle name="40% - Dekorfärg2 3 3 2 2 4" xfId="5350" xr:uid="{00000000-0005-0000-0000-0000C8800000}"/>
    <cellStyle name="40% - Dekorfärg2 3 3 2 2 4 2" xfId="14235" xr:uid="{00000000-0005-0000-0000-0000C9800000}"/>
    <cellStyle name="40% - Dekorfärg2 3 3 2 2 4 2 2" xfId="49407" xr:uid="{00000000-0005-0000-0000-0000CA800000}"/>
    <cellStyle name="40% - Dekorfärg2 3 3 2 2 4 3" xfId="31732" xr:uid="{00000000-0005-0000-0000-0000CB800000}"/>
    <cellStyle name="40% - Dekorfärg2 3 3 2 2 4_Tabell 6a K" xfId="22564" xr:uid="{00000000-0005-0000-0000-0000CC800000}"/>
    <cellStyle name="40% - Dekorfärg2 3 3 2 2 5" xfId="9850" xr:uid="{00000000-0005-0000-0000-0000CD800000}"/>
    <cellStyle name="40% - Dekorfärg2 3 3 2 2 5 2" xfId="49408" xr:uid="{00000000-0005-0000-0000-0000CE800000}"/>
    <cellStyle name="40% - Dekorfärg2 3 3 2 2 6" xfId="27347" xr:uid="{00000000-0005-0000-0000-0000CF800000}"/>
    <cellStyle name="40% - Dekorfärg2 3 3 2 2 7" xfId="49409" xr:uid="{00000000-0005-0000-0000-0000D0800000}"/>
    <cellStyle name="40% - Dekorfärg2 3 3 2 2_Tabell 6a K" xfId="18160" xr:uid="{00000000-0005-0000-0000-0000D1800000}"/>
    <cellStyle name="40% - Dekorfärg2 3 3 2 3" xfId="1810" xr:uid="{00000000-0005-0000-0000-0000D2800000}"/>
    <cellStyle name="40% - Dekorfärg2 3 3 2 3 2" xfId="4002" xr:uid="{00000000-0005-0000-0000-0000D3800000}"/>
    <cellStyle name="40% - Dekorfärg2 3 3 2 3 2 2" xfId="8388" xr:uid="{00000000-0005-0000-0000-0000D4800000}"/>
    <cellStyle name="40% - Dekorfärg2 3 3 2 3 2 2 2" xfId="17273" xr:uid="{00000000-0005-0000-0000-0000D5800000}"/>
    <cellStyle name="40% - Dekorfärg2 3 3 2 3 2 2 2 2" xfId="49410" xr:uid="{00000000-0005-0000-0000-0000D6800000}"/>
    <cellStyle name="40% - Dekorfärg2 3 3 2 3 2 2 3" xfId="34770" xr:uid="{00000000-0005-0000-0000-0000D7800000}"/>
    <cellStyle name="40% - Dekorfärg2 3 3 2 3 2 2_Tabell 6a K" xfId="18443" xr:uid="{00000000-0005-0000-0000-0000D8800000}"/>
    <cellStyle name="40% - Dekorfärg2 3 3 2 3 2 3" xfId="12887" xr:uid="{00000000-0005-0000-0000-0000D9800000}"/>
    <cellStyle name="40% - Dekorfärg2 3 3 2 3 2 3 2" xfId="49411" xr:uid="{00000000-0005-0000-0000-0000DA800000}"/>
    <cellStyle name="40% - Dekorfärg2 3 3 2 3 2 4" xfId="30384" xr:uid="{00000000-0005-0000-0000-0000DB800000}"/>
    <cellStyle name="40% - Dekorfärg2 3 3 2 3 2 5" xfId="49412" xr:uid="{00000000-0005-0000-0000-0000DC800000}"/>
    <cellStyle name="40% - Dekorfärg2 3 3 2 3 2_Tabell 6a K" xfId="21921" xr:uid="{00000000-0005-0000-0000-0000DD800000}"/>
    <cellStyle name="40% - Dekorfärg2 3 3 2 3 3" xfId="6195" xr:uid="{00000000-0005-0000-0000-0000DE800000}"/>
    <cellStyle name="40% - Dekorfärg2 3 3 2 3 3 2" xfId="15080" xr:uid="{00000000-0005-0000-0000-0000DF800000}"/>
    <cellStyle name="40% - Dekorfärg2 3 3 2 3 3 2 2" xfId="49413" xr:uid="{00000000-0005-0000-0000-0000E0800000}"/>
    <cellStyle name="40% - Dekorfärg2 3 3 2 3 3 3" xfId="32577" xr:uid="{00000000-0005-0000-0000-0000E1800000}"/>
    <cellStyle name="40% - Dekorfärg2 3 3 2 3 3_Tabell 6a K" xfId="22736" xr:uid="{00000000-0005-0000-0000-0000E2800000}"/>
    <cellStyle name="40% - Dekorfärg2 3 3 2 3 4" xfId="10695" xr:uid="{00000000-0005-0000-0000-0000E3800000}"/>
    <cellStyle name="40% - Dekorfärg2 3 3 2 3 4 2" xfId="49414" xr:uid="{00000000-0005-0000-0000-0000E4800000}"/>
    <cellStyle name="40% - Dekorfärg2 3 3 2 3 5" xfId="28192" xr:uid="{00000000-0005-0000-0000-0000E5800000}"/>
    <cellStyle name="40% - Dekorfärg2 3 3 2 3 6" xfId="49415" xr:uid="{00000000-0005-0000-0000-0000E6800000}"/>
    <cellStyle name="40% - Dekorfärg2 3 3 2 3_Tabell 6a K" xfId="19486" xr:uid="{00000000-0005-0000-0000-0000E7800000}"/>
    <cellStyle name="40% - Dekorfärg2 3 3 2 4" xfId="2733" xr:uid="{00000000-0005-0000-0000-0000E8800000}"/>
    <cellStyle name="40% - Dekorfärg2 3 3 2 4 2" xfId="7119" xr:uid="{00000000-0005-0000-0000-0000E9800000}"/>
    <cellStyle name="40% - Dekorfärg2 3 3 2 4 2 2" xfId="16004" xr:uid="{00000000-0005-0000-0000-0000EA800000}"/>
    <cellStyle name="40% - Dekorfärg2 3 3 2 4 2 2 2" xfId="49416" xr:uid="{00000000-0005-0000-0000-0000EB800000}"/>
    <cellStyle name="40% - Dekorfärg2 3 3 2 4 2 3" xfId="33501" xr:uid="{00000000-0005-0000-0000-0000EC800000}"/>
    <cellStyle name="40% - Dekorfärg2 3 3 2 4 2_Tabell 6a K" xfId="25728" xr:uid="{00000000-0005-0000-0000-0000ED800000}"/>
    <cellStyle name="40% - Dekorfärg2 3 3 2 4 3" xfId="11618" xr:uid="{00000000-0005-0000-0000-0000EE800000}"/>
    <cellStyle name="40% - Dekorfärg2 3 3 2 4 3 2" xfId="49417" xr:uid="{00000000-0005-0000-0000-0000EF800000}"/>
    <cellStyle name="40% - Dekorfärg2 3 3 2 4 4" xfId="29115" xr:uid="{00000000-0005-0000-0000-0000F0800000}"/>
    <cellStyle name="40% - Dekorfärg2 3 3 2 4 5" xfId="49418" xr:uid="{00000000-0005-0000-0000-0000F1800000}"/>
    <cellStyle name="40% - Dekorfärg2 3 3 2 4_Tabell 6a K" xfId="20895" xr:uid="{00000000-0005-0000-0000-0000F2800000}"/>
    <cellStyle name="40% - Dekorfärg2 3 3 2 5" xfId="4926" xr:uid="{00000000-0005-0000-0000-0000F3800000}"/>
    <cellStyle name="40% - Dekorfärg2 3 3 2 5 2" xfId="13811" xr:uid="{00000000-0005-0000-0000-0000F4800000}"/>
    <cellStyle name="40% - Dekorfärg2 3 3 2 5 2 2" xfId="49419" xr:uid="{00000000-0005-0000-0000-0000F5800000}"/>
    <cellStyle name="40% - Dekorfärg2 3 3 2 5 3" xfId="31308" xr:uid="{00000000-0005-0000-0000-0000F6800000}"/>
    <cellStyle name="40% - Dekorfärg2 3 3 2 5_Tabell 6a K" xfId="24734" xr:uid="{00000000-0005-0000-0000-0000F7800000}"/>
    <cellStyle name="40% - Dekorfärg2 3 3 2 6" xfId="9426" xr:uid="{00000000-0005-0000-0000-0000F8800000}"/>
    <cellStyle name="40% - Dekorfärg2 3 3 2 6 2" xfId="49420" xr:uid="{00000000-0005-0000-0000-0000F9800000}"/>
    <cellStyle name="40% - Dekorfärg2 3 3 2 7" xfId="26923" xr:uid="{00000000-0005-0000-0000-0000FA800000}"/>
    <cellStyle name="40% - Dekorfärg2 3 3 2 8" xfId="49421" xr:uid="{00000000-0005-0000-0000-0000FB800000}"/>
    <cellStyle name="40% - Dekorfärg2 3 3 2_Tabell 6a K" xfId="20392" xr:uid="{00000000-0005-0000-0000-0000FC800000}"/>
    <cellStyle name="40% - Dekorfärg2 3 3 3" xfId="753" xr:uid="{00000000-0005-0000-0000-0000FD800000}"/>
    <cellStyle name="40% - Dekorfärg2 3 3 3 2" xfId="1812" xr:uid="{00000000-0005-0000-0000-0000FE800000}"/>
    <cellStyle name="40% - Dekorfärg2 3 3 3 2 2" xfId="4004" xr:uid="{00000000-0005-0000-0000-0000FF800000}"/>
    <cellStyle name="40% - Dekorfärg2 3 3 3 2 2 2" xfId="8390" xr:uid="{00000000-0005-0000-0000-000000810000}"/>
    <cellStyle name="40% - Dekorfärg2 3 3 3 2 2 2 2" xfId="17275" xr:uid="{00000000-0005-0000-0000-000001810000}"/>
    <cellStyle name="40% - Dekorfärg2 3 3 3 2 2 2 2 2" xfId="49422" xr:uid="{00000000-0005-0000-0000-000002810000}"/>
    <cellStyle name="40% - Dekorfärg2 3 3 3 2 2 2 3" xfId="34772" xr:uid="{00000000-0005-0000-0000-000003810000}"/>
    <cellStyle name="40% - Dekorfärg2 3 3 3 2 2 2_Tabell 6a K" xfId="19906" xr:uid="{00000000-0005-0000-0000-000004810000}"/>
    <cellStyle name="40% - Dekorfärg2 3 3 3 2 2 3" xfId="12889" xr:uid="{00000000-0005-0000-0000-000005810000}"/>
    <cellStyle name="40% - Dekorfärg2 3 3 3 2 2 3 2" xfId="49423" xr:uid="{00000000-0005-0000-0000-000006810000}"/>
    <cellStyle name="40% - Dekorfärg2 3 3 3 2 2 4" xfId="30386" xr:uid="{00000000-0005-0000-0000-000007810000}"/>
    <cellStyle name="40% - Dekorfärg2 3 3 3 2 2 5" xfId="49424" xr:uid="{00000000-0005-0000-0000-000008810000}"/>
    <cellStyle name="40% - Dekorfärg2 3 3 3 2 2_Tabell 6a K" xfId="18238" xr:uid="{00000000-0005-0000-0000-000009810000}"/>
    <cellStyle name="40% - Dekorfärg2 3 3 3 2 3" xfId="6197" xr:uid="{00000000-0005-0000-0000-00000A810000}"/>
    <cellStyle name="40% - Dekorfärg2 3 3 3 2 3 2" xfId="15082" xr:uid="{00000000-0005-0000-0000-00000B810000}"/>
    <cellStyle name="40% - Dekorfärg2 3 3 3 2 3 2 2" xfId="49425" xr:uid="{00000000-0005-0000-0000-00000C810000}"/>
    <cellStyle name="40% - Dekorfärg2 3 3 3 2 3 3" xfId="32579" xr:uid="{00000000-0005-0000-0000-00000D810000}"/>
    <cellStyle name="40% - Dekorfärg2 3 3 3 2 3_Tabell 6a K" xfId="22522" xr:uid="{00000000-0005-0000-0000-00000E810000}"/>
    <cellStyle name="40% - Dekorfärg2 3 3 3 2 4" xfId="10697" xr:uid="{00000000-0005-0000-0000-00000F810000}"/>
    <cellStyle name="40% - Dekorfärg2 3 3 3 2 4 2" xfId="49426" xr:uid="{00000000-0005-0000-0000-000010810000}"/>
    <cellStyle name="40% - Dekorfärg2 3 3 3 2 5" xfId="28194" xr:uid="{00000000-0005-0000-0000-000011810000}"/>
    <cellStyle name="40% - Dekorfärg2 3 3 3 2 6" xfId="49427" xr:uid="{00000000-0005-0000-0000-000012810000}"/>
    <cellStyle name="40% - Dekorfärg2 3 3 3 2_Tabell 6a K" xfId="19751" xr:uid="{00000000-0005-0000-0000-000013810000}"/>
    <cellStyle name="40% - Dekorfärg2 3 3 3 3" xfId="2945" xr:uid="{00000000-0005-0000-0000-000014810000}"/>
    <cellStyle name="40% - Dekorfärg2 3 3 3 3 2" xfId="7331" xr:uid="{00000000-0005-0000-0000-000015810000}"/>
    <cellStyle name="40% - Dekorfärg2 3 3 3 3 2 2" xfId="16216" xr:uid="{00000000-0005-0000-0000-000016810000}"/>
    <cellStyle name="40% - Dekorfärg2 3 3 3 3 2 2 2" xfId="49428" xr:uid="{00000000-0005-0000-0000-000017810000}"/>
    <cellStyle name="40% - Dekorfärg2 3 3 3 3 2 3" xfId="33713" xr:uid="{00000000-0005-0000-0000-000018810000}"/>
    <cellStyle name="40% - Dekorfärg2 3 3 3 3 2_Tabell 6a K" xfId="19124" xr:uid="{00000000-0005-0000-0000-000019810000}"/>
    <cellStyle name="40% - Dekorfärg2 3 3 3 3 3" xfId="11830" xr:uid="{00000000-0005-0000-0000-00001A810000}"/>
    <cellStyle name="40% - Dekorfärg2 3 3 3 3 3 2" xfId="49429" xr:uid="{00000000-0005-0000-0000-00001B810000}"/>
    <cellStyle name="40% - Dekorfärg2 3 3 3 3 4" xfId="29327" xr:uid="{00000000-0005-0000-0000-00001C810000}"/>
    <cellStyle name="40% - Dekorfärg2 3 3 3 3 5" xfId="49430" xr:uid="{00000000-0005-0000-0000-00001D810000}"/>
    <cellStyle name="40% - Dekorfärg2 3 3 3 3_Tabell 6a K" xfId="21562" xr:uid="{00000000-0005-0000-0000-00001E810000}"/>
    <cellStyle name="40% - Dekorfärg2 3 3 3 4" xfId="5138" xr:uid="{00000000-0005-0000-0000-00001F810000}"/>
    <cellStyle name="40% - Dekorfärg2 3 3 3 4 2" xfId="14023" xr:uid="{00000000-0005-0000-0000-000020810000}"/>
    <cellStyle name="40% - Dekorfärg2 3 3 3 4 2 2" xfId="49431" xr:uid="{00000000-0005-0000-0000-000021810000}"/>
    <cellStyle name="40% - Dekorfärg2 3 3 3 4 3" xfId="31520" xr:uid="{00000000-0005-0000-0000-000022810000}"/>
    <cellStyle name="40% - Dekorfärg2 3 3 3 4_Tabell 6a K" xfId="18348" xr:uid="{00000000-0005-0000-0000-000023810000}"/>
    <cellStyle name="40% - Dekorfärg2 3 3 3 5" xfId="9638" xr:uid="{00000000-0005-0000-0000-000024810000}"/>
    <cellStyle name="40% - Dekorfärg2 3 3 3 5 2" xfId="49432" xr:uid="{00000000-0005-0000-0000-000025810000}"/>
    <cellStyle name="40% - Dekorfärg2 3 3 3 6" xfId="27135" xr:uid="{00000000-0005-0000-0000-000026810000}"/>
    <cellStyle name="40% - Dekorfärg2 3 3 3 7" xfId="49433" xr:uid="{00000000-0005-0000-0000-000027810000}"/>
    <cellStyle name="40% - Dekorfärg2 3 3 3_Tabell 6a K" xfId="18581" xr:uid="{00000000-0005-0000-0000-000028810000}"/>
    <cellStyle name="40% - Dekorfärg2 3 3 4" xfId="1177" xr:uid="{00000000-0005-0000-0000-000029810000}"/>
    <cellStyle name="40% - Dekorfärg2 3 3 4 2" xfId="1813" xr:uid="{00000000-0005-0000-0000-00002A810000}"/>
    <cellStyle name="40% - Dekorfärg2 3 3 4 2 2" xfId="4005" xr:uid="{00000000-0005-0000-0000-00002B810000}"/>
    <cellStyle name="40% - Dekorfärg2 3 3 4 2 2 2" xfId="8391" xr:uid="{00000000-0005-0000-0000-00002C810000}"/>
    <cellStyle name="40% - Dekorfärg2 3 3 4 2 2 2 2" xfId="17276" xr:uid="{00000000-0005-0000-0000-00002D810000}"/>
    <cellStyle name="40% - Dekorfärg2 3 3 4 2 2 2 2 2" xfId="49434" xr:uid="{00000000-0005-0000-0000-00002E810000}"/>
    <cellStyle name="40% - Dekorfärg2 3 3 4 2 2 2 3" xfId="34773" xr:uid="{00000000-0005-0000-0000-00002F810000}"/>
    <cellStyle name="40% - Dekorfärg2 3 3 4 2 2 2_Tabell 6a K" xfId="18779" xr:uid="{00000000-0005-0000-0000-000030810000}"/>
    <cellStyle name="40% - Dekorfärg2 3 3 4 2 2 3" xfId="12890" xr:uid="{00000000-0005-0000-0000-000031810000}"/>
    <cellStyle name="40% - Dekorfärg2 3 3 4 2 2 3 2" xfId="49435" xr:uid="{00000000-0005-0000-0000-000032810000}"/>
    <cellStyle name="40% - Dekorfärg2 3 3 4 2 2 4" xfId="30387" xr:uid="{00000000-0005-0000-0000-000033810000}"/>
    <cellStyle name="40% - Dekorfärg2 3 3 4 2 2 5" xfId="49436" xr:uid="{00000000-0005-0000-0000-000034810000}"/>
    <cellStyle name="40% - Dekorfärg2 3 3 4 2 2_Tabell 6a K" xfId="22920" xr:uid="{00000000-0005-0000-0000-000035810000}"/>
    <cellStyle name="40% - Dekorfärg2 3 3 4 2 3" xfId="6198" xr:uid="{00000000-0005-0000-0000-000036810000}"/>
    <cellStyle name="40% - Dekorfärg2 3 3 4 2 3 2" xfId="15083" xr:uid="{00000000-0005-0000-0000-000037810000}"/>
    <cellStyle name="40% - Dekorfärg2 3 3 4 2 3 2 2" xfId="49437" xr:uid="{00000000-0005-0000-0000-000038810000}"/>
    <cellStyle name="40% - Dekorfärg2 3 3 4 2 3 3" xfId="32580" xr:uid="{00000000-0005-0000-0000-000039810000}"/>
    <cellStyle name="40% - Dekorfärg2 3 3 4 2 3_Tabell 6a K" xfId="23623" xr:uid="{00000000-0005-0000-0000-00003A810000}"/>
    <cellStyle name="40% - Dekorfärg2 3 3 4 2 4" xfId="10698" xr:uid="{00000000-0005-0000-0000-00003B810000}"/>
    <cellStyle name="40% - Dekorfärg2 3 3 4 2 4 2" xfId="49438" xr:uid="{00000000-0005-0000-0000-00003C810000}"/>
    <cellStyle name="40% - Dekorfärg2 3 3 4 2 5" xfId="28195" xr:uid="{00000000-0005-0000-0000-00003D810000}"/>
    <cellStyle name="40% - Dekorfärg2 3 3 4 2 6" xfId="49439" xr:uid="{00000000-0005-0000-0000-00003E810000}"/>
    <cellStyle name="40% - Dekorfärg2 3 3 4 2_Tabell 6a K" xfId="20812" xr:uid="{00000000-0005-0000-0000-00003F810000}"/>
    <cellStyle name="40% - Dekorfärg2 3 3 4 3" xfId="3369" xr:uid="{00000000-0005-0000-0000-000040810000}"/>
    <cellStyle name="40% - Dekorfärg2 3 3 4 3 2" xfId="7755" xr:uid="{00000000-0005-0000-0000-000041810000}"/>
    <cellStyle name="40% - Dekorfärg2 3 3 4 3 2 2" xfId="16640" xr:uid="{00000000-0005-0000-0000-000042810000}"/>
    <cellStyle name="40% - Dekorfärg2 3 3 4 3 2 2 2" xfId="49440" xr:uid="{00000000-0005-0000-0000-000043810000}"/>
    <cellStyle name="40% - Dekorfärg2 3 3 4 3 2 3" xfId="34137" xr:uid="{00000000-0005-0000-0000-000044810000}"/>
    <cellStyle name="40% - Dekorfärg2 3 3 4 3 2_Tabell 6a K" xfId="20188" xr:uid="{00000000-0005-0000-0000-000045810000}"/>
    <cellStyle name="40% - Dekorfärg2 3 3 4 3 3" xfId="12254" xr:uid="{00000000-0005-0000-0000-000046810000}"/>
    <cellStyle name="40% - Dekorfärg2 3 3 4 3 3 2" xfId="49441" xr:uid="{00000000-0005-0000-0000-000047810000}"/>
    <cellStyle name="40% - Dekorfärg2 3 3 4 3 4" xfId="29751" xr:uid="{00000000-0005-0000-0000-000048810000}"/>
    <cellStyle name="40% - Dekorfärg2 3 3 4 3 5" xfId="49442" xr:uid="{00000000-0005-0000-0000-000049810000}"/>
    <cellStyle name="40% - Dekorfärg2 3 3 4 3_Tabell 6a K" xfId="20703" xr:uid="{00000000-0005-0000-0000-00004A810000}"/>
    <cellStyle name="40% - Dekorfärg2 3 3 4 4" xfId="5562" xr:uid="{00000000-0005-0000-0000-00004B810000}"/>
    <cellStyle name="40% - Dekorfärg2 3 3 4 4 2" xfId="14447" xr:uid="{00000000-0005-0000-0000-00004C810000}"/>
    <cellStyle name="40% - Dekorfärg2 3 3 4 4 2 2" xfId="49443" xr:uid="{00000000-0005-0000-0000-00004D810000}"/>
    <cellStyle name="40% - Dekorfärg2 3 3 4 4 3" xfId="31944" xr:uid="{00000000-0005-0000-0000-00004E810000}"/>
    <cellStyle name="40% - Dekorfärg2 3 3 4 4_Tabell 6a K" xfId="24548" xr:uid="{00000000-0005-0000-0000-00004F810000}"/>
    <cellStyle name="40% - Dekorfärg2 3 3 4 5" xfId="10062" xr:uid="{00000000-0005-0000-0000-000050810000}"/>
    <cellStyle name="40% - Dekorfärg2 3 3 4 5 2" xfId="49444" xr:uid="{00000000-0005-0000-0000-000051810000}"/>
    <cellStyle name="40% - Dekorfärg2 3 3 4 6" xfId="27559" xr:uid="{00000000-0005-0000-0000-000052810000}"/>
    <cellStyle name="40% - Dekorfärg2 3 3 4 7" xfId="49445" xr:uid="{00000000-0005-0000-0000-000053810000}"/>
    <cellStyle name="40% - Dekorfärg2 3 3 4_Tabell 6a K" xfId="21390" xr:uid="{00000000-0005-0000-0000-000054810000}"/>
    <cellStyle name="40% - Dekorfärg2 3 3 5" xfId="1809" xr:uid="{00000000-0005-0000-0000-000055810000}"/>
    <cellStyle name="40% - Dekorfärg2 3 3 5 2" xfId="4001" xr:uid="{00000000-0005-0000-0000-000056810000}"/>
    <cellStyle name="40% - Dekorfärg2 3 3 5 2 2" xfId="8387" xr:uid="{00000000-0005-0000-0000-000057810000}"/>
    <cellStyle name="40% - Dekorfärg2 3 3 5 2 2 2" xfId="17272" xr:uid="{00000000-0005-0000-0000-000058810000}"/>
    <cellStyle name="40% - Dekorfärg2 3 3 5 2 2 2 2" xfId="49446" xr:uid="{00000000-0005-0000-0000-000059810000}"/>
    <cellStyle name="40% - Dekorfärg2 3 3 5 2 2 3" xfId="34769" xr:uid="{00000000-0005-0000-0000-00005A810000}"/>
    <cellStyle name="40% - Dekorfärg2 3 3 5 2 2_Tabell 6a K" xfId="24094" xr:uid="{00000000-0005-0000-0000-00005B810000}"/>
    <cellStyle name="40% - Dekorfärg2 3 3 5 2 3" xfId="12886" xr:uid="{00000000-0005-0000-0000-00005C810000}"/>
    <cellStyle name="40% - Dekorfärg2 3 3 5 2 3 2" xfId="49447" xr:uid="{00000000-0005-0000-0000-00005D810000}"/>
    <cellStyle name="40% - Dekorfärg2 3 3 5 2 4" xfId="30383" xr:uid="{00000000-0005-0000-0000-00005E810000}"/>
    <cellStyle name="40% - Dekorfärg2 3 3 5 2 5" xfId="49448" xr:uid="{00000000-0005-0000-0000-00005F810000}"/>
    <cellStyle name="40% - Dekorfärg2 3 3 5 2_Tabell 6a K" xfId="25998" xr:uid="{00000000-0005-0000-0000-000060810000}"/>
    <cellStyle name="40% - Dekorfärg2 3 3 5 3" xfId="6194" xr:uid="{00000000-0005-0000-0000-000061810000}"/>
    <cellStyle name="40% - Dekorfärg2 3 3 5 3 2" xfId="15079" xr:uid="{00000000-0005-0000-0000-000062810000}"/>
    <cellStyle name="40% - Dekorfärg2 3 3 5 3 2 2" xfId="49449" xr:uid="{00000000-0005-0000-0000-000063810000}"/>
    <cellStyle name="40% - Dekorfärg2 3 3 5 3 3" xfId="32576" xr:uid="{00000000-0005-0000-0000-000064810000}"/>
    <cellStyle name="40% - Dekorfärg2 3 3 5 3_Tabell 6a K" xfId="22366" xr:uid="{00000000-0005-0000-0000-000065810000}"/>
    <cellStyle name="40% - Dekorfärg2 3 3 5 4" xfId="10694" xr:uid="{00000000-0005-0000-0000-000066810000}"/>
    <cellStyle name="40% - Dekorfärg2 3 3 5 4 2" xfId="49450" xr:uid="{00000000-0005-0000-0000-000067810000}"/>
    <cellStyle name="40% - Dekorfärg2 3 3 5 5" xfId="28191" xr:uid="{00000000-0005-0000-0000-000068810000}"/>
    <cellStyle name="40% - Dekorfärg2 3 3 5 6" xfId="49451" xr:uid="{00000000-0005-0000-0000-000069810000}"/>
    <cellStyle name="40% - Dekorfärg2 3 3 5_Tabell 6a K" xfId="18954" xr:uid="{00000000-0005-0000-0000-00006A810000}"/>
    <cellStyle name="40% - Dekorfärg2 3 3 6" xfId="2521" xr:uid="{00000000-0005-0000-0000-00006B810000}"/>
    <cellStyle name="40% - Dekorfärg2 3 3 6 2" xfId="6907" xr:uid="{00000000-0005-0000-0000-00006C810000}"/>
    <cellStyle name="40% - Dekorfärg2 3 3 6 2 2" xfId="15792" xr:uid="{00000000-0005-0000-0000-00006D810000}"/>
    <cellStyle name="40% - Dekorfärg2 3 3 6 2 2 2" xfId="49452" xr:uid="{00000000-0005-0000-0000-00006E810000}"/>
    <cellStyle name="40% - Dekorfärg2 3 3 6 2 3" xfId="33289" xr:uid="{00000000-0005-0000-0000-00006F810000}"/>
    <cellStyle name="40% - Dekorfärg2 3 3 6 2_Tabell 6a K" xfId="22903" xr:uid="{00000000-0005-0000-0000-000070810000}"/>
    <cellStyle name="40% - Dekorfärg2 3 3 6 3" xfId="11406" xr:uid="{00000000-0005-0000-0000-000071810000}"/>
    <cellStyle name="40% - Dekorfärg2 3 3 6 3 2" xfId="49453" xr:uid="{00000000-0005-0000-0000-000072810000}"/>
    <cellStyle name="40% - Dekorfärg2 3 3 6 4" xfId="28903" xr:uid="{00000000-0005-0000-0000-000073810000}"/>
    <cellStyle name="40% - Dekorfärg2 3 3 6 5" xfId="49454" xr:uid="{00000000-0005-0000-0000-000074810000}"/>
    <cellStyle name="40% - Dekorfärg2 3 3 6_Tabell 6a K" xfId="24459" xr:uid="{00000000-0005-0000-0000-000075810000}"/>
    <cellStyle name="40% - Dekorfärg2 3 3 7" xfId="4714" xr:uid="{00000000-0005-0000-0000-000076810000}"/>
    <cellStyle name="40% - Dekorfärg2 3 3 7 2" xfId="13599" xr:uid="{00000000-0005-0000-0000-000077810000}"/>
    <cellStyle name="40% - Dekorfärg2 3 3 7 2 2" xfId="49455" xr:uid="{00000000-0005-0000-0000-000078810000}"/>
    <cellStyle name="40% - Dekorfärg2 3 3 7 3" xfId="31096" xr:uid="{00000000-0005-0000-0000-000079810000}"/>
    <cellStyle name="40% - Dekorfärg2 3 3 7_Tabell 6a K" xfId="24713" xr:uid="{00000000-0005-0000-0000-00007A810000}"/>
    <cellStyle name="40% - Dekorfärg2 3 3 8" xfId="9214" xr:uid="{00000000-0005-0000-0000-00007B810000}"/>
    <cellStyle name="40% - Dekorfärg2 3 3 8 2" xfId="49456" xr:uid="{00000000-0005-0000-0000-00007C810000}"/>
    <cellStyle name="40% - Dekorfärg2 3 3 9" xfId="26711" xr:uid="{00000000-0005-0000-0000-00007D810000}"/>
    <cellStyle name="40% - Dekorfärg2 3 3_Tabell 6a K" xfId="21388" xr:uid="{00000000-0005-0000-0000-00007E810000}"/>
    <cellStyle name="40% - Dekorfärg2 3 4" xfId="221" xr:uid="{00000000-0005-0000-0000-00007F810000}"/>
    <cellStyle name="40% - Dekorfärg2 3 4 10" xfId="49457" xr:uid="{00000000-0005-0000-0000-000080810000}"/>
    <cellStyle name="40% - Dekorfärg2 3 4 11" xfId="49458" xr:uid="{00000000-0005-0000-0000-000081810000}"/>
    <cellStyle name="40% - Dekorfärg2 3 4 2" xfId="433" xr:uid="{00000000-0005-0000-0000-000082810000}"/>
    <cellStyle name="40% - Dekorfärg2 3 4 2 2" xfId="857" xr:uid="{00000000-0005-0000-0000-000083810000}"/>
    <cellStyle name="40% - Dekorfärg2 3 4 2 2 2" xfId="1816" xr:uid="{00000000-0005-0000-0000-000084810000}"/>
    <cellStyle name="40% - Dekorfärg2 3 4 2 2 2 2" xfId="4008" xr:uid="{00000000-0005-0000-0000-000085810000}"/>
    <cellStyle name="40% - Dekorfärg2 3 4 2 2 2 2 2" xfId="8394" xr:uid="{00000000-0005-0000-0000-000086810000}"/>
    <cellStyle name="40% - Dekorfärg2 3 4 2 2 2 2 2 2" xfId="17279" xr:uid="{00000000-0005-0000-0000-000087810000}"/>
    <cellStyle name="40% - Dekorfärg2 3 4 2 2 2 2 2 2 2" xfId="49459" xr:uid="{00000000-0005-0000-0000-000088810000}"/>
    <cellStyle name="40% - Dekorfärg2 3 4 2 2 2 2 2 3" xfId="34776" xr:uid="{00000000-0005-0000-0000-000089810000}"/>
    <cellStyle name="40% - Dekorfärg2 3 4 2 2 2 2 2_Tabell 6a K" xfId="25874" xr:uid="{00000000-0005-0000-0000-00008A810000}"/>
    <cellStyle name="40% - Dekorfärg2 3 4 2 2 2 2 3" xfId="12893" xr:uid="{00000000-0005-0000-0000-00008B810000}"/>
    <cellStyle name="40% - Dekorfärg2 3 4 2 2 2 2 3 2" xfId="49460" xr:uid="{00000000-0005-0000-0000-00008C810000}"/>
    <cellStyle name="40% - Dekorfärg2 3 4 2 2 2 2 4" xfId="30390" xr:uid="{00000000-0005-0000-0000-00008D810000}"/>
    <cellStyle name="40% - Dekorfärg2 3 4 2 2 2 2 5" xfId="49461" xr:uid="{00000000-0005-0000-0000-00008E810000}"/>
    <cellStyle name="40% - Dekorfärg2 3 4 2 2 2 2_Tabell 6a K" xfId="24208" xr:uid="{00000000-0005-0000-0000-00008F810000}"/>
    <cellStyle name="40% - Dekorfärg2 3 4 2 2 2 3" xfId="6201" xr:uid="{00000000-0005-0000-0000-000090810000}"/>
    <cellStyle name="40% - Dekorfärg2 3 4 2 2 2 3 2" xfId="15086" xr:uid="{00000000-0005-0000-0000-000091810000}"/>
    <cellStyle name="40% - Dekorfärg2 3 4 2 2 2 3 2 2" xfId="49462" xr:uid="{00000000-0005-0000-0000-000092810000}"/>
    <cellStyle name="40% - Dekorfärg2 3 4 2 2 2 3 3" xfId="32583" xr:uid="{00000000-0005-0000-0000-000093810000}"/>
    <cellStyle name="40% - Dekorfärg2 3 4 2 2 2 3_Tabell 6a K" xfId="24836" xr:uid="{00000000-0005-0000-0000-000094810000}"/>
    <cellStyle name="40% - Dekorfärg2 3 4 2 2 2 4" xfId="10701" xr:uid="{00000000-0005-0000-0000-000095810000}"/>
    <cellStyle name="40% - Dekorfärg2 3 4 2 2 2 4 2" xfId="49463" xr:uid="{00000000-0005-0000-0000-000096810000}"/>
    <cellStyle name="40% - Dekorfärg2 3 4 2 2 2 5" xfId="28198" xr:uid="{00000000-0005-0000-0000-000097810000}"/>
    <cellStyle name="40% - Dekorfärg2 3 4 2 2 2 6" xfId="49464" xr:uid="{00000000-0005-0000-0000-000098810000}"/>
    <cellStyle name="40% - Dekorfärg2 3 4 2 2 2_Tabell 6a K" xfId="20531" xr:uid="{00000000-0005-0000-0000-000099810000}"/>
    <cellStyle name="40% - Dekorfärg2 3 4 2 2 3" xfId="3049" xr:uid="{00000000-0005-0000-0000-00009A810000}"/>
    <cellStyle name="40% - Dekorfärg2 3 4 2 2 3 2" xfId="7435" xr:uid="{00000000-0005-0000-0000-00009B810000}"/>
    <cellStyle name="40% - Dekorfärg2 3 4 2 2 3 2 2" xfId="16320" xr:uid="{00000000-0005-0000-0000-00009C810000}"/>
    <cellStyle name="40% - Dekorfärg2 3 4 2 2 3 2 2 2" xfId="49465" xr:uid="{00000000-0005-0000-0000-00009D810000}"/>
    <cellStyle name="40% - Dekorfärg2 3 4 2 2 3 2 3" xfId="33817" xr:uid="{00000000-0005-0000-0000-00009E810000}"/>
    <cellStyle name="40% - Dekorfärg2 3 4 2 2 3 2_Tabell 6a K" xfId="19220" xr:uid="{00000000-0005-0000-0000-00009F810000}"/>
    <cellStyle name="40% - Dekorfärg2 3 4 2 2 3 3" xfId="11934" xr:uid="{00000000-0005-0000-0000-0000A0810000}"/>
    <cellStyle name="40% - Dekorfärg2 3 4 2 2 3 3 2" xfId="49466" xr:uid="{00000000-0005-0000-0000-0000A1810000}"/>
    <cellStyle name="40% - Dekorfärg2 3 4 2 2 3 4" xfId="29431" xr:uid="{00000000-0005-0000-0000-0000A2810000}"/>
    <cellStyle name="40% - Dekorfärg2 3 4 2 2 3 5" xfId="49467" xr:uid="{00000000-0005-0000-0000-0000A3810000}"/>
    <cellStyle name="40% - Dekorfärg2 3 4 2 2 3_Tabell 6a K" xfId="20819" xr:uid="{00000000-0005-0000-0000-0000A4810000}"/>
    <cellStyle name="40% - Dekorfärg2 3 4 2 2 4" xfId="5242" xr:uid="{00000000-0005-0000-0000-0000A5810000}"/>
    <cellStyle name="40% - Dekorfärg2 3 4 2 2 4 2" xfId="14127" xr:uid="{00000000-0005-0000-0000-0000A6810000}"/>
    <cellStyle name="40% - Dekorfärg2 3 4 2 2 4 2 2" xfId="49468" xr:uid="{00000000-0005-0000-0000-0000A7810000}"/>
    <cellStyle name="40% - Dekorfärg2 3 4 2 2 4 3" xfId="31624" xr:uid="{00000000-0005-0000-0000-0000A8810000}"/>
    <cellStyle name="40% - Dekorfärg2 3 4 2 2 4_Tabell 6a K" xfId="23294" xr:uid="{00000000-0005-0000-0000-0000A9810000}"/>
    <cellStyle name="40% - Dekorfärg2 3 4 2 2 5" xfId="9742" xr:uid="{00000000-0005-0000-0000-0000AA810000}"/>
    <cellStyle name="40% - Dekorfärg2 3 4 2 2 5 2" xfId="49469" xr:uid="{00000000-0005-0000-0000-0000AB810000}"/>
    <cellStyle name="40% - Dekorfärg2 3 4 2 2 6" xfId="27239" xr:uid="{00000000-0005-0000-0000-0000AC810000}"/>
    <cellStyle name="40% - Dekorfärg2 3 4 2 2 7" xfId="49470" xr:uid="{00000000-0005-0000-0000-0000AD810000}"/>
    <cellStyle name="40% - Dekorfärg2 3 4 2 2_Tabell 6a K" xfId="23828" xr:uid="{00000000-0005-0000-0000-0000AE810000}"/>
    <cellStyle name="40% - Dekorfärg2 3 4 2 3" xfId="1815" xr:uid="{00000000-0005-0000-0000-0000AF810000}"/>
    <cellStyle name="40% - Dekorfärg2 3 4 2 3 2" xfId="4007" xr:uid="{00000000-0005-0000-0000-0000B0810000}"/>
    <cellStyle name="40% - Dekorfärg2 3 4 2 3 2 2" xfId="8393" xr:uid="{00000000-0005-0000-0000-0000B1810000}"/>
    <cellStyle name="40% - Dekorfärg2 3 4 2 3 2 2 2" xfId="17278" xr:uid="{00000000-0005-0000-0000-0000B2810000}"/>
    <cellStyle name="40% - Dekorfärg2 3 4 2 3 2 2 2 2" xfId="49471" xr:uid="{00000000-0005-0000-0000-0000B3810000}"/>
    <cellStyle name="40% - Dekorfärg2 3 4 2 3 2 2 3" xfId="34775" xr:uid="{00000000-0005-0000-0000-0000B4810000}"/>
    <cellStyle name="40% - Dekorfärg2 3 4 2 3 2 2_Tabell 6a K" xfId="21484" xr:uid="{00000000-0005-0000-0000-0000B5810000}"/>
    <cellStyle name="40% - Dekorfärg2 3 4 2 3 2 3" xfId="12892" xr:uid="{00000000-0005-0000-0000-0000B6810000}"/>
    <cellStyle name="40% - Dekorfärg2 3 4 2 3 2 3 2" xfId="49472" xr:uid="{00000000-0005-0000-0000-0000B7810000}"/>
    <cellStyle name="40% - Dekorfärg2 3 4 2 3 2 4" xfId="30389" xr:uid="{00000000-0005-0000-0000-0000B8810000}"/>
    <cellStyle name="40% - Dekorfärg2 3 4 2 3 2 5" xfId="49473" xr:uid="{00000000-0005-0000-0000-0000B9810000}"/>
    <cellStyle name="40% - Dekorfärg2 3 4 2 3 2_Tabell 6a K" xfId="22699" xr:uid="{00000000-0005-0000-0000-0000BA810000}"/>
    <cellStyle name="40% - Dekorfärg2 3 4 2 3 3" xfId="6200" xr:uid="{00000000-0005-0000-0000-0000BB810000}"/>
    <cellStyle name="40% - Dekorfärg2 3 4 2 3 3 2" xfId="15085" xr:uid="{00000000-0005-0000-0000-0000BC810000}"/>
    <cellStyle name="40% - Dekorfärg2 3 4 2 3 3 2 2" xfId="49474" xr:uid="{00000000-0005-0000-0000-0000BD810000}"/>
    <cellStyle name="40% - Dekorfärg2 3 4 2 3 3 3" xfId="32582" xr:uid="{00000000-0005-0000-0000-0000BE810000}"/>
    <cellStyle name="40% - Dekorfärg2 3 4 2 3 3_Tabell 6a K" xfId="19043" xr:uid="{00000000-0005-0000-0000-0000BF810000}"/>
    <cellStyle name="40% - Dekorfärg2 3 4 2 3 4" xfId="10700" xr:uid="{00000000-0005-0000-0000-0000C0810000}"/>
    <cellStyle name="40% - Dekorfärg2 3 4 2 3 4 2" xfId="49475" xr:uid="{00000000-0005-0000-0000-0000C1810000}"/>
    <cellStyle name="40% - Dekorfärg2 3 4 2 3 5" xfId="28197" xr:uid="{00000000-0005-0000-0000-0000C2810000}"/>
    <cellStyle name="40% - Dekorfärg2 3 4 2 3 6" xfId="49476" xr:uid="{00000000-0005-0000-0000-0000C3810000}"/>
    <cellStyle name="40% - Dekorfärg2 3 4 2 3_Tabell 6a K" xfId="25090" xr:uid="{00000000-0005-0000-0000-0000C4810000}"/>
    <cellStyle name="40% - Dekorfärg2 3 4 2 4" xfId="2625" xr:uid="{00000000-0005-0000-0000-0000C5810000}"/>
    <cellStyle name="40% - Dekorfärg2 3 4 2 4 2" xfId="7011" xr:uid="{00000000-0005-0000-0000-0000C6810000}"/>
    <cellStyle name="40% - Dekorfärg2 3 4 2 4 2 2" xfId="15896" xr:uid="{00000000-0005-0000-0000-0000C7810000}"/>
    <cellStyle name="40% - Dekorfärg2 3 4 2 4 2 2 2" xfId="49477" xr:uid="{00000000-0005-0000-0000-0000C8810000}"/>
    <cellStyle name="40% - Dekorfärg2 3 4 2 4 2 3" xfId="33393" xr:uid="{00000000-0005-0000-0000-0000C9810000}"/>
    <cellStyle name="40% - Dekorfärg2 3 4 2 4 2_Tabell 6a K" xfId="18247" xr:uid="{00000000-0005-0000-0000-0000CA810000}"/>
    <cellStyle name="40% - Dekorfärg2 3 4 2 4 3" xfId="11510" xr:uid="{00000000-0005-0000-0000-0000CB810000}"/>
    <cellStyle name="40% - Dekorfärg2 3 4 2 4 3 2" xfId="49478" xr:uid="{00000000-0005-0000-0000-0000CC810000}"/>
    <cellStyle name="40% - Dekorfärg2 3 4 2 4 4" xfId="29007" xr:uid="{00000000-0005-0000-0000-0000CD810000}"/>
    <cellStyle name="40% - Dekorfärg2 3 4 2 4 5" xfId="49479" xr:uid="{00000000-0005-0000-0000-0000CE810000}"/>
    <cellStyle name="40% - Dekorfärg2 3 4 2 4_Tabell 6a K" xfId="18134" xr:uid="{00000000-0005-0000-0000-0000CF810000}"/>
    <cellStyle name="40% - Dekorfärg2 3 4 2 5" xfId="4818" xr:uid="{00000000-0005-0000-0000-0000D0810000}"/>
    <cellStyle name="40% - Dekorfärg2 3 4 2 5 2" xfId="13703" xr:uid="{00000000-0005-0000-0000-0000D1810000}"/>
    <cellStyle name="40% - Dekorfärg2 3 4 2 5 2 2" xfId="49480" xr:uid="{00000000-0005-0000-0000-0000D2810000}"/>
    <cellStyle name="40% - Dekorfärg2 3 4 2 5 3" xfId="31200" xr:uid="{00000000-0005-0000-0000-0000D3810000}"/>
    <cellStyle name="40% - Dekorfärg2 3 4 2 5_Tabell 6a K" xfId="25465" xr:uid="{00000000-0005-0000-0000-0000D4810000}"/>
    <cellStyle name="40% - Dekorfärg2 3 4 2 6" xfId="9318" xr:uid="{00000000-0005-0000-0000-0000D5810000}"/>
    <cellStyle name="40% - Dekorfärg2 3 4 2 6 2" xfId="49481" xr:uid="{00000000-0005-0000-0000-0000D6810000}"/>
    <cellStyle name="40% - Dekorfärg2 3 4 2 7" xfId="26815" xr:uid="{00000000-0005-0000-0000-0000D7810000}"/>
    <cellStyle name="40% - Dekorfärg2 3 4 2 8" xfId="49482" xr:uid="{00000000-0005-0000-0000-0000D8810000}"/>
    <cellStyle name="40% - Dekorfärg2 3 4 2_Tabell 6a K" xfId="21124" xr:uid="{00000000-0005-0000-0000-0000D9810000}"/>
    <cellStyle name="40% - Dekorfärg2 3 4 3" xfId="645" xr:uid="{00000000-0005-0000-0000-0000DA810000}"/>
    <cellStyle name="40% - Dekorfärg2 3 4 3 2" xfId="1817" xr:uid="{00000000-0005-0000-0000-0000DB810000}"/>
    <cellStyle name="40% - Dekorfärg2 3 4 3 2 2" xfId="4009" xr:uid="{00000000-0005-0000-0000-0000DC810000}"/>
    <cellStyle name="40% - Dekorfärg2 3 4 3 2 2 2" xfId="8395" xr:uid="{00000000-0005-0000-0000-0000DD810000}"/>
    <cellStyle name="40% - Dekorfärg2 3 4 3 2 2 2 2" xfId="17280" xr:uid="{00000000-0005-0000-0000-0000DE810000}"/>
    <cellStyle name="40% - Dekorfärg2 3 4 3 2 2 2 2 2" xfId="49483" xr:uid="{00000000-0005-0000-0000-0000DF810000}"/>
    <cellStyle name="40% - Dekorfärg2 3 4 3 2 2 2 3" xfId="34777" xr:uid="{00000000-0005-0000-0000-0000E0810000}"/>
    <cellStyle name="40% - Dekorfärg2 3 4 3 2 2 2_Tabell 6a K" xfId="22061" xr:uid="{00000000-0005-0000-0000-0000E1810000}"/>
    <cellStyle name="40% - Dekorfärg2 3 4 3 2 2 3" xfId="12894" xr:uid="{00000000-0005-0000-0000-0000E2810000}"/>
    <cellStyle name="40% - Dekorfärg2 3 4 3 2 2 3 2" xfId="49484" xr:uid="{00000000-0005-0000-0000-0000E3810000}"/>
    <cellStyle name="40% - Dekorfärg2 3 4 3 2 2 4" xfId="30391" xr:uid="{00000000-0005-0000-0000-0000E4810000}"/>
    <cellStyle name="40% - Dekorfärg2 3 4 3 2 2 5" xfId="49485" xr:uid="{00000000-0005-0000-0000-0000E5810000}"/>
    <cellStyle name="40% - Dekorfärg2 3 4 3 2 2_Tabell 6a K" xfId="22015" xr:uid="{00000000-0005-0000-0000-0000E6810000}"/>
    <cellStyle name="40% - Dekorfärg2 3 4 3 2 3" xfId="6202" xr:uid="{00000000-0005-0000-0000-0000E7810000}"/>
    <cellStyle name="40% - Dekorfärg2 3 4 3 2 3 2" xfId="15087" xr:uid="{00000000-0005-0000-0000-0000E8810000}"/>
    <cellStyle name="40% - Dekorfärg2 3 4 3 2 3 2 2" xfId="49486" xr:uid="{00000000-0005-0000-0000-0000E9810000}"/>
    <cellStyle name="40% - Dekorfärg2 3 4 3 2 3 3" xfId="32584" xr:uid="{00000000-0005-0000-0000-0000EA810000}"/>
    <cellStyle name="40% - Dekorfärg2 3 4 3 2 3_Tabell 6a K" xfId="19918" xr:uid="{00000000-0005-0000-0000-0000EB810000}"/>
    <cellStyle name="40% - Dekorfärg2 3 4 3 2 4" xfId="10702" xr:uid="{00000000-0005-0000-0000-0000EC810000}"/>
    <cellStyle name="40% - Dekorfärg2 3 4 3 2 4 2" xfId="49487" xr:uid="{00000000-0005-0000-0000-0000ED810000}"/>
    <cellStyle name="40% - Dekorfärg2 3 4 3 2 5" xfId="28199" xr:uid="{00000000-0005-0000-0000-0000EE810000}"/>
    <cellStyle name="40% - Dekorfärg2 3 4 3 2 6" xfId="49488" xr:uid="{00000000-0005-0000-0000-0000EF810000}"/>
    <cellStyle name="40% - Dekorfärg2 3 4 3 2_Tabell 6a K" xfId="24870" xr:uid="{00000000-0005-0000-0000-0000F0810000}"/>
    <cellStyle name="40% - Dekorfärg2 3 4 3 3" xfId="2837" xr:uid="{00000000-0005-0000-0000-0000F1810000}"/>
    <cellStyle name="40% - Dekorfärg2 3 4 3 3 2" xfId="7223" xr:uid="{00000000-0005-0000-0000-0000F2810000}"/>
    <cellStyle name="40% - Dekorfärg2 3 4 3 3 2 2" xfId="16108" xr:uid="{00000000-0005-0000-0000-0000F3810000}"/>
    <cellStyle name="40% - Dekorfärg2 3 4 3 3 2 2 2" xfId="49489" xr:uid="{00000000-0005-0000-0000-0000F4810000}"/>
    <cellStyle name="40% - Dekorfärg2 3 4 3 3 2 3" xfId="33605" xr:uid="{00000000-0005-0000-0000-0000F5810000}"/>
    <cellStyle name="40% - Dekorfärg2 3 4 3 3 2_Tabell 6a K" xfId="21302" xr:uid="{00000000-0005-0000-0000-0000F6810000}"/>
    <cellStyle name="40% - Dekorfärg2 3 4 3 3 3" xfId="11722" xr:uid="{00000000-0005-0000-0000-0000F7810000}"/>
    <cellStyle name="40% - Dekorfärg2 3 4 3 3 3 2" xfId="49490" xr:uid="{00000000-0005-0000-0000-0000F8810000}"/>
    <cellStyle name="40% - Dekorfärg2 3 4 3 3 4" xfId="29219" xr:uid="{00000000-0005-0000-0000-0000F9810000}"/>
    <cellStyle name="40% - Dekorfärg2 3 4 3 3 5" xfId="49491" xr:uid="{00000000-0005-0000-0000-0000FA810000}"/>
    <cellStyle name="40% - Dekorfärg2 3 4 3 3_Tabell 6a K" xfId="21570" xr:uid="{00000000-0005-0000-0000-0000FB810000}"/>
    <cellStyle name="40% - Dekorfärg2 3 4 3 4" xfId="5030" xr:uid="{00000000-0005-0000-0000-0000FC810000}"/>
    <cellStyle name="40% - Dekorfärg2 3 4 3 4 2" xfId="13915" xr:uid="{00000000-0005-0000-0000-0000FD810000}"/>
    <cellStyle name="40% - Dekorfärg2 3 4 3 4 2 2" xfId="49492" xr:uid="{00000000-0005-0000-0000-0000FE810000}"/>
    <cellStyle name="40% - Dekorfärg2 3 4 3 4 3" xfId="31412" xr:uid="{00000000-0005-0000-0000-0000FF810000}"/>
    <cellStyle name="40% - Dekorfärg2 3 4 3 4_Tabell 6a K" xfId="19657" xr:uid="{00000000-0005-0000-0000-000000820000}"/>
    <cellStyle name="40% - Dekorfärg2 3 4 3 5" xfId="9530" xr:uid="{00000000-0005-0000-0000-000001820000}"/>
    <cellStyle name="40% - Dekorfärg2 3 4 3 5 2" xfId="49493" xr:uid="{00000000-0005-0000-0000-000002820000}"/>
    <cellStyle name="40% - Dekorfärg2 3 4 3 6" xfId="27027" xr:uid="{00000000-0005-0000-0000-000003820000}"/>
    <cellStyle name="40% - Dekorfärg2 3 4 3 7" xfId="49494" xr:uid="{00000000-0005-0000-0000-000004820000}"/>
    <cellStyle name="40% - Dekorfärg2 3 4 3_Tabell 6a K" xfId="20749" xr:uid="{00000000-0005-0000-0000-000005820000}"/>
    <cellStyle name="40% - Dekorfärg2 3 4 4" xfId="1069" xr:uid="{00000000-0005-0000-0000-000006820000}"/>
    <cellStyle name="40% - Dekorfärg2 3 4 4 2" xfId="1818" xr:uid="{00000000-0005-0000-0000-000007820000}"/>
    <cellStyle name="40% - Dekorfärg2 3 4 4 2 2" xfId="4010" xr:uid="{00000000-0005-0000-0000-000008820000}"/>
    <cellStyle name="40% - Dekorfärg2 3 4 4 2 2 2" xfId="8396" xr:uid="{00000000-0005-0000-0000-000009820000}"/>
    <cellStyle name="40% - Dekorfärg2 3 4 4 2 2 2 2" xfId="17281" xr:uid="{00000000-0005-0000-0000-00000A820000}"/>
    <cellStyle name="40% - Dekorfärg2 3 4 4 2 2 2 2 2" xfId="49495" xr:uid="{00000000-0005-0000-0000-00000B820000}"/>
    <cellStyle name="40% - Dekorfärg2 3 4 4 2 2 2 3" xfId="34778" xr:uid="{00000000-0005-0000-0000-00000C820000}"/>
    <cellStyle name="40% - Dekorfärg2 3 4 4 2 2 2_Tabell 6a K" xfId="20951" xr:uid="{00000000-0005-0000-0000-00000D820000}"/>
    <cellStyle name="40% - Dekorfärg2 3 4 4 2 2 3" xfId="12895" xr:uid="{00000000-0005-0000-0000-00000E820000}"/>
    <cellStyle name="40% - Dekorfärg2 3 4 4 2 2 3 2" xfId="49496" xr:uid="{00000000-0005-0000-0000-00000F820000}"/>
    <cellStyle name="40% - Dekorfärg2 3 4 4 2 2 4" xfId="30392" xr:uid="{00000000-0005-0000-0000-000010820000}"/>
    <cellStyle name="40% - Dekorfärg2 3 4 4 2 2 5" xfId="49497" xr:uid="{00000000-0005-0000-0000-000011820000}"/>
    <cellStyle name="40% - Dekorfärg2 3 4 4 2 2_Tabell 6a K" xfId="20330" xr:uid="{00000000-0005-0000-0000-000012820000}"/>
    <cellStyle name="40% - Dekorfärg2 3 4 4 2 3" xfId="6203" xr:uid="{00000000-0005-0000-0000-000013820000}"/>
    <cellStyle name="40% - Dekorfärg2 3 4 4 2 3 2" xfId="15088" xr:uid="{00000000-0005-0000-0000-000014820000}"/>
    <cellStyle name="40% - Dekorfärg2 3 4 4 2 3 2 2" xfId="49498" xr:uid="{00000000-0005-0000-0000-000015820000}"/>
    <cellStyle name="40% - Dekorfärg2 3 4 4 2 3 3" xfId="32585" xr:uid="{00000000-0005-0000-0000-000016820000}"/>
    <cellStyle name="40% - Dekorfärg2 3 4 4 2 3_Tabell 6a K" xfId="23633" xr:uid="{00000000-0005-0000-0000-000017820000}"/>
    <cellStyle name="40% - Dekorfärg2 3 4 4 2 4" xfId="10703" xr:uid="{00000000-0005-0000-0000-000018820000}"/>
    <cellStyle name="40% - Dekorfärg2 3 4 4 2 4 2" xfId="49499" xr:uid="{00000000-0005-0000-0000-000019820000}"/>
    <cellStyle name="40% - Dekorfärg2 3 4 4 2 5" xfId="28200" xr:uid="{00000000-0005-0000-0000-00001A820000}"/>
    <cellStyle name="40% - Dekorfärg2 3 4 4 2 6" xfId="49500" xr:uid="{00000000-0005-0000-0000-00001B820000}"/>
    <cellStyle name="40% - Dekorfärg2 3 4 4 2_Tabell 6a K" xfId="21125" xr:uid="{00000000-0005-0000-0000-00001C820000}"/>
    <cellStyle name="40% - Dekorfärg2 3 4 4 3" xfId="3261" xr:uid="{00000000-0005-0000-0000-00001D820000}"/>
    <cellStyle name="40% - Dekorfärg2 3 4 4 3 2" xfId="7647" xr:uid="{00000000-0005-0000-0000-00001E820000}"/>
    <cellStyle name="40% - Dekorfärg2 3 4 4 3 2 2" xfId="16532" xr:uid="{00000000-0005-0000-0000-00001F820000}"/>
    <cellStyle name="40% - Dekorfärg2 3 4 4 3 2 2 2" xfId="49501" xr:uid="{00000000-0005-0000-0000-000020820000}"/>
    <cellStyle name="40% - Dekorfärg2 3 4 4 3 2 3" xfId="34029" xr:uid="{00000000-0005-0000-0000-000021820000}"/>
    <cellStyle name="40% - Dekorfärg2 3 4 4 3 2_Tabell 6a K" xfId="19559" xr:uid="{00000000-0005-0000-0000-000022820000}"/>
    <cellStyle name="40% - Dekorfärg2 3 4 4 3 3" xfId="12146" xr:uid="{00000000-0005-0000-0000-000023820000}"/>
    <cellStyle name="40% - Dekorfärg2 3 4 4 3 3 2" xfId="49502" xr:uid="{00000000-0005-0000-0000-000024820000}"/>
    <cellStyle name="40% - Dekorfärg2 3 4 4 3 4" xfId="29643" xr:uid="{00000000-0005-0000-0000-000025820000}"/>
    <cellStyle name="40% - Dekorfärg2 3 4 4 3 5" xfId="49503" xr:uid="{00000000-0005-0000-0000-000026820000}"/>
    <cellStyle name="40% - Dekorfärg2 3 4 4 3_Tabell 6a K" xfId="22566" xr:uid="{00000000-0005-0000-0000-000027820000}"/>
    <cellStyle name="40% - Dekorfärg2 3 4 4 4" xfId="5454" xr:uid="{00000000-0005-0000-0000-000028820000}"/>
    <cellStyle name="40% - Dekorfärg2 3 4 4 4 2" xfId="14339" xr:uid="{00000000-0005-0000-0000-000029820000}"/>
    <cellStyle name="40% - Dekorfärg2 3 4 4 4 2 2" xfId="49504" xr:uid="{00000000-0005-0000-0000-00002A820000}"/>
    <cellStyle name="40% - Dekorfärg2 3 4 4 4 3" xfId="31836" xr:uid="{00000000-0005-0000-0000-00002B820000}"/>
    <cellStyle name="40% - Dekorfärg2 3 4 4 4_Tabell 6a K" xfId="25730" xr:uid="{00000000-0005-0000-0000-00002C820000}"/>
    <cellStyle name="40% - Dekorfärg2 3 4 4 5" xfId="9954" xr:uid="{00000000-0005-0000-0000-00002D820000}"/>
    <cellStyle name="40% - Dekorfärg2 3 4 4 5 2" xfId="49505" xr:uid="{00000000-0005-0000-0000-00002E820000}"/>
    <cellStyle name="40% - Dekorfärg2 3 4 4 6" xfId="27451" xr:uid="{00000000-0005-0000-0000-00002F820000}"/>
    <cellStyle name="40% - Dekorfärg2 3 4 4 7" xfId="49506" xr:uid="{00000000-0005-0000-0000-000030820000}"/>
    <cellStyle name="40% - Dekorfärg2 3 4 4_Tabell 6a K" xfId="22588" xr:uid="{00000000-0005-0000-0000-000031820000}"/>
    <cellStyle name="40% - Dekorfärg2 3 4 5" xfId="1814" xr:uid="{00000000-0005-0000-0000-000032820000}"/>
    <cellStyle name="40% - Dekorfärg2 3 4 5 2" xfId="4006" xr:uid="{00000000-0005-0000-0000-000033820000}"/>
    <cellStyle name="40% - Dekorfärg2 3 4 5 2 2" xfId="8392" xr:uid="{00000000-0005-0000-0000-000034820000}"/>
    <cellStyle name="40% - Dekorfärg2 3 4 5 2 2 2" xfId="17277" xr:uid="{00000000-0005-0000-0000-000035820000}"/>
    <cellStyle name="40% - Dekorfärg2 3 4 5 2 2 2 2" xfId="49507" xr:uid="{00000000-0005-0000-0000-000036820000}"/>
    <cellStyle name="40% - Dekorfärg2 3 4 5 2 2 3" xfId="34774" xr:uid="{00000000-0005-0000-0000-000037820000}"/>
    <cellStyle name="40% - Dekorfärg2 3 4 5 2 2_Tabell 6a K" xfId="19752" xr:uid="{00000000-0005-0000-0000-000038820000}"/>
    <cellStyle name="40% - Dekorfärg2 3 4 5 2 3" xfId="12891" xr:uid="{00000000-0005-0000-0000-000039820000}"/>
    <cellStyle name="40% - Dekorfärg2 3 4 5 2 3 2" xfId="49508" xr:uid="{00000000-0005-0000-0000-00003A820000}"/>
    <cellStyle name="40% - Dekorfärg2 3 4 5 2 4" xfId="30388" xr:uid="{00000000-0005-0000-0000-00003B820000}"/>
    <cellStyle name="40% - Dekorfärg2 3 4 5 2 5" xfId="49509" xr:uid="{00000000-0005-0000-0000-00003C820000}"/>
    <cellStyle name="40% - Dekorfärg2 3 4 5 2_Tabell 6a K" xfId="19485" xr:uid="{00000000-0005-0000-0000-00003D820000}"/>
    <cellStyle name="40% - Dekorfärg2 3 4 5 3" xfId="6199" xr:uid="{00000000-0005-0000-0000-00003E820000}"/>
    <cellStyle name="40% - Dekorfärg2 3 4 5 3 2" xfId="15084" xr:uid="{00000000-0005-0000-0000-00003F820000}"/>
    <cellStyle name="40% - Dekorfärg2 3 4 5 3 2 2" xfId="49510" xr:uid="{00000000-0005-0000-0000-000040820000}"/>
    <cellStyle name="40% - Dekorfärg2 3 4 5 3 3" xfId="32581" xr:uid="{00000000-0005-0000-0000-000041820000}"/>
    <cellStyle name="40% - Dekorfärg2 3 4 5 3_Tabell 6a K" xfId="24168" xr:uid="{00000000-0005-0000-0000-000042820000}"/>
    <cellStyle name="40% - Dekorfärg2 3 4 5 4" xfId="10699" xr:uid="{00000000-0005-0000-0000-000043820000}"/>
    <cellStyle name="40% - Dekorfärg2 3 4 5 4 2" xfId="49511" xr:uid="{00000000-0005-0000-0000-000044820000}"/>
    <cellStyle name="40% - Dekorfärg2 3 4 5 5" xfId="28196" xr:uid="{00000000-0005-0000-0000-000045820000}"/>
    <cellStyle name="40% - Dekorfärg2 3 4 5 6" xfId="49512" xr:uid="{00000000-0005-0000-0000-000046820000}"/>
    <cellStyle name="40% - Dekorfärg2 3 4 5_Tabell 6a K" xfId="25153" xr:uid="{00000000-0005-0000-0000-000047820000}"/>
    <cellStyle name="40% - Dekorfärg2 3 4 6" xfId="2413" xr:uid="{00000000-0005-0000-0000-000048820000}"/>
    <cellStyle name="40% - Dekorfärg2 3 4 6 2" xfId="6799" xr:uid="{00000000-0005-0000-0000-000049820000}"/>
    <cellStyle name="40% - Dekorfärg2 3 4 6 2 2" xfId="15684" xr:uid="{00000000-0005-0000-0000-00004A820000}"/>
    <cellStyle name="40% - Dekorfärg2 3 4 6 2 2 2" xfId="49513" xr:uid="{00000000-0005-0000-0000-00004B820000}"/>
    <cellStyle name="40% - Dekorfärg2 3 4 6 2 3" xfId="33181" xr:uid="{00000000-0005-0000-0000-00004C820000}"/>
    <cellStyle name="40% - Dekorfärg2 3 4 6 2_Tabell 6a K" xfId="18828" xr:uid="{00000000-0005-0000-0000-00004D820000}"/>
    <cellStyle name="40% - Dekorfärg2 3 4 6 3" xfId="11298" xr:uid="{00000000-0005-0000-0000-00004E820000}"/>
    <cellStyle name="40% - Dekorfärg2 3 4 6 3 2" xfId="49514" xr:uid="{00000000-0005-0000-0000-00004F820000}"/>
    <cellStyle name="40% - Dekorfärg2 3 4 6 4" xfId="28795" xr:uid="{00000000-0005-0000-0000-000050820000}"/>
    <cellStyle name="40% - Dekorfärg2 3 4 6 5" xfId="49515" xr:uid="{00000000-0005-0000-0000-000051820000}"/>
    <cellStyle name="40% - Dekorfärg2 3 4 6_Tabell 6a K" xfId="20256" xr:uid="{00000000-0005-0000-0000-000052820000}"/>
    <cellStyle name="40% - Dekorfärg2 3 4 7" xfId="4606" xr:uid="{00000000-0005-0000-0000-000053820000}"/>
    <cellStyle name="40% - Dekorfärg2 3 4 7 2" xfId="13491" xr:uid="{00000000-0005-0000-0000-000054820000}"/>
    <cellStyle name="40% - Dekorfärg2 3 4 7 2 2" xfId="49516" xr:uid="{00000000-0005-0000-0000-000055820000}"/>
    <cellStyle name="40% - Dekorfärg2 3 4 7 3" xfId="30988" xr:uid="{00000000-0005-0000-0000-000056820000}"/>
    <cellStyle name="40% - Dekorfärg2 3 4 7_Tabell 6a K" xfId="25237" xr:uid="{00000000-0005-0000-0000-000057820000}"/>
    <cellStyle name="40% - Dekorfärg2 3 4 8" xfId="9106" xr:uid="{00000000-0005-0000-0000-000058820000}"/>
    <cellStyle name="40% - Dekorfärg2 3 4 8 2" xfId="49517" xr:uid="{00000000-0005-0000-0000-000059820000}"/>
    <cellStyle name="40% - Dekorfärg2 3 4 9" xfId="26603" xr:uid="{00000000-0005-0000-0000-00005A820000}"/>
    <cellStyle name="40% - Dekorfärg2 3 4_Tabell 6a K" xfId="22377" xr:uid="{00000000-0005-0000-0000-00005B820000}"/>
    <cellStyle name="40% - Dekorfärg2 3 5" xfId="385" xr:uid="{00000000-0005-0000-0000-00005C820000}"/>
    <cellStyle name="40% - Dekorfärg2 3 5 2" xfId="809" xr:uid="{00000000-0005-0000-0000-00005D820000}"/>
    <cellStyle name="40% - Dekorfärg2 3 5 2 2" xfId="1820" xr:uid="{00000000-0005-0000-0000-00005E820000}"/>
    <cellStyle name="40% - Dekorfärg2 3 5 2 2 2" xfId="4012" xr:uid="{00000000-0005-0000-0000-00005F820000}"/>
    <cellStyle name="40% - Dekorfärg2 3 5 2 2 2 2" xfId="8398" xr:uid="{00000000-0005-0000-0000-000060820000}"/>
    <cellStyle name="40% - Dekorfärg2 3 5 2 2 2 2 2" xfId="17283" xr:uid="{00000000-0005-0000-0000-000061820000}"/>
    <cellStyle name="40% - Dekorfärg2 3 5 2 2 2 2 2 2" xfId="49518" xr:uid="{00000000-0005-0000-0000-000062820000}"/>
    <cellStyle name="40% - Dekorfärg2 3 5 2 2 2 2 3" xfId="34780" xr:uid="{00000000-0005-0000-0000-000063820000}"/>
    <cellStyle name="40% - Dekorfärg2 3 5 2 2 2 2_Tabell 6a K" xfId="20587" xr:uid="{00000000-0005-0000-0000-000064820000}"/>
    <cellStyle name="40% - Dekorfärg2 3 5 2 2 2 3" xfId="12897" xr:uid="{00000000-0005-0000-0000-000065820000}"/>
    <cellStyle name="40% - Dekorfärg2 3 5 2 2 2 3 2" xfId="49519" xr:uid="{00000000-0005-0000-0000-000066820000}"/>
    <cellStyle name="40% - Dekorfärg2 3 5 2 2 2 4" xfId="30394" xr:uid="{00000000-0005-0000-0000-000067820000}"/>
    <cellStyle name="40% - Dekorfärg2 3 5 2 2 2 5" xfId="49520" xr:uid="{00000000-0005-0000-0000-000068820000}"/>
    <cellStyle name="40% - Dekorfärg2 3 5 2 2 2_Tabell 6a K" xfId="21922" xr:uid="{00000000-0005-0000-0000-000069820000}"/>
    <cellStyle name="40% - Dekorfärg2 3 5 2 2 3" xfId="6205" xr:uid="{00000000-0005-0000-0000-00006A820000}"/>
    <cellStyle name="40% - Dekorfärg2 3 5 2 2 3 2" xfId="15090" xr:uid="{00000000-0005-0000-0000-00006B820000}"/>
    <cellStyle name="40% - Dekorfärg2 3 5 2 2 3 2 2" xfId="49521" xr:uid="{00000000-0005-0000-0000-00006C820000}"/>
    <cellStyle name="40% - Dekorfärg2 3 5 2 2 3 3" xfId="32587" xr:uid="{00000000-0005-0000-0000-00006D820000}"/>
    <cellStyle name="40% - Dekorfärg2 3 5 2 2 3_Tabell 6a K" xfId="23712" xr:uid="{00000000-0005-0000-0000-00006E820000}"/>
    <cellStyle name="40% - Dekorfärg2 3 5 2 2 4" xfId="10705" xr:uid="{00000000-0005-0000-0000-00006F820000}"/>
    <cellStyle name="40% - Dekorfärg2 3 5 2 2 4 2" xfId="49522" xr:uid="{00000000-0005-0000-0000-000070820000}"/>
    <cellStyle name="40% - Dekorfärg2 3 5 2 2 5" xfId="28202" xr:uid="{00000000-0005-0000-0000-000071820000}"/>
    <cellStyle name="40% - Dekorfärg2 3 5 2 2 6" xfId="49523" xr:uid="{00000000-0005-0000-0000-000072820000}"/>
    <cellStyle name="40% - Dekorfärg2 3 5 2 2_Tabell 6a K" xfId="21656" xr:uid="{00000000-0005-0000-0000-000073820000}"/>
    <cellStyle name="40% - Dekorfärg2 3 5 2 3" xfId="3001" xr:uid="{00000000-0005-0000-0000-000074820000}"/>
    <cellStyle name="40% - Dekorfärg2 3 5 2 3 2" xfId="7387" xr:uid="{00000000-0005-0000-0000-000075820000}"/>
    <cellStyle name="40% - Dekorfärg2 3 5 2 3 2 2" xfId="16272" xr:uid="{00000000-0005-0000-0000-000076820000}"/>
    <cellStyle name="40% - Dekorfärg2 3 5 2 3 2 2 2" xfId="49524" xr:uid="{00000000-0005-0000-0000-000077820000}"/>
    <cellStyle name="40% - Dekorfärg2 3 5 2 3 2 3" xfId="33769" xr:uid="{00000000-0005-0000-0000-000078820000}"/>
    <cellStyle name="40% - Dekorfärg2 3 5 2 3 2_Tabell 6a K" xfId="21807" xr:uid="{00000000-0005-0000-0000-000079820000}"/>
    <cellStyle name="40% - Dekorfärg2 3 5 2 3 3" xfId="11886" xr:uid="{00000000-0005-0000-0000-00007A820000}"/>
    <cellStyle name="40% - Dekorfärg2 3 5 2 3 3 2" xfId="49525" xr:uid="{00000000-0005-0000-0000-00007B820000}"/>
    <cellStyle name="40% - Dekorfärg2 3 5 2 3 4" xfId="29383" xr:uid="{00000000-0005-0000-0000-00007C820000}"/>
    <cellStyle name="40% - Dekorfärg2 3 5 2 3 5" xfId="49526" xr:uid="{00000000-0005-0000-0000-00007D820000}"/>
    <cellStyle name="40% - Dekorfärg2 3 5 2 3_Tabell 6a K" xfId="23200" xr:uid="{00000000-0005-0000-0000-00007E820000}"/>
    <cellStyle name="40% - Dekorfärg2 3 5 2 4" xfId="5194" xr:uid="{00000000-0005-0000-0000-00007F820000}"/>
    <cellStyle name="40% - Dekorfärg2 3 5 2 4 2" xfId="14079" xr:uid="{00000000-0005-0000-0000-000080820000}"/>
    <cellStyle name="40% - Dekorfärg2 3 5 2 4 2 2" xfId="49527" xr:uid="{00000000-0005-0000-0000-000081820000}"/>
    <cellStyle name="40% - Dekorfärg2 3 5 2 4 3" xfId="31576" xr:uid="{00000000-0005-0000-0000-000082820000}"/>
    <cellStyle name="40% - Dekorfärg2 3 5 2 4_Tabell 6a K" xfId="24758" xr:uid="{00000000-0005-0000-0000-000083820000}"/>
    <cellStyle name="40% - Dekorfärg2 3 5 2 5" xfId="9694" xr:uid="{00000000-0005-0000-0000-000084820000}"/>
    <cellStyle name="40% - Dekorfärg2 3 5 2 5 2" xfId="49528" xr:uid="{00000000-0005-0000-0000-000085820000}"/>
    <cellStyle name="40% - Dekorfärg2 3 5 2 6" xfId="27191" xr:uid="{00000000-0005-0000-0000-000086820000}"/>
    <cellStyle name="40% - Dekorfärg2 3 5 2 7" xfId="49529" xr:uid="{00000000-0005-0000-0000-000087820000}"/>
    <cellStyle name="40% - Dekorfärg2 3 5 2_Tabell 6a K" xfId="22983" xr:uid="{00000000-0005-0000-0000-000088820000}"/>
    <cellStyle name="40% - Dekorfärg2 3 5 3" xfId="1819" xr:uid="{00000000-0005-0000-0000-000089820000}"/>
    <cellStyle name="40% - Dekorfärg2 3 5 3 2" xfId="4011" xr:uid="{00000000-0005-0000-0000-00008A820000}"/>
    <cellStyle name="40% - Dekorfärg2 3 5 3 2 2" xfId="8397" xr:uid="{00000000-0005-0000-0000-00008B820000}"/>
    <cellStyle name="40% - Dekorfärg2 3 5 3 2 2 2" xfId="17282" xr:uid="{00000000-0005-0000-0000-00008C820000}"/>
    <cellStyle name="40% - Dekorfärg2 3 5 3 2 2 2 2" xfId="49530" xr:uid="{00000000-0005-0000-0000-00008D820000}"/>
    <cellStyle name="40% - Dekorfärg2 3 5 3 2 2 3" xfId="34779" xr:uid="{00000000-0005-0000-0000-00008E820000}"/>
    <cellStyle name="40% - Dekorfärg2 3 5 3 2 2_Tabell 6a K" xfId="24095" xr:uid="{00000000-0005-0000-0000-00008F820000}"/>
    <cellStyle name="40% - Dekorfärg2 3 5 3 2 3" xfId="12896" xr:uid="{00000000-0005-0000-0000-000090820000}"/>
    <cellStyle name="40% - Dekorfärg2 3 5 3 2 3 2" xfId="49531" xr:uid="{00000000-0005-0000-0000-000091820000}"/>
    <cellStyle name="40% - Dekorfärg2 3 5 3 2 4" xfId="30393" xr:uid="{00000000-0005-0000-0000-000092820000}"/>
    <cellStyle name="40% - Dekorfärg2 3 5 3 2 5" xfId="49532" xr:uid="{00000000-0005-0000-0000-000093820000}"/>
    <cellStyle name="40% - Dekorfärg2 3 5 3 2_Tabell 6a K" xfId="23827" xr:uid="{00000000-0005-0000-0000-000094820000}"/>
    <cellStyle name="40% - Dekorfärg2 3 5 3 3" xfId="6204" xr:uid="{00000000-0005-0000-0000-000095820000}"/>
    <cellStyle name="40% - Dekorfärg2 3 5 3 3 2" xfId="15089" xr:uid="{00000000-0005-0000-0000-000096820000}"/>
    <cellStyle name="40% - Dekorfärg2 3 5 3 3 2 2" xfId="49533" xr:uid="{00000000-0005-0000-0000-000097820000}"/>
    <cellStyle name="40% - Dekorfärg2 3 5 3 3 3" xfId="32586" xr:uid="{00000000-0005-0000-0000-000098820000}"/>
    <cellStyle name="40% - Dekorfärg2 3 5 3 3_Tabell 6a K" xfId="25831" xr:uid="{00000000-0005-0000-0000-000099820000}"/>
    <cellStyle name="40% - Dekorfärg2 3 5 3 4" xfId="10704" xr:uid="{00000000-0005-0000-0000-00009A820000}"/>
    <cellStyle name="40% - Dekorfärg2 3 5 3 4 2" xfId="49534" xr:uid="{00000000-0005-0000-0000-00009B820000}"/>
    <cellStyle name="40% - Dekorfärg2 3 5 3 5" xfId="28201" xr:uid="{00000000-0005-0000-0000-00009C820000}"/>
    <cellStyle name="40% - Dekorfärg2 3 5 3 6" xfId="49535" xr:uid="{00000000-0005-0000-0000-00009D820000}"/>
    <cellStyle name="40% - Dekorfärg2 3 5 3_Tabell 6a K" xfId="18955" xr:uid="{00000000-0005-0000-0000-00009E820000}"/>
    <cellStyle name="40% - Dekorfärg2 3 5 4" xfId="2577" xr:uid="{00000000-0005-0000-0000-00009F820000}"/>
    <cellStyle name="40% - Dekorfärg2 3 5 4 2" xfId="6963" xr:uid="{00000000-0005-0000-0000-0000A0820000}"/>
    <cellStyle name="40% - Dekorfärg2 3 5 4 2 2" xfId="15848" xr:uid="{00000000-0005-0000-0000-0000A1820000}"/>
    <cellStyle name="40% - Dekorfärg2 3 5 4 2 2 2" xfId="49536" xr:uid="{00000000-0005-0000-0000-0000A2820000}"/>
    <cellStyle name="40% - Dekorfärg2 3 5 4 2 3" xfId="33345" xr:uid="{00000000-0005-0000-0000-0000A3820000}"/>
    <cellStyle name="40% - Dekorfärg2 3 5 4 2_Tabell 6a K" xfId="18401" xr:uid="{00000000-0005-0000-0000-0000A4820000}"/>
    <cellStyle name="40% - Dekorfärg2 3 5 4 3" xfId="11462" xr:uid="{00000000-0005-0000-0000-0000A5820000}"/>
    <cellStyle name="40% - Dekorfärg2 3 5 4 3 2" xfId="49537" xr:uid="{00000000-0005-0000-0000-0000A6820000}"/>
    <cellStyle name="40% - Dekorfärg2 3 5 4 4" xfId="28959" xr:uid="{00000000-0005-0000-0000-0000A7820000}"/>
    <cellStyle name="40% - Dekorfärg2 3 5 4 5" xfId="49538" xr:uid="{00000000-0005-0000-0000-0000A8820000}"/>
    <cellStyle name="40% - Dekorfärg2 3 5 4_Tabell 6a K" xfId="21223" xr:uid="{00000000-0005-0000-0000-0000A9820000}"/>
    <cellStyle name="40% - Dekorfärg2 3 5 5" xfId="4770" xr:uid="{00000000-0005-0000-0000-0000AA820000}"/>
    <cellStyle name="40% - Dekorfärg2 3 5 5 2" xfId="13655" xr:uid="{00000000-0005-0000-0000-0000AB820000}"/>
    <cellStyle name="40% - Dekorfärg2 3 5 5 2 2" xfId="49539" xr:uid="{00000000-0005-0000-0000-0000AC820000}"/>
    <cellStyle name="40% - Dekorfärg2 3 5 5 3" xfId="31152" xr:uid="{00000000-0005-0000-0000-0000AD820000}"/>
    <cellStyle name="40% - Dekorfärg2 3 5 5_Tabell 6a K" xfId="20416" xr:uid="{00000000-0005-0000-0000-0000AE820000}"/>
    <cellStyle name="40% - Dekorfärg2 3 5 6" xfId="9270" xr:uid="{00000000-0005-0000-0000-0000AF820000}"/>
    <cellStyle name="40% - Dekorfärg2 3 5 6 2" xfId="49540" xr:uid="{00000000-0005-0000-0000-0000B0820000}"/>
    <cellStyle name="40% - Dekorfärg2 3 5 7" xfId="26767" xr:uid="{00000000-0005-0000-0000-0000B1820000}"/>
    <cellStyle name="40% - Dekorfärg2 3 5 8" xfId="49541" xr:uid="{00000000-0005-0000-0000-0000B2820000}"/>
    <cellStyle name="40% - Dekorfärg2 3 5_Tabell 6a K" xfId="23561" xr:uid="{00000000-0005-0000-0000-0000B3820000}"/>
    <cellStyle name="40% - Dekorfärg2 3 6" xfId="597" xr:uid="{00000000-0005-0000-0000-0000B4820000}"/>
    <cellStyle name="40% - Dekorfärg2 3 6 2" xfId="1821" xr:uid="{00000000-0005-0000-0000-0000B5820000}"/>
    <cellStyle name="40% - Dekorfärg2 3 6 2 2" xfId="4013" xr:uid="{00000000-0005-0000-0000-0000B6820000}"/>
    <cellStyle name="40% - Dekorfärg2 3 6 2 2 2" xfId="8399" xr:uid="{00000000-0005-0000-0000-0000B7820000}"/>
    <cellStyle name="40% - Dekorfärg2 3 6 2 2 2 2" xfId="17284" xr:uid="{00000000-0005-0000-0000-0000B8820000}"/>
    <cellStyle name="40% - Dekorfärg2 3 6 2 2 2 2 2" xfId="49542" xr:uid="{00000000-0005-0000-0000-0000B9820000}"/>
    <cellStyle name="40% - Dekorfärg2 3 6 2 2 2 3" xfId="34781" xr:uid="{00000000-0005-0000-0000-0000BA820000}"/>
    <cellStyle name="40% - Dekorfärg2 3 6 2 2 2_Tabell 6a K" xfId="19853" xr:uid="{00000000-0005-0000-0000-0000BB820000}"/>
    <cellStyle name="40% - Dekorfärg2 3 6 2 2 3" xfId="12898" xr:uid="{00000000-0005-0000-0000-0000BC820000}"/>
    <cellStyle name="40% - Dekorfärg2 3 6 2 2 3 2" xfId="49543" xr:uid="{00000000-0005-0000-0000-0000BD820000}"/>
    <cellStyle name="40% - Dekorfärg2 3 6 2 2 4" xfId="30395" xr:uid="{00000000-0005-0000-0000-0000BE820000}"/>
    <cellStyle name="40% - Dekorfärg2 3 6 2 2 5" xfId="49544" xr:uid="{00000000-0005-0000-0000-0000BF820000}"/>
    <cellStyle name="40% - Dekorfärg2 3 6 2 2_Tabell 6a K" xfId="26265" xr:uid="{00000000-0005-0000-0000-0000C0820000}"/>
    <cellStyle name="40% - Dekorfärg2 3 6 2 3" xfId="6206" xr:uid="{00000000-0005-0000-0000-0000C1820000}"/>
    <cellStyle name="40% - Dekorfärg2 3 6 2 3 2" xfId="15091" xr:uid="{00000000-0005-0000-0000-0000C2820000}"/>
    <cellStyle name="40% - Dekorfärg2 3 6 2 3 2 2" xfId="49545" xr:uid="{00000000-0005-0000-0000-0000C3820000}"/>
    <cellStyle name="40% - Dekorfärg2 3 6 2 3 3" xfId="32588" xr:uid="{00000000-0005-0000-0000-0000C4820000}"/>
    <cellStyle name="40% - Dekorfärg2 3 6 2 3_Tabell 6a K" xfId="22063" xr:uid="{00000000-0005-0000-0000-0000C5820000}"/>
    <cellStyle name="40% - Dekorfärg2 3 6 2 4" xfId="10706" xr:uid="{00000000-0005-0000-0000-0000C6820000}"/>
    <cellStyle name="40% - Dekorfärg2 3 6 2 4 2" xfId="49546" xr:uid="{00000000-0005-0000-0000-0000C7820000}"/>
    <cellStyle name="40% - Dekorfärg2 3 6 2 5" xfId="28203" xr:uid="{00000000-0005-0000-0000-0000C8820000}"/>
    <cellStyle name="40% - Dekorfärg2 3 6 2 6" xfId="49547" xr:uid="{00000000-0005-0000-0000-0000C9820000}"/>
    <cellStyle name="40% - Dekorfärg2 3 6 2_Tabell 6a K" xfId="25997" xr:uid="{00000000-0005-0000-0000-0000CA820000}"/>
    <cellStyle name="40% - Dekorfärg2 3 6 3" xfId="2789" xr:uid="{00000000-0005-0000-0000-0000CB820000}"/>
    <cellStyle name="40% - Dekorfärg2 3 6 3 2" xfId="7175" xr:uid="{00000000-0005-0000-0000-0000CC820000}"/>
    <cellStyle name="40% - Dekorfärg2 3 6 3 2 2" xfId="16060" xr:uid="{00000000-0005-0000-0000-0000CD820000}"/>
    <cellStyle name="40% - Dekorfärg2 3 6 3 2 2 2" xfId="49548" xr:uid="{00000000-0005-0000-0000-0000CE820000}"/>
    <cellStyle name="40% - Dekorfärg2 3 6 3 2 3" xfId="33557" xr:uid="{00000000-0005-0000-0000-0000CF820000}"/>
    <cellStyle name="40% - Dekorfärg2 3 6 3 2_Tabell 6a K" xfId="17848" xr:uid="{00000000-0005-0000-0000-0000D0820000}"/>
    <cellStyle name="40% - Dekorfärg2 3 6 3 3" xfId="11674" xr:uid="{00000000-0005-0000-0000-0000D1820000}"/>
    <cellStyle name="40% - Dekorfärg2 3 6 3 3 2" xfId="49549" xr:uid="{00000000-0005-0000-0000-0000D2820000}"/>
    <cellStyle name="40% - Dekorfärg2 3 6 3 4" xfId="29171" xr:uid="{00000000-0005-0000-0000-0000D3820000}"/>
    <cellStyle name="40% - Dekorfärg2 3 6 3 5" xfId="49550" xr:uid="{00000000-0005-0000-0000-0000D4820000}"/>
    <cellStyle name="40% - Dekorfärg2 3 6 3_Tabell 6a K" xfId="22094" xr:uid="{00000000-0005-0000-0000-0000D5820000}"/>
    <cellStyle name="40% - Dekorfärg2 3 6 4" xfId="4982" xr:uid="{00000000-0005-0000-0000-0000D6820000}"/>
    <cellStyle name="40% - Dekorfärg2 3 6 4 2" xfId="13867" xr:uid="{00000000-0005-0000-0000-0000D7820000}"/>
    <cellStyle name="40% - Dekorfärg2 3 6 4 2 2" xfId="49551" xr:uid="{00000000-0005-0000-0000-0000D8820000}"/>
    <cellStyle name="40% - Dekorfärg2 3 6 4 3" xfId="31364" xr:uid="{00000000-0005-0000-0000-0000D9820000}"/>
    <cellStyle name="40% - Dekorfärg2 3 6 4_Tabell 6a K" xfId="24830" xr:uid="{00000000-0005-0000-0000-0000DA820000}"/>
    <cellStyle name="40% - Dekorfärg2 3 6 5" xfId="9482" xr:uid="{00000000-0005-0000-0000-0000DB820000}"/>
    <cellStyle name="40% - Dekorfärg2 3 6 5 2" xfId="49552" xr:uid="{00000000-0005-0000-0000-0000DC820000}"/>
    <cellStyle name="40% - Dekorfärg2 3 6 6" xfId="26979" xr:uid="{00000000-0005-0000-0000-0000DD820000}"/>
    <cellStyle name="40% - Dekorfärg2 3 6 7" xfId="49553" xr:uid="{00000000-0005-0000-0000-0000DE820000}"/>
    <cellStyle name="40% - Dekorfärg2 3 6_Tabell 6a K" xfId="18854" xr:uid="{00000000-0005-0000-0000-0000DF820000}"/>
    <cellStyle name="40% - Dekorfärg2 3 7" xfId="1021" xr:uid="{00000000-0005-0000-0000-0000E0820000}"/>
    <cellStyle name="40% - Dekorfärg2 3 7 2" xfId="1822" xr:uid="{00000000-0005-0000-0000-0000E1820000}"/>
    <cellStyle name="40% - Dekorfärg2 3 7 2 2" xfId="4014" xr:uid="{00000000-0005-0000-0000-0000E2820000}"/>
    <cellStyle name="40% - Dekorfärg2 3 7 2 2 2" xfId="8400" xr:uid="{00000000-0005-0000-0000-0000E3820000}"/>
    <cellStyle name="40% - Dekorfärg2 3 7 2 2 2 2" xfId="17285" xr:uid="{00000000-0005-0000-0000-0000E4820000}"/>
    <cellStyle name="40% - Dekorfärg2 3 7 2 2 2 2 2" xfId="49554" xr:uid="{00000000-0005-0000-0000-0000E5820000}"/>
    <cellStyle name="40% - Dekorfärg2 3 7 2 2 2 3" xfId="34782" xr:uid="{00000000-0005-0000-0000-0000E6820000}"/>
    <cellStyle name="40% - Dekorfärg2 3 7 2 2 2_Tabell 6a K" xfId="25347" xr:uid="{00000000-0005-0000-0000-0000E7820000}"/>
    <cellStyle name="40% - Dekorfärg2 3 7 2 2 3" xfId="12899" xr:uid="{00000000-0005-0000-0000-0000E8820000}"/>
    <cellStyle name="40% - Dekorfärg2 3 7 2 2 3 2" xfId="49555" xr:uid="{00000000-0005-0000-0000-0000E9820000}"/>
    <cellStyle name="40% - Dekorfärg2 3 7 2 2 4" xfId="30396" xr:uid="{00000000-0005-0000-0000-0000EA820000}"/>
    <cellStyle name="40% - Dekorfärg2 3 7 2 2 5" xfId="49556" xr:uid="{00000000-0005-0000-0000-0000EB820000}"/>
    <cellStyle name="40% - Dekorfärg2 3 7 2 2_Tabell 6a K" xfId="24727" xr:uid="{00000000-0005-0000-0000-0000EC820000}"/>
    <cellStyle name="40% - Dekorfärg2 3 7 2 3" xfId="6207" xr:uid="{00000000-0005-0000-0000-0000ED820000}"/>
    <cellStyle name="40% - Dekorfärg2 3 7 2 3 2" xfId="15092" xr:uid="{00000000-0005-0000-0000-0000EE820000}"/>
    <cellStyle name="40% - Dekorfärg2 3 7 2 3 2 2" xfId="49557" xr:uid="{00000000-0005-0000-0000-0000EF820000}"/>
    <cellStyle name="40% - Dekorfärg2 3 7 2 3 3" xfId="32589" xr:uid="{00000000-0005-0000-0000-0000F0820000}"/>
    <cellStyle name="40% - Dekorfärg2 3 7 2 3_Tabell 6a K" xfId="23650" xr:uid="{00000000-0005-0000-0000-0000F1820000}"/>
    <cellStyle name="40% - Dekorfärg2 3 7 2 4" xfId="10707" xr:uid="{00000000-0005-0000-0000-0000F2820000}"/>
    <cellStyle name="40% - Dekorfärg2 3 7 2 4 2" xfId="49558" xr:uid="{00000000-0005-0000-0000-0000F3820000}"/>
    <cellStyle name="40% - Dekorfärg2 3 7 2 5" xfId="28204" xr:uid="{00000000-0005-0000-0000-0000F4820000}"/>
    <cellStyle name="40% - Dekorfärg2 3 7 2 6" xfId="49559" xr:uid="{00000000-0005-0000-0000-0000F5820000}"/>
    <cellStyle name="40% - Dekorfärg2 3 7 2_Tabell 6a K" xfId="22917" xr:uid="{00000000-0005-0000-0000-0000F6820000}"/>
    <cellStyle name="40% - Dekorfärg2 3 7 3" xfId="3213" xr:uid="{00000000-0005-0000-0000-0000F7820000}"/>
    <cellStyle name="40% - Dekorfärg2 3 7 3 2" xfId="7599" xr:uid="{00000000-0005-0000-0000-0000F8820000}"/>
    <cellStyle name="40% - Dekorfärg2 3 7 3 2 2" xfId="16484" xr:uid="{00000000-0005-0000-0000-0000F9820000}"/>
    <cellStyle name="40% - Dekorfärg2 3 7 3 2 2 2" xfId="49560" xr:uid="{00000000-0005-0000-0000-0000FA820000}"/>
    <cellStyle name="40% - Dekorfärg2 3 7 3 2 3" xfId="33981" xr:uid="{00000000-0005-0000-0000-0000FB820000}"/>
    <cellStyle name="40% - Dekorfärg2 3 7 3 2_Tabell 6a K" xfId="26081" xr:uid="{00000000-0005-0000-0000-0000FC820000}"/>
    <cellStyle name="40% - Dekorfärg2 3 7 3 3" xfId="12098" xr:uid="{00000000-0005-0000-0000-0000FD820000}"/>
    <cellStyle name="40% - Dekorfärg2 3 7 3 3 2" xfId="49561" xr:uid="{00000000-0005-0000-0000-0000FE820000}"/>
    <cellStyle name="40% - Dekorfärg2 3 7 3 4" xfId="29595" xr:uid="{00000000-0005-0000-0000-0000FF820000}"/>
    <cellStyle name="40% - Dekorfärg2 3 7 3 5" xfId="49562" xr:uid="{00000000-0005-0000-0000-000000830000}"/>
    <cellStyle name="40% - Dekorfärg2 3 7 3_Tabell 6a K" xfId="23383" xr:uid="{00000000-0005-0000-0000-000001830000}"/>
    <cellStyle name="40% - Dekorfärg2 3 7 4" xfId="5406" xr:uid="{00000000-0005-0000-0000-000002830000}"/>
    <cellStyle name="40% - Dekorfärg2 3 7 4 2" xfId="14291" xr:uid="{00000000-0005-0000-0000-000003830000}"/>
    <cellStyle name="40% - Dekorfärg2 3 7 4 2 2" xfId="49563" xr:uid="{00000000-0005-0000-0000-000004830000}"/>
    <cellStyle name="40% - Dekorfärg2 3 7 4 3" xfId="31788" xr:uid="{00000000-0005-0000-0000-000005830000}"/>
    <cellStyle name="40% - Dekorfärg2 3 7 4_Tabell 6a K" xfId="19221" xr:uid="{00000000-0005-0000-0000-000006830000}"/>
    <cellStyle name="40% - Dekorfärg2 3 7 5" xfId="9906" xr:uid="{00000000-0005-0000-0000-000007830000}"/>
    <cellStyle name="40% - Dekorfärg2 3 7 5 2" xfId="49564" xr:uid="{00000000-0005-0000-0000-000008830000}"/>
    <cellStyle name="40% - Dekorfärg2 3 7 6" xfId="27403" xr:uid="{00000000-0005-0000-0000-000009830000}"/>
    <cellStyle name="40% - Dekorfärg2 3 7 7" xfId="49565" xr:uid="{00000000-0005-0000-0000-00000A830000}"/>
    <cellStyle name="40% - Dekorfärg2 3 7_Tabell 6a K" xfId="19227" xr:uid="{00000000-0005-0000-0000-00000B830000}"/>
    <cellStyle name="40% - Dekorfärg2 3 8" xfId="1803" xr:uid="{00000000-0005-0000-0000-00000C830000}"/>
    <cellStyle name="40% - Dekorfärg2 3 8 2" xfId="3995" xr:uid="{00000000-0005-0000-0000-00000D830000}"/>
    <cellStyle name="40% - Dekorfärg2 3 8 2 2" xfId="8381" xr:uid="{00000000-0005-0000-0000-00000E830000}"/>
    <cellStyle name="40% - Dekorfärg2 3 8 2 2 2" xfId="17266" xr:uid="{00000000-0005-0000-0000-00000F830000}"/>
    <cellStyle name="40% - Dekorfärg2 3 8 2 2 2 2" xfId="49566" xr:uid="{00000000-0005-0000-0000-000010830000}"/>
    <cellStyle name="40% - Dekorfärg2 3 8 2 2 3" xfId="34763" xr:uid="{00000000-0005-0000-0000-000011830000}"/>
    <cellStyle name="40% - Dekorfärg2 3 8 2 2_Tabell 6a K" xfId="23121" xr:uid="{00000000-0005-0000-0000-000012830000}"/>
    <cellStyle name="40% - Dekorfärg2 3 8 2 3" xfId="12880" xr:uid="{00000000-0005-0000-0000-000013830000}"/>
    <cellStyle name="40% - Dekorfärg2 3 8 2 3 2" xfId="49567" xr:uid="{00000000-0005-0000-0000-000014830000}"/>
    <cellStyle name="40% - Dekorfärg2 3 8 2 4" xfId="30377" xr:uid="{00000000-0005-0000-0000-000015830000}"/>
    <cellStyle name="40% - Dekorfärg2 3 8 2 5" xfId="49568" xr:uid="{00000000-0005-0000-0000-000016830000}"/>
    <cellStyle name="40% - Dekorfärg2 3 8 2_Tabell 6a K" xfId="22501" xr:uid="{00000000-0005-0000-0000-000017830000}"/>
    <cellStyle name="40% - Dekorfärg2 3 8 3" xfId="6188" xr:uid="{00000000-0005-0000-0000-000018830000}"/>
    <cellStyle name="40% - Dekorfärg2 3 8 3 2" xfId="15073" xr:uid="{00000000-0005-0000-0000-000019830000}"/>
    <cellStyle name="40% - Dekorfärg2 3 8 3 2 2" xfId="49569" xr:uid="{00000000-0005-0000-0000-00001A830000}"/>
    <cellStyle name="40% - Dekorfärg2 3 8 3 3" xfId="32570" xr:uid="{00000000-0005-0000-0000-00001B830000}"/>
    <cellStyle name="40% - Dekorfärg2 3 8 3_Tabell 6a K" xfId="20435" xr:uid="{00000000-0005-0000-0000-00001C830000}"/>
    <cellStyle name="40% - Dekorfärg2 3 8 4" xfId="10688" xr:uid="{00000000-0005-0000-0000-00001D830000}"/>
    <cellStyle name="40% - Dekorfärg2 3 8 4 2" xfId="49570" xr:uid="{00000000-0005-0000-0000-00001E830000}"/>
    <cellStyle name="40% - Dekorfärg2 3 8 5" xfId="28185" xr:uid="{00000000-0005-0000-0000-00001F830000}"/>
    <cellStyle name="40% - Dekorfärg2 3 8 6" xfId="49571" xr:uid="{00000000-0005-0000-0000-000020830000}"/>
    <cellStyle name="40% - Dekorfärg2 3 8_Tabell 6a K" xfId="23295" xr:uid="{00000000-0005-0000-0000-000021830000}"/>
    <cellStyle name="40% - Dekorfärg2 3 9" xfId="2365" xr:uid="{00000000-0005-0000-0000-000022830000}"/>
    <cellStyle name="40% - Dekorfärg2 3 9 2" xfId="6751" xr:uid="{00000000-0005-0000-0000-000023830000}"/>
    <cellStyle name="40% - Dekorfärg2 3 9 2 2" xfId="15636" xr:uid="{00000000-0005-0000-0000-000024830000}"/>
    <cellStyle name="40% - Dekorfärg2 3 9 2 2 2" xfId="49572" xr:uid="{00000000-0005-0000-0000-000025830000}"/>
    <cellStyle name="40% - Dekorfärg2 3 9 2 3" xfId="33133" xr:uid="{00000000-0005-0000-0000-000026830000}"/>
    <cellStyle name="40% - Dekorfärg2 3 9 2_Tabell 6a K" xfId="21264" xr:uid="{00000000-0005-0000-0000-000027830000}"/>
    <cellStyle name="40% - Dekorfärg2 3 9 3" xfId="11250" xr:uid="{00000000-0005-0000-0000-000028830000}"/>
    <cellStyle name="40% - Dekorfärg2 3 9 3 2" xfId="49573" xr:uid="{00000000-0005-0000-0000-000029830000}"/>
    <cellStyle name="40% - Dekorfärg2 3 9 4" xfId="28747" xr:uid="{00000000-0005-0000-0000-00002A830000}"/>
    <cellStyle name="40% - Dekorfärg2 3 9 5" xfId="49574" xr:uid="{00000000-0005-0000-0000-00002B830000}"/>
    <cellStyle name="40% - Dekorfärg2 3 9_Tabell 6a K" xfId="25114" xr:uid="{00000000-0005-0000-0000-00002C830000}"/>
    <cellStyle name="40% - Dekorfärg2 3_Tabell 6a K" xfId="23694" xr:uid="{00000000-0005-0000-0000-00002D830000}"/>
    <cellStyle name="40% - Dekorfärg2 4" xfId="301" xr:uid="{00000000-0005-0000-0000-00002E830000}"/>
    <cellStyle name="40% - Dekorfärg2 4 10" xfId="49575" xr:uid="{00000000-0005-0000-0000-00002F830000}"/>
    <cellStyle name="40% - Dekorfärg2 4 11" xfId="49576" xr:uid="{00000000-0005-0000-0000-000030830000}"/>
    <cellStyle name="40% - Dekorfärg2 4 2" xfId="513" xr:uid="{00000000-0005-0000-0000-000031830000}"/>
    <cellStyle name="40% - Dekorfärg2 4 2 2" xfId="937" xr:uid="{00000000-0005-0000-0000-000032830000}"/>
    <cellStyle name="40% - Dekorfärg2 4 2 2 2" xfId="1825" xr:uid="{00000000-0005-0000-0000-000033830000}"/>
    <cellStyle name="40% - Dekorfärg2 4 2 2 2 2" xfId="4017" xr:uid="{00000000-0005-0000-0000-000034830000}"/>
    <cellStyle name="40% - Dekorfärg2 4 2 2 2 2 2" xfId="8403" xr:uid="{00000000-0005-0000-0000-000035830000}"/>
    <cellStyle name="40% - Dekorfärg2 4 2 2 2 2 2 2" xfId="17288" xr:uid="{00000000-0005-0000-0000-000036830000}"/>
    <cellStyle name="40% - Dekorfärg2 4 2 2 2 2 2 2 2" xfId="49577" xr:uid="{00000000-0005-0000-0000-000037830000}"/>
    <cellStyle name="40% - Dekorfärg2 4 2 2 2 2 2 3" xfId="34785" xr:uid="{00000000-0005-0000-0000-000038830000}"/>
    <cellStyle name="40% - Dekorfärg2 4 2 2 2 2 2_Tabell 6a K" xfId="22465" xr:uid="{00000000-0005-0000-0000-000039830000}"/>
    <cellStyle name="40% - Dekorfärg2 4 2 2 2 2 3" xfId="12902" xr:uid="{00000000-0005-0000-0000-00003A830000}"/>
    <cellStyle name="40% - Dekorfärg2 4 2 2 2 2 3 2" xfId="49578" xr:uid="{00000000-0005-0000-0000-00003B830000}"/>
    <cellStyle name="40% - Dekorfärg2 4 2 2 2 2 4" xfId="30399" xr:uid="{00000000-0005-0000-0000-00003C830000}"/>
    <cellStyle name="40% - Dekorfärg2 4 2 2 2 2 5" xfId="49579" xr:uid="{00000000-0005-0000-0000-00003D830000}"/>
    <cellStyle name="40% - Dekorfärg2 4 2 2 2 2_Tabell 6a K" xfId="19748" xr:uid="{00000000-0005-0000-0000-00003E830000}"/>
    <cellStyle name="40% - Dekorfärg2 4 2 2 2 3" xfId="6210" xr:uid="{00000000-0005-0000-0000-00003F830000}"/>
    <cellStyle name="40% - Dekorfärg2 4 2 2 2 3 2" xfId="15095" xr:uid="{00000000-0005-0000-0000-000040830000}"/>
    <cellStyle name="40% - Dekorfärg2 4 2 2 2 3 2 2" xfId="49580" xr:uid="{00000000-0005-0000-0000-000041830000}"/>
    <cellStyle name="40% - Dekorfärg2 4 2 2 2 3 3" xfId="32592" xr:uid="{00000000-0005-0000-0000-000042830000}"/>
    <cellStyle name="40% - Dekorfärg2 4 2 2 2 3_Tabell 6a K" xfId="20468" xr:uid="{00000000-0005-0000-0000-000043830000}"/>
    <cellStyle name="40% - Dekorfärg2 4 2 2 2 4" xfId="10710" xr:uid="{00000000-0005-0000-0000-000044830000}"/>
    <cellStyle name="40% - Dekorfärg2 4 2 2 2 4 2" xfId="49581" xr:uid="{00000000-0005-0000-0000-000045830000}"/>
    <cellStyle name="40% - Dekorfärg2 4 2 2 2 5" xfId="28207" xr:uid="{00000000-0005-0000-0000-000046830000}"/>
    <cellStyle name="40% - Dekorfärg2 4 2 2 2 6" xfId="49582" xr:uid="{00000000-0005-0000-0000-000047830000}"/>
    <cellStyle name="40% - Dekorfärg2 4 2 2 2_Tabell 6a K" xfId="18371" xr:uid="{00000000-0005-0000-0000-000048830000}"/>
    <cellStyle name="40% - Dekorfärg2 4 2 2 3" xfId="3129" xr:uid="{00000000-0005-0000-0000-000049830000}"/>
    <cellStyle name="40% - Dekorfärg2 4 2 2 3 2" xfId="7515" xr:uid="{00000000-0005-0000-0000-00004A830000}"/>
    <cellStyle name="40% - Dekorfärg2 4 2 2 3 2 2" xfId="16400" xr:uid="{00000000-0005-0000-0000-00004B830000}"/>
    <cellStyle name="40% - Dekorfärg2 4 2 2 3 2 2 2" xfId="49583" xr:uid="{00000000-0005-0000-0000-00004C830000}"/>
    <cellStyle name="40% - Dekorfärg2 4 2 2 3 2 3" xfId="33897" xr:uid="{00000000-0005-0000-0000-00004D830000}"/>
    <cellStyle name="40% - Dekorfärg2 4 2 2 3 2_Tabell 6a K" xfId="26162" xr:uid="{00000000-0005-0000-0000-00004E830000}"/>
    <cellStyle name="40% - Dekorfärg2 4 2 2 3 3" xfId="12014" xr:uid="{00000000-0005-0000-0000-00004F830000}"/>
    <cellStyle name="40% - Dekorfärg2 4 2 2 3 3 2" xfId="49584" xr:uid="{00000000-0005-0000-0000-000050830000}"/>
    <cellStyle name="40% - Dekorfärg2 4 2 2 3 4" xfId="29511" xr:uid="{00000000-0005-0000-0000-000051830000}"/>
    <cellStyle name="40% - Dekorfärg2 4 2 2 3 5" xfId="49585" xr:uid="{00000000-0005-0000-0000-000052830000}"/>
    <cellStyle name="40% - Dekorfärg2 4 2 2 3_Tabell 6a K" xfId="25631" xr:uid="{00000000-0005-0000-0000-000053830000}"/>
    <cellStyle name="40% - Dekorfärg2 4 2 2 4" xfId="5322" xr:uid="{00000000-0005-0000-0000-000054830000}"/>
    <cellStyle name="40% - Dekorfärg2 4 2 2 4 2" xfId="14207" xr:uid="{00000000-0005-0000-0000-000055830000}"/>
    <cellStyle name="40% - Dekorfärg2 4 2 2 4 2 2" xfId="49586" xr:uid="{00000000-0005-0000-0000-000056830000}"/>
    <cellStyle name="40% - Dekorfärg2 4 2 2 4 3" xfId="31704" xr:uid="{00000000-0005-0000-0000-000057830000}"/>
    <cellStyle name="40% - Dekorfärg2 4 2 2 4_Tabell 6a K" xfId="23562" xr:uid="{00000000-0005-0000-0000-000058830000}"/>
    <cellStyle name="40% - Dekorfärg2 4 2 2 5" xfId="9822" xr:uid="{00000000-0005-0000-0000-000059830000}"/>
    <cellStyle name="40% - Dekorfärg2 4 2 2 5 2" xfId="49587" xr:uid="{00000000-0005-0000-0000-00005A830000}"/>
    <cellStyle name="40% - Dekorfärg2 4 2 2 6" xfId="27319" xr:uid="{00000000-0005-0000-0000-00005B830000}"/>
    <cellStyle name="40% - Dekorfärg2 4 2 2 7" xfId="49588" xr:uid="{00000000-0005-0000-0000-00005C830000}"/>
    <cellStyle name="40% - Dekorfärg2 4 2 2_Tabell 6a K" xfId="21025" xr:uid="{00000000-0005-0000-0000-00005D830000}"/>
    <cellStyle name="40% - Dekorfärg2 4 2 3" xfId="1824" xr:uid="{00000000-0005-0000-0000-00005E830000}"/>
    <cellStyle name="40% - Dekorfärg2 4 2 3 2" xfId="4016" xr:uid="{00000000-0005-0000-0000-00005F830000}"/>
    <cellStyle name="40% - Dekorfärg2 4 2 3 2 2" xfId="8402" xr:uid="{00000000-0005-0000-0000-000060830000}"/>
    <cellStyle name="40% - Dekorfärg2 4 2 3 2 2 2" xfId="17287" xr:uid="{00000000-0005-0000-0000-000061830000}"/>
    <cellStyle name="40% - Dekorfärg2 4 2 3 2 2 2 2" xfId="49589" xr:uid="{00000000-0005-0000-0000-000062830000}"/>
    <cellStyle name="40% - Dekorfärg2 4 2 3 2 2 3" xfId="34784" xr:uid="{00000000-0005-0000-0000-000063830000}"/>
    <cellStyle name="40% - Dekorfärg2 4 2 3 2 2_Tabell 6a K" xfId="26261" xr:uid="{00000000-0005-0000-0000-000064830000}"/>
    <cellStyle name="40% - Dekorfärg2 4 2 3 2 3" xfId="12901" xr:uid="{00000000-0005-0000-0000-000065830000}"/>
    <cellStyle name="40% - Dekorfärg2 4 2 3 2 3 2" xfId="49590" xr:uid="{00000000-0005-0000-0000-000066830000}"/>
    <cellStyle name="40% - Dekorfärg2 4 2 3 2 4" xfId="30398" xr:uid="{00000000-0005-0000-0000-000067830000}"/>
    <cellStyle name="40% - Dekorfärg2 4 2 3 2 5" xfId="49591" xr:uid="{00000000-0005-0000-0000-000068830000}"/>
    <cellStyle name="40% - Dekorfärg2 4 2 3 2_Tabell 6a K" xfId="21658" xr:uid="{00000000-0005-0000-0000-000069830000}"/>
    <cellStyle name="40% - Dekorfärg2 4 2 3 3" xfId="6209" xr:uid="{00000000-0005-0000-0000-00006A830000}"/>
    <cellStyle name="40% - Dekorfärg2 4 2 3 3 2" xfId="15094" xr:uid="{00000000-0005-0000-0000-00006B830000}"/>
    <cellStyle name="40% - Dekorfärg2 4 2 3 3 2 2" xfId="49592" xr:uid="{00000000-0005-0000-0000-00006C830000}"/>
    <cellStyle name="40% - Dekorfärg2 4 2 3 3 3" xfId="32591" xr:uid="{00000000-0005-0000-0000-00006D830000}"/>
    <cellStyle name="40% - Dekorfärg2 4 2 3 3_Tabell 6a K" xfId="17819" xr:uid="{00000000-0005-0000-0000-00006E830000}"/>
    <cellStyle name="40% - Dekorfärg2 4 2 3 4" xfId="10709" xr:uid="{00000000-0005-0000-0000-00006F830000}"/>
    <cellStyle name="40% - Dekorfärg2 4 2 3 4 2" xfId="49593" xr:uid="{00000000-0005-0000-0000-000070830000}"/>
    <cellStyle name="40% - Dekorfärg2 4 2 3 5" xfId="28206" xr:uid="{00000000-0005-0000-0000-000071830000}"/>
    <cellStyle name="40% - Dekorfärg2 4 2 3 6" xfId="49594" xr:uid="{00000000-0005-0000-0000-000072830000}"/>
    <cellStyle name="40% - Dekorfärg2 4 2 3_Tabell 6a K" xfId="23196" xr:uid="{00000000-0005-0000-0000-000073830000}"/>
    <cellStyle name="40% - Dekorfärg2 4 2 4" xfId="2705" xr:uid="{00000000-0005-0000-0000-000074830000}"/>
    <cellStyle name="40% - Dekorfärg2 4 2 4 2" xfId="7091" xr:uid="{00000000-0005-0000-0000-000075830000}"/>
    <cellStyle name="40% - Dekorfärg2 4 2 4 2 2" xfId="15976" xr:uid="{00000000-0005-0000-0000-000076830000}"/>
    <cellStyle name="40% - Dekorfärg2 4 2 4 2 2 2" xfId="49595" xr:uid="{00000000-0005-0000-0000-000077830000}"/>
    <cellStyle name="40% - Dekorfärg2 4 2 4 2 3" xfId="33473" xr:uid="{00000000-0005-0000-0000-000078830000}"/>
    <cellStyle name="40% - Dekorfärg2 4 2 4 2_Tabell 6a K" xfId="21769" xr:uid="{00000000-0005-0000-0000-000079830000}"/>
    <cellStyle name="40% - Dekorfärg2 4 2 4 3" xfId="11590" xr:uid="{00000000-0005-0000-0000-00007A830000}"/>
    <cellStyle name="40% - Dekorfärg2 4 2 4 3 2" xfId="49596" xr:uid="{00000000-0005-0000-0000-00007B830000}"/>
    <cellStyle name="40% - Dekorfärg2 4 2 4 4" xfId="29087" xr:uid="{00000000-0005-0000-0000-00007C830000}"/>
    <cellStyle name="40% - Dekorfärg2 4 2 4 5" xfId="49597" xr:uid="{00000000-0005-0000-0000-00007D830000}"/>
    <cellStyle name="40% - Dekorfärg2 4 2 4_Tabell 6a K" xfId="21238" xr:uid="{00000000-0005-0000-0000-00007E830000}"/>
    <cellStyle name="40% - Dekorfärg2 4 2 5" xfId="4898" xr:uid="{00000000-0005-0000-0000-00007F830000}"/>
    <cellStyle name="40% - Dekorfärg2 4 2 5 2" xfId="13783" xr:uid="{00000000-0005-0000-0000-000080830000}"/>
    <cellStyle name="40% - Dekorfärg2 4 2 5 2 2" xfId="49598" xr:uid="{00000000-0005-0000-0000-000081830000}"/>
    <cellStyle name="40% - Dekorfärg2 4 2 5 3" xfId="31280" xr:uid="{00000000-0005-0000-0000-000082830000}"/>
    <cellStyle name="40% - Dekorfärg2 4 2 5_Tabell 6a K" xfId="25731" xr:uid="{00000000-0005-0000-0000-000083830000}"/>
    <cellStyle name="40% - Dekorfärg2 4 2 6" xfId="9398" xr:uid="{00000000-0005-0000-0000-000084830000}"/>
    <cellStyle name="40% - Dekorfärg2 4 2 6 2" xfId="49599" xr:uid="{00000000-0005-0000-0000-000085830000}"/>
    <cellStyle name="40% - Dekorfärg2 4 2 7" xfId="26895" xr:uid="{00000000-0005-0000-0000-000086830000}"/>
    <cellStyle name="40% - Dekorfärg2 4 2 8" xfId="49600" xr:uid="{00000000-0005-0000-0000-000087830000}"/>
    <cellStyle name="40% - Dekorfärg2 4 2_Tabell 6a K" xfId="21391" xr:uid="{00000000-0005-0000-0000-000088830000}"/>
    <cellStyle name="40% - Dekorfärg2 4 3" xfId="725" xr:uid="{00000000-0005-0000-0000-000089830000}"/>
    <cellStyle name="40% - Dekorfärg2 4 3 2" xfId="1826" xr:uid="{00000000-0005-0000-0000-00008A830000}"/>
    <cellStyle name="40% - Dekorfärg2 4 3 2 2" xfId="4018" xr:uid="{00000000-0005-0000-0000-00008B830000}"/>
    <cellStyle name="40% - Dekorfärg2 4 3 2 2 2" xfId="8404" xr:uid="{00000000-0005-0000-0000-00008C830000}"/>
    <cellStyle name="40% - Dekorfärg2 4 3 2 2 2 2" xfId="17289" xr:uid="{00000000-0005-0000-0000-00008D830000}"/>
    <cellStyle name="40% - Dekorfärg2 4 3 2 2 2 2 2" xfId="49601" xr:uid="{00000000-0005-0000-0000-00008E830000}"/>
    <cellStyle name="40% - Dekorfärg2 4 3 2 2 2 3" xfId="34786" xr:uid="{00000000-0005-0000-0000-00008F830000}"/>
    <cellStyle name="40% - Dekorfärg2 4 3 2 2 2_Tabell 6a K" xfId="9030" xr:uid="{00000000-0005-0000-0000-000090830000}"/>
    <cellStyle name="40% - Dekorfärg2 4 3 2 2 3" xfId="12903" xr:uid="{00000000-0005-0000-0000-000091830000}"/>
    <cellStyle name="40% - Dekorfärg2 4 3 2 2 3 2" xfId="49602" xr:uid="{00000000-0005-0000-0000-000092830000}"/>
    <cellStyle name="40% - Dekorfärg2 4 3 2 2 4" xfId="30400" xr:uid="{00000000-0005-0000-0000-000093830000}"/>
    <cellStyle name="40% - Dekorfärg2 4 3 2 2 5" xfId="49603" xr:uid="{00000000-0005-0000-0000-000094830000}"/>
    <cellStyle name="40% - Dekorfärg2 4 3 2 2_Tabell 6a K" xfId="21918" xr:uid="{00000000-0005-0000-0000-000095830000}"/>
    <cellStyle name="40% - Dekorfärg2 4 3 2 3" xfId="6211" xr:uid="{00000000-0005-0000-0000-000096830000}"/>
    <cellStyle name="40% - Dekorfärg2 4 3 2 3 2" xfId="15096" xr:uid="{00000000-0005-0000-0000-000097830000}"/>
    <cellStyle name="40% - Dekorfärg2 4 3 2 3 2 2" xfId="49604" xr:uid="{00000000-0005-0000-0000-000098830000}"/>
    <cellStyle name="40% - Dekorfärg2 4 3 2 3 3" xfId="32593" xr:uid="{00000000-0005-0000-0000-000099830000}"/>
    <cellStyle name="40% - Dekorfärg2 4 3 2 3_Tabell 6a K" xfId="20589" xr:uid="{00000000-0005-0000-0000-00009A830000}"/>
    <cellStyle name="40% - Dekorfärg2 4 3 2 4" xfId="10711" xr:uid="{00000000-0005-0000-0000-00009B830000}"/>
    <cellStyle name="40% - Dekorfärg2 4 3 2 4 2" xfId="49605" xr:uid="{00000000-0005-0000-0000-00009C830000}"/>
    <cellStyle name="40% - Dekorfärg2 4 3 2 5" xfId="28208" xr:uid="{00000000-0005-0000-0000-00009D830000}"/>
    <cellStyle name="40% - Dekorfärg2 4 3 2 6" xfId="49606" xr:uid="{00000000-0005-0000-0000-00009E830000}"/>
    <cellStyle name="40% - Dekorfärg2 4 3 2_Tabell 6a K" xfId="19487" xr:uid="{00000000-0005-0000-0000-00009F830000}"/>
    <cellStyle name="40% - Dekorfärg2 4 3 3" xfId="2917" xr:uid="{00000000-0005-0000-0000-0000A0830000}"/>
    <cellStyle name="40% - Dekorfärg2 4 3 3 2" xfId="7303" xr:uid="{00000000-0005-0000-0000-0000A1830000}"/>
    <cellStyle name="40% - Dekorfärg2 4 3 3 2 2" xfId="16188" xr:uid="{00000000-0005-0000-0000-0000A2830000}"/>
    <cellStyle name="40% - Dekorfärg2 4 3 3 2 2 2" xfId="49607" xr:uid="{00000000-0005-0000-0000-0000A3830000}"/>
    <cellStyle name="40% - Dekorfärg2 4 3 3 2 3" xfId="33685" xr:uid="{00000000-0005-0000-0000-0000A4830000}"/>
    <cellStyle name="40% - Dekorfärg2 4 3 3 2_Tabell 6a K" xfId="18498" xr:uid="{00000000-0005-0000-0000-0000A5830000}"/>
    <cellStyle name="40% - Dekorfärg2 4 3 3 3" xfId="11802" xr:uid="{00000000-0005-0000-0000-0000A6830000}"/>
    <cellStyle name="40% - Dekorfärg2 4 3 3 3 2" xfId="49608" xr:uid="{00000000-0005-0000-0000-0000A7830000}"/>
    <cellStyle name="40% - Dekorfärg2 4 3 3 4" xfId="29299" xr:uid="{00000000-0005-0000-0000-0000A8830000}"/>
    <cellStyle name="40% - Dekorfärg2 4 3 3 5" xfId="49609" xr:uid="{00000000-0005-0000-0000-0000A9830000}"/>
    <cellStyle name="40% - Dekorfärg2 4 3 3_Tabell 6a K" xfId="25914" xr:uid="{00000000-0005-0000-0000-0000AA830000}"/>
    <cellStyle name="40% - Dekorfärg2 4 3 4" xfId="5110" xr:uid="{00000000-0005-0000-0000-0000AB830000}"/>
    <cellStyle name="40% - Dekorfärg2 4 3 4 2" xfId="13995" xr:uid="{00000000-0005-0000-0000-0000AC830000}"/>
    <cellStyle name="40% - Dekorfärg2 4 3 4 2 2" xfId="49610" xr:uid="{00000000-0005-0000-0000-0000AD830000}"/>
    <cellStyle name="40% - Dekorfärg2 4 3 4 3" xfId="31492" xr:uid="{00000000-0005-0000-0000-0000AE830000}"/>
    <cellStyle name="40% - Dekorfärg2 4 3 4_Tabell 6a K" xfId="22797" xr:uid="{00000000-0005-0000-0000-0000AF830000}"/>
    <cellStyle name="40% - Dekorfärg2 4 3 5" xfId="9610" xr:uid="{00000000-0005-0000-0000-0000B0830000}"/>
    <cellStyle name="40% - Dekorfärg2 4 3 5 2" xfId="49611" xr:uid="{00000000-0005-0000-0000-0000B1830000}"/>
    <cellStyle name="40% - Dekorfärg2 4 3 6" xfId="27107" xr:uid="{00000000-0005-0000-0000-0000B2830000}"/>
    <cellStyle name="40% - Dekorfärg2 4 3 7" xfId="49612" xr:uid="{00000000-0005-0000-0000-0000B3830000}"/>
    <cellStyle name="40% - Dekorfärg2 4 3_Tabell 6a K" xfId="25365" xr:uid="{00000000-0005-0000-0000-0000B4830000}"/>
    <cellStyle name="40% - Dekorfärg2 4 4" xfId="1149" xr:uid="{00000000-0005-0000-0000-0000B5830000}"/>
    <cellStyle name="40% - Dekorfärg2 4 4 2" xfId="1827" xr:uid="{00000000-0005-0000-0000-0000B6830000}"/>
    <cellStyle name="40% - Dekorfärg2 4 4 2 2" xfId="4019" xr:uid="{00000000-0005-0000-0000-0000B7830000}"/>
    <cellStyle name="40% - Dekorfärg2 4 4 2 2 2" xfId="8405" xr:uid="{00000000-0005-0000-0000-0000B8830000}"/>
    <cellStyle name="40% - Dekorfärg2 4 4 2 2 2 2" xfId="17290" xr:uid="{00000000-0005-0000-0000-0000B9830000}"/>
    <cellStyle name="40% - Dekorfärg2 4 4 2 2 2 2 2" xfId="49613" xr:uid="{00000000-0005-0000-0000-0000BA830000}"/>
    <cellStyle name="40% - Dekorfärg2 4 4 2 2 2 3" xfId="34787" xr:uid="{00000000-0005-0000-0000-0000BB830000}"/>
    <cellStyle name="40% - Dekorfärg2 4 4 2 2 2_Tabell 6a K" xfId="17994" xr:uid="{00000000-0005-0000-0000-0000BC830000}"/>
    <cellStyle name="40% - Dekorfärg2 4 4 2 2 3" xfId="12904" xr:uid="{00000000-0005-0000-0000-0000BD830000}"/>
    <cellStyle name="40% - Dekorfärg2 4 4 2 2 3 2" xfId="49614" xr:uid="{00000000-0005-0000-0000-0000BE830000}"/>
    <cellStyle name="40% - Dekorfärg2 4 4 2 2 4" xfId="30401" xr:uid="{00000000-0005-0000-0000-0000BF830000}"/>
    <cellStyle name="40% - Dekorfärg2 4 4 2 2 5" xfId="49615" xr:uid="{00000000-0005-0000-0000-0000C0830000}"/>
    <cellStyle name="40% - Dekorfärg2 4 4 2 2_Tabell 6a K" xfId="22709" xr:uid="{00000000-0005-0000-0000-0000C1830000}"/>
    <cellStyle name="40% - Dekorfärg2 4 4 2 3" xfId="6212" xr:uid="{00000000-0005-0000-0000-0000C2830000}"/>
    <cellStyle name="40% - Dekorfärg2 4 4 2 3 2" xfId="15097" xr:uid="{00000000-0005-0000-0000-0000C3830000}"/>
    <cellStyle name="40% - Dekorfärg2 4 4 2 3 2 2" xfId="49616" xr:uid="{00000000-0005-0000-0000-0000C4830000}"/>
    <cellStyle name="40% - Dekorfärg2 4 4 2 3 3" xfId="32594" xr:uid="{00000000-0005-0000-0000-0000C5830000}"/>
    <cellStyle name="40% - Dekorfärg2 4 4 2 3_Tabell 6a K" xfId="23642" xr:uid="{00000000-0005-0000-0000-0000C6830000}"/>
    <cellStyle name="40% - Dekorfärg2 4 4 2 4" xfId="10712" xr:uid="{00000000-0005-0000-0000-0000C7830000}"/>
    <cellStyle name="40% - Dekorfärg2 4 4 2 4 2" xfId="49617" xr:uid="{00000000-0005-0000-0000-0000C8830000}"/>
    <cellStyle name="40% - Dekorfärg2 4 4 2 5" xfId="28209" xr:uid="{00000000-0005-0000-0000-0000C9830000}"/>
    <cellStyle name="40% - Dekorfärg2 4 4 2 6" xfId="49618" xr:uid="{00000000-0005-0000-0000-0000CA830000}"/>
    <cellStyle name="40% - Dekorfärg2 4 4 2_Tabell 6a K" xfId="25467" xr:uid="{00000000-0005-0000-0000-0000CB830000}"/>
    <cellStyle name="40% - Dekorfärg2 4 4 3" xfId="3341" xr:uid="{00000000-0005-0000-0000-0000CC830000}"/>
    <cellStyle name="40% - Dekorfärg2 4 4 3 2" xfId="7727" xr:uid="{00000000-0005-0000-0000-0000CD830000}"/>
    <cellStyle name="40% - Dekorfärg2 4 4 3 2 2" xfId="16612" xr:uid="{00000000-0005-0000-0000-0000CE830000}"/>
    <cellStyle name="40% - Dekorfärg2 4 4 3 2 2 2" xfId="49619" xr:uid="{00000000-0005-0000-0000-0000CF830000}"/>
    <cellStyle name="40% - Dekorfärg2 4 4 3 2 3" xfId="34109" xr:uid="{00000000-0005-0000-0000-0000D0830000}"/>
    <cellStyle name="40% - Dekorfärg2 4 4 3 2_Tabell 6a K" xfId="19565" xr:uid="{00000000-0005-0000-0000-0000D1830000}"/>
    <cellStyle name="40% - Dekorfärg2 4 4 3 3" xfId="12226" xr:uid="{00000000-0005-0000-0000-0000D2830000}"/>
    <cellStyle name="40% - Dekorfärg2 4 4 3 3 2" xfId="49620" xr:uid="{00000000-0005-0000-0000-0000D3830000}"/>
    <cellStyle name="40% - Dekorfärg2 4 4 3 4" xfId="29723" xr:uid="{00000000-0005-0000-0000-0000D4830000}"/>
    <cellStyle name="40% - Dekorfärg2 4 4 3 5" xfId="49621" xr:uid="{00000000-0005-0000-0000-0000D5830000}"/>
    <cellStyle name="40% - Dekorfärg2 4 4 3_Tabell 6a K" xfId="25544" xr:uid="{00000000-0005-0000-0000-0000D6830000}"/>
    <cellStyle name="40% - Dekorfärg2 4 4 4" xfId="5534" xr:uid="{00000000-0005-0000-0000-0000D7830000}"/>
    <cellStyle name="40% - Dekorfärg2 4 4 4 2" xfId="14419" xr:uid="{00000000-0005-0000-0000-0000D8830000}"/>
    <cellStyle name="40% - Dekorfärg2 4 4 4 2 2" xfId="49622" xr:uid="{00000000-0005-0000-0000-0000D9830000}"/>
    <cellStyle name="40% - Dekorfärg2 4 4 4 3" xfId="31916" xr:uid="{00000000-0005-0000-0000-0000DA830000}"/>
    <cellStyle name="40% - Dekorfärg2 4 4 4_Tabell 6a K" xfId="20836" xr:uid="{00000000-0005-0000-0000-0000DB830000}"/>
    <cellStyle name="40% - Dekorfärg2 4 4 5" xfId="10034" xr:uid="{00000000-0005-0000-0000-0000DC830000}"/>
    <cellStyle name="40% - Dekorfärg2 4 4 5 2" xfId="49623" xr:uid="{00000000-0005-0000-0000-0000DD830000}"/>
    <cellStyle name="40% - Dekorfärg2 4 4 6" xfId="27531" xr:uid="{00000000-0005-0000-0000-0000DE830000}"/>
    <cellStyle name="40% - Dekorfärg2 4 4 7" xfId="49624" xr:uid="{00000000-0005-0000-0000-0000DF830000}"/>
    <cellStyle name="40% - Dekorfärg2 4 4_Tabell 6a K" xfId="21353" xr:uid="{00000000-0005-0000-0000-0000E0830000}"/>
    <cellStyle name="40% - Dekorfärg2 4 5" xfId="1823" xr:uid="{00000000-0005-0000-0000-0000E1830000}"/>
    <cellStyle name="40% - Dekorfärg2 4 5 2" xfId="4015" xr:uid="{00000000-0005-0000-0000-0000E2830000}"/>
    <cellStyle name="40% - Dekorfärg2 4 5 2 2" xfId="8401" xr:uid="{00000000-0005-0000-0000-0000E3830000}"/>
    <cellStyle name="40% - Dekorfärg2 4 5 2 2 2" xfId="17286" xr:uid="{00000000-0005-0000-0000-0000E4830000}"/>
    <cellStyle name="40% - Dekorfärg2 4 5 2 2 2 2" xfId="49625" xr:uid="{00000000-0005-0000-0000-0000E5830000}"/>
    <cellStyle name="40% - Dekorfärg2 4 5 2 2 3" xfId="34783" xr:uid="{00000000-0005-0000-0000-0000E6830000}"/>
    <cellStyle name="40% - Dekorfärg2 4 5 2 2_Tabell 6a K" xfId="24091" xr:uid="{00000000-0005-0000-0000-0000E7830000}"/>
    <cellStyle name="40% - Dekorfärg2 4 5 2 3" xfId="12900" xr:uid="{00000000-0005-0000-0000-0000E8830000}"/>
    <cellStyle name="40% - Dekorfärg2 4 5 2 3 2" xfId="49626" xr:uid="{00000000-0005-0000-0000-0000E9830000}"/>
    <cellStyle name="40% - Dekorfärg2 4 5 2 4" xfId="30397" xr:uid="{00000000-0005-0000-0000-0000EA830000}"/>
    <cellStyle name="40% - Dekorfärg2 4 5 2 5" xfId="49627" xr:uid="{00000000-0005-0000-0000-0000EB830000}"/>
    <cellStyle name="40% - Dekorfärg2 4 5 2_Tabell 6a K" xfId="25999" xr:uid="{00000000-0005-0000-0000-0000EC830000}"/>
    <cellStyle name="40% - Dekorfärg2 4 5 3" xfId="6208" xr:uid="{00000000-0005-0000-0000-0000ED830000}"/>
    <cellStyle name="40% - Dekorfärg2 4 5 3 2" xfId="15093" xr:uid="{00000000-0005-0000-0000-0000EE830000}"/>
    <cellStyle name="40% - Dekorfärg2 4 5 3 2 2" xfId="49628" xr:uid="{00000000-0005-0000-0000-0000EF830000}"/>
    <cellStyle name="40% - Dekorfärg2 4 5 3 3" xfId="32590" xr:uid="{00000000-0005-0000-0000-0000F0830000}"/>
    <cellStyle name="40% - Dekorfärg2 4 5 3_Tabell 6a K" xfId="22004" xr:uid="{00000000-0005-0000-0000-0000F1830000}"/>
    <cellStyle name="40% - Dekorfärg2 4 5 4" xfId="10708" xr:uid="{00000000-0005-0000-0000-0000F2830000}"/>
    <cellStyle name="40% - Dekorfärg2 4 5 4 2" xfId="49629" xr:uid="{00000000-0005-0000-0000-0000F3830000}"/>
    <cellStyle name="40% - Dekorfärg2 4 5 5" xfId="28205" xr:uid="{00000000-0005-0000-0000-0000F4830000}"/>
    <cellStyle name="40% - Dekorfärg2 4 5 6" xfId="49630" xr:uid="{00000000-0005-0000-0000-0000F5830000}"/>
    <cellStyle name="40% - Dekorfärg2 4 5_Tabell 6a K" xfId="8950" xr:uid="{00000000-0005-0000-0000-0000F6830000}"/>
    <cellStyle name="40% - Dekorfärg2 4 6" xfId="2493" xr:uid="{00000000-0005-0000-0000-0000F7830000}"/>
    <cellStyle name="40% - Dekorfärg2 4 6 2" xfId="6879" xr:uid="{00000000-0005-0000-0000-0000F8830000}"/>
    <cellStyle name="40% - Dekorfärg2 4 6 2 2" xfId="15764" xr:uid="{00000000-0005-0000-0000-0000F9830000}"/>
    <cellStyle name="40% - Dekorfärg2 4 6 2 2 2" xfId="49631" xr:uid="{00000000-0005-0000-0000-0000FA830000}"/>
    <cellStyle name="40% - Dekorfärg2 4 6 2 3" xfId="33261" xr:uid="{00000000-0005-0000-0000-0000FB830000}"/>
    <cellStyle name="40% - Dekorfärg2 4 6 2_Tabell 6a K" xfId="18043" xr:uid="{00000000-0005-0000-0000-0000FC830000}"/>
    <cellStyle name="40% - Dekorfärg2 4 6 3" xfId="11378" xr:uid="{00000000-0005-0000-0000-0000FD830000}"/>
    <cellStyle name="40% - Dekorfärg2 4 6 3 2" xfId="49632" xr:uid="{00000000-0005-0000-0000-0000FE830000}"/>
    <cellStyle name="40% - Dekorfärg2 4 6 4" xfId="28875" xr:uid="{00000000-0005-0000-0000-0000FF830000}"/>
    <cellStyle name="40% - Dekorfärg2 4 6 5" xfId="49633" xr:uid="{00000000-0005-0000-0000-000000840000}"/>
    <cellStyle name="40% - Dekorfärg2 4 6_Tabell 6a K" xfId="20857" xr:uid="{00000000-0005-0000-0000-000001840000}"/>
    <cellStyle name="40% - Dekorfärg2 4 7" xfId="4686" xr:uid="{00000000-0005-0000-0000-000002840000}"/>
    <cellStyle name="40% - Dekorfärg2 4 7 2" xfId="13571" xr:uid="{00000000-0005-0000-0000-000003840000}"/>
    <cellStyle name="40% - Dekorfärg2 4 7 2 2" xfId="49634" xr:uid="{00000000-0005-0000-0000-000004840000}"/>
    <cellStyle name="40% - Dekorfärg2 4 7 3" xfId="31068" xr:uid="{00000000-0005-0000-0000-000005840000}"/>
    <cellStyle name="40% - Dekorfärg2 4 7_Tabell 6a K" xfId="25104" xr:uid="{00000000-0005-0000-0000-000006840000}"/>
    <cellStyle name="40% - Dekorfärg2 4 8" xfId="9186" xr:uid="{00000000-0005-0000-0000-000007840000}"/>
    <cellStyle name="40% - Dekorfärg2 4 8 2" xfId="49635" xr:uid="{00000000-0005-0000-0000-000008840000}"/>
    <cellStyle name="40% - Dekorfärg2 4 9" xfId="26683" xr:uid="{00000000-0005-0000-0000-000009840000}"/>
    <cellStyle name="40% - Dekorfärg2 4_Tabell 6a K" xfId="18747" xr:uid="{00000000-0005-0000-0000-00000A840000}"/>
    <cellStyle name="40% - Dekorfärg2 5" xfId="245" xr:uid="{00000000-0005-0000-0000-00000B840000}"/>
    <cellStyle name="40% - Dekorfärg2 5 10" xfId="49636" xr:uid="{00000000-0005-0000-0000-00000C840000}"/>
    <cellStyle name="40% - Dekorfärg2 5 11" xfId="49637" xr:uid="{00000000-0005-0000-0000-00000D840000}"/>
    <cellStyle name="40% - Dekorfärg2 5 2" xfId="457" xr:uid="{00000000-0005-0000-0000-00000E840000}"/>
    <cellStyle name="40% - Dekorfärg2 5 2 2" xfId="881" xr:uid="{00000000-0005-0000-0000-00000F840000}"/>
    <cellStyle name="40% - Dekorfärg2 5 2 2 2" xfId="1830" xr:uid="{00000000-0005-0000-0000-000010840000}"/>
    <cellStyle name="40% - Dekorfärg2 5 2 2 2 2" xfId="4022" xr:uid="{00000000-0005-0000-0000-000011840000}"/>
    <cellStyle name="40% - Dekorfärg2 5 2 2 2 2 2" xfId="8408" xr:uid="{00000000-0005-0000-0000-000012840000}"/>
    <cellStyle name="40% - Dekorfärg2 5 2 2 2 2 2 2" xfId="17293" xr:uid="{00000000-0005-0000-0000-000013840000}"/>
    <cellStyle name="40% - Dekorfärg2 5 2 2 2 2 2 2 2" xfId="49638" xr:uid="{00000000-0005-0000-0000-000014840000}"/>
    <cellStyle name="40% - Dekorfärg2 5 2 2 2 2 2 3" xfId="34790" xr:uid="{00000000-0005-0000-0000-000015840000}"/>
    <cellStyle name="40% - Dekorfärg2 5 2 2 2 2 2_Tabell 6a K" xfId="25890" xr:uid="{00000000-0005-0000-0000-000016840000}"/>
    <cellStyle name="40% - Dekorfärg2 5 2 2 2 2 3" xfId="12907" xr:uid="{00000000-0005-0000-0000-000017840000}"/>
    <cellStyle name="40% - Dekorfärg2 5 2 2 2 2 3 2" xfId="49639" xr:uid="{00000000-0005-0000-0000-000018840000}"/>
    <cellStyle name="40% - Dekorfärg2 5 2 2 2 2 4" xfId="30404" xr:uid="{00000000-0005-0000-0000-000019840000}"/>
    <cellStyle name="40% - Dekorfärg2 5 2 2 2 2 5" xfId="49640" xr:uid="{00000000-0005-0000-0000-00001A840000}"/>
    <cellStyle name="40% - Dekorfärg2 5 2 2 2 2_Tabell 6a K" xfId="20068" xr:uid="{00000000-0005-0000-0000-00001B840000}"/>
    <cellStyle name="40% - Dekorfärg2 5 2 2 2 3" xfId="6215" xr:uid="{00000000-0005-0000-0000-00001C840000}"/>
    <cellStyle name="40% - Dekorfärg2 5 2 2 2 3 2" xfId="15100" xr:uid="{00000000-0005-0000-0000-00001D840000}"/>
    <cellStyle name="40% - Dekorfärg2 5 2 2 2 3 2 2" xfId="49641" xr:uid="{00000000-0005-0000-0000-00001E840000}"/>
    <cellStyle name="40% - Dekorfärg2 5 2 2 2 3 3" xfId="32597" xr:uid="{00000000-0005-0000-0000-00001F840000}"/>
    <cellStyle name="40% - Dekorfärg2 5 2 2 2 3_Tabell 6a K" xfId="25623" xr:uid="{00000000-0005-0000-0000-000020840000}"/>
    <cellStyle name="40% - Dekorfärg2 5 2 2 2 4" xfId="10715" xr:uid="{00000000-0005-0000-0000-000021840000}"/>
    <cellStyle name="40% - Dekorfärg2 5 2 2 2 4 2" xfId="49642" xr:uid="{00000000-0005-0000-0000-000022840000}"/>
    <cellStyle name="40% - Dekorfärg2 5 2 2 2 5" xfId="28212" xr:uid="{00000000-0005-0000-0000-000023840000}"/>
    <cellStyle name="40% - Dekorfärg2 5 2 2 2 6" xfId="49643" xr:uid="{00000000-0005-0000-0000-000024840000}"/>
    <cellStyle name="40% - Dekorfärg2 5 2 2 2_Tabell 6a K" xfId="20110" xr:uid="{00000000-0005-0000-0000-000025840000}"/>
    <cellStyle name="40% - Dekorfärg2 5 2 2 3" xfId="3073" xr:uid="{00000000-0005-0000-0000-000026840000}"/>
    <cellStyle name="40% - Dekorfärg2 5 2 2 3 2" xfId="7459" xr:uid="{00000000-0005-0000-0000-000027840000}"/>
    <cellStyle name="40% - Dekorfärg2 5 2 2 3 2 2" xfId="16344" xr:uid="{00000000-0005-0000-0000-000028840000}"/>
    <cellStyle name="40% - Dekorfärg2 5 2 2 3 2 2 2" xfId="49644" xr:uid="{00000000-0005-0000-0000-000029840000}"/>
    <cellStyle name="40% - Dekorfärg2 5 2 2 3 2 3" xfId="33841" xr:uid="{00000000-0005-0000-0000-00002A840000}"/>
    <cellStyle name="40% - Dekorfärg2 5 2 2 3 2_Tabell 6a K" xfId="19183" xr:uid="{00000000-0005-0000-0000-00002B840000}"/>
    <cellStyle name="40% - Dekorfärg2 5 2 2 3 3" xfId="11958" xr:uid="{00000000-0005-0000-0000-00002C840000}"/>
    <cellStyle name="40% - Dekorfärg2 5 2 2 3 3 2" xfId="49645" xr:uid="{00000000-0005-0000-0000-00002D840000}"/>
    <cellStyle name="40% - Dekorfärg2 5 2 2 3 4" xfId="29455" xr:uid="{00000000-0005-0000-0000-00002E840000}"/>
    <cellStyle name="40% - Dekorfärg2 5 2 2 3 5" xfId="49646" xr:uid="{00000000-0005-0000-0000-00002F840000}"/>
    <cellStyle name="40% - Dekorfärg2 5 2 2 3_Tabell 6a K" xfId="21809" xr:uid="{00000000-0005-0000-0000-000030840000}"/>
    <cellStyle name="40% - Dekorfärg2 5 2 2 4" xfId="5266" xr:uid="{00000000-0005-0000-0000-000031840000}"/>
    <cellStyle name="40% - Dekorfärg2 5 2 2 4 2" xfId="14151" xr:uid="{00000000-0005-0000-0000-000032840000}"/>
    <cellStyle name="40% - Dekorfärg2 5 2 2 4 2 2" xfId="49647" xr:uid="{00000000-0005-0000-0000-000033840000}"/>
    <cellStyle name="40% - Dekorfärg2 5 2 2 4 3" xfId="31648" xr:uid="{00000000-0005-0000-0000-000034840000}"/>
    <cellStyle name="40% - Dekorfärg2 5 2 2 4_Tabell 6a K" xfId="21126" xr:uid="{00000000-0005-0000-0000-000035840000}"/>
    <cellStyle name="40% - Dekorfärg2 5 2 2 5" xfId="9766" xr:uid="{00000000-0005-0000-0000-000036840000}"/>
    <cellStyle name="40% - Dekorfärg2 5 2 2 5 2" xfId="49648" xr:uid="{00000000-0005-0000-0000-000037840000}"/>
    <cellStyle name="40% - Dekorfärg2 5 2 2 6" xfId="27263" xr:uid="{00000000-0005-0000-0000-000038840000}"/>
    <cellStyle name="40% - Dekorfärg2 5 2 2 7" xfId="49649" xr:uid="{00000000-0005-0000-0000-000039840000}"/>
    <cellStyle name="40% - Dekorfärg2 5 2 2_Tabell 6a K" xfId="23829" xr:uid="{00000000-0005-0000-0000-00003A840000}"/>
    <cellStyle name="40% - Dekorfärg2 5 2 3" xfId="1829" xr:uid="{00000000-0005-0000-0000-00003B840000}"/>
    <cellStyle name="40% - Dekorfärg2 5 2 3 2" xfId="4021" xr:uid="{00000000-0005-0000-0000-00003C840000}"/>
    <cellStyle name="40% - Dekorfärg2 5 2 3 2 2" xfId="8407" xr:uid="{00000000-0005-0000-0000-00003D840000}"/>
    <cellStyle name="40% - Dekorfärg2 5 2 3 2 2 2" xfId="17292" xr:uid="{00000000-0005-0000-0000-00003E840000}"/>
    <cellStyle name="40% - Dekorfärg2 5 2 3 2 2 2 2" xfId="49650" xr:uid="{00000000-0005-0000-0000-00003F840000}"/>
    <cellStyle name="40% - Dekorfärg2 5 2 3 2 2 3" xfId="34789" xr:uid="{00000000-0005-0000-0000-000040840000}"/>
    <cellStyle name="40% - Dekorfärg2 5 2 3 2 2_Tabell 6a K" xfId="21499" xr:uid="{00000000-0005-0000-0000-000041840000}"/>
    <cellStyle name="40% - Dekorfärg2 5 2 3 2 3" xfId="12906" xr:uid="{00000000-0005-0000-0000-000042840000}"/>
    <cellStyle name="40% - Dekorfärg2 5 2 3 2 3 2" xfId="49651" xr:uid="{00000000-0005-0000-0000-000043840000}"/>
    <cellStyle name="40% - Dekorfärg2 5 2 3 2 4" xfId="30403" xr:uid="{00000000-0005-0000-0000-000044840000}"/>
    <cellStyle name="40% - Dekorfärg2 5 2 3 2 5" xfId="49652" xr:uid="{00000000-0005-0000-0000-000045840000}"/>
    <cellStyle name="40% - Dekorfärg2 5 2 3 2_Tabell 6a K" xfId="22280" xr:uid="{00000000-0005-0000-0000-000046840000}"/>
    <cellStyle name="40% - Dekorfärg2 5 2 3 3" xfId="6214" xr:uid="{00000000-0005-0000-0000-000047840000}"/>
    <cellStyle name="40% - Dekorfärg2 5 2 3 3 2" xfId="15099" xr:uid="{00000000-0005-0000-0000-000048840000}"/>
    <cellStyle name="40% - Dekorfärg2 5 2 3 3 2 2" xfId="49653" xr:uid="{00000000-0005-0000-0000-000049840000}"/>
    <cellStyle name="40% - Dekorfärg2 5 2 3 3 3" xfId="32596" xr:uid="{00000000-0005-0000-0000-00004A840000}"/>
    <cellStyle name="40% - Dekorfärg2 5 2 3 3_Tabell 6a K" xfId="19061" xr:uid="{00000000-0005-0000-0000-00004B840000}"/>
    <cellStyle name="40% - Dekorfärg2 5 2 3 4" xfId="10714" xr:uid="{00000000-0005-0000-0000-00004C840000}"/>
    <cellStyle name="40% - Dekorfärg2 5 2 3 4 2" xfId="49654" xr:uid="{00000000-0005-0000-0000-00004D840000}"/>
    <cellStyle name="40% - Dekorfärg2 5 2 3 5" xfId="28211" xr:uid="{00000000-0005-0000-0000-00004E840000}"/>
    <cellStyle name="40% - Dekorfärg2 5 2 3 6" xfId="49655" xr:uid="{00000000-0005-0000-0000-00004F840000}"/>
    <cellStyle name="40% - Dekorfärg2 5 2 3_Tabell 6a K" xfId="24880" xr:uid="{00000000-0005-0000-0000-000050840000}"/>
    <cellStyle name="40% - Dekorfärg2 5 2 4" xfId="2649" xr:uid="{00000000-0005-0000-0000-000051840000}"/>
    <cellStyle name="40% - Dekorfärg2 5 2 4 2" xfId="7035" xr:uid="{00000000-0005-0000-0000-000052840000}"/>
    <cellStyle name="40% - Dekorfärg2 5 2 4 2 2" xfId="15920" xr:uid="{00000000-0005-0000-0000-000053840000}"/>
    <cellStyle name="40% - Dekorfärg2 5 2 4 2 2 2" xfId="49656" xr:uid="{00000000-0005-0000-0000-000054840000}"/>
    <cellStyle name="40% - Dekorfärg2 5 2 4 2 3" xfId="33417" xr:uid="{00000000-0005-0000-0000-000055840000}"/>
    <cellStyle name="40% - Dekorfärg2 5 2 4 2_Tabell 6a K" xfId="23007" xr:uid="{00000000-0005-0000-0000-000056840000}"/>
    <cellStyle name="40% - Dekorfärg2 5 2 4 3" xfId="11534" xr:uid="{00000000-0005-0000-0000-000057840000}"/>
    <cellStyle name="40% - Dekorfärg2 5 2 4 3 2" xfId="49657" xr:uid="{00000000-0005-0000-0000-000058840000}"/>
    <cellStyle name="40% - Dekorfärg2 5 2 4 4" xfId="29031" xr:uid="{00000000-0005-0000-0000-000059840000}"/>
    <cellStyle name="40% - Dekorfärg2 5 2 4 5" xfId="49658" xr:uid="{00000000-0005-0000-0000-00005A840000}"/>
    <cellStyle name="40% - Dekorfärg2 5 2 4_Tabell 6a K" xfId="23066" xr:uid="{00000000-0005-0000-0000-00005B840000}"/>
    <cellStyle name="40% - Dekorfärg2 5 2 5" xfId="4842" xr:uid="{00000000-0005-0000-0000-00005C840000}"/>
    <cellStyle name="40% - Dekorfärg2 5 2 5 2" xfId="13727" xr:uid="{00000000-0005-0000-0000-00005D840000}"/>
    <cellStyle name="40% - Dekorfärg2 5 2 5 2 2" xfId="49659" xr:uid="{00000000-0005-0000-0000-00005E840000}"/>
    <cellStyle name="40% - Dekorfärg2 5 2 5 3" xfId="31224" xr:uid="{00000000-0005-0000-0000-00005F840000}"/>
    <cellStyle name="40% - Dekorfärg2 5 2 5_Tabell 6a K" xfId="18956" xr:uid="{00000000-0005-0000-0000-000060840000}"/>
    <cellStyle name="40% - Dekorfärg2 5 2 6" xfId="9342" xr:uid="{00000000-0005-0000-0000-000061840000}"/>
    <cellStyle name="40% - Dekorfärg2 5 2 6 2" xfId="49660" xr:uid="{00000000-0005-0000-0000-000062840000}"/>
    <cellStyle name="40% - Dekorfärg2 5 2 7" xfId="26839" xr:uid="{00000000-0005-0000-0000-000063840000}"/>
    <cellStyle name="40% - Dekorfärg2 5 2 8" xfId="49661" xr:uid="{00000000-0005-0000-0000-000064840000}"/>
    <cellStyle name="40% - Dekorfärg2 5 2_Tabell 6a K" xfId="18870" xr:uid="{00000000-0005-0000-0000-000065840000}"/>
    <cellStyle name="40% - Dekorfärg2 5 3" xfId="669" xr:uid="{00000000-0005-0000-0000-000066840000}"/>
    <cellStyle name="40% - Dekorfärg2 5 3 2" xfId="1831" xr:uid="{00000000-0005-0000-0000-000067840000}"/>
    <cellStyle name="40% - Dekorfärg2 5 3 2 2" xfId="4023" xr:uid="{00000000-0005-0000-0000-000068840000}"/>
    <cellStyle name="40% - Dekorfärg2 5 3 2 2 2" xfId="8409" xr:uid="{00000000-0005-0000-0000-000069840000}"/>
    <cellStyle name="40% - Dekorfärg2 5 3 2 2 2 2" xfId="17294" xr:uid="{00000000-0005-0000-0000-00006A840000}"/>
    <cellStyle name="40% - Dekorfärg2 5 3 2 2 2 2 2" xfId="49662" xr:uid="{00000000-0005-0000-0000-00006B840000}"/>
    <cellStyle name="40% - Dekorfärg2 5 3 2 2 2 3" xfId="34791" xr:uid="{00000000-0005-0000-0000-00006C840000}"/>
    <cellStyle name="40% - Dekorfärg2 5 3 2 2 2_Tabell 6a K" xfId="26417" xr:uid="{00000000-0005-0000-0000-00006D840000}"/>
    <cellStyle name="40% - Dekorfärg2 5 3 2 2 3" xfId="12908" xr:uid="{00000000-0005-0000-0000-00006E840000}"/>
    <cellStyle name="40% - Dekorfärg2 5 3 2 2 3 2" xfId="49663" xr:uid="{00000000-0005-0000-0000-00006F840000}"/>
    <cellStyle name="40% - Dekorfärg2 5 3 2 2 4" xfId="30405" xr:uid="{00000000-0005-0000-0000-000070840000}"/>
    <cellStyle name="40% - Dekorfärg2 5 3 2 2 5" xfId="49664" xr:uid="{00000000-0005-0000-0000-000071840000}"/>
    <cellStyle name="40% - Dekorfärg2 5 3 2 2_Tabell 6a K" xfId="22028" xr:uid="{00000000-0005-0000-0000-000072840000}"/>
    <cellStyle name="40% - Dekorfärg2 5 3 2 3" xfId="6216" xr:uid="{00000000-0005-0000-0000-000073840000}"/>
    <cellStyle name="40% - Dekorfärg2 5 3 2 3 2" xfId="15101" xr:uid="{00000000-0005-0000-0000-000074840000}"/>
    <cellStyle name="40% - Dekorfärg2 5 3 2 3 2 2" xfId="49665" xr:uid="{00000000-0005-0000-0000-000075840000}"/>
    <cellStyle name="40% - Dekorfärg2 5 3 2 3 3" xfId="32598" xr:uid="{00000000-0005-0000-0000-000076840000}"/>
    <cellStyle name="40% - Dekorfärg2 5 3 2 3_Tabell 6a K" xfId="19931" xr:uid="{00000000-0005-0000-0000-000077840000}"/>
    <cellStyle name="40% - Dekorfärg2 5 3 2 4" xfId="10716" xr:uid="{00000000-0005-0000-0000-000078840000}"/>
    <cellStyle name="40% - Dekorfärg2 5 3 2 4 2" xfId="49666" xr:uid="{00000000-0005-0000-0000-000079840000}"/>
    <cellStyle name="40% - Dekorfärg2 5 3 2 5" xfId="28213" xr:uid="{00000000-0005-0000-0000-00007A840000}"/>
    <cellStyle name="40% - Dekorfärg2 5 3 2 6" xfId="49667" xr:uid="{00000000-0005-0000-0000-00007B840000}"/>
    <cellStyle name="40% - Dekorfärg2 5 3 2_Tabell 6a K" xfId="24453" xr:uid="{00000000-0005-0000-0000-00007C840000}"/>
    <cellStyle name="40% - Dekorfärg2 5 3 3" xfId="2861" xr:uid="{00000000-0005-0000-0000-00007D840000}"/>
    <cellStyle name="40% - Dekorfärg2 5 3 3 2" xfId="7247" xr:uid="{00000000-0005-0000-0000-00007E840000}"/>
    <cellStyle name="40% - Dekorfärg2 5 3 3 2 2" xfId="16132" xr:uid="{00000000-0005-0000-0000-00007F840000}"/>
    <cellStyle name="40% - Dekorfärg2 5 3 3 2 2 2" xfId="49668" xr:uid="{00000000-0005-0000-0000-000080840000}"/>
    <cellStyle name="40% - Dekorfärg2 5 3 3 2 3" xfId="33629" xr:uid="{00000000-0005-0000-0000-000081840000}"/>
    <cellStyle name="40% - Dekorfärg2 5 3 3 2_Tabell 6a K" xfId="20442" xr:uid="{00000000-0005-0000-0000-000082840000}"/>
    <cellStyle name="40% - Dekorfärg2 5 3 3 3" xfId="11746" xr:uid="{00000000-0005-0000-0000-000083840000}"/>
    <cellStyle name="40% - Dekorfärg2 5 3 3 3 2" xfId="49669" xr:uid="{00000000-0005-0000-0000-000084840000}"/>
    <cellStyle name="40% - Dekorfärg2 5 3 3 4" xfId="29243" xr:uid="{00000000-0005-0000-0000-000085840000}"/>
    <cellStyle name="40% - Dekorfärg2 5 3 3 5" xfId="49670" xr:uid="{00000000-0005-0000-0000-000086840000}"/>
    <cellStyle name="40% - Dekorfärg2 5 3 3_Tabell 6a K" xfId="17956" xr:uid="{00000000-0005-0000-0000-000087840000}"/>
    <cellStyle name="40% - Dekorfärg2 5 3 4" xfId="5054" xr:uid="{00000000-0005-0000-0000-000088840000}"/>
    <cellStyle name="40% - Dekorfärg2 5 3 4 2" xfId="13939" xr:uid="{00000000-0005-0000-0000-000089840000}"/>
    <cellStyle name="40% - Dekorfärg2 5 3 4 2 2" xfId="49671" xr:uid="{00000000-0005-0000-0000-00008A840000}"/>
    <cellStyle name="40% - Dekorfärg2 5 3 4 3" xfId="31436" xr:uid="{00000000-0005-0000-0000-00008B840000}"/>
    <cellStyle name="40% - Dekorfärg2 5 3 4_Tabell 6a K" xfId="23999" xr:uid="{00000000-0005-0000-0000-00008C840000}"/>
    <cellStyle name="40% - Dekorfärg2 5 3 5" xfId="9554" xr:uid="{00000000-0005-0000-0000-00008D840000}"/>
    <cellStyle name="40% - Dekorfärg2 5 3 5 2" xfId="49672" xr:uid="{00000000-0005-0000-0000-00008E840000}"/>
    <cellStyle name="40% - Dekorfärg2 5 3 6" xfId="27051" xr:uid="{00000000-0005-0000-0000-00008F840000}"/>
    <cellStyle name="40% - Dekorfärg2 5 3 7" xfId="49673" xr:uid="{00000000-0005-0000-0000-000090840000}"/>
    <cellStyle name="40% - Dekorfärg2 5 3_Tabell 6a K" xfId="20541" xr:uid="{00000000-0005-0000-0000-000091840000}"/>
    <cellStyle name="40% - Dekorfärg2 5 4" xfId="1093" xr:uid="{00000000-0005-0000-0000-000092840000}"/>
    <cellStyle name="40% - Dekorfärg2 5 4 2" xfId="1832" xr:uid="{00000000-0005-0000-0000-000093840000}"/>
    <cellStyle name="40% - Dekorfärg2 5 4 2 2" xfId="4024" xr:uid="{00000000-0005-0000-0000-000094840000}"/>
    <cellStyle name="40% - Dekorfärg2 5 4 2 2 2" xfId="8410" xr:uid="{00000000-0005-0000-0000-000095840000}"/>
    <cellStyle name="40% - Dekorfärg2 5 4 2 2 2 2" xfId="17295" xr:uid="{00000000-0005-0000-0000-000096840000}"/>
    <cellStyle name="40% - Dekorfärg2 5 4 2 2 2 2 2" xfId="49674" xr:uid="{00000000-0005-0000-0000-000097840000}"/>
    <cellStyle name="40% - Dekorfärg2 5 4 2 2 2 3" xfId="34792" xr:uid="{00000000-0005-0000-0000-000098840000}"/>
    <cellStyle name="40% - Dekorfärg2 5 4 2 2 2_Tabell 6a K" xfId="26268" xr:uid="{00000000-0005-0000-0000-000099840000}"/>
    <cellStyle name="40% - Dekorfärg2 5 4 2 2 3" xfId="12909" xr:uid="{00000000-0005-0000-0000-00009A840000}"/>
    <cellStyle name="40% - Dekorfärg2 5 4 2 2 3 2" xfId="49675" xr:uid="{00000000-0005-0000-0000-00009B840000}"/>
    <cellStyle name="40% - Dekorfärg2 5 4 2 2 4" xfId="30406" xr:uid="{00000000-0005-0000-0000-00009C840000}"/>
    <cellStyle name="40% - Dekorfärg2 5 4 2 2 5" xfId="49676" xr:uid="{00000000-0005-0000-0000-00009D840000}"/>
    <cellStyle name="40% - Dekorfärg2 5 4 2 2_Tabell 6a K" xfId="23830" xr:uid="{00000000-0005-0000-0000-00009E840000}"/>
    <cellStyle name="40% - Dekorfärg2 5 4 2 3" xfId="6217" xr:uid="{00000000-0005-0000-0000-00009F840000}"/>
    <cellStyle name="40% - Dekorfärg2 5 4 2 3 2" xfId="15102" xr:uid="{00000000-0005-0000-0000-0000A0840000}"/>
    <cellStyle name="40% - Dekorfärg2 5 4 2 3 2 2" xfId="49677" xr:uid="{00000000-0005-0000-0000-0000A1840000}"/>
    <cellStyle name="40% - Dekorfärg2 5 4 2 3 3" xfId="32599" xr:uid="{00000000-0005-0000-0000-0000A2840000}"/>
    <cellStyle name="40% - Dekorfärg2 5 4 2 3_Tabell 6a K" xfId="25014" xr:uid="{00000000-0005-0000-0000-0000A3840000}"/>
    <cellStyle name="40% - Dekorfärg2 5 4 2 4" xfId="10717" xr:uid="{00000000-0005-0000-0000-0000A4840000}"/>
    <cellStyle name="40% - Dekorfärg2 5 4 2 4 2" xfId="49678" xr:uid="{00000000-0005-0000-0000-0000A5840000}"/>
    <cellStyle name="40% - Dekorfärg2 5 4 2 5" xfId="28214" xr:uid="{00000000-0005-0000-0000-0000A6840000}"/>
    <cellStyle name="40% - Dekorfärg2 5 4 2 6" xfId="49679" xr:uid="{00000000-0005-0000-0000-0000A7840000}"/>
    <cellStyle name="40% - Dekorfärg2 5 4 2_Tabell 6a K" xfId="19948" xr:uid="{00000000-0005-0000-0000-0000A8840000}"/>
    <cellStyle name="40% - Dekorfärg2 5 4 3" xfId="3285" xr:uid="{00000000-0005-0000-0000-0000A9840000}"/>
    <cellStyle name="40% - Dekorfärg2 5 4 3 2" xfId="7671" xr:uid="{00000000-0005-0000-0000-0000AA840000}"/>
    <cellStyle name="40% - Dekorfärg2 5 4 3 2 2" xfId="16556" xr:uid="{00000000-0005-0000-0000-0000AB840000}"/>
    <cellStyle name="40% - Dekorfärg2 5 4 3 2 2 2" xfId="49680" xr:uid="{00000000-0005-0000-0000-0000AC840000}"/>
    <cellStyle name="40% - Dekorfärg2 5 4 3 2 3" xfId="34053" xr:uid="{00000000-0005-0000-0000-0000AD840000}"/>
    <cellStyle name="40% - Dekorfärg2 5 4 3 2_Tabell 6a K" xfId="19552" xr:uid="{00000000-0005-0000-0000-0000AE840000}"/>
    <cellStyle name="40% - Dekorfärg2 5 4 3 3" xfId="12170" xr:uid="{00000000-0005-0000-0000-0000AF840000}"/>
    <cellStyle name="40% - Dekorfärg2 5 4 3 3 2" xfId="49681" xr:uid="{00000000-0005-0000-0000-0000B0840000}"/>
    <cellStyle name="40% - Dekorfärg2 5 4 3 4" xfId="29667" xr:uid="{00000000-0005-0000-0000-0000B1840000}"/>
    <cellStyle name="40% - Dekorfärg2 5 4 3 5" xfId="49682" xr:uid="{00000000-0005-0000-0000-0000B2840000}"/>
    <cellStyle name="40% - Dekorfärg2 5 4 3_Tabell 6a K" xfId="21193" xr:uid="{00000000-0005-0000-0000-0000B3840000}"/>
    <cellStyle name="40% - Dekorfärg2 5 4 4" xfId="5478" xr:uid="{00000000-0005-0000-0000-0000B4840000}"/>
    <cellStyle name="40% - Dekorfärg2 5 4 4 2" xfId="14363" xr:uid="{00000000-0005-0000-0000-0000B5840000}"/>
    <cellStyle name="40% - Dekorfärg2 5 4 4 2 2" xfId="49683" xr:uid="{00000000-0005-0000-0000-0000B6840000}"/>
    <cellStyle name="40% - Dekorfärg2 5 4 4 3" xfId="31860" xr:uid="{00000000-0005-0000-0000-0000B7840000}"/>
    <cellStyle name="40% - Dekorfärg2 5 4 4_Tabell 6a K" xfId="25692" xr:uid="{00000000-0005-0000-0000-0000B8840000}"/>
    <cellStyle name="40% - Dekorfärg2 5 4 5" xfId="9978" xr:uid="{00000000-0005-0000-0000-0000B9840000}"/>
    <cellStyle name="40% - Dekorfärg2 5 4 5 2" xfId="49684" xr:uid="{00000000-0005-0000-0000-0000BA840000}"/>
    <cellStyle name="40% - Dekorfärg2 5 4 6" xfId="27475" xr:uid="{00000000-0005-0000-0000-0000BB840000}"/>
    <cellStyle name="40% - Dekorfärg2 5 4 7" xfId="49685" xr:uid="{00000000-0005-0000-0000-0000BC840000}"/>
    <cellStyle name="40% - Dekorfärg2 5 4_Tabell 6a K" xfId="17935" xr:uid="{00000000-0005-0000-0000-0000BD840000}"/>
    <cellStyle name="40% - Dekorfärg2 5 5" xfId="1828" xr:uid="{00000000-0005-0000-0000-0000BE840000}"/>
    <cellStyle name="40% - Dekorfärg2 5 5 2" xfId="4020" xr:uid="{00000000-0005-0000-0000-0000BF840000}"/>
    <cellStyle name="40% - Dekorfärg2 5 5 2 2" xfId="8406" xr:uid="{00000000-0005-0000-0000-0000C0840000}"/>
    <cellStyle name="40% - Dekorfärg2 5 5 2 2 2" xfId="17291" xr:uid="{00000000-0005-0000-0000-0000C1840000}"/>
    <cellStyle name="40% - Dekorfärg2 5 5 2 2 2 2" xfId="49686" xr:uid="{00000000-0005-0000-0000-0000C2840000}"/>
    <cellStyle name="40% - Dekorfärg2 5 5 2 2 3" xfId="34788" xr:uid="{00000000-0005-0000-0000-0000C3840000}"/>
    <cellStyle name="40% - Dekorfärg2 5 5 2 2_Tabell 6a K" xfId="18206" xr:uid="{00000000-0005-0000-0000-0000C4840000}"/>
    <cellStyle name="40% - Dekorfärg2 5 5 2 3" xfId="12905" xr:uid="{00000000-0005-0000-0000-0000C5840000}"/>
    <cellStyle name="40% - Dekorfärg2 5 5 2 3 2" xfId="49687" xr:uid="{00000000-0005-0000-0000-0000C6840000}"/>
    <cellStyle name="40% - Dekorfärg2 5 5 2 4" xfId="30402" xr:uid="{00000000-0005-0000-0000-0000C7840000}"/>
    <cellStyle name="40% - Dekorfärg2 5 5 2 5" xfId="49688" xr:uid="{00000000-0005-0000-0000-0000C8840000}"/>
    <cellStyle name="40% - Dekorfärg2 5 5 2_Tabell 6a K" xfId="18789" xr:uid="{00000000-0005-0000-0000-0000C9840000}"/>
    <cellStyle name="40% - Dekorfärg2 5 5 3" xfId="6213" xr:uid="{00000000-0005-0000-0000-0000CA840000}"/>
    <cellStyle name="40% - Dekorfärg2 5 5 3 2" xfId="15098" xr:uid="{00000000-0005-0000-0000-0000CB840000}"/>
    <cellStyle name="40% - Dekorfärg2 5 5 3 2 2" xfId="49689" xr:uid="{00000000-0005-0000-0000-0000CC840000}"/>
    <cellStyle name="40% - Dekorfärg2 5 5 3 3" xfId="32595" xr:uid="{00000000-0005-0000-0000-0000CD840000}"/>
    <cellStyle name="40% - Dekorfärg2 5 5 3_Tabell 6a K" xfId="26331" xr:uid="{00000000-0005-0000-0000-0000CE840000}"/>
    <cellStyle name="40% - Dekorfärg2 5 5 4" xfId="10713" xr:uid="{00000000-0005-0000-0000-0000CF840000}"/>
    <cellStyle name="40% - Dekorfärg2 5 5 4 2" xfId="49690" xr:uid="{00000000-0005-0000-0000-0000D0840000}"/>
    <cellStyle name="40% - Dekorfärg2 5 5 5" xfId="28210" xr:uid="{00000000-0005-0000-0000-0000D1840000}"/>
    <cellStyle name="40% - Dekorfärg2 5 5 6" xfId="49691" xr:uid="{00000000-0005-0000-0000-0000D2840000}"/>
    <cellStyle name="40% - Dekorfärg2 5 5_Tabell 6a K" xfId="23296" xr:uid="{00000000-0005-0000-0000-0000D3840000}"/>
    <cellStyle name="40% - Dekorfärg2 5 6" xfId="2437" xr:uid="{00000000-0005-0000-0000-0000D4840000}"/>
    <cellStyle name="40% - Dekorfärg2 5 6 2" xfId="6823" xr:uid="{00000000-0005-0000-0000-0000D5840000}"/>
    <cellStyle name="40% - Dekorfärg2 5 6 2 2" xfId="15708" xr:uid="{00000000-0005-0000-0000-0000D6840000}"/>
    <cellStyle name="40% - Dekorfärg2 5 6 2 2 2" xfId="49692" xr:uid="{00000000-0005-0000-0000-0000D7840000}"/>
    <cellStyle name="40% - Dekorfärg2 5 6 2 3" xfId="33205" xr:uid="{00000000-0005-0000-0000-0000D8840000}"/>
    <cellStyle name="40% - Dekorfärg2 5 6 2_Tabell 6a K" xfId="23416" xr:uid="{00000000-0005-0000-0000-0000D9840000}"/>
    <cellStyle name="40% - Dekorfärg2 5 6 3" xfId="11322" xr:uid="{00000000-0005-0000-0000-0000DA840000}"/>
    <cellStyle name="40% - Dekorfärg2 5 6 3 2" xfId="49693" xr:uid="{00000000-0005-0000-0000-0000DB840000}"/>
    <cellStyle name="40% - Dekorfärg2 5 6 4" xfId="28819" xr:uid="{00000000-0005-0000-0000-0000DC840000}"/>
    <cellStyle name="40% - Dekorfärg2 5 6 5" xfId="49694" xr:uid="{00000000-0005-0000-0000-0000DD840000}"/>
    <cellStyle name="40% - Dekorfärg2 5 6_Tabell 6a K" xfId="19339" xr:uid="{00000000-0005-0000-0000-0000DE840000}"/>
    <cellStyle name="40% - Dekorfärg2 5 7" xfId="4630" xr:uid="{00000000-0005-0000-0000-0000DF840000}"/>
    <cellStyle name="40% - Dekorfärg2 5 7 2" xfId="13515" xr:uid="{00000000-0005-0000-0000-0000E0840000}"/>
    <cellStyle name="40% - Dekorfärg2 5 7 2 2" xfId="49695" xr:uid="{00000000-0005-0000-0000-0000E1840000}"/>
    <cellStyle name="40% - Dekorfärg2 5 7 3" xfId="31012" xr:uid="{00000000-0005-0000-0000-0000E2840000}"/>
    <cellStyle name="40% - Dekorfärg2 5 7_Tabell 6a K" xfId="21777" xr:uid="{00000000-0005-0000-0000-0000E3840000}"/>
    <cellStyle name="40% - Dekorfärg2 5 8" xfId="9130" xr:uid="{00000000-0005-0000-0000-0000E4840000}"/>
    <cellStyle name="40% - Dekorfärg2 5 8 2" xfId="49696" xr:uid="{00000000-0005-0000-0000-0000E5840000}"/>
    <cellStyle name="40% - Dekorfärg2 5 9" xfId="26627" xr:uid="{00000000-0005-0000-0000-0000E6840000}"/>
    <cellStyle name="40% - Dekorfärg2 5_Tabell 6a K" xfId="25177" xr:uid="{00000000-0005-0000-0000-0000E7840000}"/>
    <cellStyle name="40% - Dekorfärg2 6" xfId="357" xr:uid="{00000000-0005-0000-0000-0000E8840000}"/>
    <cellStyle name="40% - Dekorfärg2 6 2" xfId="781" xr:uid="{00000000-0005-0000-0000-0000E9840000}"/>
    <cellStyle name="40% - Dekorfärg2 6 2 2" xfId="1834" xr:uid="{00000000-0005-0000-0000-0000EA840000}"/>
    <cellStyle name="40% - Dekorfärg2 6 2 2 2" xfId="4026" xr:uid="{00000000-0005-0000-0000-0000EB840000}"/>
    <cellStyle name="40% - Dekorfärg2 6 2 2 2 2" xfId="8412" xr:uid="{00000000-0005-0000-0000-0000EC840000}"/>
    <cellStyle name="40% - Dekorfärg2 6 2 2 2 2 2" xfId="17297" xr:uid="{00000000-0005-0000-0000-0000ED840000}"/>
    <cellStyle name="40% - Dekorfärg2 6 2 2 2 2 2 2" xfId="49697" xr:uid="{00000000-0005-0000-0000-0000EE840000}"/>
    <cellStyle name="40% - Dekorfärg2 6 2 2 2 2 3" xfId="34794" xr:uid="{00000000-0005-0000-0000-0000EF840000}"/>
    <cellStyle name="40% - Dekorfärg2 6 2 2 2 2_Tabell 6a K" xfId="19867" xr:uid="{00000000-0005-0000-0000-0000F0840000}"/>
    <cellStyle name="40% - Dekorfärg2 6 2 2 2 3" xfId="12911" xr:uid="{00000000-0005-0000-0000-0000F1840000}"/>
    <cellStyle name="40% - Dekorfärg2 6 2 2 2 3 2" xfId="49698" xr:uid="{00000000-0005-0000-0000-0000F2840000}"/>
    <cellStyle name="40% - Dekorfärg2 6 2 2 2 4" xfId="30408" xr:uid="{00000000-0005-0000-0000-0000F3840000}"/>
    <cellStyle name="40% - Dekorfärg2 6 2 2 2 5" xfId="49699" xr:uid="{00000000-0005-0000-0000-0000F4840000}"/>
    <cellStyle name="40% - Dekorfärg2 6 2 2 2_Tabell 6a K" xfId="18625" xr:uid="{00000000-0005-0000-0000-0000F5840000}"/>
    <cellStyle name="40% - Dekorfärg2 6 2 2 3" xfId="6219" xr:uid="{00000000-0005-0000-0000-0000F6840000}"/>
    <cellStyle name="40% - Dekorfärg2 6 2 2 3 2" xfId="15104" xr:uid="{00000000-0005-0000-0000-0000F7840000}"/>
    <cellStyle name="40% - Dekorfärg2 6 2 2 3 2 2" xfId="49700" xr:uid="{00000000-0005-0000-0000-0000F8840000}"/>
    <cellStyle name="40% - Dekorfärg2 6 2 2 3 3" xfId="32601" xr:uid="{00000000-0005-0000-0000-0000F9840000}"/>
    <cellStyle name="40% - Dekorfärg2 6 2 2 3_Tabell 6a K" xfId="22636" xr:uid="{00000000-0005-0000-0000-0000FA840000}"/>
    <cellStyle name="40% - Dekorfärg2 6 2 2 4" xfId="10719" xr:uid="{00000000-0005-0000-0000-0000FB840000}"/>
    <cellStyle name="40% - Dekorfärg2 6 2 2 4 2" xfId="49701" xr:uid="{00000000-0005-0000-0000-0000FC840000}"/>
    <cellStyle name="40% - Dekorfärg2 6 2 2 5" xfId="28216" xr:uid="{00000000-0005-0000-0000-0000FD840000}"/>
    <cellStyle name="40% - Dekorfärg2 6 2 2 6" xfId="49702" xr:uid="{00000000-0005-0000-0000-0000FE840000}"/>
    <cellStyle name="40% - Dekorfärg2 6 2 2_Tabell 6a K" xfId="19488" xr:uid="{00000000-0005-0000-0000-0000FF840000}"/>
    <cellStyle name="40% - Dekorfärg2 6 2 3" xfId="2973" xr:uid="{00000000-0005-0000-0000-000000850000}"/>
    <cellStyle name="40% - Dekorfärg2 6 2 3 2" xfId="7359" xr:uid="{00000000-0005-0000-0000-000001850000}"/>
    <cellStyle name="40% - Dekorfärg2 6 2 3 2 2" xfId="16244" xr:uid="{00000000-0005-0000-0000-000002850000}"/>
    <cellStyle name="40% - Dekorfärg2 6 2 3 2 2 2" xfId="49703" xr:uid="{00000000-0005-0000-0000-000003850000}"/>
    <cellStyle name="40% - Dekorfärg2 6 2 3 2 3" xfId="33741" xr:uid="{00000000-0005-0000-0000-000004850000}"/>
    <cellStyle name="40% - Dekorfärg2 6 2 3 2_Tabell 6a K" xfId="18877" xr:uid="{00000000-0005-0000-0000-000005850000}"/>
    <cellStyle name="40% - Dekorfärg2 6 2 3 3" xfId="11858" xr:uid="{00000000-0005-0000-0000-000006850000}"/>
    <cellStyle name="40% - Dekorfärg2 6 2 3 3 2" xfId="49704" xr:uid="{00000000-0005-0000-0000-000007850000}"/>
    <cellStyle name="40% - Dekorfärg2 6 2 3 4" xfId="29355" xr:uid="{00000000-0005-0000-0000-000008850000}"/>
    <cellStyle name="40% - Dekorfärg2 6 2 3 5" xfId="49705" xr:uid="{00000000-0005-0000-0000-000009850000}"/>
    <cellStyle name="40% - Dekorfärg2 6 2 3_Tabell 6a K" xfId="25606" xr:uid="{00000000-0005-0000-0000-00000A850000}"/>
    <cellStyle name="40% - Dekorfärg2 6 2 4" xfId="5166" xr:uid="{00000000-0005-0000-0000-00000B850000}"/>
    <cellStyle name="40% - Dekorfärg2 6 2 4 2" xfId="14051" xr:uid="{00000000-0005-0000-0000-00000C850000}"/>
    <cellStyle name="40% - Dekorfärg2 6 2 4 2 2" xfId="49706" xr:uid="{00000000-0005-0000-0000-00000D850000}"/>
    <cellStyle name="40% - Dekorfärg2 6 2 4 3" xfId="31548" xr:uid="{00000000-0005-0000-0000-00000E850000}"/>
    <cellStyle name="40% - Dekorfärg2 6 2 4_Tabell 6a K" xfId="22177" xr:uid="{00000000-0005-0000-0000-00000F850000}"/>
    <cellStyle name="40% - Dekorfärg2 6 2 5" xfId="9666" xr:uid="{00000000-0005-0000-0000-000010850000}"/>
    <cellStyle name="40% - Dekorfärg2 6 2 5 2" xfId="49707" xr:uid="{00000000-0005-0000-0000-000011850000}"/>
    <cellStyle name="40% - Dekorfärg2 6 2 6" xfId="27163" xr:uid="{00000000-0005-0000-0000-000012850000}"/>
    <cellStyle name="40% - Dekorfärg2 6 2 7" xfId="49708" xr:uid="{00000000-0005-0000-0000-000013850000}"/>
    <cellStyle name="40% - Dekorfärg2 6 2_Tabell 6a K" xfId="21041" xr:uid="{00000000-0005-0000-0000-000014850000}"/>
    <cellStyle name="40% - Dekorfärg2 6 3" xfId="1833" xr:uid="{00000000-0005-0000-0000-000015850000}"/>
    <cellStyle name="40% - Dekorfärg2 6 3 2" xfId="4025" xr:uid="{00000000-0005-0000-0000-000016850000}"/>
    <cellStyle name="40% - Dekorfärg2 6 3 2 2" xfId="8411" xr:uid="{00000000-0005-0000-0000-000017850000}"/>
    <cellStyle name="40% - Dekorfärg2 6 3 2 2 2" xfId="17296" xr:uid="{00000000-0005-0000-0000-000018850000}"/>
    <cellStyle name="40% - Dekorfärg2 6 3 2 2 2 2" xfId="49709" xr:uid="{00000000-0005-0000-0000-000019850000}"/>
    <cellStyle name="40% - Dekorfärg2 6 3 2 2 3" xfId="34793" xr:uid="{00000000-0005-0000-0000-00001A850000}"/>
    <cellStyle name="40% - Dekorfärg2 6 3 2 2_Tabell 6a K" xfId="21925" xr:uid="{00000000-0005-0000-0000-00001B850000}"/>
    <cellStyle name="40% - Dekorfärg2 6 3 2 3" xfId="12910" xr:uid="{00000000-0005-0000-0000-00001C850000}"/>
    <cellStyle name="40% - Dekorfärg2 6 3 2 3 2" xfId="49710" xr:uid="{00000000-0005-0000-0000-00001D850000}"/>
    <cellStyle name="40% - Dekorfärg2 6 3 2 4" xfId="30407" xr:uid="{00000000-0005-0000-0000-00001E850000}"/>
    <cellStyle name="40% - Dekorfärg2 6 3 2 5" xfId="49711" xr:uid="{00000000-0005-0000-0000-00001F850000}"/>
    <cellStyle name="40% - Dekorfärg2 6 3 2_Tabell 6a K" xfId="26000" xr:uid="{00000000-0005-0000-0000-000020850000}"/>
    <cellStyle name="40% - Dekorfärg2 6 3 3" xfId="6218" xr:uid="{00000000-0005-0000-0000-000021850000}"/>
    <cellStyle name="40% - Dekorfärg2 6 3 3 2" xfId="15103" xr:uid="{00000000-0005-0000-0000-000022850000}"/>
    <cellStyle name="40% - Dekorfärg2 6 3 3 2 2" xfId="49712" xr:uid="{00000000-0005-0000-0000-000023850000}"/>
    <cellStyle name="40% - Dekorfärg2 6 3 3 3" xfId="32600" xr:uid="{00000000-0005-0000-0000-000024850000}"/>
    <cellStyle name="40% - Dekorfärg2 6 3 3_Tabell 6a K" xfId="24771" xr:uid="{00000000-0005-0000-0000-000025850000}"/>
    <cellStyle name="40% - Dekorfärg2 6 3 4" xfId="10718" xr:uid="{00000000-0005-0000-0000-000026850000}"/>
    <cellStyle name="40% - Dekorfärg2 6 3 4 2" xfId="49713" xr:uid="{00000000-0005-0000-0000-000027850000}"/>
    <cellStyle name="40% - Dekorfärg2 6 3 5" xfId="28215" xr:uid="{00000000-0005-0000-0000-000028850000}"/>
    <cellStyle name="40% - Dekorfärg2 6 3 6" xfId="49714" xr:uid="{00000000-0005-0000-0000-000029850000}"/>
    <cellStyle name="40% - Dekorfärg2 6 3_Tabell 6a K" xfId="23212" xr:uid="{00000000-0005-0000-0000-00002A850000}"/>
    <cellStyle name="40% - Dekorfärg2 6 4" xfId="2549" xr:uid="{00000000-0005-0000-0000-00002B850000}"/>
    <cellStyle name="40% - Dekorfärg2 6 4 2" xfId="6935" xr:uid="{00000000-0005-0000-0000-00002C850000}"/>
    <cellStyle name="40% - Dekorfärg2 6 4 2 2" xfId="15820" xr:uid="{00000000-0005-0000-0000-00002D850000}"/>
    <cellStyle name="40% - Dekorfärg2 6 4 2 2 2" xfId="49715" xr:uid="{00000000-0005-0000-0000-00002E850000}"/>
    <cellStyle name="40% - Dekorfärg2 6 4 2 3" xfId="33317" xr:uid="{00000000-0005-0000-0000-00002F850000}"/>
    <cellStyle name="40% - Dekorfärg2 6 4 2_Tabell 6a K" xfId="23921" xr:uid="{00000000-0005-0000-0000-000030850000}"/>
    <cellStyle name="40% - Dekorfärg2 6 4 3" xfId="11434" xr:uid="{00000000-0005-0000-0000-000031850000}"/>
    <cellStyle name="40% - Dekorfärg2 6 4 3 2" xfId="49716" xr:uid="{00000000-0005-0000-0000-000032850000}"/>
    <cellStyle name="40% - Dekorfärg2 6 4 4" xfId="28931" xr:uid="{00000000-0005-0000-0000-000033850000}"/>
    <cellStyle name="40% - Dekorfärg2 6 4 5" xfId="49717" xr:uid="{00000000-0005-0000-0000-000034850000}"/>
    <cellStyle name="40% - Dekorfärg2 6 4_Tabell 6a K" xfId="23390" xr:uid="{00000000-0005-0000-0000-000035850000}"/>
    <cellStyle name="40% - Dekorfärg2 6 5" xfId="4742" xr:uid="{00000000-0005-0000-0000-000036850000}"/>
    <cellStyle name="40% - Dekorfärg2 6 5 2" xfId="13627" xr:uid="{00000000-0005-0000-0000-000037850000}"/>
    <cellStyle name="40% - Dekorfärg2 6 5 2 2" xfId="49718" xr:uid="{00000000-0005-0000-0000-000038850000}"/>
    <cellStyle name="40% - Dekorfärg2 6 5 3" xfId="31124" xr:uid="{00000000-0005-0000-0000-000039850000}"/>
    <cellStyle name="40% - Dekorfärg2 6 5_Tabell 6a K" xfId="17837" xr:uid="{00000000-0005-0000-0000-00003A850000}"/>
    <cellStyle name="40% - Dekorfärg2 6 6" xfId="9242" xr:uid="{00000000-0005-0000-0000-00003B850000}"/>
    <cellStyle name="40% - Dekorfärg2 6 6 2" xfId="49719" xr:uid="{00000000-0005-0000-0000-00003C850000}"/>
    <cellStyle name="40% - Dekorfärg2 6 7" xfId="26739" xr:uid="{00000000-0005-0000-0000-00003D850000}"/>
    <cellStyle name="40% - Dekorfärg2 6 8" xfId="49720" xr:uid="{00000000-0005-0000-0000-00003E850000}"/>
    <cellStyle name="40% - Dekorfärg2 6 9" xfId="49721" xr:uid="{00000000-0005-0000-0000-00003F850000}"/>
    <cellStyle name="40% - Dekorfärg2 6_Tabell 6a K" xfId="23523" xr:uid="{00000000-0005-0000-0000-000040850000}"/>
    <cellStyle name="40% - Dekorfärg2 7" xfId="569" xr:uid="{00000000-0005-0000-0000-000041850000}"/>
    <cellStyle name="40% - Dekorfärg2 7 2" xfId="1835" xr:uid="{00000000-0005-0000-0000-000042850000}"/>
    <cellStyle name="40% - Dekorfärg2 7 2 2" xfId="4027" xr:uid="{00000000-0005-0000-0000-000043850000}"/>
    <cellStyle name="40% - Dekorfärg2 7 2 2 2" xfId="8413" xr:uid="{00000000-0005-0000-0000-000044850000}"/>
    <cellStyle name="40% - Dekorfärg2 7 2 2 2 2" xfId="17298" xr:uid="{00000000-0005-0000-0000-000045850000}"/>
    <cellStyle name="40% - Dekorfärg2 7 2 2 2 2 2" xfId="49722" xr:uid="{00000000-0005-0000-0000-000046850000}"/>
    <cellStyle name="40% - Dekorfärg2 7 2 2 2 3" xfId="34795" xr:uid="{00000000-0005-0000-0000-000047850000}"/>
    <cellStyle name="40% - Dekorfärg2 7 2 2 2_Tabell 6a K" xfId="22256" xr:uid="{00000000-0005-0000-0000-000048850000}"/>
    <cellStyle name="40% - Dekorfärg2 7 2 2 3" xfId="12912" xr:uid="{00000000-0005-0000-0000-000049850000}"/>
    <cellStyle name="40% - Dekorfärg2 7 2 2 3 2" xfId="49723" xr:uid="{00000000-0005-0000-0000-00004A850000}"/>
    <cellStyle name="40% - Dekorfärg2 7 2 2 4" xfId="30409" xr:uid="{00000000-0005-0000-0000-00004B850000}"/>
    <cellStyle name="40% - Dekorfärg2 7 2 2 5" xfId="49724" xr:uid="{00000000-0005-0000-0000-00004C850000}"/>
    <cellStyle name="40% - Dekorfärg2 7 2 2_Tabell 6a K" xfId="19755" xr:uid="{00000000-0005-0000-0000-00004D850000}"/>
    <cellStyle name="40% - Dekorfärg2 7 2 3" xfId="6220" xr:uid="{00000000-0005-0000-0000-00004E850000}"/>
    <cellStyle name="40% - Dekorfärg2 7 2 3 2" xfId="15105" xr:uid="{00000000-0005-0000-0000-00004F850000}"/>
    <cellStyle name="40% - Dekorfärg2 7 2 3 2 2" xfId="49725" xr:uid="{00000000-0005-0000-0000-000050850000}"/>
    <cellStyle name="40% - Dekorfärg2 7 2 3 3" xfId="32602" xr:uid="{00000000-0005-0000-0000-000051850000}"/>
    <cellStyle name="40% - Dekorfärg2 7 2 3_Tabell 6a K" xfId="25320" xr:uid="{00000000-0005-0000-0000-000052850000}"/>
    <cellStyle name="40% - Dekorfärg2 7 2 4" xfId="10720" xr:uid="{00000000-0005-0000-0000-000053850000}"/>
    <cellStyle name="40% - Dekorfärg2 7 2 4 2" xfId="49726" xr:uid="{00000000-0005-0000-0000-000054850000}"/>
    <cellStyle name="40% - Dekorfärg2 7 2 5" xfId="28217" xr:uid="{00000000-0005-0000-0000-000055850000}"/>
    <cellStyle name="40% - Dekorfärg2 7 2 6" xfId="49727" xr:uid="{00000000-0005-0000-0000-000056850000}"/>
    <cellStyle name="40% - Dekorfärg2 7 2_Tabell 6a K" xfId="21659" xr:uid="{00000000-0005-0000-0000-000057850000}"/>
    <cellStyle name="40% - Dekorfärg2 7 3" xfId="2761" xr:uid="{00000000-0005-0000-0000-000058850000}"/>
    <cellStyle name="40% - Dekorfärg2 7 3 2" xfId="7147" xr:uid="{00000000-0005-0000-0000-000059850000}"/>
    <cellStyle name="40% - Dekorfärg2 7 3 2 2" xfId="16032" xr:uid="{00000000-0005-0000-0000-00005A850000}"/>
    <cellStyle name="40% - Dekorfärg2 7 3 2 2 2" xfId="49728" xr:uid="{00000000-0005-0000-0000-00005B850000}"/>
    <cellStyle name="40% - Dekorfärg2 7 3 2 3" xfId="33529" xr:uid="{00000000-0005-0000-0000-00005C850000}"/>
    <cellStyle name="40% - Dekorfärg2 7 3 2_Tabell 6a K" xfId="22454" xr:uid="{00000000-0005-0000-0000-00005D850000}"/>
    <cellStyle name="40% - Dekorfärg2 7 3 3" xfId="11646" xr:uid="{00000000-0005-0000-0000-00005E850000}"/>
    <cellStyle name="40% - Dekorfärg2 7 3 3 2" xfId="49729" xr:uid="{00000000-0005-0000-0000-00005F850000}"/>
    <cellStyle name="40% - Dekorfärg2 7 3 4" xfId="29143" xr:uid="{00000000-0005-0000-0000-000060850000}"/>
    <cellStyle name="40% - Dekorfärg2 7 3 5" xfId="49730" xr:uid="{00000000-0005-0000-0000-000061850000}"/>
    <cellStyle name="40% - Dekorfärg2 7 3_Tabell 6a K" xfId="24413" xr:uid="{00000000-0005-0000-0000-000062850000}"/>
    <cellStyle name="40% - Dekorfärg2 7 4" xfId="4954" xr:uid="{00000000-0005-0000-0000-000063850000}"/>
    <cellStyle name="40% - Dekorfärg2 7 4 2" xfId="13839" xr:uid="{00000000-0005-0000-0000-000064850000}"/>
    <cellStyle name="40% - Dekorfärg2 7 4 2 2" xfId="49731" xr:uid="{00000000-0005-0000-0000-000065850000}"/>
    <cellStyle name="40% - Dekorfärg2 7 4 3" xfId="31336" xr:uid="{00000000-0005-0000-0000-000066850000}"/>
    <cellStyle name="40% - Dekorfärg2 7 4_Tabell 6a K" xfId="22263" xr:uid="{00000000-0005-0000-0000-000067850000}"/>
    <cellStyle name="40% - Dekorfärg2 7 5" xfId="9454" xr:uid="{00000000-0005-0000-0000-000068850000}"/>
    <cellStyle name="40% - Dekorfärg2 7 5 2" xfId="49732" xr:uid="{00000000-0005-0000-0000-000069850000}"/>
    <cellStyle name="40% - Dekorfärg2 7 6" xfId="26951" xr:uid="{00000000-0005-0000-0000-00006A850000}"/>
    <cellStyle name="40% - Dekorfärg2 7 7" xfId="49733" xr:uid="{00000000-0005-0000-0000-00006B850000}"/>
    <cellStyle name="40% - Dekorfärg2 7_Tabell 6a K" xfId="25381" xr:uid="{00000000-0005-0000-0000-00006C850000}"/>
    <cellStyle name="40% - Dekorfärg2 8" xfId="993" xr:uid="{00000000-0005-0000-0000-00006D850000}"/>
    <cellStyle name="40% - Dekorfärg2 8 2" xfId="1836" xr:uid="{00000000-0005-0000-0000-00006E850000}"/>
    <cellStyle name="40% - Dekorfärg2 8 2 2" xfId="4028" xr:uid="{00000000-0005-0000-0000-00006F850000}"/>
    <cellStyle name="40% - Dekorfärg2 8 2 2 2" xfId="8414" xr:uid="{00000000-0005-0000-0000-000070850000}"/>
    <cellStyle name="40% - Dekorfärg2 8 2 2 2 2" xfId="17299" xr:uid="{00000000-0005-0000-0000-000071850000}"/>
    <cellStyle name="40% - Dekorfärg2 8 2 2 2 2 2" xfId="49734" xr:uid="{00000000-0005-0000-0000-000072850000}"/>
    <cellStyle name="40% - Dekorfärg2 8 2 2 2 3" xfId="34796" xr:uid="{00000000-0005-0000-0000-000073850000}"/>
    <cellStyle name="40% - Dekorfärg2 8 2 2 2_Tabell 6a K" xfId="21655" xr:uid="{00000000-0005-0000-0000-000074850000}"/>
    <cellStyle name="40% - Dekorfärg2 8 2 2 3" xfId="12913" xr:uid="{00000000-0005-0000-0000-000075850000}"/>
    <cellStyle name="40% - Dekorfärg2 8 2 2 3 2" xfId="49735" xr:uid="{00000000-0005-0000-0000-000076850000}"/>
    <cellStyle name="40% - Dekorfärg2 8 2 2 4" xfId="30410" xr:uid="{00000000-0005-0000-0000-000077850000}"/>
    <cellStyle name="40% - Dekorfärg2 8 2 2 5" xfId="49736" xr:uid="{00000000-0005-0000-0000-000078850000}"/>
    <cellStyle name="40% - Dekorfärg2 8 2 2_Tabell 6a K" xfId="22119" xr:uid="{00000000-0005-0000-0000-000079850000}"/>
    <cellStyle name="40% - Dekorfärg2 8 2 3" xfId="6221" xr:uid="{00000000-0005-0000-0000-00007A850000}"/>
    <cellStyle name="40% - Dekorfärg2 8 2 3 2" xfId="15106" xr:uid="{00000000-0005-0000-0000-00007B850000}"/>
    <cellStyle name="40% - Dekorfärg2 8 2 3 2 2" xfId="49737" xr:uid="{00000000-0005-0000-0000-00007C850000}"/>
    <cellStyle name="40% - Dekorfärg2 8 2 3 3" xfId="32603" xr:uid="{00000000-0005-0000-0000-00007D850000}"/>
    <cellStyle name="40% - Dekorfärg2 8 2 3_Tabell 6a K" xfId="19754" xr:uid="{00000000-0005-0000-0000-00007E850000}"/>
    <cellStyle name="40% - Dekorfärg2 8 2 4" xfId="10721" xr:uid="{00000000-0005-0000-0000-00007F850000}"/>
    <cellStyle name="40% - Dekorfärg2 8 2 4 2" xfId="49738" xr:uid="{00000000-0005-0000-0000-000080850000}"/>
    <cellStyle name="40% - Dekorfärg2 8 2 5" xfId="28218" xr:uid="{00000000-0005-0000-0000-000081850000}"/>
    <cellStyle name="40% - Dekorfärg2 8 2 6" xfId="49739" xr:uid="{00000000-0005-0000-0000-000082850000}"/>
    <cellStyle name="40% - Dekorfärg2 8 2_Tabell 6a K" xfId="25734" xr:uid="{00000000-0005-0000-0000-000083850000}"/>
    <cellStyle name="40% - Dekorfärg2 8 3" xfId="3185" xr:uid="{00000000-0005-0000-0000-000084850000}"/>
    <cellStyle name="40% - Dekorfärg2 8 3 2" xfId="7571" xr:uid="{00000000-0005-0000-0000-000085850000}"/>
    <cellStyle name="40% - Dekorfärg2 8 3 2 2" xfId="16456" xr:uid="{00000000-0005-0000-0000-000086850000}"/>
    <cellStyle name="40% - Dekorfärg2 8 3 2 2 2" xfId="49740" xr:uid="{00000000-0005-0000-0000-000087850000}"/>
    <cellStyle name="40% - Dekorfärg2 8 3 2 3" xfId="33953" xr:uid="{00000000-0005-0000-0000-000088850000}"/>
    <cellStyle name="40% - Dekorfärg2 8 3 2_Tabell 6a K" xfId="25540" xr:uid="{00000000-0005-0000-0000-000089850000}"/>
    <cellStyle name="40% - Dekorfärg2 8 3 3" xfId="12070" xr:uid="{00000000-0005-0000-0000-00008A850000}"/>
    <cellStyle name="40% - Dekorfärg2 8 3 3 2" xfId="49741" xr:uid="{00000000-0005-0000-0000-00008B850000}"/>
    <cellStyle name="40% - Dekorfärg2 8 3 4" xfId="29567" xr:uid="{00000000-0005-0000-0000-00008C850000}"/>
    <cellStyle name="40% - Dekorfärg2 8 3 5" xfId="49742" xr:uid="{00000000-0005-0000-0000-00008D850000}"/>
    <cellStyle name="40% - Dekorfärg2 8 3_Tabell 6a K" xfId="18666" xr:uid="{00000000-0005-0000-0000-00008E850000}"/>
    <cellStyle name="40% - Dekorfärg2 8 4" xfId="5378" xr:uid="{00000000-0005-0000-0000-00008F850000}"/>
    <cellStyle name="40% - Dekorfärg2 8 4 2" xfId="14263" xr:uid="{00000000-0005-0000-0000-000090850000}"/>
    <cellStyle name="40% - Dekorfärg2 8 4 2 2" xfId="49743" xr:uid="{00000000-0005-0000-0000-000091850000}"/>
    <cellStyle name="40% - Dekorfärg2 8 4 3" xfId="31760" xr:uid="{00000000-0005-0000-0000-000092850000}"/>
    <cellStyle name="40% - Dekorfärg2 8 4_Tabell 6a K" xfId="24674" xr:uid="{00000000-0005-0000-0000-000093850000}"/>
    <cellStyle name="40% - Dekorfärg2 8 5" xfId="9878" xr:uid="{00000000-0005-0000-0000-000094850000}"/>
    <cellStyle name="40% - Dekorfärg2 8 5 2" xfId="49744" xr:uid="{00000000-0005-0000-0000-000095850000}"/>
    <cellStyle name="40% - Dekorfärg2 8 6" xfId="27375" xr:uid="{00000000-0005-0000-0000-000096850000}"/>
    <cellStyle name="40% - Dekorfärg2 8 7" xfId="49745" xr:uid="{00000000-0005-0000-0000-000097850000}"/>
    <cellStyle name="40% - Dekorfärg2 8_Tabell 6a K" xfId="26178" xr:uid="{00000000-0005-0000-0000-000098850000}"/>
    <cellStyle name="40% - Dekorfärg2 9" xfId="1207" xr:uid="{00000000-0005-0000-0000-000099850000}"/>
    <cellStyle name="40% - Dekorfärg2 9 2" xfId="1837" xr:uid="{00000000-0005-0000-0000-00009A850000}"/>
    <cellStyle name="40% - Dekorfärg2 9 2 2" xfId="4029" xr:uid="{00000000-0005-0000-0000-00009B850000}"/>
    <cellStyle name="40% - Dekorfärg2 9 2 2 2" xfId="8415" xr:uid="{00000000-0005-0000-0000-00009C850000}"/>
    <cellStyle name="40% - Dekorfärg2 9 2 2 2 2" xfId="17300" xr:uid="{00000000-0005-0000-0000-00009D850000}"/>
    <cellStyle name="40% - Dekorfärg2 9 2 2 2 2 2" xfId="49746" xr:uid="{00000000-0005-0000-0000-00009E850000}"/>
    <cellStyle name="40% - Dekorfärg2 9 2 2 2 3" xfId="34797" xr:uid="{00000000-0005-0000-0000-00009F850000}"/>
    <cellStyle name="40% - Dekorfärg2 9 2 2 2_Tabell 6a K" xfId="24098" xr:uid="{00000000-0005-0000-0000-0000A0850000}"/>
    <cellStyle name="40% - Dekorfärg2 9 2 2 3" xfId="12914" xr:uid="{00000000-0005-0000-0000-0000A1850000}"/>
    <cellStyle name="40% - Dekorfärg2 9 2 2 3 2" xfId="49747" xr:uid="{00000000-0005-0000-0000-0000A2850000}"/>
    <cellStyle name="40% - Dekorfärg2 9 2 2 4" xfId="30411" xr:uid="{00000000-0005-0000-0000-0000A3850000}"/>
    <cellStyle name="40% - Dekorfärg2 9 2 2 5" xfId="49748" xr:uid="{00000000-0005-0000-0000-0000A4850000}"/>
    <cellStyle name="40% - Dekorfärg2 9 2 2_Tabell 6a K" xfId="20961" xr:uid="{00000000-0005-0000-0000-0000A5850000}"/>
    <cellStyle name="40% - Dekorfärg2 9 2 3" xfId="6222" xr:uid="{00000000-0005-0000-0000-0000A6850000}"/>
    <cellStyle name="40% - Dekorfärg2 9 2 3 2" xfId="15107" xr:uid="{00000000-0005-0000-0000-0000A7850000}"/>
    <cellStyle name="40% - Dekorfärg2 9 2 3 2 2" xfId="49749" xr:uid="{00000000-0005-0000-0000-0000A8850000}"/>
    <cellStyle name="40% - Dekorfärg2 9 2 3 3" xfId="32604" xr:uid="{00000000-0005-0000-0000-0000A9850000}"/>
    <cellStyle name="40% - Dekorfärg2 9 2 3_Tabell 6a K" xfId="18210" xr:uid="{00000000-0005-0000-0000-0000AA850000}"/>
    <cellStyle name="40% - Dekorfärg2 9 2 4" xfId="10722" xr:uid="{00000000-0005-0000-0000-0000AB850000}"/>
    <cellStyle name="40% - Dekorfärg2 9 2 4 2" xfId="49750" xr:uid="{00000000-0005-0000-0000-0000AC850000}"/>
    <cellStyle name="40% - Dekorfärg2 9 2 5" xfId="28219" xr:uid="{00000000-0005-0000-0000-0000AD850000}"/>
    <cellStyle name="40% - Dekorfärg2 9 2 6" xfId="49751" xr:uid="{00000000-0005-0000-0000-0000AE850000}"/>
    <cellStyle name="40% - Dekorfärg2 9 2_Tabell 6a K" xfId="22118" xr:uid="{00000000-0005-0000-0000-0000AF850000}"/>
    <cellStyle name="40% - Dekorfärg2 9 3" xfId="3399" xr:uid="{00000000-0005-0000-0000-0000B0850000}"/>
    <cellStyle name="40% - Dekorfärg2 9 3 2" xfId="7785" xr:uid="{00000000-0005-0000-0000-0000B1850000}"/>
    <cellStyle name="40% - Dekorfärg2 9 3 2 2" xfId="16670" xr:uid="{00000000-0005-0000-0000-0000B2850000}"/>
    <cellStyle name="40% - Dekorfärg2 9 3 2 2 2" xfId="49752" xr:uid="{00000000-0005-0000-0000-0000B3850000}"/>
    <cellStyle name="40% - Dekorfärg2 9 3 2 3" xfId="34167" xr:uid="{00000000-0005-0000-0000-0000B4850000}"/>
    <cellStyle name="40% - Dekorfärg2 9 3 2_Tabell 6a K" xfId="20159" xr:uid="{00000000-0005-0000-0000-0000B5850000}"/>
    <cellStyle name="40% - Dekorfärg2 9 3 3" xfId="12284" xr:uid="{00000000-0005-0000-0000-0000B6850000}"/>
    <cellStyle name="40% - Dekorfärg2 9 3 3 2" xfId="49753" xr:uid="{00000000-0005-0000-0000-0000B7850000}"/>
    <cellStyle name="40% - Dekorfärg2 9 3 4" xfId="29781" xr:uid="{00000000-0005-0000-0000-0000B8850000}"/>
    <cellStyle name="40% - Dekorfärg2 9 3 5" xfId="49754" xr:uid="{00000000-0005-0000-0000-0000B9850000}"/>
    <cellStyle name="40% - Dekorfärg2 9 3_Tabell 6a K" xfId="19347" xr:uid="{00000000-0005-0000-0000-0000BA850000}"/>
    <cellStyle name="40% - Dekorfärg2 9 4" xfId="5592" xr:uid="{00000000-0005-0000-0000-0000BB850000}"/>
    <cellStyle name="40% - Dekorfärg2 9 4 2" xfId="14477" xr:uid="{00000000-0005-0000-0000-0000BC850000}"/>
    <cellStyle name="40% - Dekorfärg2 9 4 2 2" xfId="49755" xr:uid="{00000000-0005-0000-0000-0000BD850000}"/>
    <cellStyle name="40% - Dekorfärg2 9 4 3" xfId="31974" xr:uid="{00000000-0005-0000-0000-0000BE850000}"/>
    <cellStyle name="40% - Dekorfärg2 9 4_Tabell 6a K" xfId="21784" xr:uid="{00000000-0005-0000-0000-0000BF850000}"/>
    <cellStyle name="40% - Dekorfärg2 9 5" xfId="10092" xr:uid="{00000000-0005-0000-0000-0000C0850000}"/>
    <cellStyle name="40% - Dekorfärg2 9 5 2" xfId="49756" xr:uid="{00000000-0005-0000-0000-0000C1850000}"/>
    <cellStyle name="40% - Dekorfärg2 9 6" xfId="27589" xr:uid="{00000000-0005-0000-0000-0000C2850000}"/>
    <cellStyle name="40% - Dekorfärg2 9 7" xfId="49757" xr:uid="{00000000-0005-0000-0000-0000C3850000}"/>
    <cellStyle name="40% - Dekorfärg2 9_Tabell 6a K" xfId="18147" xr:uid="{00000000-0005-0000-0000-0000C4850000}"/>
    <cellStyle name="40% - Dekorfärg3 10" xfId="1223" xr:uid="{00000000-0005-0000-0000-0000C5850000}"/>
    <cellStyle name="40% - Dekorfärg3 10 2" xfId="1838" xr:uid="{00000000-0005-0000-0000-0000C6850000}"/>
    <cellStyle name="40% - Dekorfärg3 10 2 2" xfId="4030" xr:uid="{00000000-0005-0000-0000-0000C7850000}"/>
    <cellStyle name="40% - Dekorfärg3 10 2 2 2" xfId="8416" xr:uid="{00000000-0005-0000-0000-0000C8850000}"/>
    <cellStyle name="40% - Dekorfärg3 10 2 2 2 2" xfId="17301" xr:uid="{00000000-0005-0000-0000-0000C9850000}"/>
    <cellStyle name="40% - Dekorfärg3 10 2 2 2 2 2" xfId="49758" xr:uid="{00000000-0005-0000-0000-0000CA850000}"/>
    <cellStyle name="40% - Dekorfärg3 10 2 2 2 3" xfId="34798" xr:uid="{00000000-0005-0000-0000-0000CB850000}"/>
    <cellStyle name="40% - Dekorfärg3 10 2 2 2_Tabell 6a K" xfId="22039" xr:uid="{00000000-0005-0000-0000-0000CC850000}"/>
    <cellStyle name="40% - Dekorfärg3 10 2 2 3" xfId="12915" xr:uid="{00000000-0005-0000-0000-0000CD850000}"/>
    <cellStyle name="40% - Dekorfärg3 10 2 2 3 2" xfId="49759" xr:uid="{00000000-0005-0000-0000-0000CE850000}"/>
    <cellStyle name="40% - Dekorfärg3 10 2 2 4" xfId="30412" xr:uid="{00000000-0005-0000-0000-0000CF850000}"/>
    <cellStyle name="40% - Dekorfärg3 10 2 2 5" xfId="49760" xr:uid="{00000000-0005-0000-0000-0000D0850000}"/>
    <cellStyle name="40% - Dekorfärg3 10 2 2_Tabell 6a K" xfId="20795" xr:uid="{00000000-0005-0000-0000-0000D1850000}"/>
    <cellStyle name="40% - Dekorfärg3 10 2 3" xfId="6223" xr:uid="{00000000-0005-0000-0000-0000D2850000}"/>
    <cellStyle name="40% - Dekorfärg3 10 2 3 2" xfId="15108" xr:uid="{00000000-0005-0000-0000-0000D3850000}"/>
    <cellStyle name="40% - Dekorfärg3 10 2 3 2 2" xfId="49761" xr:uid="{00000000-0005-0000-0000-0000D4850000}"/>
    <cellStyle name="40% - Dekorfärg3 10 2 3 3" xfId="32605" xr:uid="{00000000-0005-0000-0000-0000D5850000}"/>
    <cellStyle name="40% - Dekorfärg3 10 2 3 4" xfId="49762" xr:uid="{00000000-0005-0000-0000-0000D6850000}"/>
    <cellStyle name="40% - Dekorfärg3 10 2 3_Tabell 6a K" xfId="18562" xr:uid="{00000000-0005-0000-0000-0000D7850000}"/>
    <cellStyle name="40% - Dekorfärg3 10 2 4" xfId="10723" xr:uid="{00000000-0005-0000-0000-0000D8850000}"/>
    <cellStyle name="40% - Dekorfärg3 10 2 4 2" xfId="49763" xr:uid="{00000000-0005-0000-0000-0000D9850000}"/>
    <cellStyle name="40% - Dekorfärg3 10 2 4 2 2" xfId="49764" xr:uid="{00000000-0005-0000-0000-0000DA850000}"/>
    <cellStyle name="40% - Dekorfärg3 10 2 4 3" xfId="49765" xr:uid="{00000000-0005-0000-0000-0000DB850000}"/>
    <cellStyle name="40% - Dekorfärg3 10 2 5" xfId="28220" xr:uid="{00000000-0005-0000-0000-0000DC850000}"/>
    <cellStyle name="40% - Dekorfärg3 10 2 5 2" xfId="49766" xr:uid="{00000000-0005-0000-0000-0000DD850000}"/>
    <cellStyle name="40% - Dekorfärg3 10 2 6" xfId="49767" xr:uid="{00000000-0005-0000-0000-0000DE850000}"/>
    <cellStyle name="40% - Dekorfärg3 10 2 7" xfId="49768" xr:uid="{00000000-0005-0000-0000-0000DF850000}"/>
    <cellStyle name="40% - Dekorfärg3 10 2_Tabell 6a K" xfId="25301" xr:uid="{00000000-0005-0000-0000-0000E0850000}"/>
    <cellStyle name="40% - Dekorfärg3 10 3" xfId="3415" xr:uid="{00000000-0005-0000-0000-0000E1850000}"/>
    <cellStyle name="40% - Dekorfärg3 10 3 2" xfId="7801" xr:uid="{00000000-0005-0000-0000-0000E2850000}"/>
    <cellStyle name="40% - Dekorfärg3 10 3 2 2" xfId="16686" xr:uid="{00000000-0005-0000-0000-0000E3850000}"/>
    <cellStyle name="40% - Dekorfärg3 10 3 2 2 2" xfId="49769" xr:uid="{00000000-0005-0000-0000-0000E4850000}"/>
    <cellStyle name="40% - Dekorfärg3 10 3 2 3" xfId="34183" xr:uid="{00000000-0005-0000-0000-0000E5850000}"/>
    <cellStyle name="40% - Dekorfärg3 10 3 2 4" xfId="49770" xr:uid="{00000000-0005-0000-0000-0000E6850000}"/>
    <cellStyle name="40% - Dekorfärg3 10 3 2_Tabell 6a K" xfId="25305" xr:uid="{00000000-0005-0000-0000-0000E7850000}"/>
    <cellStyle name="40% - Dekorfärg3 10 3 3" xfId="12300" xr:uid="{00000000-0005-0000-0000-0000E8850000}"/>
    <cellStyle name="40% - Dekorfärg3 10 3 3 2" xfId="49771" xr:uid="{00000000-0005-0000-0000-0000E9850000}"/>
    <cellStyle name="40% - Dekorfärg3 10 3 3 2 2" xfId="49772" xr:uid="{00000000-0005-0000-0000-0000EA850000}"/>
    <cellStyle name="40% - Dekorfärg3 10 3 3 3" xfId="49773" xr:uid="{00000000-0005-0000-0000-0000EB850000}"/>
    <cellStyle name="40% - Dekorfärg3 10 3 4" xfId="29797" xr:uid="{00000000-0005-0000-0000-0000EC850000}"/>
    <cellStyle name="40% - Dekorfärg3 10 3 4 2" xfId="49774" xr:uid="{00000000-0005-0000-0000-0000ED850000}"/>
    <cellStyle name="40% - Dekorfärg3 10 3 5" xfId="49775" xr:uid="{00000000-0005-0000-0000-0000EE850000}"/>
    <cellStyle name="40% - Dekorfärg3 10 3 6" xfId="49776" xr:uid="{00000000-0005-0000-0000-0000EF850000}"/>
    <cellStyle name="40% - Dekorfärg3 10 3_Tabell 6a K" xfId="26463" xr:uid="{00000000-0005-0000-0000-0000F0850000}"/>
    <cellStyle name="40% - Dekorfärg3 10 4" xfId="5608" xr:uid="{00000000-0005-0000-0000-0000F1850000}"/>
    <cellStyle name="40% - Dekorfärg3 10 4 2" xfId="14493" xr:uid="{00000000-0005-0000-0000-0000F2850000}"/>
    <cellStyle name="40% - Dekorfärg3 10 4 2 2" xfId="49777" xr:uid="{00000000-0005-0000-0000-0000F3850000}"/>
    <cellStyle name="40% - Dekorfärg3 10 4 3" xfId="31990" xr:uid="{00000000-0005-0000-0000-0000F4850000}"/>
    <cellStyle name="40% - Dekorfärg3 10 4 4" xfId="49778" xr:uid="{00000000-0005-0000-0000-0000F5850000}"/>
    <cellStyle name="40% - Dekorfärg3 10 4_Tabell 6a K" xfId="21395" xr:uid="{00000000-0005-0000-0000-0000F6850000}"/>
    <cellStyle name="40% - Dekorfärg3 10 5" xfId="10108" xr:uid="{00000000-0005-0000-0000-0000F7850000}"/>
    <cellStyle name="40% - Dekorfärg3 10 5 2" xfId="49779" xr:uid="{00000000-0005-0000-0000-0000F8850000}"/>
    <cellStyle name="40% - Dekorfärg3 10 5 2 2" xfId="49780" xr:uid="{00000000-0005-0000-0000-0000F9850000}"/>
    <cellStyle name="40% - Dekorfärg3 10 5 3" xfId="49781" xr:uid="{00000000-0005-0000-0000-0000FA850000}"/>
    <cellStyle name="40% - Dekorfärg3 10 6" xfId="27605" xr:uid="{00000000-0005-0000-0000-0000FB850000}"/>
    <cellStyle name="40% - Dekorfärg3 10 6 2" xfId="49782" xr:uid="{00000000-0005-0000-0000-0000FC850000}"/>
    <cellStyle name="40% - Dekorfärg3 10 7" xfId="49783" xr:uid="{00000000-0005-0000-0000-0000FD850000}"/>
    <cellStyle name="40% - Dekorfärg3 10 8" xfId="49784" xr:uid="{00000000-0005-0000-0000-0000FE850000}"/>
    <cellStyle name="40% - Dekorfärg3 10_Tabell 6a K" xfId="26459" xr:uid="{00000000-0005-0000-0000-0000FF850000}"/>
    <cellStyle name="40% - Dekorfärg3 11" xfId="2324" xr:uid="{00000000-0005-0000-0000-000000860000}"/>
    <cellStyle name="40% - Dekorfärg3 11 2" xfId="4517" xr:uid="{00000000-0005-0000-0000-000001860000}"/>
    <cellStyle name="40% - Dekorfärg3 11 2 2" xfId="8903" xr:uid="{00000000-0005-0000-0000-000002860000}"/>
    <cellStyle name="40% - Dekorfärg3 11 2 2 2" xfId="17788" xr:uid="{00000000-0005-0000-0000-000003860000}"/>
    <cellStyle name="40% - Dekorfärg3 11 2 2 2 2" xfId="49785" xr:uid="{00000000-0005-0000-0000-000004860000}"/>
    <cellStyle name="40% - Dekorfärg3 11 2 2 3" xfId="35285" xr:uid="{00000000-0005-0000-0000-000005860000}"/>
    <cellStyle name="40% - Dekorfärg3 11 2 2_Tabell 6a K" xfId="22966" xr:uid="{00000000-0005-0000-0000-000006860000}"/>
    <cellStyle name="40% - Dekorfärg3 11 2 3" xfId="13402" xr:uid="{00000000-0005-0000-0000-000007860000}"/>
    <cellStyle name="40% - Dekorfärg3 11 2 3 2" xfId="49786" xr:uid="{00000000-0005-0000-0000-000008860000}"/>
    <cellStyle name="40% - Dekorfärg3 11 2 4" xfId="30899" xr:uid="{00000000-0005-0000-0000-000009860000}"/>
    <cellStyle name="40% - Dekorfärg3 11 2 5" xfId="49787" xr:uid="{00000000-0005-0000-0000-00000A860000}"/>
    <cellStyle name="40% - Dekorfärg3 11 2_Tabell 6a K" xfId="19484" xr:uid="{00000000-0005-0000-0000-00000B860000}"/>
    <cellStyle name="40% - Dekorfärg3 11 3" xfId="6710" xr:uid="{00000000-0005-0000-0000-00000C860000}"/>
    <cellStyle name="40% - Dekorfärg3 11 3 2" xfId="15595" xr:uid="{00000000-0005-0000-0000-00000D860000}"/>
    <cellStyle name="40% - Dekorfärg3 11 3 2 2" xfId="49788" xr:uid="{00000000-0005-0000-0000-00000E860000}"/>
    <cellStyle name="40% - Dekorfärg3 11 3 3" xfId="33092" xr:uid="{00000000-0005-0000-0000-00000F860000}"/>
    <cellStyle name="40% - Dekorfärg3 11 3_Tabell 6a K" xfId="17909" xr:uid="{00000000-0005-0000-0000-000010860000}"/>
    <cellStyle name="40% - Dekorfärg3 11 4" xfId="11209" xr:uid="{00000000-0005-0000-0000-000011860000}"/>
    <cellStyle name="40% - Dekorfärg3 11 4 2" xfId="49789" xr:uid="{00000000-0005-0000-0000-000012860000}"/>
    <cellStyle name="40% - Dekorfärg3 11 5" xfId="28706" xr:uid="{00000000-0005-0000-0000-000013860000}"/>
    <cellStyle name="40% - Dekorfärg3 11 6" xfId="49790" xr:uid="{00000000-0005-0000-0000-000014860000}"/>
    <cellStyle name="40% - Dekorfärg3 11_Tabell 6a K" xfId="19949" xr:uid="{00000000-0005-0000-0000-000015860000}"/>
    <cellStyle name="40% - Dekorfärg3 12" xfId="2325" xr:uid="{00000000-0005-0000-0000-000016860000}"/>
    <cellStyle name="40% - Dekorfärg3 12 2" xfId="4518" xr:uid="{00000000-0005-0000-0000-000017860000}"/>
    <cellStyle name="40% - Dekorfärg3 12 2 2" xfId="8904" xr:uid="{00000000-0005-0000-0000-000018860000}"/>
    <cellStyle name="40% - Dekorfärg3 12 2 2 2" xfId="17789" xr:uid="{00000000-0005-0000-0000-000019860000}"/>
    <cellStyle name="40% - Dekorfärg3 12 2 2 2 2" xfId="49791" xr:uid="{00000000-0005-0000-0000-00001A860000}"/>
    <cellStyle name="40% - Dekorfärg3 12 2 2 3" xfId="35286" xr:uid="{00000000-0005-0000-0000-00001B860000}"/>
    <cellStyle name="40% - Dekorfärg3 12 2 2_Tabell 6a K" xfId="19225" xr:uid="{00000000-0005-0000-0000-00001C860000}"/>
    <cellStyle name="40% - Dekorfärg3 12 2 3" xfId="13403" xr:uid="{00000000-0005-0000-0000-00001D860000}"/>
    <cellStyle name="40% - Dekorfärg3 12 2 3 2" xfId="49792" xr:uid="{00000000-0005-0000-0000-00001E860000}"/>
    <cellStyle name="40% - Dekorfärg3 12 2 4" xfId="30900" xr:uid="{00000000-0005-0000-0000-00001F860000}"/>
    <cellStyle name="40% - Dekorfärg3 12 2 5" xfId="49793" xr:uid="{00000000-0005-0000-0000-000020860000}"/>
    <cellStyle name="40% - Dekorfärg3 12 2_Tabell 6a K" xfId="23929" xr:uid="{00000000-0005-0000-0000-000021860000}"/>
    <cellStyle name="40% - Dekorfärg3 12 3" xfId="6711" xr:uid="{00000000-0005-0000-0000-000022860000}"/>
    <cellStyle name="40% - Dekorfärg3 12 3 2" xfId="15596" xr:uid="{00000000-0005-0000-0000-000023860000}"/>
    <cellStyle name="40% - Dekorfärg3 12 3 2 2" xfId="49794" xr:uid="{00000000-0005-0000-0000-000024860000}"/>
    <cellStyle name="40% - Dekorfärg3 12 3 3" xfId="33093" xr:uid="{00000000-0005-0000-0000-000025860000}"/>
    <cellStyle name="40% - Dekorfärg3 12 3_Tabell 6a K" xfId="24290" xr:uid="{00000000-0005-0000-0000-000026860000}"/>
    <cellStyle name="40% - Dekorfärg3 12 4" xfId="11210" xr:uid="{00000000-0005-0000-0000-000027860000}"/>
    <cellStyle name="40% - Dekorfärg3 12 4 2" xfId="49795" xr:uid="{00000000-0005-0000-0000-000028860000}"/>
    <cellStyle name="40% - Dekorfärg3 12 5" xfId="28707" xr:uid="{00000000-0005-0000-0000-000029860000}"/>
    <cellStyle name="40% - Dekorfärg3 12 6" xfId="49796" xr:uid="{00000000-0005-0000-0000-00002A860000}"/>
    <cellStyle name="40% - Dekorfärg3 12_Tabell 6a K" xfId="24852" xr:uid="{00000000-0005-0000-0000-00002B860000}"/>
    <cellStyle name="40% - Dekorfärg3 13" xfId="2339" xr:uid="{00000000-0005-0000-0000-00002C860000}"/>
    <cellStyle name="40% - Dekorfärg3 13 2" xfId="6725" xr:uid="{00000000-0005-0000-0000-00002D860000}"/>
    <cellStyle name="40% - Dekorfärg3 13 2 2" xfId="15610" xr:uid="{00000000-0005-0000-0000-00002E860000}"/>
    <cellStyle name="40% - Dekorfärg3 13 2 2 2" xfId="49797" xr:uid="{00000000-0005-0000-0000-00002F860000}"/>
    <cellStyle name="40% - Dekorfärg3 13 2 3" xfId="33107" xr:uid="{00000000-0005-0000-0000-000030860000}"/>
    <cellStyle name="40% - Dekorfärg3 13 2_Tabell 6a K" xfId="25136" xr:uid="{00000000-0005-0000-0000-000031860000}"/>
    <cellStyle name="40% - Dekorfärg3 13 3" xfId="11224" xr:uid="{00000000-0005-0000-0000-000032860000}"/>
    <cellStyle name="40% - Dekorfärg3 13 3 2" xfId="49798" xr:uid="{00000000-0005-0000-0000-000033860000}"/>
    <cellStyle name="40% - Dekorfärg3 13 4" xfId="28721" xr:uid="{00000000-0005-0000-0000-000034860000}"/>
    <cellStyle name="40% - Dekorfärg3 13 5" xfId="49799" xr:uid="{00000000-0005-0000-0000-000035860000}"/>
    <cellStyle name="40% - Dekorfärg3 13_Tabell 6a K" xfId="23131" xr:uid="{00000000-0005-0000-0000-000036860000}"/>
    <cellStyle name="40% - Dekorfärg3 14" xfId="4532" xr:uid="{00000000-0005-0000-0000-000037860000}"/>
    <cellStyle name="40% - Dekorfärg3 14 2" xfId="13417" xr:uid="{00000000-0005-0000-0000-000038860000}"/>
    <cellStyle name="40% - Dekorfärg3 14 2 2" xfId="49800" xr:uid="{00000000-0005-0000-0000-000039860000}"/>
    <cellStyle name="40% - Dekorfärg3 14 3" xfId="30914" xr:uid="{00000000-0005-0000-0000-00003A860000}"/>
    <cellStyle name="40% - Dekorfärg3 14 4" xfId="49801" xr:uid="{00000000-0005-0000-0000-00003B860000}"/>
    <cellStyle name="40% - Dekorfärg3 14_Tabell 6a K" xfId="24617" xr:uid="{00000000-0005-0000-0000-00003C860000}"/>
    <cellStyle name="40% - Dekorfärg3 15" xfId="131" xr:uid="{00000000-0005-0000-0000-00003D860000}"/>
    <cellStyle name="40% - Dekorfärg3 16" xfId="8991" xr:uid="{00000000-0005-0000-0000-00003E860000}"/>
    <cellStyle name="40% - Dekorfärg3 17" xfId="26524" xr:uid="{00000000-0005-0000-0000-00003F860000}"/>
    <cellStyle name="40% - Dekorfärg3 2" xfId="163" xr:uid="{00000000-0005-0000-0000-000040860000}"/>
    <cellStyle name="40% - Dekorfärg3 2 10" xfId="2355" xr:uid="{00000000-0005-0000-0000-000041860000}"/>
    <cellStyle name="40% - Dekorfärg3 2 10 2" xfId="6741" xr:uid="{00000000-0005-0000-0000-000042860000}"/>
    <cellStyle name="40% - Dekorfärg3 2 10 2 2" xfId="15626" xr:uid="{00000000-0005-0000-0000-000043860000}"/>
    <cellStyle name="40% - Dekorfärg3 2 10 2 2 2" xfId="49802" xr:uid="{00000000-0005-0000-0000-000044860000}"/>
    <cellStyle name="40% - Dekorfärg3 2 10 2 3" xfId="33123" xr:uid="{00000000-0005-0000-0000-000045860000}"/>
    <cellStyle name="40% - Dekorfärg3 2 10 2 4" xfId="49803" xr:uid="{00000000-0005-0000-0000-000046860000}"/>
    <cellStyle name="40% - Dekorfärg3 2 10 2_Tabell 6a K" xfId="25217" xr:uid="{00000000-0005-0000-0000-000047860000}"/>
    <cellStyle name="40% - Dekorfärg3 2 10 3" xfId="11240" xr:uid="{00000000-0005-0000-0000-000048860000}"/>
    <cellStyle name="40% - Dekorfärg3 2 10 3 2" xfId="49804" xr:uid="{00000000-0005-0000-0000-000049860000}"/>
    <cellStyle name="40% - Dekorfärg3 2 10 3 2 2" xfId="49805" xr:uid="{00000000-0005-0000-0000-00004A860000}"/>
    <cellStyle name="40% - Dekorfärg3 2 10 3 3" xfId="49806" xr:uid="{00000000-0005-0000-0000-00004B860000}"/>
    <cellStyle name="40% - Dekorfärg3 2 10 4" xfId="28737" xr:uid="{00000000-0005-0000-0000-00004C860000}"/>
    <cellStyle name="40% - Dekorfärg3 2 10 4 2" xfId="49807" xr:uid="{00000000-0005-0000-0000-00004D860000}"/>
    <cellStyle name="40% - Dekorfärg3 2 10 5" xfId="49808" xr:uid="{00000000-0005-0000-0000-00004E860000}"/>
    <cellStyle name="40% - Dekorfärg3 2 10 6" xfId="49809" xr:uid="{00000000-0005-0000-0000-00004F860000}"/>
    <cellStyle name="40% - Dekorfärg3 2 10_Tabell 6a K" xfId="22467" xr:uid="{00000000-0005-0000-0000-000050860000}"/>
    <cellStyle name="40% - Dekorfärg3 2 11" xfId="4548" xr:uid="{00000000-0005-0000-0000-000051860000}"/>
    <cellStyle name="40% - Dekorfärg3 2 11 2" xfId="13433" xr:uid="{00000000-0005-0000-0000-000052860000}"/>
    <cellStyle name="40% - Dekorfärg3 2 11 2 2" xfId="49810" xr:uid="{00000000-0005-0000-0000-000053860000}"/>
    <cellStyle name="40% - Dekorfärg3 2 11 3" xfId="30930" xr:uid="{00000000-0005-0000-0000-000054860000}"/>
    <cellStyle name="40% - Dekorfärg3 2 11 4" xfId="49811" xr:uid="{00000000-0005-0000-0000-000055860000}"/>
    <cellStyle name="40% - Dekorfärg3 2 11_Tabell 6a K" xfId="22178" xr:uid="{00000000-0005-0000-0000-000056860000}"/>
    <cellStyle name="40% - Dekorfärg3 2 12" xfId="9048" xr:uid="{00000000-0005-0000-0000-000057860000}"/>
    <cellStyle name="40% - Dekorfärg3 2 12 2" xfId="49812" xr:uid="{00000000-0005-0000-0000-000058860000}"/>
    <cellStyle name="40% - Dekorfärg3 2 12 2 2" xfId="49813" xr:uid="{00000000-0005-0000-0000-000059860000}"/>
    <cellStyle name="40% - Dekorfärg3 2 12 3" xfId="49814" xr:uid="{00000000-0005-0000-0000-00005A860000}"/>
    <cellStyle name="40% - Dekorfärg3 2 13" xfId="26545" xr:uid="{00000000-0005-0000-0000-00005B860000}"/>
    <cellStyle name="40% - Dekorfärg3 2 13 2" xfId="49815" xr:uid="{00000000-0005-0000-0000-00005C860000}"/>
    <cellStyle name="40% - Dekorfärg3 2 14" xfId="49816" xr:uid="{00000000-0005-0000-0000-00005D860000}"/>
    <cellStyle name="40% - Dekorfärg3 2 15" xfId="49817" xr:uid="{00000000-0005-0000-0000-00005E860000}"/>
    <cellStyle name="40% - Dekorfärg3 2 16" xfId="49818" xr:uid="{00000000-0005-0000-0000-00005F860000}"/>
    <cellStyle name="40% - Dekorfärg3 2 2" xfId="191" xr:uid="{00000000-0005-0000-0000-000060860000}"/>
    <cellStyle name="40% - Dekorfärg3 2 2 10" xfId="4576" xr:uid="{00000000-0005-0000-0000-000061860000}"/>
    <cellStyle name="40% - Dekorfärg3 2 2 10 2" xfId="13461" xr:uid="{00000000-0005-0000-0000-000062860000}"/>
    <cellStyle name="40% - Dekorfärg3 2 2 10 2 2" xfId="49819" xr:uid="{00000000-0005-0000-0000-000063860000}"/>
    <cellStyle name="40% - Dekorfärg3 2 2 10 3" xfId="30958" xr:uid="{00000000-0005-0000-0000-000064860000}"/>
    <cellStyle name="40% - Dekorfärg3 2 2 10 4" xfId="49820" xr:uid="{00000000-0005-0000-0000-000065860000}"/>
    <cellStyle name="40% - Dekorfärg3 2 2 10_Tabell 6a K" xfId="25087" xr:uid="{00000000-0005-0000-0000-000066860000}"/>
    <cellStyle name="40% - Dekorfärg3 2 2 11" xfId="9076" xr:uid="{00000000-0005-0000-0000-000067860000}"/>
    <cellStyle name="40% - Dekorfärg3 2 2 11 2" xfId="49821" xr:uid="{00000000-0005-0000-0000-000068860000}"/>
    <cellStyle name="40% - Dekorfärg3 2 2 11 2 2" xfId="49822" xr:uid="{00000000-0005-0000-0000-000069860000}"/>
    <cellStyle name="40% - Dekorfärg3 2 2 11 3" xfId="49823" xr:uid="{00000000-0005-0000-0000-00006A860000}"/>
    <cellStyle name="40% - Dekorfärg3 2 2 12" xfId="26573" xr:uid="{00000000-0005-0000-0000-00006B860000}"/>
    <cellStyle name="40% - Dekorfärg3 2 2 12 2" xfId="49824" xr:uid="{00000000-0005-0000-0000-00006C860000}"/>
    <cellStyle name="40% - Dekorfärg3 2 2 13" xfId="49825" xr:uid="{00000000-0005-0000-0000-00006D860000}"/>
    <cellStyle name="40% - Dekorfärg3 2 2 14" xfId="49826" xr:uid="{00000000-0005-0000-0000-00006E860000}"/>
    <cellStyle name="40% - Dekorfärg3 2 2 15" xfId="49827" xr:uid="{00000000-0005-0000-0000-00006F860000}"/>
    <cellStyle name="40% - Dekorfärg3 2 2 2" xfId="291" xr:uid="{00000000-0005-0000-0000-000070860000}"/>
    <cellStyle name="40% - Dekorfärg3 2 2 2 10" xfId="49828" xr:uid="{00000000-0005-0000-0000-000071860000}"/>
    <cellStyle name="40% - Dekorfärg3 2 2 2 11" xfId="49829" xr:uid="{00000000-0005-0000-0000-000072860000}"/>
    <cellStyle name="40% - Dekorfärg3 2 2 2 12" xfId="49830" xr:uid="{00000000-0005-0000-0000-000073860000}"/>
    <cellStyle name="40% - Dekorfärg3 2 2 2 2" xfId="503" xr:uid="{00000000-0005-0000-0000-000074860000}"/>
    <cellStyle name="40% - Dekorfärg3 2 2 2 2 2" xfId="927" xr:uid="{00000000-0005-0000-0000-000075860000}"/>
    <cellStyle name="40% - Dekorfärg3 2 2 2 2 2 2" xfId="1843" xr:uid="{00000000-0005-0000-0000-000076860000}"/>
    <cellStyle name="40% - Dekorfärg3 2 2 2 2 2 2 2" xfId="4035" xr:uid="{00000000-0005-0000-0000-000077860000}"/>
    <cellStyle name="40% - Dekorfärg3 2 2 2 2 2 2 2 2" xfId="8421" xr:uid="{00000000-0005-0000-0000-000078860000}"/>
    <cellStyle name="40% - Dekorfärg3 2 2 2 2 2 2 2 2 2" xfId="17306" xr:uid="{00000000-0005-0000-0000-000079860000}"/>
    <cellStyle name="40% - Dekorfärg3 2 2 2 2 2 2 2 2 2 2" xfId="49831" xr:uid="{00000000-0005-0000-0000-00007A860000}"/>
    <cellStyle name="40% - Dekorfärg3 2 2 2 2 2 2 2 2 3" xfId="34803" xr:uid="{00000000-0005-0000-0000-00007B860000}"/>
    <cellStyle name="40% - Dekorfärg3 2 2 2 2 2 2 2 2_Tabell 6a K" xfId="23566" xr:uid="{00000000-0005-0000-0000-00007C860000}"/>
    <cellStyle name="40% - Dekorfärg3 2 2 2 2 2 2 2 3" xfId="12920" xr:uid="{00000000-0005-0000-0000-00007D860000}"/>
    <cellStyle name="40% - Dekorfärg3 2 2 2 2 2 2 2 3 2" xfId="49832" xr:uid="{00000000-0005-0000-0000-00007E860000}"/>
    <cellStyle name="40% - Dekorfärg3 2 2 2 2 2 2 2 4" xfId="30417" xr:uid="{00000000-0005-0000-0000-00007F860000}"/>
    <cellStyle name="40% - Dekorfärg3 2 2 2 2 2 2 2 5" xfId="49833" xr:uid="{00000000-0005-0000-0000-000080860000}"/>
    <cellStyle name="40% - Dekorfärg3 2 2 2 2 2 2 2_Tabell 6a K" xfId="20685" xr:uid="{00000000-0005-0000-0000-000081860000}"/>
    <cellStyle name="40% - Dekorfärg3 2 2 2 2 2 2 3" xfId="6228" xr:uid="{00000000-0005-0000-0000-000082860000}"/>
    <cellStyle name="40% - Dekorfärg3 2 2 2 2 2 2 3 2" xfId="15113" xr:uid="{00000000-0005-0000-0000-000083860000}"/>
    <cellStyle name="40% - Dekorfärg3 2 2 2 2 2 2 3 2 2" xfId="49834" xr:uid="{00000000-0005-0000-0000-000084860000}"/>
    <cellStyle name="40% - Dekorfärg3 2 2 2 2 2 2 3 3" xfId="32610" xr:uid="{00000000-0005-0000-0000-000085860000}"/>
    <cellStyle name="40% - Dekorfärg3 2 2 2 2 2 2 3 4" xfId="49835" xr:uid="{00000000-0005-0000-0000-000086860000}"/>
    <cellStyle name="40% - Dekorfärg3 2 2 2 2 2 2 3_Tabell 6a K" xfId="26460" xr:uid="{00000000-0005-0000-0000-000087860000}"/>
    <cellStyle name="40% - Dekorfärg3 2 2 2 2 2 2 4" xfId="10728" xr:uid="{00000000-0005-0000-0000-000088860000}"/>
    <cellStyle name="40% - Dekorfärg3 2 2 2 2 2 2 4 2" xfId="49836" xr:uid="{00000000-0005-0000-0000-000089860000}"/>
    <cellStyle name="40% - Dekorfärg3 2 2 2 2 2 2 4 2 2" xfId="49837" xr:uid="{00000000-0005-0000-0000-00008A860000}"/>
    <cellStyle name="40% - Dekorfärg3 2 2 2 2 2 2 4 3" xfId="49838" xr:uid="{00000000-0005-0000-0000-00008B860000}"/>
    <cellStyle name="40% - Dekorfärg3 2 2 2 2 2 2 5" xfId="28225" xr:uid="{00000000-0005-0000-0000-00008C860000}"/>
    <cellStyle name="40% - Dekorfärg3 2 2 2 2 2 2 5 2" xfId="49839" xr:uid="{00000000-0005-0000-0000-00008D860000}"/>
    <cellStyle name="40% - Dekorfärg3 2 2 2 2 2 2 6" xfId="49840" xr:uid="{00000000-0005-0000-0000-00008E860000}"/>
    <cellStyle name="40% - Dekorfärg3 2 2 2 2 2 2 7" xfId="49841" xr:uid="{00000000-0005-0000-0000-00008F860000}"/>
    <cellStyle name="40% - Dekorfärg3 2 2 2 2 2 2_Tabell 6a K" xfId="18215" xr:uid="{00000000-0005-0000-0000-000090860000}"/>
    <cellStyle name="40% - Dekorfärg3 2 2 2 2 2 3" xfId="3119" xr:uid="{00000000-0005-0000-0000-000091860000}"/>
    <cellStyle name="40% - Dekorfärg3 2 2 2 2 2 3 2" xfId="7505" xr:uid="{00000000-0005-0000-0000-000092860000}"/>
    <cellStyle name="40% - Dekorfärg3 2 2 2 2 2 3 2 2" xfId="16390" xr:uid="{00000000-0005-0000-0000-000093860000}"/>
    <cellStyle name="40% - Dekorfärg3 2 2 2 2 2 3 2 2 2" xfId="49842" xr:uid="{00000000-0005-0000-0000-000094860000}"/>
    <cellStyle name="40% - Dekorfärg3 2 2 2 2 2 3 2 3" xfId="33887" xr:uid="{00000000-0005-0000-0000-000095860000}"/>
    <cellStyle name="40% - Dekorfärg3 2 2 2 2 2 3 2 4" xfId="49843" xr:uid="{00000000-0005-0000-0000-000096860000}"/>
    <cellStyle name="40% - Dekorfärg3 2 2 2 2 2 3 2_Tabell 6a K" xfId="21924" xr:uid="{00000000-0005-0000-0000-000097860000}"/>
    <cellStyle name="40% - Dekorfärg3 2 2 2 2 2 3 3" xfId="12004" xr:uid="{00000000-0005-0000-0000-000098860000}"/>
    <cellStyle name="40% - Dekorfärg3 2 2 2 2 2 3 3 2" xfId="49844" xr:uid="{00000000-0005-0000-0000-000099860000}"/>
    <cellStyle name="40% - Dekorfärg3 2 2 2 2 2 3 3 2 2" xfId="49845" xr:uid="{00000000-0005-0000-0000-00009A860000}"/>
    <cellStyle name="40% - Dekorfärg3 2 2 2 2 2 3 3 3" xfId="49846" xr:uid="{00000000-0005-0000-0000-00009B860000}"/>
    <cellStyle name="40% - Dekorfärg3 2 2 2 2 2 3 4" xfId="29501" xr:uid="{00000000-0005-0000-0000-00009C860000}"/>
    <cellStyle name="40% - Dekorfärg3 2 2 2 2 2 3 4 2" xfId="49847" xr:uid="{00000000-0005-0000-0000-00009D860000}"/>
    <cellStyle name="40% - Dekorfärg3 2 2 2 2 2 3 5" xfId="49848" xr:uid="{00000000-0005-0000-0000-00009E860000}"/>
    <cellStyle name="40% - Dekorfärg3 2 2 2 2 2 3 6" xfId="49849" xr:uid="{00000000-0005-0000-0000-00009F860000}"/>
    <cellStyle name="40% - Dekorfärg3 2 2 2 2 2 3_Tabell 6a K" xfId="25996" xr:uid="{00000000-0005-0000-0000-0000A0860000}"/>
    <cellStyle name="40% - Dekorfärg3 2 2 2 2 2 4" xfId="5312" xr:uid="{00000000-0005-0000-0000-0000A1860000}"/>
    <cellStyle name="40% - Dekorfärg3 2 2 2 2 2 4 2" xfId="14197" xr:uid="{00000000-0005-0000-0000-0000A2860000}"/>
    <cellStyle name="40% - Dekorfärg3 2 2 2 2 2 4 2 2" xfId="49850" xr:uid="{00000000-0005-0000-0000-0000A3860000}"/>
    <cellStyle name="40% - Dekorfärg3 2 2 2 2 2 4 3" xfId="31694" xr:uid="{00000000-0005-0000-0000-0000A4860000}"/>
    <cellStyle name="40% - Dekorfärg3 2 2 2 2 2 4 4" xfId="49851" xr:uid="{00000000-0005-0000-0000-0000A5860000}"/>
    <cellStyle name="40% - Dekorfärg3 2 2 2 2 2 4_Tabell 6a K" xfId="19833" xr:uid="{00000000-0005-0000-0000-0000A6860000}"/>
    <cellStyle name="40% - Dekorfärg3 2 2 2 2 2 5" xfId="9812" xr:uid="{00000000-0005-0000-0000-0000A7860000}"/>
    <cellStyle name="40% - Dekorfärg3 2 2 2 2 2 5 2" xfId="49852" xr:uid="{00000000-0005-0000-0000-0000A8860000}"/>
    <cellStyle name="40% - Dekorfärg3 2 2 2 2 2 5 2 2" xfId="49853" xr:uid="{00000000-0005-0000-0000-0000A9860000}"/>
    <cellStyle name="40% - Dekorfärg3 2 2 2 2 2 5 3" xfId="49854" xr:uid="{00000000-0005-0000-0000-0000AA860000}"/>
    <cellStyle name="40% - Dekorfärg3 2 2 2 2 2 6" xfId="27309" xr:uid="{00000000-0005-0000-0000-0000AB860000}"/>
    <cellStyle name="40% - Dekorfärg3 2 2 2 2 2 6 2" xfId="49855" xr:uid="{00000000-0005-0000-0000-0000AC860000}"/>
    <cellStyle name="40% - Dekorfärg3 2 2 2 2 2 7" xfId="49856" xr:uid="{00000000-0005-0000-0000-0000AD860000}"/>
    <cellStyle name="40% - Dekorfärg3 2 2 2 2 2 8" xfId="49857" xr:uid="{00000000-0005-0000-0000-0000AE860000}"/>
    <cellStyle name="40% - Dekorfärg3 2 2 2 2 2_Tabell 6a K" xfId="19305" xr:uid="{00000000-0005-0000-0000-0000AF860000}"/>
    <cellStyle name="40% - Dekorfärg3 2 2 2 2 3" xfId="1842" xr:uid="{00000000-0005-0000-0000-0000B0860000}"/>
    <cellStyle name="40% - Dekorfärg3 2 2 2 2 3 2" xfId="4034" xr:uid="{00000000-0005-0000-0000-0000B1860000}"/>
    <cellStyle name="40% - Dekorfärg3 2 2 2 2 3 2 2" xfId="8420" xr:uid="{00000000-0005-0000-0000-0000B2860000}"/>
    <cellStyle name="40% - Dekorfärg3 2 2 2 2 3 2 2 2" xfId="17305" xr:uid="{00000000-0005-0000-0000-0000B3860000}"/>
    <cellStyle name="40% - Dekorfärg3 2 2 2 2 3 2 2 2 2" xfId="49858" xr:uid="{00000000-0005-0000-0000-0000B4860000}"/>
    <cellStyle name="40% - Dekorfärg3 2 2 2 2 3 2 2 3" xfId="34802" xr:uid="{00000000-0005-0000-0000-0000B5860000}"/>
    <cellStyle name="40% - Dekorfärg3 2 2 2 2 3 2 2_Tabell 6a K" xfId="20134" xr:uid="{00000000-0005-0000-0000-0000B6860000}"/>
    <cellStyle name="40% - Dekorfärg3 2 2 2 2 3 2 3" xfId="12919" xr:uid="{00000000-0005-0000-0000-0000B7860000}"/>
    <cellStyle name="40% - Dekorfärg3 2 2 2 2 3 2 3 2" xfId="49859" xr:uid="{00000000-0005-0000-0000-0000B8860000}"/>
    <cellStyle name="40% - Dekorfärg3 2 2 2 2 3 2 4" xfId="30416" xr:uid="{00000000-0005-0000-0000-0000B9860000}"/>
    <cellStyle name="40% - Dekorfärg3 2 2 2 2 3 2 5" xfId="49860" xr:uid="{00000000-0005-0000-0000-0000BA860000}"/>
    <cellStyle name="40% - Dekorfärg3 2 2 2 2 3 2_Tabell 6a K" xfId="20844" xr:uid="{00000000-0005-0000-0000-0000BB860000}"/>
    <cellStyle name="40% - Dekorfärg3 2 2 2 2 3 3" xfId="6227" xr:uid="{00000000-0005-0000-0000-0000BC860000}"/>
    <cellStyle name="40% - Dekorfärg3 2 2 2 2 3 3 2" xfId="15112" xr:uid="{00000000-0005-0000-0000-0000BD860000}"/>
    <cellStyle name="40% - Dekorfärg3 2 2 2 2 3 3 2 2" xfId="49861" xr:uid="{00000000-0005-0000-0000-0000BE860000}"/>
    <cellStyle name="40% - Dekorfärg3 2 2 2 2 3 3 3" xfId="32609" xr:uid="{00000000-0005-0000-0000-0000BF860000}"/>
    <cellStyle name="40% - Dekorfärg3 2 2 2 2 3 3 4" xfId="49862" xr:uid="{00000000-0005-0000-0000-0000C0860000}"/>
    <cellStyle name="40% - Dekorfärg3 2 2 2 2 3 3_Tabell 6a K" xfId="20737" xr:uid="{00000000-0005-0000-0000-0000C1860000}"/>
    <cellStyle name="40% - Dekorfärg3 2 2 2 2 3 4" xfId="10727" xr:uid="{00000000-0005-0000-0000-0000C2860000}"/>
    <cellStyle name="40% - Dekorfärg3 2 2 2 2 3 4 2" xfId="49863" xr:uid="{00000000-0005-0000-0000-0000C3860000}"/>
    <cellStyle name="40% - Dekorfärg3 2 2 2 2 3 4 2 2" xfId="49864" xr:uid="{00000000-0005-0000-0000-0000C4860000}"/>
    <cellStyle name="40% - Dekorfärg3 2 2 2 2 3 4 3" xfId="49865" xr:uid="{00000000-0005-0000-0000-0000C5860000}"/>
    <cellStyle name="40% - Dekorfärg3 2 2 2 2 3 5" xfId="28224" xr:uid="{00000000-0005-0000-0000-0000C6860000}"/>
    <cellStyle name="40% - Dekorfärg3 2 2 2 2 3 5 2" xfId="49866" xr:uid="{00000000-0005-0000-0000-0000C7860000}"/>
    <cellStyle name="40% - Dekorfärg3 2 2 2 2 3 6" xfId="49867" xr:uid="{00000000-0005-0000-0000-0000C8860000}"/>
    <cellStyle name="40% - Dekorfärg3 2 2 2 2 3 7" xfId="49868" xr:uid="{00000000-0005-0000-0000-0000C9860000}"/>
    <cellStyle name="40% - Dekorfärg3 2 2 2 2 3_Tabell 6a K" xfId="25866" xr:uid="{00000000-0005-0000-0000-0000CA860000}"/>
    <cellStyle name="40% - Dekorfärg3 2 2 2 2 4" xfId="2695" xr:uid="{00000000-0005-0000-0000-0000CB860000}"/>
    <cellStyle name="40% - Dekorfärg3 2 2 2 2 4 2" xfId="7081" xr:uid="{00000000-0005-0000-0000-0000CC860000}"/>
    <cellStyle name="40% - Dekorfärg3 2 2 2 2 4 2 2" xfId="15966" xr:uid="{00000000-0005-0000-0000-0000CD860000}"/>
    <cellStyle name="40% - Dekorfärg3 2 2 2 2 4 2 2 2" xfId="49869" xr:uid="{00000000-0005-0000-0000-0000CE860000}"/>
    <cellStyle name="40% - Dekorfärg3 2 2 2 2 4 2 3" xfId="33463" xr:uid="{00000000-0005-0000-0000-0000CF860000}"/>
    <cellStyle name="40% - Dekorfärg3 2 2 2 2 4 2 4" xfId="49870" xr:uid="{00000000-0005-0000-0000-0000D0860000}"/>
    <cellStyle name="40% - Dekorfärg3 2 2 2 2 4 2_Tabell 6a K" xfId="23826" xr:uid="{00000000-0005-0000-0000-0000D1860000}"/>
    <cellStyle name="40% - Dekorfärg3 2 2 2 2 4 3" xfId="11580" xr:uid="{00000000-0005-0000-0000-0000D2860000}"/>
    <cellStyle name="40% - Dekorfärg3 2 2 2 2 4 3 2" xfId="49871" xr:uid="{00000000-0005-0000-0000-0000D3860000}"/>
    <cellStyle name="40% - Dekorfärg3 2 2 2 2 4 3 2 2" xfId="49872" xr:uid="{00000000-0005-0000-0000-0000D4860000}"/>
    <cellStyle name="40% - Dekorfärg3 2 2 2 2 4 3 3" xfId="49873" xr:uid="{00000000-0005-0000-0000-0000D5860000}"/>
    <cellStyle name="40% - Dekorfärg3 2 2 2 2 4 4" xfId="29077" xr:uid="{00000000-0005-0000-0000-0000D6860000}"/>
    <cellStyle name="40% - Dekorfärg3 2 2 2 2 4 4 2" xfId="49874" xr:uid="{00000000-0005-0000-0000-0000D7860000}"/>
    <cellStyle name="40% - Dekorfärg3 2 2 2 2 4 5" xfId="49875" xr:uid="{00000000-0005-0000-0000-0000D8860000}"/>
    <cellStyle name="40% - Dekorfärg3 2 2 2 2 4 6" xfId="49876" xr:uid="{00000000-0005-0000-0000-0000D9860000}"/>
    <cellStyle name="40% - Dekorfärg3 2 2 2 2 4_Tabell 6a K" xfId="24291" xr:uid="{00000000-0005-0000-0000-0000DA860000}"/>
    <cellStyle name="40% - Dekorfärg3 2 2 2 2 5" xfId="4888" xr:uid="{00000000-0005-0000-0000-0000DB860000}"/>
    <cellStyle name="40% - Dekorfärg3 2 2 2 2 5 2" xfId="13773" xr:uid="{00000000-0005-0000-0000-0000DC860000}"/>
    <cellStyle name="40% - Dekorfärg3 2 2 2 2 5 2 2" xfId="49877" xr:uid="{00000000-0005-0000-0000-0000DD860000}"/>
    <cellStyle name="40% - Dekorfärg3 2 2 2 2 5 3" xfId="31270" xr:uid="{00000000-0005-0000-0000-0000DE860000}"/>
    <cellStyle name="40% - Dekorfärg3 2 2 2 2 5 4" xfId="49878" xr:uid="{00000000-0005-0000-0000-0000DF860000}"/>
    <cellStyle name="40% - Dekorfärg3 2 2 2 2 5_Tabell 6a K" xfId="26267" xr:uid="{00000000-0005-0000-0000-0000E0860000}"/>
    <cellStyle name="40% - Dekorfärg3 2 2 2 2 6" xfId="9388" xr:uid="{00000000-0005-0000-0000-0000E1860000}"/>
    <cellStyle name="40% - Dekorfärg3 2 2 2 2 6 2" xfId="49879" xr:uid="{00000000-0005-0000-0000-0000E2860000}"/>
    <cellStyle name="40% - Dekorfärg3 2 2 2 2 6 2 2" xfId="49880" xr:uid="{00000000-0005-0000-0000-0000E3860000}"/>
    <cellStyle name="40% - Dekorfärg3 2 2 2 2 6 3" xfId="49881" xr:uid="{00000000-0005-0000-0000-0000E4860000}"/>
    <cellStyle name="40% - Dekorfärg3 2 2 2 2 7" xfId="26885" xr:uid="{00000000-0005-0000-0000-0000E5860000}"/>
    <cellStyle name="40% - Dekorfärg3 2 2 2 2 7 2" xfId="49882" xr:uid="{00000000-0005-0000-0000-0000E6860000}"/>
    <cellStyle name="40% - Dekorfärg3 2 2 2 2 8" xfId="49883" xr:uid="{00000000-0005-0000-0000-0000E7860000}"/>
    <cellStyle name="40% - Dekorfärg3 2 2 2 2 9" xfId="49884" xr:uid="{00000000-0005-0000-0000-0000E8860000}"/>
    <cellStyle name="40% - Dekorfärg3 2 2 2 2_Tabell 6a K" xfId="21006" xr:uid="{00000000-0005-0000-0000-0000E9860000}"/>
    <cellStyle name="40% - Dekorfärg3 2 2 2 3" xfId="715" xr:uid="{00000000-0005-0000-0000-0000EA860000}"/>
    <cellStyle name="40% - Dekorfärg3 2 2 2 3 2" xfId="1844" xr:uid="{00000000-0005-0000-0000-0000EB860000}"/>
    <cellStyle name="40% - Dekorfärg3 2 2 2 3 2 2" xfId="4036" xr:uid="{00000000-0005-0000-0000-0000EC860000}"/>
    <cellStyle name="40% - Dekorfärg3 2 2 2 3 2 2 2" xfId="8422" xr:uid="{00000000-0005-0000-0000-0000ED860000}"/>
    <cellStyle name="40% - Dekorfärg3 2 2 2 3 2 2 2 2" xfId="17307" xr:uid="{00000000-0005-0000-0000-0000EE860000}"/>
    <cellStyle name="40% - Dekorfärg3 2 2 2 3 2 2 2 2 2" xfId="49885" xr:uid="{00000000-0005-0000-0000-0000EF860000}"/>
    <cellStyle name="40% - Dekorfärg3 2 2 2 3 2 2 2 3" xfId="34804" xr:uid="{00000000-0005-0000-0000-0000F0860000}"/>
    <cellStyle name="40% - Dekorfärg3 2 2 2 3 2 2 2_Tabell 6a K" xfId="24819" xr:uid="{00000000-0005-0000-0000-0000F1860000}"/>
    <cellStyle name="40% - Dekorfärg3 2 2 2 3 2 2 3" xfId="12921" xr:uid="{00000000-0005-0000-0000-0000F2860000}"/>
    <cellStyle name="40% - Dekorfärg3 2 2 2 3 2 2 3 2" xfId="49886" xr:uid="{00000000-0005-0000-0000-0000F3860000}"/>
    <cellStyle name="40% - Dekorfärg3 2 2 2 3 2 2 4" xfId="30418" xr:uid="{00000000-0005-0000-0000-0000F4860000}"/>
    <cellStyle name="40% - Dekorfärg3 2 2 2 3 2 2 5" xfId="49887" xr:uid="{00000000-0005-0000-0000-0000F5860000}"/>
    <cellStyle name="40% - Dekorfärg3 2 2 2 3 2 2_Tabell 6a K" xfId="18427" xr:uid="{00000000-0005-0000-0000-0000F6860000}"/>
    <cellStyle name="40% - Dekorfärg3 2 2 2 3 2 3" xfId="6229" xr:uid="{00000000-0005-0000-0000-0000F7860000}"/>
    <cellStyle name="40% - Dekorfärg3 2 2 2 3 2 3 2" xfId="15114" xr:uid="{00000000-0005-0000-0000-0000F8860000}"/>
    <cellStyle name="40% - Dekorfärg3 2 2 2 3 2 3 2 2" xfId="49888" xr:uid="{00000000-0005-0000-0000-0000F9860000}"/>
    <cellStyle name="40% - Dekorfärg3 2 2 2 3 2 3 3" xfId="32611" xr:uid="{00000000-0005-0000-0000-0000FA860000}"/>
    <cellStyle name="40% - Dekorfärg3 2 2 2 3 2 3 4" xfId="49889" xr:uid="{00000000-0005-0000-0000-0000FB860000}"/>
    <cellStyle name="40% - Dekorfärg3 2 2 2 3 2 3_Tabell 6a K" xfId="22907" xr:uid="{00000000-0005-0000-0000-0000FC860000}"/>
    <cellStyle name="40% - Dekorfärg3 2 2 2 3 2 4" xfId="10729" xr:uid="{00000000-0005-0000-0000-0000FD860000}"/>
    <cellStyle name="40% - Dekorfärg3 2 2 2 3 2 4 2" xfId="49890" xr:uid="{00000000-0005-0000-0000-0000FE860000}"/>
    <cellStyle name="40% - Dekorfärg3 2 2 2 3 2 4 2 2" xfId="49891" xr:uid="{00000000-0005-0000-0000-0000FF860000}"/>
    <cellStyle name="40% - Dekorfärg3 2 2 2 3 2 4 3" xfId="49892" xr:uid="{00000000-0005-0000-0000-000000870000}"/>
    <cellStyle name="40% - Dekorfärg3 2 2 2 3 2 5" xfId="28226" xr:uid="{00000000-0005-0000-0000-000001870000}"/>
    <cellStyle name="40% - Dekorfärg3 2 2 2 3 2 5 2" xfId="49893" xr:uid="{00000000-0005-0000-0000-000002870000}"/>
    <cellStyle name="40% - Dekorfärg3 2 2 2 3 2 6" xfId="49894" xr:uid="{00000000-0005-0000-0000-000003870000}"/>
    <cellStyle name="40% - Dekorfärg3 2 2 2 3 2 7" xfId="49895" xr:uid="{00000000-0005-0000-0000-000004870000}"/>
    <cellStyle name="40% - Dekorfärg3 2 2 2 3 2_Tabell 6a K" xfId="21550" xr:uid="{00000000-0005-0000-0000-000005870000}"/>
    <cellStyle name="40% - Dekorfärg3 2 2 2 3 3" xfId="2907" xr:uid="{00000000-0005-0000-0000-000006870000}"/>
    <cellStyle name="40% - Dekorfärg3 2 2 2 3 3 2" xfId="7293" xr:uid="{00000000-0005-0000-0000-000007870000}"/>
    <cellStyle name="40% - Dekorfärg3 2 2 2 3 3 2 2" xfId="16178" xr:uid="{00000000-0005-0000-0000-000008870000}"/>
    <cellStyle name="40% - Dekorfärg3 2 2 2 3 3 2 2 2" xfId="49896" xr:uid="{00000000-0005-0000-0000-000009870000}"/>
    <cellStyle name="40% - Dekorfärg3 2 2 2 3 3 2 3" xfId="33675" xr:uid="{00000000-0005-0000-0000-00000A870000}"/>
    <cellStyle name="40% - Dekorfärg3 2 2 2 3 3 2 4" xfId="49897" xr:uid="{00000000-0005-0000-0000-00000B870000}"/>
    <cellStyle name="40% - Dekorfärg3 2 2 2 3 3 2_Tabell 6a K" xfId="24463" xr:uid="{00000000-0005-0000-0000-00000C870000}"/>
    <cellStyle name="40% - Dekorfärg3 2 2 2 3 3 3" xfId="11792" xr:uid="{00000000-0005-0000-0000-00000D870000}"/>
    <cellStyle name="40% - Dekorfärg3 2 2 2 3 3 3 2" xfId="49898" xr:uid="{00000000-0005-0000-0000-00000E870000}"/>
    <cellStyle name="40% - Dekorfärg3 2 2 2 3 3 3 2 2" xfId="49899" xr:uid="{00000000-0005-0000-0000-00000F870000}"/>
    <cellStyle name="40% - Dekorfärg3 2 2 2 3 3 3 3" xfId="49900" xr:uid="{00000000-0005-0000-0000-000010870000}"/>
    <cellStyle name="40% - Dekorfärg3 2 2 2 3 3 4" xfId="29289" xr:uid="{00000000-0005-0000-0000-000011870000}"/>
    <cellStyle name="40% - Dekorfärg3 2 2 2 3 3 4 2" xfId="49901" xr:uid="{00000000-0005-0000-0000-000012870000}"/>
    <cellStyle name="40% - Dekorfärg3 2 2 2 3 3 5" xfId="49902" xr:uid="{00000000-0005-0000-0000-000013870000}"/>
    <cellStyle name="40% - Dekorfärg3 2 2 2 3 3 6" xfId="49903" xr:uid="{00000000-0005-0000-0000-000014870000}"/>
    <cellStyle name="40% - Dekorfärg3 2 2 2 3 3_Tabell 6a K" xfId="24316" xr:uid="{00000000-0005-0000-0000-000015870000}"/>
    <cellStyle name="40% - Dekorfärg3 2 2 2 3 4" xfId="5100" xr:uid="{00000000-0005-0000-0000-000016870000}"/>
    <cellStyle name="40% - Dekorfärg3 2 2 2 3 4 2" xfId="13985" xr:uid="{00000000-0005-0000-0000-000017870000}"/>
    <cellStyle name="40% - Dekorfärg3 2 2 2 3 4 2 2" xfId="49904" xr:uid="{00000000-0005-0000-0000-000018870000}"/>
    <cellStyle name="40% - Dekorfärg3 2 2 2 3 4 3" xfId="31482" xr:uid="{00000000-0005-0000-0000-000019870000}"/>
    <cellStyle name="40% - Dekorfärg3 2 2 2 3 4 4" xfId="49905" xr:uid="{00000000-0005-0000-0000-00001A870000}"/>
    <cellStyle name="40% - Dekorfärg3 2 2 2 3 4_Tabell 6a K" xfId="20375" xr:uid="{00000000-0005-0000-0000-00001B870000}"/>
    <cellStyle name="40% - Dekorfärg3 2 2 2 3 5" xfId="9600" xr:uid="{00000000-0005-0000-0000-00001C870000}"/>
    <cellStyle name="40% - Dekorfärg3 2 2 2 3 5 2" xfId="49906" xr:uid="{00000000-0005-0000-0000-00001D870000}"/>
    <cellStyle name="40% - Dekorfärg3 2 2 2 3 5 2 2" xfId="49907" xr:uid="{00000000-0005-0000-0000-00001E870000}"/>
    <cellStyle name="40% - Dekorfärg3 2 2 2 3 5 3" xfId="49908" xr:uid="{00000000-0005-0000-0000-00001F870000}"/>
    <cellStyle name="40% - Dekorfärg3 2 2 2 3 6" xfId="27097" xr:uid="{00000000-0005-0000-0000-000020870000}"/>
    <cellStyle name="40% - Dekorfärg3 2 2 2 3 6 2" xfId="49909" xr:uid="{00000000-0005-0000-0000-000021870000}"/>
    <cellStyle name="40% - Dekorfärg3 2 2 2 3 7" xfId="49910" xr:uid="{00000000-0005-0000-0000-000022870000}"/>
    <cellStyle name="40% - Dekorfärg3 2 2 2 3 8" xfId="49911" xr:uid="{00000000-0005-0000-0000-000023870000}"/>
    <cellStyle name="40% - Dekorfärg3 2 2 2 3_Tabell 6a K" xfId="22052" xr:uid="{00000000-0005-0000-0000-000024870000}"/>
    <cellStyle name="40% - Dekorfärg3 2 2 2 4" xfId="1139" xr:uid="{00000000-0005-0000-0000-000025870000}"/>
    <cellStyle name="40% - Dekorfärg3 2 2 2 4 2" xfId="1845" xr:uid="{00000000-0005-0000-0000-000026870000}"/>
    <cellStyle name="40% - Dekorfärg3 2 2 2 4 2 2" xfId="4037" xr:uid="{00000000-0005-0000-0000-000027870000}"/>
    <cellStyle name="40% - Dekorfärg3 2 2 2 4 2 2 2" xfId="8423" xr:uid="{00000000-0005-0000-0000-000028870000}"/>
    <cellStyle name="40% - Dekorfärg3 2 2 2 4 2 2 2 2" xfId="17308" xr:uid="{00000000-0005-0000-0000-000029870000}"/>
    <cellStyle name="40% - Dekorfärg3 2 2 2 4 2 2 2 2 2" xfId="49912" xr:uid="{00000000-0005-0000-0000-00002A870000}"/>
    <cellStyle name="40% - Dekorfärg3 2 2 2 4 2 2 2 3" xfId="34805" xr:uid="{00000000-0005-0000-0000-00002B870000}"/>
    <cellStyle name="40% - Dekorfärg3 2 2 2 4 2 2 2_Tabell 6a K" xfId="25077" xr:uid="{00000000-0005-0000-0000-00002C870000}"/>
    <cellStyle name="40% - Dekorfärg3 2 2 2 4 2 2 3" xfId="12922" xr:uid="{00000000-0005-0000-0000-00002D870000}"/>
    <cellStyle name="40% - Dekorfärg3 2 2 2 4 2 2 3 2" xfId="49913" xr:uid="{00000000-0005-0000-0000-00002E870000}"/>
    <cellStyle name="40% - Dekorfärg3 2 2 2 4 2 2 4" xfId="30419" xr:uid="{00000000-0005-0000-0000-00002F870000}"/>
    <cellStyle name="40% - Dekorfärg3 2 2 2 4 2 2 5" xfId="49914" xr:uid="{00000000-0005-0000-0000-000030870000}"/>
    <cellStyle name="40% - Dekorfärg3 2 2 2 4 2 2_Tabell 6a K" xfId="20415" xr:uid="{00000000-0005-0000-0000-000031870000}"/>
    <cellStyle name="40% - Dekorfärg3 2 2 2 4 2 3" xfId="6230" xr:uid="{00000000-0005-0000-0000-000032870000}"/>
    <cellStyle name="40% - Dekorfärg3 2 2 2 4 2 3 2" xfId="15115" xr:uid="{00000000-0005-0000-0000-000033870000}"/>
    <cellStyle name="40% - Dekorfärg3 2 2 2 4 2 3 2 2" xfId="49915" xr:uid="{00000000-0005-0000-0000-000034870000}"/>
    <cellStyle name="40% - Dekorfärg3 2 2 2 4 2 3 3" xfId="32612" xr:uid="{00000000-0005-0000-0000-000035870000}"/>
    <cellStyle name="40% - Dekorfärg3 2 2 2 4 2 3 4" xfId="49916" xr:uid="{00000000-0005-0000-0000-000036870000}"/>
    <cellStyle name="40% - Dekorfärg3 2 2 2 4 2 3_Tabell 6a K" xfId="19973" xr:uid="{00000000-0005-0000-0000-000037870000}"/>
    <cellStyle name="40% - Dekorfärg3 2 2 2 4 2 4" xfId="10730" xr:uid="{00000000-0005-0000-0000-000038870000}"/>
    <cellStyle name="40% - Dekorfärg3 2 2 2 4 2 4 2" xfId="49917" xr:uid="{00000000-0005-0000-0000-000039870000}"/>
    <cellStyle name="40% - Dekorfärg3 2 2 2 4 2 4 2 2" xfId="49918" xr:uid="{00000000-0005-0000-0000-00003A870000}"/>
    <cellStyle name="40% - Dekorfärg3 2 2 2 4 2 4 3" xfId="49919" xr:uid="{00000000-0005-0000-0000-00003B870000}"/>
    <cellStyle name="40% - Dekorfärg3 2 2 2 4 2 5" xfId="28227" xr:uid="{00000000-0005-0000-0000-00003C870000}"/>
    <cellStyle name="40% - Dekorfärg3 2 2 2 4 2 5 2" xfId="49920" xr:uid="{00000000-0005-0000-0000-00003D870000}"/>
    <cellStyle name="40% - Dekorfärg3 2 2 2 4 2 6" xfId="49921" xr:uid="{00000000-0005-0000-0000-00003E870000}"/>
    <cellStyle name="40% - Dekorfärg3 2 2 2 4 2 7" xfId="49922" xr:uid="{00000000-0005-0000-0000-00003F870000}"/>
    <cellStyle name="40% - Dekorfärg3 2 2 2 4 2_Tabell 6a K" xfId="24585" xr:uid="{00000000-0005-0000-0000-000040870000}"/>
    <cellStyle name="40% - Dekorfärg3 2 2 2 4 3" xfId="3331" xr:uid="{00000000-0005-0000-0000-000041870000}"/>
    <cellStyle name="40% - Dekorfärg3 2 2 2 4 3 2" xfId="7717" xr:uid="{00000000-0005-0000-0000-000042870000}"/>
    <cellStyle name="40% - Dekorfärg3 2 2 2 4 3 2 2" xfId="16602" xr:uid="{00000000-0005-0000-0000-000043870000}"/>
    <cellStyle name="40% - Dekorfärg3 2 2 2 4 3 2 2 2" xfId="49923" xr:uid="{00000000-0005-0000-0000-000044870000}"/>
    <cellStyle name="40% - Dekorfärg3 2 2 2 4 3 2 3" xfId="34099" xr:uid="{00000000-0005-0000-0000-000045870000}"/>
    <cellStyle name="40% - Dekorfärg3 2 2 2 4 3 2 4" xfId="49924" xr:uid="{00000000-0005-0000-0000-000046870000}"/>
    <cellStyle name="40% - Dekorfärg3 2 2 2 4 3 2_Tabell 6a K" xfId="24097" xr:uid="{00000000-0005-0000-0000-000047870000}"/>
    <cellStyle name="40% - Dekorfärg3 2 2 2 4 3 3" xfId="12216" xr:uid="{00000000-0005-0000-0000-000048870000}"/>
    <cellStyle name="40% - Dekorfärg3 2 2 2 4 3 3 2" xfId="49925" xr:uid="{00000000-0005-0000-0000-000049870000}"/>
    <cellStyle name="40% - Dekorfärg3 2 2 2 4 3 3 2 2" xfId="49926" xr:uid="{00000000-0005-0000-0000-00004A870000}"/>
    <cellStyle name="40% - Dekorfärg3 2 2 2 4 3 3 3" xfId="49927" xr:uid="{00000000-0005-0000-0000-00004B870000}"/>
    <cellStyle name="40% - Dekorfärg3 2 2 2 4 3 4" xfId="29713" xr:uid="{00000000-0005-0000-0000-00004C870000}"/>
    <cellStyle name="40% - Dekorfärg3 2 2 2 4 3 4 2" xfId="49928" xr:uid="{00000000-0005-0000-0000-00004D870000}"/>
    <cellStyle name="40% - Dekorfärg3 2 2 2 4 3 5" xfId="49929" xr:uid="{00000000-0005-0000-0000-00004E870000}"/>
    <cellStyle name="40% - Dekorfärg3 2 2 2 4 3 6" xfId="49930" xr:uid="{00000000-0005-0000-0000-00004F870000}"/>
    <cellStyle name="40% - Dekorfärg3 2 2 2 4 3_Tabell 6a K" xfId="20120" xr:uid="{00000000-0005-0000-0000-000050870000}"/>
    <cellStyle name="40% - Dekorfärg3 2 2 2 4 4" xfId="5524" xr:uid="{00000000-0005-0000-0000-000051870000}"/>
    <cellStyle name="40% - Dekorfärg3 2 2 2 4 4 2" xfId="14409" xr:uid="{00000000-0005-0000-0000-000052870000}"/>
    <cellStyle name="40% - Dekorfärg3 2 2 2 4 4 2 2" xfId="49931" xr:uid="{00000000-0005-0000-0000-000053870000}"/>
    <cellStyle name="40% - Dekorfärg3 2 2 2 4 4 3" xfId="31906" xr:uid="{00000000-0005-0000-0000-000054870000}"/>
    <cellStyle name="40% - Dekorfärg3 2 2 2 4 4 4" xfId="49932" xr:uid="{00000000-0005-0000-0000-000055870000}"/>
    <cellStyle name="40% - Dekorfärg3 2 2 2 4 4_Tabell 6a K" xfId="26373" xr:uid="{00000000-0005-0000-0000-000056870000}"/>
    <cellStyle name="40% - Dekorfärg3 2 2 2 4 5" xfId="10024" xr:uid="{00000000-0005-0000-0000-000057870000}"/>
    <cellStyle name="40% - Dekorfärg3 2 2 2 4 5 2" xfId="49933" xr:uid="{00000000-0005-0000-0000-000058870000}"/>
    <cellStyle name="40% - Dekorfärg3 2 2 2 4 5 2 2" xfId="49934" xr:uid="{00000000-0005-0000-0000-000059870000}"/>
    <cellStyle name="40% - Dekorfärg3 2 2 2 4 5 3" xfId="49935" xr:uid="{00000000-0005-0000-0000-00005A870000}"/>
    <cellStyle name="40% - Dekorfärg3 2 2 2 4 6" xfId="27521" xr:uid="{00000000-0005-0000-0000-00005B870000}"/>
    <cellStyle name="40% - Dekorfärg3 2 2 2 4 6 2" xfId="49936" xr:uid="{00000000-0005-0000-0000-00005C870000}"/>
    <cellStyle name="40% - Dekorfärg3 2 2 2 4 7" xfId="49937" xr:uid="{00000000-0005-0000-0000-00005D870000}"/>
    <cellStyle name="40% - Dekorfärg3 2 2 2 4 8" xfId="49938" xr:uid="{00000000-0005-0000-0000-00005E870000}"/>
    <cellStyle name="40% - Dekorfärg3 2 2 2 4_Tabell 6a K" xfId="18864" xr:uid="{00000000-0005-0000-0000-00005F870000}"/>
    <cellStyle name="40% - Dekorfärg3 2 2 2 5" xfId="1841" xr:uid="{00000000-0005-0000-0000-000060870000}"/>
    <cellStyle name="40% - Dekorfärg3 2 2 2 5 2" xfId="4033" xr:uid="{00000000-0005-0000-0000-000061870000}"/>
    <cellStyle name="40% - Dekorfärg3 2 2 2 5 2 2" xfId="8419" xr:uid="{00000000-0005-0000-0000-000062870000}"/>
    <cellStyle name="40% - Dekorfärg3 2 2 2 5 2 2 2" xfId="17304" xr:uid="{00000000-0005-0000-0000-000063870000}"/>
    <cellStyle name="40% - Dekorfärg3 2 2 2 5 2 2 2 2" xfId="49939" xr:uid="{00000000-0005-0000-0000-000064870000}"/>
    <cellStyle name="40% - Dekorfärg3 2 2 2 5 2 2 3" xfId="34801" xr:uid="{00000000-0005-0000-0000-000065870000}"/>
    <cellStyle name="40% - Dekorfärg3 2 2 2 5 2 2_Tabell 6a K" xfId="18076" xr:uid="{00000000-0005-0000-0000-000066870000}"/>
    <cellStyle name="40% - Dekorfärg3 2 2 2 5 2 3" xfId="12918" xr:uid="{00000000-0005-0000-0000-000067870000}"/>
    <cellStyle name="40% - Dekorfärg3 2 2 2 5 2 3 2" xfId="49940" xr:uid="{00000000-0005-0000-0000-000068870000}"/>
    <cellStyle name="40% - Dekorfärg3 2 2 2 5 2 4" xfId="30415" xr:uid="{00000000-0005-0000-0000-000069870000}"/>
    <cellStyle name="40% - Dekorfärg3 2 2 2 5 2 5" xfId="49941" xr:uid="{00000000-0005-0000-0000-00006A870000}"/>
    <cellStyle name="40% - Dekorfärg3 2 2 2 5 2_Tabell 6a K" xfId="21575" xr:uid="{00000000-0005-0000-0000-00006B870000}"/>
    <cellStyle name="40% - Dekorfärg3 2 2 2 5 3" xfId="6226" xr:uid="{00000000-0005-0000-0000-00006C870000}"/>
    <cellStyle name="40% - Dekorfärg3 2 2 2 5 3 2" xfId="15111" xr:uid="{00000000-0005-0000-0000-00006D870000}"/>
    <cellStyle name="40% - Dekorfärg3 2 2 2 5 3 2 2" xfId="49942" xr:uid="{00000000-0005-0000-0000-00006E870000}"/>
    <cellStyle name="40% - Dekorfärg3 2 2 2 5 3 3" xfId="32608" xr:uid="{00000000-0005-0000-0000-00006F870000}"/>
    <cellStyle name="40% - Dekorfärg3 2 2 2 5 3 4" xfId="49943" xr:uid="{00000000-0005-0000-0000-000070870000}"/>
    <cellStyle name="40% - Dekorfärg3 2 2 2 5 3_Tabell 6a K" xfId="24968" xr:uid="{00000000-0005-0000-0000-000071870000}"/>
    <cellStyle name="40% - Dekorfärg3 2 2 2 5 4" xfId="10726" xr:uid="{00000000-0005-0000-0000-000072870000}"/>
    <cellStyle name="40% - Dekorfärg3 2 2 2 5 4 2" xfId="49944" xr:uid="{00000000-0005-0000-0000-000073870000}"/>
    <cellStyle name="40% - Dekorfärg3 2 2 2 5 4 2 2" xfId="49945" xr:uid="{00000000-0005-0000-0000-000074870000}"/>
    <cellStyle name="40% - Dekorfärg3 2 2 2 5 4 3" xfId="49946" xr:uid="{00000000-0005-0000-0000-000075870000}"/>
    <cellStyle name="40% - Dekorfärg3 2 2 2 5 5" xfId="28223" xr:uid="{00000000-0005-0000-0000-000076870000}"/>
    <cellStyle name="40% - Dekorfärg3 2 2 2 5 5 2" xfId="49947" xr:uid="{00000000-0005-0000-0000-000077870000}"/>
    <cellStyle name="40% - Dekorfärg3 2 2 2 5 6" xfId="49948" xr:uid="{00000000-0005-0000-0000-000078870000}"/>
    <cellStyle name="40% - Dekorfärg3 2 2 2 5 7" xfId="49949" xr:uid="{00000000-0005-0000-0000-000079870000}"/>
    <cellStyle name="40% - Dekorfärg3 2 2 2 5_Tabell 6a K" xfId="22073" xr:uid="{00000000-0005-0000-0000-00007A870000}"/>
    <cellStyle name="40% - Dekorfärg3 2 2 2 6" xfId="2483" xr:uid="{00000000-0005-0000-0000-00007B870000}"/>
    <cellStyle name="40% - Dekorfärg3 2 2 2 6 2" xfId="6869" xr:uid="{00000000-0005-0000-0000-00007C870000}"/>
    <cellStyle name="40% - Dekorfärg3 2 2 2 6 2 2" xfId="15754" xr:uid="{00000000-0005-0000-0000-00007D870000}"/>
    <cellStyle name="40% - Dekorfärg3 2 2 2 6 2 2 2" xfId="49950" xr:uid="{00000000-0005-0000-0000-00007E870000}"/>
    <cellStyle name="40% - Dekorfärg3 2 2 2 6 2 3" xfId="33251" xr:uid="{00000000-0005-0000-0000-00007F870000}"/>
    <cellStyle name="40% - Dekorfärg3 2 2 2 6 2 4" xfId="49951" xr:uid="{00000000-0005-0000-0000-000080870000}"/>
    <cellStyle name="40% - Dekorfärg3 2 2 2 6 2_Tabell 6a K" xfId="22160" xr:uid="{00000000-0005-0000-0000-000081870000}"/>
    <cellStyle name="40% - Dekorfärg3 2 2 2 6 3" xfId="11368" xr:uid="{00000000-0005-0000-0000-000082870000}"/>
    <cellStyle name="40% - Dekorfärg3 2 2 2 6 3 2" xfId="49952" xr:uid="{00000000-0005-0000-0000-000083870000}"/>
    <cellStyle name="40% - Dekorfärg3 2 2 2 6 3 2 2" xfId="49953" xr:uid="{00000000-0005-0000-0000-000084870000}"/>
    <cellStyle name="40% - Dekorfärg3 2 2 2 6 3 3" xfId="49954" xr:uid="{00000000-0005-0000-0000-000085870000}"/>
    <cellStyle name="40% - Dekorfärg3 2 2 2 6 4" xfId="28865" xr:uid="{00000000-0005-0000-0000-000086870000}"/>
    <cellStyle name="40% - Dekorfärg3 2 2 2 6 4 2" xfId="49955" xr:uid="{00000000-0005-0000-0000-000087870000}"/>
    <cellStyle name="40% - Dekorfärg3 2 2 2 6 5" xfId="49956" xr:uid="{00000000-0005-0000-0000-000088870000}"/>
    <cellStyle name="40% - Dekorfärg3 2 2 2 6 6" xfId="49957" xr:uid="{00000000-0005-0000-0000-000089870000}"/>
    <cellStyle name="40% - Dekorfärg3 2 2 2 6_Tabell 6a K" xfId="20317" xr:uid="{00000000-0005-0000-0000-00008A870000}"/>
    <cellStyle name="40% - Dekorfärg3 2 2 2 7" xfId="4676" xr:uid="{00000000-0005-0000-0000-00008B870000}"/>
    <cellStyle name="40% - Dekorfärg3 2 2 2 7 2" xfId="13561" xr:uid="{00000000-0005-0000-0000-00008C870000}"/>
    <cellStyle name="40% - Dekorfärg3 2 2 2 7 2 2" xfId="49958" xr:uid="{00000000-0005-0000-0000-00008D870000}"/>
    <cellStyle name="40% - Dekorfärg3 2 2 2 7 3" xfId="31058" xr:uid="{00000000-0005-0000-0000-00008E870000}"/>
    <cellStyle name="40% - Dekorfärg3 2 2 2 7 4" xfId="49959" xr:uid="{00000000-0005-0000-0000-00008F870000}"/>
    <cellStyle name="40% - Dekorfärg3 2 2 2 7_Tabell 6a K" xfId="19491" xr:uid="{00000000-0005-0000-0000-000090870000}"/>
    <cellStyle name="40% - Dekorfärg3 2 2 2 8" xfId="9176" xr:uid="{00000000-0005-0000-0000-000091870000}"/>
    <cellStyle name="40% - Dekorfärg3 2 2 2 8 2" xfId="49960" xr:uid="{00000000-0005-0000-0000-000092870000}"/>
    <cellStyle name="40% - Dekorfärg3 2 2 2 8 2 2" xfId="49961" xr:uid="{00000000-0005-0000-0000-000093870000}"/>
    <cellStyle name="40% - Dekorfärg3 2 2 2 8 3" xfId="49962" xr:uid="{00000000-0005-0000-0000-000094870000}"/>
    <cellStyle name="40% - Dekorfärg3 2 2 2 9" xfId="26673" xr:uid="{00000000-0005-0000-0000-000095870000}"/>
    <cellStyle name="40% - Dekorfärg3 2 2 2 9 2" xfId="49963" xr:uid="{00000000-0005-0000-0000-000096870000}"/>
    <cellStyle name="40% - Dekorfärg3 2 2 2_Tabell 6a K" xfId="20385" xr:uid="{00000000-0005-0000-0000-000097870000}"/>
    <cellStyle name="40% - Dekorfärg3 2 2 3" xfId="347" xr:uid="{00000000-0005-0000-0000-000098870000}"/>
    <cellStyle name="40% - Dekorfärg3 2 2 3 10" xfId="49964" xr:uid="{00000000-0005-0000-0000-000099870000}"/>
    <cellStyle name="40% - Dekorfärg3 2 2 3 11" xfId="49965" xr:uid="{00000000-0005-0000-0000-00009A870000}"/>
    <cellStyle name="40% - Dekorfärg3 2 2 3 12" xfId="49966" xr:uid="{00000000-0005-0000-0000-00009B870000}"/>
    <cellStyle name="40% - Dekorfärg3 2 2 3 2" xfId="559" xr:uid="{00000000-0005-0000-0000-00009C870000}"/>
    <cellStyle name="40% - Dekorfärg3 2 2 3 2 2" xfId="983" xr:uid="{00000000-0005-0000-0000-00009D870000}"/>
    <cellStyle name="40% - Dekorfärg3 2 2 3 2 2 2" xfId="1848" xr:uid="{00000000-0005-0000-0000-00009E870000}"/>
    <cellStyle name="40% - Dekorfärg3 2 2 3 2 2 2 2" xfId="4040" xr:uid="{00000000-0005-0000-0000-00009F870000}"/>
    <cellStyle name="40% - Dekorfärg3 2 2 3 2 2 2 2 2" xfId="8426" xr:uid="{00000000-0005-0000-0000-0000A0870000}"/>
    <cellStyle name="40% - Dekorfärg3 2 2 3 2 2 2 2 2 2" xfId="17311" xr:uid="{00000000-0005-0000-0000-0000A1870000}"/>
    <cellStyle name="40% - Dekorfärg3 2 2 3 2 2 2 2 2 2 2" xfId="49967" xr:uid="{00000000-0005-0000-0000-0000A2870000}"/>
    <cellStyle name="40% - Dekorfärg3 2 2 3 2 2 2 2 2 3" xfId="34808" xr:uid="{00000000-0005-0000-0000-0000A3870000}"/>
    <cellStyle name="40% - Dekorfärg3 2 2 3 2 2 2 2 2_Tabell 6a K" xfId="22144" xr:uid="{00000000-0005-0000-0000-0000A4870000}"/>
    <cellStyle name="40% - Dekorfärg3 2 2 3 2 2 2 2 3" xfId="12925" xr:uid="{00000000-0005-0000-0000-0000A5870000}"/>
    <cellStyle name="40% - Dekorfärg3 2 2 3 2 2 2 2 3 2" xfId="49968" xr:uid="{00000000-0005-0000-0000-0000A6870000}"/>
    <cellStyle name="40% - Dekorfärg3 2 2 3 2 2 2 2 4" xfId="30422" xr:uid="{00000000-0005-0000-0000-0000A7870000}"/>
    <cellStyle name="40% - Dekorfärg3 2 2 3 2 2 2 2 5" xfId="49969" xr:uid="{00000000-0005-0000-0000-0000A8870000}"/>
    <cellStyle name="40% - Dekorfärg3 2 2 3 2 2 2 2_Tabell 6a K" xfId="19224" xr:uid="{00000000-0005-0000-0000-0000A9870000}"/>
    <cellStyle name="40% - Dekorfärg3 2 2 3 2 2 2 3" xfId="6233" xr:uid="{00000000-0005-0000-0000-0000AA870000}"/>
    <cellStyle name="40% - Dekorfärg3 2 2 3 2 2 2 3 2" xfId="15118" xr:uid="{00000000-0005-0000-0000-0000AB870000}"/>
    <cellStyle name="40% - Dekorfärg3 2 2 3 2 2 2 3 2 2" xfId="49970" xr:uid="{00000000-0005-0000-0000-0000AC870000}"/>
    <cellStyle name="40% - Dekorfärg3 2 2 3 2 2 2 3 3" xfId="32615" xr:uid="{00000000-0005-0000-0000-0000AD870000}"/>
    <cellStyle name="40% - Dekorfärg3 2 2 3 2 2 2 3 4" xfId="49971" xr:uid="{00000000-0005-0000-0000-0000AE870000}"/>
    <cellStyle name="40% - Dekorfärg3 2 2 3 2 2 2 3_Tabell 6a K" xfId="22290" xr:uid="{00000000-0005-0000-0000-0000AF870000}"/>
    <cellStyle name="40% - Dekorfärg3 2 2 3 2 2 2 4" xfId="10733" xr:uid="{00000000-0005-0000-0000-0000B0870000}"/>
    <cellStyle name="40% - Dekorfärg3 2 2 3 2 2 2 4 2" xfId="49972" xr:uid="{00000000-0005-0000-0000-0000B1870000}"/>
    <cellStyle name="40% - Dekorfärg3 2 2 3 2 2 2 4 2 2" xfId="49973" xr:uid="{00000000-0005-0000-0000-0000B2870000}"/>
    <cellStyle name="40% - Dekorfärg3 2 2 3 2 2 2 4 3" xfId="49974" xr:uid="{00000000-0005-0000-0000-0000B3870000}"/>
    <cellStyle name="40% - Dekorfärg3 2 2 3 2 2 2 5" xfId="28230" xr:uid="{00000000-0005-0000-0000-0000B4870000}"/>
    <cellStyle name="40% - Dekorfärg3 2 2 3 2 2 2 5 2" xfId="49975" xr:uid="{00000000-0005-0000-0000-0000B5870000}"/>
    <cellStyle name="40% - Dekorfärg3 2 2 3 2 2 2 6" xfId="49976" xr:uid="{00000000-0005-0000-0000-0000B6870000}"/>
    <cellStyle name="40% - Dekorfärg3 2 2 3 2 2 2 7" xfId="49977" xr:uid="{00000000-0005-0000-0000-0000B7870000}"/>
    <cellStyle name="40% - Dekorfärg3 2 2 3 2 2 2_Tabell 6a K" xfId="18428" xr:uid="{00000000-0005-0000-0000-0000B8870000}"/>
    <cellStyle name="40% - Dekorfärg3 2 2 3 2 2 3" xfId="3175" xr:uid="{00000000-0005-0000-0000-0000B9870000}"/>
    <cellStyle name="40% - Dekorfärg3 2 2 3 2 2 3 2" xfId="7561" xr:uid="{00000000-0005-0000-0000-0000BA870000}"/>
    <cellStyle name="40% - Dekorfärg3 2 2 3 2 2 3 2 2" xfId="16446" xr:uid="{00000000-0005-0000-0000-0000BB870000}"/>
    <cellStyle name="40% - Dekorfärg3 2 2 3 2 2 3 2 2 2" xfId="49978" xr:uid="{00000000-0005-0000-0000-0000BC870000}"/>
    <cellStyle name="40% - Dekorfärg3 2 2 3 2 2 3 2 3" xfId="33943" xr:uid="{00000000-0005-0000-0000-0000BD870000}"/>
    <cellStyle name="40% - Dekorfärg3 2 2 3 2 2 3 2 4" xfId="49979" xr:uid="{00000000-0005-0000-0000-0000BE870000}"/>
    <cellStyle name="40% - Dekorfärg3 2 2 3 2 2 3 2_Tabell 6a K" xfId="19835" xr:uid="{00000000-0005-0000-0000-0000BF870000}"/>
    <cellStyle name="40% - Dekorfärg3 2 2 3 2 2 3 3" xfId="12060" xr:uid="{00000000-0005-0000-0000-0000C0870000}"/>
    <cellStyle name="40% - Dekorfärg3 2 2 3 2 2 3 3 2" xfId="49980" xr:uid="{00000000-0005-0000-0000-0000C1870000}"/>
    <cellStyle name="40% - Dekorfärg3 2 2 3 2 2 3 3 2 2" xfId="49981" xr:uid="{00000000-0005-0000-0000-0000C2870000}"/>
    <cellStyle name="40% - Dekorfärg3 2 2 3 2 2 3 3 3" xfId="49982" xr:uid="{00000000-0005-0000-0000-0000C3870000}"/>
    <cellStyle name="40% - Dekorfärg3 2 2 3 2 2 3 4" xfId="29557" xr:uid="{00000000-0005-0000-0000-0000C4870000}"/>
    <cellStyle name="40% - Dekorfärg3 2 2 3 2 2 3 4 2" xfId="49983" xr:uid="{00000000-0005-0000-0000-0000C5870000}"/>
    <cellStyle name="40% - Dekorfärg3 2 2 3 2 2 3 5" xfId="49984" xr:uid="{00000000-0005-0000-0000-0000C6870000}"/>
    <cellStyle name="40% - Dekorfärg3 2 2 3 2 2 3 6" xfId="49985" xr:uid="{00000000-0005-0000-0000-0000C7870000}"/>
    <cellStyle name="40% - Dekorfärg3 2 2 3 2 2 3_Tabell 6a K" xfId="24717" xr:uid="{00000000-0005-0000-0000-0000C8870000}"/>
    <cellStyle name="40% - Dekorfärg3 2 2 3 2 2 4" xfId="5368" xr:uid="{00000000-0005-0000-0000-0000C9870000}"/>
    <cellStyle name="40% - Dekorfärg3 2 2 3 2 2 4 2" xfId="14253" xr:uid="{00000000-0005-0000-0000-0000CA870000}"/>
    <cellStyle name="40% - Dekorfärg3 2 2 3 2 2 4 2 2" xfId="49986" xr:uid="{00000000-0005-0000-0000-0000CB870000}"/>
    <cellStyle name="40% - Dekorfärg3 2 2 3 2 2 4 3" xfId="31750" xr:uid="{00000000-0005-0000-0000-0000CC870000}"/>
    <cellStyle name="40% - Dekorfärg3 2 2 3 2 2 4 4" xfId="49987" xr:uid="{00000000-0005-0000-0000-0000CD870000}"/>
    <cellStyle name="40% - Dekorfärg3 2 2 3 2 2 4_Tabell 6a K" xfId="23693" xr:uid="{00000000-0005-0000-0000-0000CE870000}"/>
    <cellStyle name="40% - Dekorfärg3 2 2 3 2 2 5" xfId="9868" xr:uid="{00000000-0005-0000-0000-0000CF870000}"/>
    <cellStyle name="40% - Dekorfärg3 2 2 3 2 2 5 2" xfId="49988" xr:uid="{00000000-0005-0000-0000-0000D0870000}"/>
    <cellStyle name="40% - Dekorfärg3 2 2 3 2 2 5 2 2" xfId="49989" xr:uid="{00000000-0005-0000-0000-0000D1870000}"/>
    <cellStyle name="40% - Dekorfärg3 2 2 3 2 2 5 3" xfId="49990" xr:uid="{00000000-0005-0000-0000-0000D2870000}"/>
    <cellStyle name="40% - Dekorfärg3 2 2 3 2 2 6" xfId="27365" xr:uid="{00000000-0005-0000-0000-0000D3870000}"/>
    <cellStyle name="40% - Dekorfärg3 2 2 3 2 2 6 2" xfId="49991" xr:uid="{00000000-0005-0000-0000-0000D4870000}"/>
    <cellStyle name="40% - Dekorfärg3 2 2 3 2 2 7" xfId="49992" xr:uid="{00000000-0005-0000-0000-0000D5870000}"/>
    <cellStyle name="40% - Dekorfärg3 2 2 3 2 2 8" xfId="49993" xr:uid="{00000000-0005-0000-0000-0000D6870000}"/>
    <cellStyle name="40% - Dekorfärg3 2 2 3 2 2_Tabell 6a K" xfId="21204" xr:uid="{00000000-0005-0000-0000-0000D7870000}"/>
    <cellStyle name="40% - Dekorfärg3 2 2 3 2 3" xfId="1847" xr:uid="{00000000-0005-0000-0000-0000D8870000}"/>
    <cellStyle name="40% - Dekorfärg3 2 2 3 2 3 2" xfId="4039" xr:uid="{00000000-0005-0000-0000-0000D9870000}"/>
    <cellStyle name="40% - Dekorfärg3 2 2 3 2 3 2 2" xfId="8425" xr:uid="{00000000-0005-0000-0000-0000DA870000}"/>
    <cellStyle name="40% - Dekorfärg3 2 2 3 2 3 2 2 2" xfId="17310" xr:uid="{00000000-0005-0000-0000-0000DB870000}"/>
    <cellStyle name="40% - Dekorfärg3 2 2 3 2 3 2 2 2 2" xfId="49994" xr:uid="{00000000-0005-0000-0000-0000DC870000}"/>
    <cellStyle name="40% - Dekorfärg3 2 2 3 2 3 2 2 3" xfId="34807" xr:uid="{00000000-0005-0000-0000-0000DD870000}"/>
    <cellStyle name="40% - Dekorfärg3 2 2 3 2 3 2 2_Tabell 6a K" xfId="21394" xr:uid="{00000000-0005-0000-0000-0000DE870000}"/>
    <cellStyle name="40% - Dekorfärg3 2 2 3 2 3 2 3" xfId="12924" xr:uid="{00000000-0005-0000-0000-0000DF870000}"/>
    <cellStyle name="40% - Dekorfärg3 2 2 3 2 3 2 3 2" xfId="49995" xr:uid="{00000000-0005-0000-0000-0000E0870000}"/>
    <cellStyle name="40% - Dekorfärg3 2 2 3 2 3 2 4" xfId="30421" xr:uid="{00000000-0005-0000-0000-0000E1870000}"/>
    <cellStyle name="40% - Dekorfärg3 2 2 3 2 3 2 5" xfId="49996" xr:uid="{00000000-0005-0000-0000-0000E2870000}"/>
    <cellStyle name="40% - Dekorfärg3 2 2 3 2 3 2_Tabell 6a K" xfId="20763" xr:uid="{00000000-0005-0000-0000-0000E3870000}"/>
    <cellStyle name="40% - Dekorfärg3 2 2 3 2 3 3" xfId="6232" xr:uid="{00000000-0005-0000-0000-0000E4870000}"/>
    <cellStyle name="40% - Dekorfärg3 2 2 3 2 3 3 2" xfId="15117" xr:uid="{00000000-0005-0000-0000-0000E5870000}"/>
    <cellStyle name="40% - Dekorfärg3 2 2 3 2 3 3 2 2" xfId="49997" xr:uid="{00000000-0005-0000-0000-0000E6870000}"/>
    <cellStyle name="40% - Dekorfärg3 2 2 3 2 3 3 3" xfId="32614" xr:uid="{00000000-0005-0000-0000-0000E7870000}"/>
    <cellStyle name="40% - Dekorfärg3 2 2 3 2 3 3 4" xfId="49998" xr:uid="{00000000-0005-0000-0000-0000E8870000}"/>
    <cellStyle name="40% - Dekorfärg3 2 2 3 2 3 3_Tabell 6a K" xfId="17820" xr:uid="{00000000-0005-0000-0000-0000E9870000}"/>
    <cellStyle name="40% - Dekorfärg3 2 2 3 2 3 4" xfId="10732" xr:uid="{00000000-0005-0000-0000-0000EA870000}"/>
    <cellStyle name="40% - Dekorfärg3 2 2 3 2 3 4 2" xfId="49999" xr:uid="{00000000-0005-0000-0000-0000EB870000}"/>
    <cellStyle name="40% - Dekorfärg3 2 2 3 2 3 4 2 2" xfId="50000" xr:uid="{00000000-0005-0000-0000-0000EC870000}"/>
    <cellStyle name="40% - Dekorfärg3 2 2 3 2 3 4 3" xfId="50001" xr:uid="{00000000-0005-0000-0000-0000ED870000}"/>
    <cellStyle name="40% - Dekorfärg3 2 2 3 2 3 5" xfId="28229" xr:uid="{00000000-0005-0000-0000-0000EE870000}"/>
    <cellStyle name="40% - Dekorfärg3 2 2 3 2 3 5 2" xfId="50002" xr:uid="{00000000-0005-0000-0000-0000EF870000}"/>
    <cellStyle name="40% - Dekorfärg3 2 2 3 2 3 6" xfId="50003" xr:uid="{00000000-0005-0000-0000-0000F0870000}"/>
    <cellStyle name="40% - Dekorfärg3 2 2 3 2 3 7" xfId="50004" xr:uid="{00000000-0005-0000-0000-0000F1870000}"/>
    <cellStyle name="40% - Dekorfärg3 2 2 3 2 3_Tabell 6a K" xfId="22205" xr:uid="{00000000-0005-0000-0000-0000F2870000}"/>
    <cellStyle name="40% - Dekorfärg3 2 2 3 2 4" xfId="2751" xr:uid="{00000000-0005-0000-0000-0000F3870000}"/>
    <cellStyle name="40% - Dekorfärg3 2 2 3 2 4 2" xfId="7137" xr:uid="{00000000-0005-0000-0000-0000F4870000}"/>
    <cellStyle name="40% - Dekorfärg3 2 2 3 2 4 2 2" xfId="16022" xr:uid="{00000000-0005-0000-0000-0000F5870000}"/>
    <cellStyle name="40% - Dekorfärg3 2 2 3 2 4 2 2 2" xfId="50005" xr:uid="{00000000-0005-0000-0000-0000F6870000}"/>
    <cellStyle name="40% - Dekorfärg3 2 2 3 2 4 2 3" xfId="33519" xr:uid="{00000000-0005-0000-0000-0000F7870000}"/>
    <cellStyle name="40% - Dekorfärg3 2 2 3 2 4 2 4" xfId="50006" xr:uid="{00000000-0005-0000-0000-0000F8870000}"/>
    <cellStyle name="40% - Dekorfärg3 2 2 3 2 4 2_Tabell 6a K" xfId="22547" xr:uid="{00000000-0005-0000-0000-0000F9870000}"/>
    <cellStyle name="40% - Dekorfärg3 2 2 3 2 4 3" xfId="11636" xr:uid="{00000000-0005-0000-0000-0000FA870000}"/>
    <cellStyle name="40% - Dekorfärg3 2 2 3 2 4 3 2" xfId="50007" xr:uid="{00000000-0005-0000-0000-0000FB870000}"/>
    <cellStyle name="40% - Dekorfärg3 2 2 3 2 4 3 2 2" xfId="50008" xr:uid="{00000000-0005-0000-0000-0000FC870000}"/>
    <cellStyle name="40% - Dekorfärg3 2 2 3 2 4 3 3" xfId="50009" xr:uid="{00000000-0005-0000-0000-0000FD870000}"/>
    <cellStyle name="40% - Dekorfärg3 2 2 3 2 4 4" xfId="29133" xr:uid="{00000000-0005-0000-0000-0000FE870000}"/>
    <cellStyle name="40% - Dekorfärg3 2 2 3 2 4 4 2" xfId="50010" xr:uid="{00000000-0005-0000-0000-0000FF870000}"/>
    <cellStyle name="40% - Dekorfärg3 2 2 3 2 4 5" xfId="50011" xr:uid="{00000000-0005-0000-0000-000000880000}"/>
    <cellStyle name="40% - Dekorfärg3 2 2 3 2 4 6" xfId="50012" xr:uid="{00000000-0005-0000-0000-000001880000}"/>
    <cellStyle name="40% - Dekorfärg3 2 2 3 2 4_Tabell 6a K" xfId="18004" xr:uid="{00000000-0005-0000-0000-000002880000}"/>
    <cellStyle name="40% - Dekorfärg3 2 2 3 2 5" xfId="4944" xr:uid="{00000000-0005-0000-0000-000003880000}"/>
    <cellStyle name="40% - Dekorfärg3 2 2 3 2 5 2" xfId="13829" xr:uid="{00000000-0005-0000-0000-000004880000}"/>
    <cellStyle name="40% - Dekorfärg3 2 2 3 2 5 2 2" xfId="50013" xr:uid="{00000000-0005-0000-0000-000005880000}"/>
    <cellStyle name="40% - Dekorfärg3 2 2 3 2 5 3" xfId="31326" xr:uid="{00000000-0005-0000-0000-000006880000}"/>
    <cellStyle name="40% - Dekorfärg3 2 2 3 2 5 4" xfId="50014" xr:uid="{00000000-0005-0000-0000-000007880000}"/>
    <cellStyle name="40% - Dekorfärg3 2 2 3 2 5_Tabell 6a K" xfId="24216" xr:uid="{00000000-0005-0000-0000-000008880000}"/>
    <cellStyle name="40% - Dekorfärg3 2 2 3 2 6" xfId="9444" xr:uid="{00000000-0005-0000-0000-000009880000}"/>
    <cellStyle name="40% - Dekorfärg3 2 2 3 2 6 2" xfId="50015" xr:uid="{00000000-0005-0000-0000-00000A880000}"/>
    <cellStyle name="40% - Dekorfärg3 2 2 3 2 6 2 2" xfId="50016" xr:uid="{00000000-0005-0000-0000-00000B880000}"/>
    <cellStyle name="40% - Dekorfärg3 2 2 3 2 6 3" xfId="50017" xr:uid="{00000000-0005-0000-0000-00000C880000}"/>
    <cellStyle name="40% - Dekorfärg3 2 2 3 2 7" xfId="26941" xr:uid="{00000000-0005-0000-0000-00000D880000}"/>
    <cellStyle name="40% - Dekorfärg3 2 2 3 2 7 2" xfId="50018" xr:uid="{00000000-0005-0000-0000-00000E880000}"/>
    <cellStyle name="40% - Dekorfärg3 2 2 3 2 8" xfId="50019" xr:uid="{00000000-0005-0000-0000-00000F880000}"/>
    <cellStyle name="40% - Dekorfärg3 2 2 3 2 9" xfId="50020" xr:uid="{00000000-0005-0000-0000-000010880000}"/>
    <cellStyle name="40% - Dekorfärg3 2 2 3 2_Tabell 6a K" xfId="25812" xr:uid="{00000000-0005-0000-0000-000011880000}"/>
    <cellStyle name="40% - Dekorfärg3 2 2 3 3" xfId="771" xr:uid="{00000000-0005-0000-0000-000012880000}"/>
    <cellStyle name="40% - Dekorfärg3 2 2 3 3 2" xfId="1849" xr:uid="{00000000-0005-0000-0000-000013880000}"/>
    <cellStyle name="40% - Dekorfärg3 2 2 3 3 2 2" xfId="4041" xr:uid="{00000000-0005-0000-0000-000014880000}"/>
    <cellStyle name="40% - Dekorfärg3 2 2 3 3 2 2 2" xfId="8427" xr:uid="{00000000-0005-0000-0000-000015880000}"/>
    <cellStyle name="40% - Dekorfärg3 2 2 3 3 2 2 2 2" xfId="17312" xr:uid="{00000000-0005-0000-0000-000016880000}"/>
    <cellStyle name="40% - Dekorfärg3 2 2 3 3 2 2 2 2 2" xfId="50021" xr:uid="{00000000-0005-0000-0000-000017880000}"/>
    <cellStyle name="40% - Dekorfärg3 2 2 3 3 2 2 2 3" xfId="34809" xr:uid="{00000000-0005-0000-0000-000018880000}"/>
    <cellStyle name="40% - Dekorfärg3 2 2 3 3 2 2 2_Tabell 6a K" xfId="23565" xr:uid="{00000000-0005-0000-0000-000019880000}"/>
    <cellStyle name="40% - Dekorfärg3 2 2 3 3 2 2 3" xfId="12926" xr:uid="{00000000-0005-0000-0000-00001A880000}"/>
    <cellStyle name="40% - Dekorfärg3 2 2 3 3 2 2 3 2" xfId="50022" xr:uid="{00000000-0005-0000-0000-00001B880000}"/>
    <cellStyle name="40% - Dekorfärg3 2 2 3 3 2 2 4" xfId="30423" xr:uid="{00000000-0005-0000-0000-00001C880000}"/>
    <cellStyle name="40% - Dekorfärg3 2 2 3 3 2 2 5" xfId="50023" xr:uid="{00000000-0005-0000-0000-00001D880000}"/>
    <cellStyle name="40% - Dekorfärg3 2 2 3 3 2 2_Tabell 6a K" xfId="19638" xr:uid="{00000000-0005-0000-0000-00001E880000}"/>
    <cellStyle name="40% - Dekorfärg3 2 2 3 3 2 3" xfId="6234" xr:uid="{00000000-0005-0000-0000-00001F880000}"/>
    <cellStyle name="40% - Dekorfärg3 2 2 3 3 2 3 2" xfId="15119" xr:uid="{00000000-0005-0000-0000-000020880000}"/>
    <cellStyle name="40% - Dekorfärg3 2 2 3 3 2 3 2 2" xfId="50024" xr:uid="{00000000-0005-0000-0000-000021880000}"/>
    <cellStyle name="40% - Dekorfärg3 2 2 3 3 2 3 3" xfId="32616" xr:uid="{00000000-0005-0000-0000-000022880000}"/>
    <cellStyle name="40% - Dekorfärg3 2 2 3 3 2 3 4" xfId="50025" xr:uid="{00000000-0005-0000-0000-000023880000}"/>
    <cellStyle name="40% - Dekorfärg3 2 2 3 3 2 3_Tabell 6a K" xfId="24332" xr:uid="{00000000-0005-0000-0000-000024880000}"/>
    <cellStyle name="40% - Dekorfärg3 2 2 3 3 2 4" xfId="10734" xr:uid="{00000000-0005-0000-0000-000025880000}"/>
    <cellStyle name="40% - Dekorfärg3 2 2 3 3 2 4 2" xfId="50026" xr:uid="{00000000-0005-0000-0000-000026880000}"/>
    <cellStyle name="40% - Dekorfärg3 2 2 3 3 2 4 2 2" xfId="50027" xr:uid="{00000000-0005-0000-0000-000027880000}"/>
    <cellStyle name="40% - Dekorfärg3 2 2 3 3 2 4 3" xfId="50028" xr:uid="{00000000-0005-0000-0000-000028880000}"/>
    <cellStyle name="40% - Dekorfärg3 2 2 3 3 2 5" xfId="28231" xr:uid="{00000000-0005-0000-0000-000029880000}"/>
    <cellStyle name="40% - Dekorfärg3 2 2 3 3 2 5 2" xfId="50029" xr:uid="{00000000-0005-0000-0000-00002A880000}"/>
    <cellStyle name="40% - Dekorfärg3 2 2 3 3 2 6" xfId="50030" xr:uid="{00000000-0005-0000-0000-00002B880000}"/>
    <cellStyle name="40% - Dekorfärg3 2 2 3 3 2 7" xfId="50031" xr:uid="{00000000-0005-0000-0000-00002C880000}"/>
    <cellStyle name="40% - Dekorfärg3 2 2 3 3 2_Tabell 6a K" xfId="21283" xr:uid="{00000000-0005-0000-0000-00002D880000}"/>
    <cellStyle name="40% - Dekorfärg3 2 2 3 3 3" xfId="2963" xr:uid="{00000000-0005-0000-0000-00002E880000}"/>
    <cellStyle name="40% - Dekorfärg3 2 2 3 3 3 2" xfId="7349" xr:uid="{00000000-0005-0000-0000-00002F880000}"/>
    <cellStyle name="40% - Dekorfärg3 2 2 3 3 3 2 2" xfId="16234" xr:uid="{00000000-0005-0000-0000-000030880000}"/>
    <cellStyle name="40% - Dekorfärg3 2 2 3 3 3 2 2 2" xfId="50032" xr:uid="{00000000-0005-0000-0000-000031880000}"/>
    <cellStyle name="40% - Dekorfärg3 2 2 3 3 3 2 3" xfId="33731" xr:uid="{00000000-0005-0000-0000-000032880000}"/>
    <cellStyle name="40% - Dekorfärg3 2 2 3 3 3 2 4" xfId="50033" xr:uid="{00000000-0005-0000-0000-000033880000}"/>
    <cellStyle name="40% - Dekorfärg3 2 2 3 3 3 2_Tabell 6a K" xfId="19756" xr:uid="{00000000-0005-0000-0000-000034880000}"/>
    <cellStyle name="40% - Dekorfärg3 2 2 3 3 3 3" xfId="11848" xr:uid="{00000000-0005-0000-0000-000035880000}"/>
    <cellStyle name="40% - Dekorfärg3 2 2 3 3 3 3 2" xfId="50034" xr:uid="{00000000-0005-0000-0000-000036880000}"/>
    <cellStyle name="40% - Dekorfärg3 2 2 3 3 3 3 2 2" xfId="50035" xr:uid="{00000000-0005-0000-0000-000037880000}"/>
    <cellStyle name="40% - Dekorfärg3 2 2 3 3 3 3 3" xfId="50036" xr:uid="{00000000-0005-0000-0000-000038880000}"/>
    <cellStyle name="40% - Dekorfärg3 2 2 3 3 3 4" xfId="29345" xr:uid="{00000000-0005-0000-0000-000039880000}"/>
    <cellStyle name="40% - Dekorfärg3 2 2 3 3 3 4 2" xfId="50037" xr:uid="{00000000-0005-0000-0000-00003A880000}"/>
    <cellStyle name="40% - Dekorfärg3 2 2 3 3 3 5" xfId="50038" xr:uid="{00000000-0005-0000-0000-00003B880000}"/>
    <cellStyle name="40% - Dekorfärg3 2 2 3 3 3 6" xfId="50039" xr:uid="{00000000-0005-0000-0000-00003C880000}"/>
    <cellStyle name="40% - Dekorfärg3 2 2 3 3 3_Tabell 6a K" xfId="18635" xr:uid="{00000000-0005-0000-0000-00003D880000}"/>
    <cellStyle name="40% - Dekorfärg3 2 2 3 3 4" xfId="5156" xr:uid="{00000000-0005-0000-0000-00003E880000}"/>
    <cellStyle name="40% - Dekorfärg3 2 2 3 3 4 2" xfId="14041" xr:uid="{00000000-0005-0000-0000-00003F880000}"/>
    <cellStyle name="40% - Dekorfärg3 2 2 3 3 4 2 2" xfId="50040" xr:uid="{00000000-0005-0000-0000-000040880000}"/>
    <cellStyle name="40% - Dekorfärg3 2 2 3 3 4 3" xfId="31538" xr:uid="{00000000-0005-0000-0000-000041880000}"/>
    <cellStyle name="40% - Dekorfärg3 2 2 3 3 4 4" xfId="50041" xr:uid="{00000000-0005-0000-0000-000042880000}"/>
    <cellStyle name="40% - Dekorfärg3 2 2 3 3 4_Tabell 6a K" xfId="19327" xr:uid="{00000000-0005-0000-0000-000043880000}"/>
    <cellStyle name="40% - Dekorfärg3 2 2 3 3 5" xfId="9656" xr:uid="{00000000-0005-0000-0000-000044880000}"/>
    <cellStyle name="40% - Dekorfärg3 2 2 3 3 5 2" xfId="50042" xr:uid="{00000000-0005-0000-0000-000045880000}"/>
    <cellStyle name="40% - Dekorfärg3 2 2 3 3 5 2 2" xfId="50043" xr:uid="{00000000-0005-0000-0000-000046880000}"/>
    <cellStyle name="40% - Dekorfärg3 2 2 3 3 5 3" xfId="50044" xr:uid="{00000000-0005-0000-0000-000047880000}"/>
    <cellStyle name="40% - Dekorfärg3 2 2 3 3 6" xfId="27153" xr:uid="{00000000-0005-0000-0000-000048880000}"/>
    <cellStyle name="40% - Dekorfärg3 2 2 3 3 6 2" xfId="50045" xr:uid="{00000000-0005-0000-0000-000049880000}"/>
    <cellStyle name="40% - Dekorfärg3 2 2 3 3 7" xfId="50046" xr:uid="{00000000-0005-0000-0000-00004A880000}"/>
    <cellStyle name="40% - Dekorfärg3 2 2 3 3 8" xfId="50047" xr:uid="{00000000-0005-0000-0000-00004B880000}"/>
    <cellStyle name="40% - Dekorfärg3 2 2 3 3_Tabell 6a K" xfId="21552" xr:uid="{00000000-0005-0000-0000-00004C880000}"/>
    <cellStyle name="40% - Dekorfärg3 2 2 3 4" xfId="1195" xr:uid="{00000000-0005-0000-0000-00004D880000}"/>
    <cellStyle name="40% - Dekorfärg3 2 2 3 4 2" xfId="1850" xr:uid="{00000000-0005-0000-0000-00004E880000}"/>
    <cellStyle name="40% - Dekorfärg3 2 2 3 4 2 2" xfId="4042" xr:uid="{00000000-0005-0000-0000-00004F880000}"/>
    <cellStyle name="40% - Dekorfärg3 2 2 3 4 2 2 2" xfId="8428" xr:uid="{00000000-0005-0000-0000-000050880000}"/>
    <cellStyle name="40% - Dekorfärg3 2 2 3 4 2 2 2 2" xfId="17313" xr:uid="{00000000-0005-0000-0000-000051880000}"/>
    <cellStyle name="40% - Dekorfärg3 2 2 3 4 2 2 2 2 2" xfId="50048" xr:uid="{00000000-0005-0000-0000-000052880000}"/>
    <cellStyle name="40% - Dekorfärg3 2 2 3 4 2 2 2 3" xfId="34810" xr:uid="{00000000-0005-0000-0000-000053880000}"/>
    <cellStyle name="40% - Dekorfärg3 2 2 3 4 2 2 2_Tabell 6a K" xfId="19989" xr:uid="{00000000-0005-0000-0000-000054880000}"/>
    <cellStyle name="40% - Dekorfärg3 2 2 3 4 2 2 3" xfId="12927" xr:uid="{00000000-0005-0000-0000-000055880000}"/>
    <cellStyle name="40% - Dekorfärg3 2 2 3 4 2 2 3 2" xfId="50049" xr:uid="{00000000-0005-0000-0000-000056880000}"/>
    <cellStyle name="40% - Dekorfärg3 2 2 3 4 2 2 4" xfId="30424" xr:uid="{00000000-0005-0000-0000-000057880000}"/>
    <cellStyle name="40% - Dekorfärg3 2 2 3 4 2 2 5" xfId="50050" xr:uid="{00000000-0005-0000-0000-000058880000}"/>
    <cellStyle name="40% - Dekorfärg3 2 2 3 4 2 2_Tabell 6a K" xfId="25733" xr:uid="{00000000-0005-0000-0000-000059880000}"/>
    <cellStyle name="40% - Dekorfärg3 2 2 3 4 2 3" xfId="6235" xr:uid="{00000000-0005-0000-0000-00005A880000}"/>
    <cellStyle name="40% - Dekorfärg3 2 2 3 4 2 3 2" xfId="15120" xr:uid="{00000000-0005-0000-0000-00005B880000}"/>
    <cellStyle name="40% - Dekorfärg3 2 2 3 4 2 3 2 2" xfId="50051" xr:uid="{00000000-0005-0000-0000-00005C880000}"/>
    <cellStyle name="40% - Dekorfärg3 2 2 3 4 2 3 3" xfId="32617" xr:uid="{00000000-0005-0000-0000-00005D880000}"/>
    <cellStyle name="40% - Dekorfärg3 2 2 3 4 2 3 4" xfId="50052" xr:uid="{00000000-0005-0000-0000-00005E880000}"/>
    <cellStyle name="40% - Dekorfärg3 2 2 3 4 2 3_Tabell 6a K" xfId="18216" xr:uid="{00000000-0005-0000-0000-00005F880000}"/>
    <cellStyle name="40% - Dekorfärg3 2 2 3 4 2 4" xfId="10735" xr:uid="{00000000-0005-0000-0000-000060880000}"/>
    <cellStyle name="40% - Dekorfärg3 2 2 3 4 2 4 2" xfId="50053" xr:uid="{00000000-0005-0000-0000-000061880000}"/>
    <cellStyle name="40% - Dekorfärg3 2 2 3 4 2 4 2 2" xfId="50054" xr:uid="{00000000-0005-0000-0000-000062880000}"/>
    <cellStyle name="40% - Dekorfärg3 2 2 3 4 2 4 3" xfId="50055" xr:uid="{00000000-0005-0000-0000-000063880000}"/>
    <cellStyle name="40% - Dekorfärg3 2 2 3 4 2 5" xfId="28232" xr:uid="{00000000-0005-0000-0000-000064880000}"/>
    <cellStyle name="40% - Dekorfärg3 2 2 3 4 2 5 2" xfId="50056" xr:uid="{00000000-0005-0000-0000-000065880000}"/>
    <cellStyle name="40% - Dekorfärg3 2 2 3 4 2 6" xfId="50057" xr:uid="{00000000-0005-0000-0000-000066880000}"/>
    <cellStyle name="40% - Dekorfärg3 2 2 3 4 2 7" xfId="50058" xr:uid="{00000000-0005-0000-0000-000067880000}"/>
    <cellStyle name="40% - Dekorfärg3 2 2 3 4 2_Tabell 6a K" xfId="25235" xr:uid="{00000000-0005-0000-0000-000068880000}"/>
    <cellStyle name="40% - Dekorfärg3 2 2 3 4 3" xfId="3387" xr:uid="{00000000-0005-0000-0000-000069880000}"/>
    <cellStyle name="40% - Dekorfärg3 2 2 3 4 3 2" xfId="7773" xr:uid="{00000000-0005-0000-0000-00006A880000}"/>
    <cellStyle name="40% - Dekorfärg3 2 2 3 4 3 2 2" xfId="16658" xr:uid="{00000000-0005-0000-0000-00006B880000}"/>
    <cellStyle name="40% - Dekorfärg3 2 2 3 4 3 2 2 2" xfId="50059" xr:uid="{00000000-0005-0000-0000-00006C880000}"/>
    <cellStyle name="40% - Dekorfärg3 2 2 3 4 3 2 3" xfId="34155" xr:uid="{00000000-0005-0000-0000-00006D880000}"/>
    <cellStyle name="40% - Dekorfärg3 2 2 3 4 3 2 4" xfId="50060" xr:uid="{00000000-0005-0000-0000-00006E880000}"/>
    <cellStyle name="40% - Dekorfärg3 2 2 3 4 3 2_Tabell 6a K" xfId="19858" xr:uid="{00000000-0005-0000-0000-00006F880000}"/>
    <cellStyle name="40% - Dekorfärg3 2 2 3 4 3 3" xfId="12272" xr:uid="{00000000-0005-0000-0000-000070880000}"/>
    <cellStyle name="40% - Dekorfärg3 2 2 3 4 3 3 2" xfId="50061" xr:uid="{00000000-0005-0000-0000-000071880000}"/>
    <cellStyle name="40% - Dekorfärg3 2 2 3 4 3 3 2 2" xfId="50062" xr:uid="{00000000-0005-0000-0000-000072880000}"/>
    <cellStyle name="40% - Dekorfärg3 2 2 3 4 3 3 3" xfId="50063" xr:uid="{00000000-0005-0000-0000-000073880000}"/>
    <cellStyle name="40% - Dekorfärg3 2 2 3 4 3 4" xfId="29769" xr:uid="{00000000-0005-0000-0000-000074880000}"/>
    <cellStyle name="40% - Dekorfärg3 2 2 3 4 3 4 2" xfId="50064" xr:uid="{00000000-0005-0000-0000-000075880000}"/>
    <cellStyle name="40% - Dekorfärg3 2 2 3 4 3 5" xfId="50065" xr:uid="{00000000-0005-0000-0000-000076880000}"/>
    <cellStyle name="40% - Dekorfärg3 2 2 3 4 3 6" xfId="50066" xr:uid="{00000000-0005-0000-0000-000077880000}"/>
    <cellStyle name="40% - Dekorfärg3 2 2 3 4 3_Tabell 6a K" xfId="18416" xr:uid="{00000000-0005-0000-0000-000078880000}"/>
    <cellStyle name="40% - Dekorfärg3 2 2 3 4 4" xfId="5580" xr:uid="{00000000-0005-0000-0000-000079880000}"/>
    <cellStyle name="40% - Dekorfärg3 2 2 3 4 4 2" xfId="14465" xr:uid="{00000000-0005-0000-0000-00007A880000}"/>
    <cellStyle name="40% - Dekorfärg3 2 2 3 4 4 2 2" xfId="50067" xr:uid="{00000000-0005-0000-0000-00007B880000}"/>
    <cellStyle name="40% - Dekorfärg3 2 2 3 4 4 3" xfId="31962" xr:uid="{00000000-0005-0000-0000-00007C880000}"/>
    <cellStyle name="40% - Dekorfärg3 2 2 3 4 4 4" xfId="50068" xr:uid="{00000000-0005-0000-0000-00007D880000}"/>
    <cellStyle name="40% - Dekorfärg3 2 2 3 4 4_Tabell 6a K" xfId="22075" xr:uid="{00000000-0005-0000-0000-00007E880000}"/>
    <cellStyle name="40% - Dekorfärg3 2 2 3 4 5" xfId="10080" xr:uid="{00000000-0005-0000-0000-00007F880000}"/>
    <cellStyle name="40% - Dekorfärg3 2 2 3 4 5 2" xfId="50069" xr:uid="{00000000-0005-0000-0000-000080880000}"/>
    <cellStyle name="40% - Dekorfärg3 2 2 3 4 5 2 2" xfId="50070" xr:uid="{00000000-0005-0000-0000-000081880000}"/>
    <cellStyle name="40% - Dekorfärg3 2 2 3 4 5 3" xfId="50071" xr:uid="{00000000-0005-0000-0000-000082880000}"/>
    <cellStyle name="40% - Dekorfärg3 2 2 3 4 6" xfId="27577" xr:uid="{00000000-0005-0000-0000-000083880000}"/>
    <cellStyle name="40% - Dekorfärg3 2 2 3 4 6 2" xfId="50072" xr:uid="{00000000-0005-0000-0000-000084880000}"/>
    <cellStyle name="40% - Dekorfärg3 2 2 3 4 7" xfId="50073" xr:uid="{00000000-0005-0000-0000-000085880000}"/>
    <cellStyle name="40% - Dekorfärg3 2 2 3 4 8" xfId="50074" xr:uid="{00000000-0005-0000-0000-000086880000}"/>
    <cellStyle name="40% - Dekorfärg3 2 2 3 4_Tabell 6a K" xfId="18816" xr:uid="{00000000-0005-0000-0000-000087880000}"/>
    <cellStyle name="40% - Dekorfärg3 2 2 3 5" xfId="1846" xr:uid="{00000000-0005-0000-0000-000088880000}"/>
    <cellStyle name="40% - Dekorfärg3 2 2 3 5 2" xfId="4038" xr:uid="{00000000-0005-0000-0000-000089880000}"/>
    <cellStyle name="40% - Dekorfärg3 2 2 3 5 2 2" xfId="8424" xr:uid="{00000000-0005-0000-0000-00008A880000}"/>
    <cellStyle name="40% - Dekorfärg3 2 2 3 5 2 2 2" xfId="17309" xr:uid="{00000000-0005-0000-0000-00008B880000}"/>
    <cellStyle name="40% - Dekorfärg3 2 2 3 5 2 2 2 2" xfId="50075" xr:uid="{00000000-0005-0000-0000-00008C880000}"/>
    <cellStyle name="40% - Dekorfärg3 2 2 3 5 2 2 3" xfId="34806" xr:uid="{00000000-0005-0000-0000-00008D880000}"/>
    <cellStyle name="40% - Dekorfärg3 2 2 3 5 2 2_Tabell 6a K" xfId="19119" xr:uid="{00000000-0005-0000-0000-00008E880000}"/>
    <cellStyle name="40% - Dekorfärg3 2 2 3 5 2 3" xfId="12923" xr:uid="{00000000-0005-0000-0000-00008F880000}"/>
    <cellStyle name="40% - Dekorfärg3 2 2 3 5 2 3 2" xfId="50076" xr:uid="{00000000-0005-0000-0000-000090880000}"/>
    <cellStyle name="40% - Dekorfärg3 2 2 3 5 2 4" xfId="30420" xr:uid="{00000000-0005-0000-0000-000091880000}"/>
    <cellStyle name="40% - Dekorfärg3 2 2 3 5 2 5" xfId="50077" xr:uid="{00000000-0005-0000-0000-000092880000}"/>
    <cellStyle name="40% - Dekorfärg3 2 2 3 5 2_Tabell 6a K" xfId="21559" xr:uid="{00000000-0005-0000-0000-000093880000}"/>
    <cellStyle name="40% - Dekorfärg3 2 2 3 5 3" xfId="6231" xr:uid="{00000000-0005-0000-0000-000094880000}"/>
    <cellStyle name="40% - Dekorfärg3 2 2 3 5 3 2" xfId="15116" xr:uid="{00000000-0005-0000-0000-000095880000}"/>
    <cellStyle name="40% - Dekorfärg3 2 2 3 5 3 2 2" xfId="50078" xr:uid="{00000000-0005-0000-0000-000096880000}"/>
    <cellStyle name="40% - Dekorfärg3 2 2 3 5 3 3" xfId="32613" xr:uid="{00000000-0005-0000-0000-000097880000}"/>
    <cellStyle name="40% - Dekorfärg3 2 2 3 5 3 4" xfId="50079" xr:uid="{00000000-0005-0000-0000-000098880000}"/>
    <cellStyle name="40% - Dekorfärg3 2 2 3 5 3_Tabell 6a K" xfId="18136" xr:uid="{00000000-0005-0000-0000-000099880000}"/>
    <cellStyle name="40% - Dekorfärg3 2 2 3 5 4" xfId="10731" xr:uid="{00000000-0005-0000-0000-00009A880000}"/>
    <cellStyle name="40% - Dekorfärg3 2 2 3 5 4 2" xfId="50080" xr:uid="{00000000-0005-0000-0000-00009B880000}"/>
    <cellStyle name="40% - Dekorfärg3 2 2 3 5 4 2 2" xfId="50081" xr:uid="{00000000-0005-0000-0000-00009C880000}"/>
    <cellStyle name="40% - Dekorfärg3 2 2 3 5 4 3" xfId="50082" xr:uid="{00000000-0005-0000-0000-00009D880000}"/>
    <cellStyle name="40% - Dekorfärg3 2 2 3 5 5" xfId="28228" xr:uid="{00000000-0005-0000-0000-00009E880000}"/>
    <cellStyle name="40% - Dekorfärg3 2 2 3 5 5 2" xfId="50083" xr:uid="{00000000-0005-0000-0000-00009F880000}"/>
    <cellStyle name="40% - Dekorfärg3 2 2 3 5 6" xfId="50084" xr:uid="{00000000-0005-0000-0000-0000A0880000}"/>
    <cellStyle name="40% - Dekorfärg3 2 2 3 5 7" xfId="50085" xr:uid="{00000000-0005-0000-0000-0000A1880000}"/>
    <cellStyle name="40% - Dekorfärg3 2 2 3 5_Tabell 6a K" xfId="18392" xr:uid="{00000000-0005-0000-0000-0000A2880000}"/>
    <cellStyle name="40% - Dekorfärg3 2 2 3 6" xfId="2539" xr:uid="{00000000-0005-0000-0000-0000A3880000}"/>
    <cellStyle name="40% - Dekorfärg3 2 2 3 6 2" xfId="6925" xr:uid="{00000000-0005-0000-0000-0000A4880000}"/>
    <cellStyle name="40% - Dekorfärg3 2 2 3 6 2 2" xfId="15810" xr:uid="{00000000-0005-0000-0000-0000A5880000}"/>
    <cellStyle name="40% - Dekorfärg3 2 2 3 6 2 2 2" xfId="50086" xr:uid="{00000000-0005-0000-0000-0000A6880000}"/>
    <cellStyle name="40% - Dekorfärg3 2 2 3 6 2 3" xfId="33307" xr:uid="{00000000-0005-0000-0000-0000A7880000}"/>
    <cellStyle name="40% - Dekorfärg3 2 2 3 6 2 4" xfId="50087" xr:uid="{00000000-0005-0000-0000-0000A8880000}"/>
    <cellStyle name="40% - Dekorfärg3 2 2 3 6 2_Tabell 6a K" xfId="18578" xr:uid="{00000000-0005-0000-0000-0000A9880000}"/>
    <cellStyle name="40% - Dekorfärg3 2 2 3 6 3" xfId="11424" xr:uid="{00000000-0005-0000-0000-0000AA880000}"/>
    <cellStyle name="40% - Dekorfärg3 2 2 3 6 3 2" xfId="50088" xr:uid="{00000000-0005-0000-0000-0000AB880000}"/>
    <cellStyle name="40% - Dekorfärg3 2 2 3 6 3 2 2" xfId="50089" xr:uid="{00000000-0005-0000-0000-0000AC880000}"/>
    <cellStyle name="40% - Dekorfärg3 2 2 3 6 3 3" xfId="50090" xr:uid="{00000000-0005-0000-0000-0000AD880000}"/>
    <cellStyle name="40% - Dekorfärg3 2 2 3 6 4" xfId="28921" xr:uid="{00000000-0005-0000-0000-0000AE880000}"/>
    <cellStyle name="40% - Dekorfärg3 2 2 3 6 4 2" xfId="50091" xr:uid="{00000000-0005-0000-0000-0000AF880000}"/>
    <cellStyle name="40% - Dekorfärg3 2 2 3 6 5" xfId="50092" xr:uid="{00000000-0005-0000-0000-0000B0880000}"/>
    <cellStyle name="40% - Dekorfärg3 2 2 3 6 6" xfId="50093" xr:uid="{00000000-0005-0000-0000-0000B1880000}"/>
    <cellStyle name="40% - Dekorfärg3 2 2 3 6_Tabell 6a K" xfId="21396" xr:uid="{00000000-0005-0000-0000-0000B2880000}"/>
    <cellStyle name="40% - Dekorfärg3 2 2 3 7" xfId="4732" xr:uid="{00000000-0005-0000-0000-0000B3880000}"/>
    <cellStyle name="40% - Dekorfärg3 2 2 3 7 2" xfId="13617" xr:uid="{00000000-0005-0000-0000-0000B4880000}"/>
    <cellStyle name="40% - Dekorfärg3 2 2 3 7 2 2" xfId="50094" xr:uid="{00000000-0005-0000-0000-0000B5880000}"/>
    <cellStyle name="40% - Dekorfärg3 2 2 3 7 3" xfId="31114" xr:uid="{00000000-0005-0000-0000-0000B6880000}"/>
    <cellStyle name="40% - Dekorfärg3 2 2 3 7 4" xfId="50095" xr:uid="{00000000-0005-0000-0000-0000B7880000}"/>
    <cellStyle name="40% - Dekorfärg3 2 2 3 7_Tabell 6a K" xfId="25146" xr:uid="{00000000-0005-0000-0000-0000B8880000}"/>
    <cellStyle name="40% - Dekorfärg3 2 2 3 8" xfId="9232" xr:uid="{00000000-0005-0000-0000-0000B9880000}"/>
    <cellStyle name="40% - Dekorfärg3 2 2 3 8 2" xfId="50096" xr:uid="{00000000-0005-0000-0000-0000BA880000}"/>
    <cellStyle name="40% - Dekorfärg3 2 2 3 8 2 2" xfId="50097" xr:uid="{00000000-0005-0000-0000-0000BB880000}"/>
    <cellStyle name="40% - Dekorfärg3 2 2 3 8 3" xfId="50098" xr:uid="{00000000-0005-0000-0000-0000BC880000}"/>
    <cellStyle name="40% - Dekorfärg3 2 2 3 9" xfId="26729" xr:uid="{00000000-0005-0000-0000-0000BD880000}"/>
    <cellStyle name="40% - Dekorfärg3 2 2 3 9 2" xfId="50099" xr:uid="{00000000-0005-0000-0000-0000BE880000}"/>
    <cellStyle name="40% - Dekorfärg3 2 2 3_Tabell 6a K" xfId="21926" xr:uid="{00000000-0005-0000-0000-0000BF880000}"/>
    <cellStyle name="40% - Dekorfärg3 2 2 4" xfId="223" xr:uid="{00000000-0005-0000-0000-0000C0880000}"/>
    <cellStyle name="40% - Dekorfärg3 2 2 4 10" xfId="50100" xr:uid="{00000000-0005-0000-0000-0000C1880000}"/>
    <cellStyle name="40% - Dekorfärg3 2 2 4 11" xfId="50101" xr:uid="{00000000-0005-0000-0000-0000C2880000}"/>
    <cellStyle name="40% - Dekorfärg3 2 2 4 12" xfId="50102" xr:uid="{00000000-0005-0000-0000-0000C3880000}"/>
    <cellStyle name="40% - Dekorfärg3 2 2 4 2" xfId="435" xr:uid="{00000000-0005-0000-0000-0000C4880000}"/>
    <cellStyle name="40% - Dekorfärg3 2 2 4 2 2" xfId="859" xr:uid="{00000000-0005-0000-0000-0000C5880000}"/>
    <cellStyle name="40% - Dekorfärg3 2 2 4 2 2 2" xfId="1853" xr:uid="{00000000-0005-0000-0000-0000C6880000}"/>
    <cellStyle name="40% - Dekorfärg3 2 2 4 2 2 2 2" xfId="4045" xr:uid="{00000000-0005-0000-0000-0000C7880000}"/>
    <cellStyle name="40% - Dekorfärg3 2 2 4 2 2 2 2 2" xfId="8431" xr:uid="{00000000-0005-0000-0000-0000C8880000}"/>
    <cellStyle name="40% - Dekorfärg3 2 2 4 2 2 2 2 2 2" xfId="17316" xr:uid="{00000000-0005-0000-0000-0000C9880000}"/>
    <cellStyle name="40% - Dekorfärg3 2 2 4 2 2 2 2 2 2 2" xfId="50103" xr:uid="{00000000-0005-0000-0000-0000CA880000}"/>
    <cellStyle name="40% - Dekorfärg3 2 2 4 2 2 2 2 2 3" xfId="34813" xr:uid="{00000000-0005-0000-0000-0000CB880000}"/>
    <cellStyle name="40% - Dekorfärg3 2 2 4 2 2 2 2 2_Tabell 6a K" xfId="17847" xr:uid="{00000000-0005-0000-0000-0000CC880000}"/>
    <cellStyle name="40% - Dekorfärg3 2 2 4 2 2 2 2 3" xfId="12930" xr:uid="{00000000-0005-0000-0000-0000CD880000}"/>
    <cellStyle name="40% - Dekorfärg3 2 2 4 2 2 2 2 3 2" xfId="50104" xr:uid="{00000000-0005-0000-0000-0000CE880000}"/>
    <cellStyle name="40% - Dekorfärg3 2 2 4 2 2 2 2 4" xfId="30427" xr:uid="{00000000-0005-0000-0000-0000CF880000}"/>
    <cellStyle name="40% - Dekorfärg3 2 2 4 2 2 2 2 5" xfId="50105" xr:uid="{00000000-0005-0000-0000-0000D0880000}"/>
    <cellStyle name="40% - Dekorfärg3 2 2 4 2 2 2 2_Tabell 6a K" xfId="24659" xr:uid="{00000000-0005-0000-0000-0000D1880000}"/>
    <cellStyle name="40% - Dekorfärg3 2 2 4 2 2 2 3" xfId="6238" xr:uid="{00000000-0005-0000-0000-0000D2880000}"/>
    <cellStyle name="40% - Dekorfärg3 2 2 4 2 2 2 3 2" xfId="15123" xr:uid="{00000000-0005-0000-0000-0000D3880000}"/>
    <cellStyle name="40% - Dekorfärg3 2 2 4 2 2 2 3 2 2" xfId="50106" xr:uid="{00000000-0005-0000-0000-0000D4880000}"/>
    <cellStyle name="40% - Dekorfärg3 2 2 4 2 2 2 3 3" xfId="32620" xr:uid="{00000000-0005-0000-0000-0000D5880000}"/>
    <cellStyle name="40% - Dekorfärg3 2 2 4 2 2 2 3 4" xfId="50107" xr:uid="{00000000-0005-0000-0000-0000D6880000}"/>
    <cellStyle name="40% - Dekorfärg3 2 2 4 2 2 2 3_Tabell 6a K" xfId="21662" xr:uid="{00000000-0005-0000-0000-0000D7880000}"/>
    <cellStyle name="40% - Dekorfärg3 2 2 4 2 2 2 4" xfId="10738" xr:uid="{00000000-0005-0000-0000-0000D8880000}"/>
    <cellStyle name="40% - Dekorfärg3 2 2 4 2 2 2 4 2" xfId="50108" xr:uid="{00000000-0005-0000-0000-0000D9880000}"/>
    <cellStyle name="40% - Dekorfärg3 2 2 4 2 2 2 4 2 2" xfId="50109" xr:uid="{00000000-0005-0000-0000-0000DA880000}"/>
    <cellStyle name="40% - Dekorfärg3 2 2 4 2 2 2 4 3" xfId="50110" xr:uid="{00000000-0005-0000-0000-0000DB880000}"/>
    <cellStyle name="40% - Dekorfärg3 2 2 4 2 2 2 5" xfId="28235" xr:uid="{00000000-0005-0000-0000-0000DC880000}"/>
    <cellStyle name="40% - Dekorfärg3 2 2 4 2 2 2 5 2" xfId="50111" xr:uid="{00000000-0005-0000-0000-0000DD880000}"/>
    <cellStyle name="40% - Dekorfärg3 2 2 4 2 2 2 6" xfId="50112" xr:uid="{00000000-0005-0000-0000-0000DE880000}"/>
    <cellStyle name="40% - Dekorfärg3 2 2 4 2 2 2 7" xfId="50113" xr:uid="{00000000-0005-0000-0000-0000DF880000}"/>
    <cellStyle name="40% - Dekorfärg3 2 2 4 2 2 2_Tabell 6a K" xfId="20076" xr:uid="{00000000-0005-0000-0000-0000E0880000}"/>
    <cellStyle name="40% - Dekorfärg3 2 2 4 2 2 3" xfId="3051" xr:uid="{00000000-0005-0000-0000-0000E1880000}"/>
    <cellStyle name="40% - Dekorfärg3 2 2 4 2 2 3 2" xfId="7437" xr:uid="{00000000-0005-0000-0000-0000E2880000}"/>
    <cellStyle name="40% - Dekorfärg3 2 2 4 2 2 3 2 2" xfId="16322" xr:uid="{00000000-0005-0000-0000-0000E3880000}"/>
    <cellStyle name="40% - Dekorfärg3 2 2 4 2 2 3 2 2 2" xfId="50114" xr:uid="{00000000-0005-0000-0000-0000E4880000}"/>
    <cellStyle name="40% - Dekorfärg3 2 2 4 2 2 3 2 3" xfId="33819" xr:uid="{00000000-0005-0000-0000-0000E5880000}"/>
    <cellStyle name="40% - Dekorfärg3 2 2 4 2 2 3 2 4" xfId="50115" xr:uid="{00000000-0005-0000-0000-0000E6880000}"/>
    <cellStyle name="40% - Dekorfärg3 2 2 4 2 2 3 2_Tabell 6a K" xfId="22233" xr:uid="{00000000-0005-0000-0000-0000E7880000}"/>
    <cellStyle name="40% - Dekorfärg3 2 2 4 2 2 3 3" xfId="11936" xr:uid="{00000000-0005-0000-0000-0000E8880000}"/>
    <cellStyle name="40% - Dekorfärg3 2 2 4 2 2 3 3 2" xfId="50116" xr:uid="{00000000-0005-0000-0000-0000E9880000}"/>
    <cellStyle name="40% - Dekorfärg3 2 2 4 2 2 3 3 2 2" xfId="50117" xr:uid="{00000000-0005-0000-0000-0000EA880000}"/>
    <cellStyle name="40% - Dekorfärg3 2 2 4 2 2 3 3 3" xfId="50118" xr:uid="{00000000-0005-0000-0000-0000EB880000}"/>
    <cellStyle name="40% - Dekorfärg3 2 2 4 2 2 3 4" xfId="29433" xr:uid="{00000000-0005-0000-0000-0000EC880000}"/>
    <cellStyle name="40% - Dekorfärg3 2 2 4 2 2 3 4 2" xfId="50119" xr:uid="{00000000-0005-0000-0000-0000ED880000}"/>
    <cellStyle name="40% - Dekorfärg3 2 2 4 2 2 3 5" xfId="50120" xr:uid="{00000000-0005-0000-0000-0000EE880000}"/>
    <cellStyle name="40% - Dekorfärg3 2 2 4 2 2 3 6" xfId="50121" xr:uid="{00000000-0005-0000-0000-0000EF880000}"/>
    <cellStyle name="40% - Dekorfärg3 2 2 4 2 2 3_Tabell 6a K" xfId="26269" xr:uid="{00000000-0005-0000-0000-0000F0880000}"/>
    <cellStyle name="40% - Dekorfärg3 2 2 4 2 2 4" xfId="5244" xr:uid="{00000000-0005-0000-0000-0000F1880000}"/>
    <cellStyle name="40% - Dekorfärg3 2 2 4 2 2 4 2" xfId="14129" xr:uid="{00000000-0005-0000-0000-0000F2880000}"/>
    <cellStyle name="40% - Dekorfärg3 2 2 4 2 2 4 2 2" xfId="50122" xr:uid="{00000000-0005-0000-0000-0000F3880000}"/>
    <cellStyle name="40% - Dekorfärg3 2 2 4 2 2 4 3" xfId="31626" xr:uid="{00000000-0005-0000-0000-0000F4880000}"/>
    <cellStyle name="40% - Dekorfärg3 2 2 4 2 2 4 4" xfId="50123" xr:uid="{00000000-0005-0000-0000-0000F5880000}"/>
    <cellStyle name="40% - Dekorfärg3 2 2 4 2 2 4_Tabell 6a K" xfId="20537" xr:uid="{00000000-0005-0000-0000-0000F6880000}"/>
    <cellStyle name="40% - Dekorfärg3 2 2 4 2 2 5" xfId="9744" xr:uid="{00000000-0005-0000-0000-0000F7880000}"/>
    <cellStyle name="40% - Dekorfärg3 2 2 4 2 2 5 2" xfId="50124" xr:uid="{00000000-0005-0000-0000-0000F8880000}"/>
    <cellStyle name="40% - Dekorfärg3 2 2 4 2 2 5 2 2" xfId="50125" xr:uid="{00000000-0005-0000-0000-0000F9880000}"/>
    <cellStyle name="40% - Dekorfärg3 2 2 4 2 2 5 3" xfId="50126" xr:uid="{00000000-0005-0000-0000-0000FA880000}"/>
    <cellStyle name="40% - Dekorfärg3 2 2 4 2 2 6" xfId="27241" xr:uid="{00000000-0005-0000-0000-0000FB880000}"/>
    <cellStyle name="40% - Dekorfärg3 2 2 4 2 2 6 2" xfId="50127" xr:uid="{00000000-0005-0000-0000-0000FC880000}"/>
    <cellStyle name="40% - Dekorfärg3 2 2 4 2 2 7" xfId="50128" xr:uid="{00000000-0005-0000-0000-0000FD880000}"/>
    <cellStyle name="40% - Dekorfärg3 2 2 4 2 2 8" xfId="50129" xr:uid="{00000000-0005-0000-0000-0000FE880000}"/>
    <cellStyle name="40% - Dekorfärg3 2 2 4 2 2_Tabell 6a K" xfId="25310" xr:uid="{00000000-0005-0000-0000-0000FF880000}"/>
    <cellStyle name="40% - Dekorfärg3 2 2 4 2 3" xfId="1852" xr:uid="{00000000-0005-0000-0000-000000890000}"/>
    <cellStyle name="40% - Dekorfärg3 2 2 4 2 3 2" xfId="4044" xr:uid="{00000000-0005-0000-0000-000001890000}"/>
    <cellStyle name="40% - Dekorfärg3 2 2 4 2 3 2 2" xfId="8430" xr:uid="{00000000-0005-0000-0000-000002890000}"/>
    <cellStyle name="40% - Dekorfärg3 2 2 4 2 3 2 2 2" xfId="17315" xr:uid="{00000000-0005-0000-0000-000003890000}"/>
    <cellStyle name="40% - Dekorfärg3 2 2 4 2 3 2 2 2 2" xfId="50130" xr:uid="{00000000-0005-0000-0000-000004890000}"/>
    <cellStyle name="40% - Dekorfärg3 2 2 4 2 3 2 2 3" xfId="34812" xr:uid="{00000000-0005-0000-0000-000005890000}"/>
    <cellStyle name="40% - Dekorfärg3 2 2 4 2 3 2 2_Tabell 6a K" xfId="22488" xr:uid="{00000000-0005-0000-0000-000006890000}"/>
    <cellStyle name="40% - Dekorfärg3 2 2 4 2 3 2 3" xfId="12929" xr:uid="{00000000-0005-0000-0000-000007890000}"/>
    <cellStyle name="40% - Dekorfärg3 2 2 4 2 3 2 3 2" xfId="50131" xr:uid="{00000000-0005-0000-0000-000008890000}"/>
    <cellStyle name="40% - Dekorfärg3 2 2 4 2 3 2 4" xfId="30426" xr:uid="{00000000-0005-0000-0000-000009890000}"/>
    <cellStyle name="40% - Dekorfärg3 2 2 4 2 3 2 5" xfId="50132" xr:uid="{00000000-0005-0000-0000-00000A890000}"/>
    <cellStyle name="40% - Dekorfärg3 2 2 4 2 3 2_Tabell 6a K" xfId="22276" xr:uid="{00000000-0005-0000-0000-00000B890000}"/>
    <cellStyle name="40% - Dekorfärg3 2 2 4 2 3 3" xfId="6237" xr:uid="{00000000-0005-0000-0000-00000C890000}"/>
    <cellStyle name="40% - Dekorfärg3 2 2 4 2 3 3 2" xfId="15122" xr:uid="{00000000-0005-0000-0000-00000D890000}"/>
    <cellStyle name="40% - Dekorfärg3 2 2 4 2 3 3 2 2" xfId="50133" xr:uid="{00000000-0005-0000-0000-00000E890000}"/>
    <cellStyle name="40% - Dekorfärg3 2 2 4 2 3 3 3" xfId="32619" xr:uid="{00000000-0005-0000-0000-00000F890000}"/>
    <cellStyle name="40% - Dekorfärg3 2 2 4 2 3 3 4" xfId="50134" xr:uid="{00000000-0005-0000-0000-000010890000}"/>
    <cellStyle name="40% - Dekorfärg3 2 2 4 2 3 3_Tabell 6a K" xfId="22187" xr:uid="{00000000-0005-0000-0000-000011890000}"/>
    <cellStyle name="40% - Dekorfärg3 2 2 4 2 3 4" xfId="10737" xr:uid="{00000000-0005-0000-0000-000012890000}"/>
    <cellStyle name="40% - Dekorfärg3 2 2 4 2 3 4 2" xfId="50135" xr:uid="{00000000-0005-0000-0000-000013890000}"/>
    <cellStyle name="40% - Dekorfärg3 2 2 4 2 3 4 2 2" xfId="50136" xr:uid="{00000000-0005-0000-0000-000014890000}"/>
    <cellStyle name="40% - Dekorfärg3 2 2 4 2 3 4 3" xfId="50137" xr:uid="{00000000-0005-0000-0000-000015890000}"/>
    <cellStyle name="40% - Dekorfärg3 2 2 4 2 3 5" xfId="28234" xr:uid="{00000000-0005-0000-0000-000016890000}"/>
    <cellStyle name="40% - Dekorfärg3 2 2 4 2 3 5 2" xfId="50138" xr:uid="{00000000-0005-0000-0000-000017890000}"/>
    <cellStyle name="40% - Dekorfärg3 2 2 4 2 3 6" xfId="50139" xr:uid="{00000000-0005-0000-0000-000018890000}"/>
    <cellStyle name="40% - Dekorfärg3 2 2 4 2 3 7" xfId="50140" xr:uid="{00000000-0005-0000-0000-000019890000}"/>
    <cellStyle name="40% - Dekorfärg3 2 2 4 2 3_Tabell 6a K" xfId="23003" xr:uid="{00000000-0005-0000-0000-00001A890000}"/>
    <cellStyle name="40% - Dekorfärg3 2 2 4 2 4" xfId="2627" xr:uid="{00000000-0005-0000-0000-00001B890000}"/>
    <cellStyle name="40% - Dekorfärg3 2 2 4 2 4 2" xfId="7013" xr:uid="{00000000-0005-0000-0000-00001C890000}"/>
    <cellStyle name="40% - Dekorfärg3 2 2 4 2 4 2 2" xfId="15898" xr:uid="{00000000-0005-0000-0000-00001D890000}"/>
    <cellStyle name="40% - Dekorfärg3 2 2 4 2 4 2 2 2" xfId="50141" xr:uid="{00000000-0005-0000-0000-00001E890000}"/>
    <cellStyle name="40% - Dekorfärg3 2 2 4 2 4 2 3" xfId="33395" xr:uid="{00000000-0005-0000-0000-00001F890000}"/>
    <cellStyle name="40% - Dekorfärg3 2 2 4 2 4 2 4" xfId="50142" xr:uid="{00000000-0005-0000-0000-000020890000}"/>
    <cellStyle name="40% - Dekorfärg3 2 2 4 2 4 2_Tabell 6a K" xfId="24099" xr:uid="{00000000-0005-0000-0000-000021890000}"/>
    <cellStyle name="40% - Dekorfärg3 2 2 4 2 4 3" xfId="11512" xr:uid="{00000000-0005-0000-0000-000022890000}"/>
    <cellStyle name="40% - Dekorfärg3 2 2 4 2 4 3 2" xfId="50143" xr:uid="{00000000-0005-0000-0000-000023890000}"/>
    <cellStyle name="40% - Dekorfärg3 2 2 4 2 4 3 2 2" xfId="50144" xr:uid="{00000000-0005-0000-0000-000024890000}"/>
    <cellStyle name="40% - Dekorfärg3 2 2 4 2 4 3 3" xfId="50145" xr:uid="{00000000-0005-0000-0000-000025890000}"/>
    <cellStyle name="40% - Dekorfärg3 2 2 4 2 4 4" xfId="29009" xr:uid="{00000000-0005-0000-0000-000026890000}"/>
    <cellStyle name="40% - Dekorfärg3 2 2 4 2 4 4 2" xfId="50146" xr:uid="{00000000-0005-0000-0000-000027890000}"/>
    <cellStyle name="40% - Dekorfärg3 2 2 4 2 4 5" xfId="50147" xr:uid="{00000000-0005-0000-0000-000028890000}"/>
    <cellStyle name="40% - Dekorfärg3 2 2 4 2 4 6" xfId="50148" xr:uid="{00000000-0005-0000-0000-000029890000}"/>
    <cellStyle name="40% - Dekorfärg3 2 2 4 2 4_Tabell 6a K" xfId="26003" xr:uid="{00000000-0005-0000-0000-00002A890000}"/>
    <cellStyle name="40% - Dekorfärg3 2 2 4 2 5" xfId="4820" xr:uid="{00000000-0005-0000-0000-00002B890000}"/>
    <cellStyle name="40% - Dekorfärg3 2 2 4 2 5 2" xfId="13705" xr:uid="{00000000-0005-0000-0000-00002C890000}"/>
    <cellStyle name="40% - Dekorfärg3 2 2 4 2 5 2 2" xfId="50149" xr:uid="{00000000-0005-0000-0000-00002D890000}"/>
    <cellStyle name="40% - Dekorfärg3 2 2 4 2 5 3" xfId="31202" xr:uid="{00000000-0005-0000-0000-00002E890000}"/>
    <cellStyle name="40% - Dekorfärg3 2 2 4 2 5 4" xfId="50150" xr:uid="{00000000-0005-0000-0000-00002F890000}"/>
    <cellStyle name="40% - Dekorfärg3 2 2 4 2 5_Tabell 6a K" xfId="17810" xr:uid="{00000000-0005-0000-0000-000030890000}"/>
    <cellStyle name="40% - Dekorfärg3 2 2 4 2 6" xfId="9320" xr:uid="{00000000-0005-0000-0000-000031890000}"/>
    <cellStyle name="40% - Dekorfärg3 2 2 4 2 6 2" xfId="50151" xr:uid="{00000000-0005-0000-0000-000032890000}"/>
    <cellStyle name="40% - Dekorfärg3 2 2 4 2 6 2 2" xfId="50152" xr:uid="{00000000-0005-0000-0000-000033890000}"/>
    <cellStyle name="40% - Dekorfärg3 2 2 4 2 6 3" xfId="50153" xr:uid="{00000000-0005-0000-0000-000034890000}"/>
    <cellStyle name="40% - Dekorfärg3 2 2 4 2 7" xfId="26817" xr:uid="{00000000-0005-0000-0000-000035890000}"/>
    <cellStyle name="40% - Dekorfärg3 2 2 4 2 7 2" xfId="50154" xr:uid="{00000000-0005-0000-0000-000036890000}"/>
    <cellStyle name="40% - Dekorfärg3 2 2 4 2 8" xfId="50155" xr:uid="{00000000-0005-0000-0000-000037890000}"/>
    <cellStyle name="40% - Dekorfärg3 2 2 4 2 9" xfId="50156" xr:uid="{00000000-0005-0000-0000-000038890000}"/>
    <cellStyle name="40% - Dekorfärg3 2 2 4 2_Tabell 6a K" xfId="25796" xr:uid="{00000000-0005-0000-0000-000039890000}"/>
    <cellStyle name="40% - Dekorfärg3 2 2 4 3" xfId="647" xr:uid="{00000000-0005-0000-0000-00003A890000}"/>
    <cellStyle name="40% - Dekorfärg3 2 2 4 3 2" xfId="1854" xr:uid="{00000000-0005-0000-0000-00003B890000}"/>
    <cellStyle name="40% - Dekorfärg3 2 2 4 3 2 2" xfId="4046" xr:uid="{00000000-0005-0000-0000-00003C890000}"/>
    <cellStyle name="40% - Dekorfärg3 2 2 4 3 2 2 2" xfId="8432" xr:uid="{00000000-0005-0000-0000-00003D890000}"/>
    <cellStyle name="40% - Dekorfärg3 2 2 4 3 2 2 2 2" xfId="17317" xr:uid="{00000000-0005-0000-0000-00003E890000}"/>
    <cellStyle name="40% - Dekorfärg3 2 2 4 3 2 2 2 2 2" xfId="50157" xr:uid="{00000000-0005-0000-0000-00003F890000}"/>
    <cellStyle name="40% - Dekorfärg3 2 2 4 3 2 2 2 3" xfId="34814" xr:uid="{00000000-0005-0000-0000-000040890000}"/>
    <cellStyle name="40% - Dekorfärg3 2 2 4 3 2 2 2_Tabell 6a K" xfId="19226" xr:uid="{00000000-0005-0000-0000-000041890000}"/>
    <cellStyle name="40% - Dekorfärg3 2 2 4 3 2 2 3" xfId="12931" xr:uid="{00000000-0005-0000-0000-000042890000}"/>
    <cellStyle name="40% - Dekorfärg3 2 2 4 3 2 2 3 2" xfId="50158" xr:uid="{00000000-0005-0000-0000-000043890000}"/>
    <cellStyle name="40% - Dekorfärg3 2 2 4 3 2 2 4" xfId="30428" xr:uid="{00000000-0005-0000-0000-000044890000}"/>
    <cellStyle name="40% - Dekorfärg3 2 2 4 3 2 2 5" xfId="50159" xr:uid="{00000000-0005-0000-0000-000045890000}"/>
    <cellStyle name="40% - Dekorfärg3 2 2 4 3 2 2_Tabell 6a K" xfId="20190" xr:uid="{00000000-0005-0000-0000-000046890000}"/>
    <cellStyle name="40% - Dekorfärg3 2 2 4 3 2 3" xfId="6239" xr:uid="{00000000-0005-0000-0000-000047890000}"/>
    <cellStyle name="40% - Dekorfärg3 2 2 4 3 2 3 2" xfId="15124" xr:uid="{00000000-0005-0000-0000-000048890000}"/>
    <cellStyle name="40% - Dekorfärg3 2 2 4 3 2 3 2 2" xfId="50160" xr:uid="{00000000-0005-0000-0000-000049890000}"/>
    <cellStyle name="40% - Dekorfärg3 2 2 4 3 2 3 3" xfId="32621" xr:uid="{00000000-0005-0000-0000-00004A890000}"/>
    <cellStyle name="40% - Dekorfärg3 2 2 4 3 2 3 4" xfId="50161" xr:uid="{00000000-0005-0000-0000-00004B890000}"/>
    <cellStyle name="40% - Dekorfärg3 2 2 4 3 2 3_Tabell 6a K" xfId="18157" xr:uid="{00000000-0005-0000-0000-00004C890000}"/>
    <cellStyle name="40% - Dekorfärg3 2 2 4 3 2 4" xfId="10739" xr:uid="{00000000-0005-0000-0000-00004D890000}"/>
    <cellStyle name="40% - Dekorfärg3 2 2 4 3 2 4 2" xfId="50162" xr:uid="{00000000-0005-0000-0000-00004E890000}"/>
    <cellStyle name="40% - Dekorfärg3 2 2 4 3 2 4 2 2" xfId="50163" xr:uid="{00000000-0005-0000-0000-00004F890000}"/>
    <cellStyle name="40% - Dekorfärg3 2 2 4 3 2 4 3" xfId="50164" xr:uid="{00000000-0005-0000-0000-000050890000}"/>
    <cellStyle name="40% - Dekorfärg3 2 2 4 3 2 5" xfId="28236" xr:uid="{00000000-0005-0000-0000-000051890000}"/>
    <cellStyle name="40% - Dekorfärg3 2 2 4 3 2 5 2" xfId="50165" xr:uid="{00000000-0005-0000-0000-000052890000}"/>
    <cellStyle name="40% - Dekorfärg3 2 2 4 3 2 6" xfId="50166" xr:uid="{00000000-0005-0000-0000-000053890000}"/>
    <cellStyle name="40% - Dekorfärg3 2 2 4 3 2 7" xfId="50167" xr:uid="{00000000-0005-0000-0000-000054890000}"/>
    <cellStyle name="40% - Dekorfärg3 2 2 4 3 2_Tabell 6a K" xfId="20705" xr:uid="{00000000-0005-0000-0000-000055890000}"/>
    <cellStyle name="40% - Dekorfärg3 2 2 4 3 3" xfId="2839" xr:uid="{00000000-0005-0000-0000-000056890000}"/>
    <cellStyle name="40% - Dekorfärg3 2 2 4 3 3 2" xfId="7225" xr:uid="{00000000-0005-0000-0000-000057890000}"/>
    <cellStyle name="40% - Dekorfärg3 2 2 4 3 3 2 2" xfId="16110" xr:uid="{00000000-0005-0000-0000-000058890000}"/>
    <cellStyle name="40% - Dekorfärg3 2 2 4 3 3 2 2 2" xfId="50168" xr:uid="{00000000-0005-0000-0000-000059890000}"/>
    <cellStyle name="40% - Dekorfärg3 2 2 4 3 3 2 3" xfId="33607" xr:uid="{00000000-0005-0000-0000-00005A890000}"/>
    <cellStyle name="40% - Dekorfärg3 2 2 4 3 3 2 4" xfId="50169" xr:uid="{00000000-0005-0000-0000-00005B890000}"/>
    <cellStyle name="40% - Dekorfärg3 2 2 4 3 3 2_Tabell 6a K" xfId="24926" xr:uid="{00000000-0005-0000-0000-00005C890000}"/>
    <cellStyle name="40% - Dekorfärg3 2 2 4 3 3 3" xfId="11724" xr:uid="{00000000-0005-0000-0000-00005D890000}"/>
    <cellStyle name="40% - Dekorfärg3 2 2 4 3 3 3 2" xfId="50170" xr:uid="{00000000-0005-0000-0000-00005E890000}"/>
    <cellStyle name="40% - Dekorfärg3 2 2 4 3 3 3 2 2" xfId="50171" xr:uid="{00000000-0005-0000-0000-00005F890000}"/>
    <cellStyle name="40% - Dekorfärg3 2 2 4 3 3 3 3" xfId="50172" xr:uid="{00000000-0005-0000-0000-000060890000}"/>
    <cellStyle name="40% - Dekorfärg3 2 2 4 3 3 4" xfId="29221" xr:uid="{00000000-0005-0000-0000-000061890000}"/>
    <cellStyle name="40% - Dekorfärg3 2 2 4 3 3 4 2" xfId="50173" xr:uid="{00000000-0005-0000-0000-000062890000}"/>
    <cellStyle name="40% - Dekorfärg3 2 2 4 3 3 5" xfId="50174" xr:uid="{00000000-0005-0000-0000-000063890000}"/>
    <cellStyle name="40% - Dekorfärg3 2 2 4 3 3 6" xfId="50175" xr:uid="{00000000-0005-0000-0000-000064890000}"/>
    <cellStyle name="40% - Dekorfärg3 2 2 4 3 3_Tabell 6a K" xfId="20805" xr:uid="{00000000-0005-0000-0000-000065890000}"/>
    <cellStyle name="40% - Dekorfärg3 2 2 4 3 4" xfId="5032" xr:uid="{00000000-0005-0000-0000-000066890000}"/>
    <cellStyle name="40% - Dekorfärg3 2 2 4 3 4 2" xfId="13917" xr:uid="{00000000-0005-0000-0000-000067890000}"/>
    <cellStyle name="40% - Dekorfärg3 2 2 4 3 4 2 2" xfId="50176" xr:uid="{00000000-0005-0000-0000-000068890000}"/>
    <cellStyle name="40% - Dekorfärg3 2 2 4 3 4 3" xfId="31414" xr:uid="{00000000-0005-0000-0000-000069890000}"/>
    <cellStyle name="40% - Dekorfärg3 2 2 4 3 4 4" xfId="50177" xr:uid="{00000000-0005-0000-0000-00006A890000}"/>
    <cellStyle name="40% - Dekorfärg3 2 2 4 3 4_Tabell 6a K" xfId="21479" xr:uid="{00000000-0005-0000-0000-00006B890000}"/>
    <cellStyle name="40% - Dekorfärg3 2 2 4 3 5" xfId="9532" xr:uid="{00000000-0005-0000-0000-00006C890000}"/>
    <cellStyle name="40% - Dekorfärg3 2 2 4 3 5 2" xfId="50178" xr:uid="{00000000-0005-0000-0000-00006D890000}"/>
    <cellStyle name="40% - Dekorfärg3 2 2 4 3 5 2 2" xfId="50179" xr:uid="{00000000-0005-0000-0000-00006E890000}"/>
    <cellStyle name="40% - Dekorfärg3 2 2 4 3 5 3" xfId="50180" xr:uid="{00000000-0005-0000-0000-00006F890000}"/>
    <cellStyle name="40% - Dekorfärg3 2 2 4 3 6" xfId="27029" xr:uid="{00000000-0005-0000-0000-000070890000}"/>
    <cellStyle name="40% - Dekorfärg3 2 2 4 3 6 2" xfId="50181" xr:uid="{00000000-0005-0000-0000-000071890000}"/>
    <cellStyle name="40% - Dekorfärg3 2 2 4 3 7" xfId="50182" xr:uid="{00000000-0005-0000-0000-000072890000}"/>
    <cellStyle name="40% - Dekorfärg3 2 2 4 3 8" xfId="50183" xr:uid="{00000000-0005-0000-0000-000073890000}"/>
    <cellStyle name="40% - Dekorfärg3 2 2 4 3_Tabell 6a K" xfId="23699" xr:uid="{00000000-0005-0000-0000-000074890000}"/>
    <cellStyle name="40% - Dekorfärg3 2 2 4 4" xfId="1071" xr:uid="{00000000-0005-0000-0000-000075890000}"/>
    <cellStyle name="40% - Dekorfärg3 2 2 4 4 2" xfId="1855" xr:uid="{00000000-0005-0000-0000-000076890000}"/>
    <cellStyle name="40% - Dekorfärg3 2 2 4 4 2 2" xfId="4047" xr:uid="{00000000-0005-0000-0000-000077890000}"/>
    <cellStyle name="40% - Dekorfärg3 2 2 4 4 2 2 2" xfId="8433" xr:uid="{00000000-0005-0000-0000-000078890000}"/>
    <cellStyle name="40% - Dekorfärg3 2 2 4 4 2 2 2 2" xfId="17318" xr:uid="{00000000-0005-0000-0000-000079890000}"/>
    <cellStyle name="40% - Dekorfärg3 2 2 4 4 2 2 2 2 2" xfId="50184" xr:uid="{00000000-0005-0000-0000-00007A890000}"/>
    <cellStyle name="40% - Dekorfärg3 2 2 4 4 2 2 2 3" xfId="34815" xr:uid="{00000000-0005-0000-0000-00007B890000}"/>
    <cellStyle name="40% - Dekorfärg3 2 2 4 4 2 2 2_Tabell 6a K" xfId="17945" xr:uid="{00000000-0005-0000-0000-00007C890000}"/>
    <cellStyle name="40% - Dekorfärg3 2 2 4 4 2 2 3" xfId="12932" xr:uid="{00000000-0005-0000-0000-00007D890000}"/>
    <cellStyle name="40% - Dekorfärg3 2 2 4 4 2 2 3 2" xfId="50185" xr:uid="{00000000-0005-0000-0000-00007E890000}"/>
    <cellStyle name="40% - Dekorfärg3 2 2 4 4 2 2 4" xfId="30429" xr:uid="{00000000-0005-0000-0000-00007F890000}"/>
    <cellStyle name="40% - Dekorfärg3 2 2 4 4 2 2 5" xfId="50186" xr:uid="{00000000-0005-0000-0000-000080890000}"/>
    <cellStyle name="40% - Dekorfärg3 2 2 4 4 2 2_Tabell 6a K" xfId="18358" xr:uid="{00000000-0005-0000-0000-000081890000}"/>
    <cellStyle name="40% - Dekorfärg3 2 2 4 4 2 3" xfId="6240" xr:uid="{00000000-0005-0000-0000-000082890000}"/>
    <cellStyle name="40% - Dekorfärg3 2 2 4 4 2 3 2" xfId="15125" xr:uid="{00000000-0005-0000-0000-000083890000}"/>
    <cellStyle name="40% - Dekorfärg3 2 2 4 4 2 3 2 2" xfId="50187" xr:uid="{00000000-0005-0000-0000-000084890000}"/>
    <cellStyle name="40% - Dekorfärg3 2 2 4 4 2 3 3" xfId="32622" xr:uid="{00000000-0005-0000-0000-000085890000}"/>
    <cellStyle name="40% - Dekorfärg3 2 2 4 4 2 3 4" xfId="50188" xr:uid="{00000000-0005-0000-0000-000086890000}"/>
    <cellStyle name="40% - Dekorfärg3 2 2 4 4 2 3_Tabell 6a K" xfId="23833" xr:uid="{00000000-0005-0000-0000-000087890000}"/>
    <cellStyle name="40% - Dekorfärg3 2 2 4 4 2 4" xfId="10740" xr:uid="{00000000-0005-0000-0000-000088890000}"/>
    <cellStyle name="40% - Dekorfärg3 2 2 4 4 2 4 2" xfId="50189" xr:uid="{00000000-0005-0000-0000-000089890000}"/>
    <cellStyle name="40% - Dekorfärg3 2 2 4 4 2 4 2 2" xfId="50190" xr:uid="{00000000-0005-0000-0000-00008A890000}"/>
    <cellStyle name="40% - Dekorfärg3 2 2 4 4 2 4 3" xfId="50191" xr:uid="{00000000-0005-0000-0000-00008B890000}"/>
    <cellStyle name="40% - Dekorfärg3 2 2 4 4 2 5" xfId="28237" xr:uid="{00000000-0005-0000-0000-00008C890000}"/>
    <cellStyle name="40% - Dekorfärg3 2 2 4 4 2 5 2" xfId="50192" xr:uid="{00000000-0005-0000-0000-00008D890000}"/>
    <cellStyle name="40% - Dekorfärg3 2 2 4 4 2 6" xfId="50193" xr:uid="{00000000-0005-0000-0000-00008E890000}"/>
    <cellStyle name="40% - Dekorfärg3 2 2 4 4 2 7" xfId="50194" xr:uid="{00000000-0005-0000-0000-00008F890000}"/>
    <cellStyle name="40% - Dekorfärg3 2 2 4 4 2_Tabell 6a K" xfId="22613" xr:uid="{00000000-0005-0000-0000-000090890000}"/>
    <cellStyle name="40% - Dekorfärg3 2 2 4 4 3" xfId="3263" xr:uid="{00000000-0005-0000-0000-000091890000}"/>
    <cellStyle name="40% - Dekorfärg3 2 2 4 4 3 2" xfId="7649" xr:uid="{00000000-0005-0000-0000-000092890000}"/>
    <cellStyle name="40% - Dekorfärg3 2 2 4 4 3 2 2" xfId="16534" xr:uid="{00000000-0005-0000-0000-000093890000}"/>
    <cellStyle name="40% - Dekorfärg3 2 2 4 4 3 2 2 2" xfId="50195" xr:uid="{00000000-0005-0000-0000-000094890000}"/>
    <cellStyle name="40% - Dekorfärg3 2 2 4 4 3 2 3" xfId="34031" xr:uid="{00000000-0005-0000-0000-000095890000}"/>
    <cellStyle name="40% - Dekorfärg3 2 2 4 4 3 2 4" xfId="50196" xr:uid="{00000000-0005-0000-0000-000096890000}"/>
    <cellStyle name="40% - Dekorfärg3 2 2 4 4 3 2_Tabell 6a K" xfId="22012" xr:uid="{00000000-0005-0000-0000-000097890000}"/>
    <cellStyle name="40% - Dekorfärg3 2 2 4 4 3 3" xfId="12148" xr:uid="{00000000-0005-0000-0000-000098890000}"/>
    <cellStyle name="40% - Dekorfärg3 2 2 4 4 3 3 2" xfId="50197" xr:uid="{00000000-0005-0000-0000-000099890000}"/>
    <cellStyle name="40% - Dekorfärg3 2 2 4 4 3 3 2 2" xfId="50198" xr:uid="{00000000-0005-0000-0000-00009A890000}"/>
    <cellStyle name="40% - Dekorfärg3 2 2 4 4 3 3 3" xfId="50199" xr:uid="{00000000-0005-0000-0000-00009B890000}"/>
    <cellStyle name="40% - Dekorfärg3 2 2 4 4 3 4" xfId="29645" xr:uid="{00000000-0005-0000-0000-00009C890000}"/>
    <cellStyle name="40% - Dekorfärg3 2 2 4 4 3 4 2" xfId="50200" xr:uid="{00000000-0005-0000-0000-00009D890000}"/>
    <cellStyle name="40% - Dekorfärg3 2 2 4 4 3 5" xfId="50201" xr:uid="{00000000-0005-0000-0000-00009E890000}"/>
    <cellStyle name="40% - Dekorfärg3 2 2 4 4 3 6" xfId="50202" xr:uid="{00000000-0005-0000-0000-00009F890000}"/>
    <cellStyle name="40% - Dekorfärg3 2 2 4 4 3_Tabell 6a K" xfId="20586" xr:uid="{00000000-0005-0000-0000-0000A0890000}"/>
    <cellStyle name="40% - Dekorfärg3 2 2 4 4 4" xfId="5456" xr:uid="{00000000-0005-0000-0000-0000A1890000}"/>
    <cellStyle name="40% - Dekorfärg3 2 2 4 4 4 2" xfId="14341" xr:uid="{00000000-0005-0000-0000-0000A2890000}"/>
    <cellStyle name="40% - Dekorfärg3 2 2 4 4 4 2 2" xfId="50203" xr:uid="{00000000-0005-0000-0000-0000A3890000}"/>
    <cellStyle name="40% - Dekorfärg3 2 2 4 4 4 3" xfId="31838" xr:uid="{00000000-0005-0000-0000-0000A4890000}"/>
    <cellStyle name="40% - Dekorfärg3 2 2 4 4 4 4" xfId="50204" xr:uid="{00000000-0005-0000-0000-0000A5890000}"/>
    <cellStyle name="40% - Dekorfärg3 2 2 4 4 4_Tabell 6a K" xfId="19890" xr:uid="{00000000-0005-0000-0000-0000A6890000}"/>
    <cellStyle name="40% - Dekorfärg3 2 2 4 4 5" xfId="9956" xr:uid="{00000000-0005-0000-0000-0000A7890000}"/>
    <cellStyle name="40% - Dekorfärg3 2 2 4 4 5 2" xfId="50205" xr:uid="{00000000-0005-0000-0000-0000A8890000}"/>
    <cellStyle name="40% - Dekorfärg3 2 2 4 4 5 2 2" xfId="50206" xr:uid="{00000000-0005-0000-0000-0000A9890000}"/>
    <cellStyle name="40% - Dekorfärg3 2 2 4 4 5 3" xfId="50207" xr:uid="{00000000-0005-0000-0000-0000AA890000}"/>
    <cellStyle name="40% - Dekorfärg3 2 2 4 4 6" xfId="27453" xr:uid="{00000000-0005-0000-0000-0000AB890000}"/>
    <cellStyle name="40% - Dekorfärg3 2 2 4 4 6 2" xfId="50208" xr:uid="{00000000-0005-0000-0000-0000AC890000}"/>
    <cellStyle name="40% - Dekorfärg3 2 2 4 4 7" xfId="50209" xr:uid="{00000000-0005-0000-0000-0000AD890000}"/>
    <cellStyle name="40% - Dekorfärg3 2 2 4 4 8" xfId="50210" xr:uid="{00000000-0005-0000-0000-0000AE890000}"/>
    <cellStyle name="40% - Dekorfärg3 2 2 4 4_Tabell 6a K" xfId="18286" xr:uid="{00000000-0005-0000-0000-0000AF890000}"/>
    <cellStyle name="40% - Dekorfärg3 2 2 4 5" xfId="1851" xr:uid="{00000000-0005-0000-0000-0000B0890000}"/>
    <cellStyle name="40% - Dekorfärg3 2 2 4 5 2" xfId="4043" xr:uid="{00000000-0005-0000-0000-0000B1890000}"/>
    <cellStyle name="40% - Dekorfärg3 2 2 4 5 2 2" xfId="8429" xr:uid="{00000000-0005-0000-0000-0000B2890000}"/>
    <cellStyle name="40% - Dekorfärg3 2 2 4 5 2 2 2" xfId="17314" xr:uid="{00000000-0005-0000-0000-0000B3890000}"/>
    <cellStyle name="40% - Dekorfärg3 2 2 4 5 2 2 2 2" xfId="50211" xr:uid="{00000000-0005-0000-0000-0000B4890000}"/>
    <cellStyle name="40% - Dekorfärg3 2 2 4 5 2 2 3" xfId="34811" xr:uid="{00000000-0005-0000-0000-0000B5890000}"/>
    <cellStyle name="40% - Dekorfärg3 2 2 4 5 2 2_Tabell 6a K" xfId="21299" xr:uid="{00000000-0005-0000-0000-0000B6890000}"/>
    <cellStyle name="40% - Dekorfärg3 2 2 4 5 2 3" xfId="12928" xr:uid="{00000000-0005-0000-0000-0000B7890000}"/>
    <cellStyle name="40% - Dekorfärg3 2 2 4 5 2 3 2" xfId="50212" xr:uid="{00000000-0005-0000-0000-0000B8890000}"/>
    <cellStyle name="40% - Dekorfärg3 2 2 4 5 2 4" xfId="30425" xr:uid="{00000000-0005-0000-0000-0000B9890000}"/>
    <cellStyle name="40% - Dekorfärg3 2 2 4 5 2 5" xfId="50213" xr:uid="{00000000-0005-0000-0000-0000BA890000}"/>
    <cellStyle name="40% - Dekorfärg3 2 2 4 5 2_Tabell 6a K" xfId="25906" xr:uid="{00000000-0005-0000-0000-0000BB890000}"/>
    <cellStyle name="40% - Dekorfärg3 2 2 4 5 3" xfId="6236" xr:uid="{00000000-0005-0000-0000-0000BC890000}"/>
    <cellStyle name="40% - Dekorfärg3 2 2 4 5 3 2" xfId="15121" xr:uid="{00000000-0005-0000-0000-0000BD890000}"/>
    <cellStyle name="40% - Dekorfärg3 2 2 4 5 3 2 2" xfId="50214" xr:uid="{00000000-0005-0000-0000-0000BE890000}"/>
    <cellStyle name="40% - Dekorfärg3 2 2 4 5 3 3" xfId="32618" xr:uid="{00000000-0005-0000-0000-0000BF890000}"/>
    <cellStyle name="40% - Dekorfärg3 2 2 4 5 3 4" xfId="50215" xr:uid="{00000000-0005-0000-0000-0000C0890000}"/>
    <cellStyle name="40% - Dekorfärg3 2 2 4 5 3_Tabell 6a K" xfId="18403" xr:uid="{00000000-0005-0000-0000-0000C1890000}"/>
    <cellStyle name="40% - Dekorfärg3 2 2 4 5 4" xfId="10736" xr:uid="{00000000-0005-0000-0000-0000C2890000}"/>
    <cellStyle name="40% - Dekorfärg3 2 2 4 5 4 2" xfId="50216" xr:uid="{00000000-0005-0000-0000-0000C3890000}"/>
    <cellStyle name="40% - Dekorfärg3 2 2 4 5 4 2 2" xfId="50217" xr:uid="{00000000-0005-0000-0000-0000C4890000}"/>
    <cellStyle name="40% - Dekorfärg3 2 2 4 5 4 3" xfId="50218" xr:uid="{00000000-0005-0000-0000-0000C5890000}"/>
    <cellStyle name="40% - Dekorfärg3 2 2 4 5 5" xfId="28233" xr:uid="{00000000-0005-0000-0000-0000C6890000}"/>
    <cellStyle name="40% - Dekorfärg3 2 2 4 5 5 2" xfId="50219" xr:uid="{00000000-0005-0000-0000-0000C7890000}"/>
    <cellStyle name="40% - Dekorfärg3 2 2 4 5 6" xfId="50220" xr:uid="{00000000-0005-0000-0000-0000C8890000}"/>
    <cellStyle name="40% - Dekorfärg3 2 2 4 5 7" xfId="50221" xr:uid="{00000000-0005-0000-0000-0000C9890000}"/>
    <cellStyle name="40% - Dekorfärg3 2 2 4 5_Tabell 6a K" xfId="19915" xr:uid="{00000000-0005-0000-0000-0000CA890000}"/>
    <cellStyle name="40% - Dekorfärg3 2 2 4 6" xfId="2415" xr:uid="{00000000-0005-0000-0000-0000CB890000}"/>
    <cellStyle name="40% - Dekorfärg3 2 2 4 6 2" xfId="6801" xr:uid="{00000000-0005-0000-0000-0000CC890000}"/>
    <cellStyle name="40% - Dekorfärg3 2 2 4 6 2 2" xfId="15686" xr:uid="{00000000-0005-0000-0000-0000CD890000}"/>
    <cellStyle name="40% - Dekorfärg3 2 2 4 6 2 2 2" xfId="50222" xr:uid="{00000000-0005-0000-0000-0000CE890000}"/>
    <cellStyle name="40% - Dekorfärg3 2 2 4 6 2 3" xfId="33183" xr:uid="{00000000-0005-0000-0000-0000CF890000}"/>
    <cellStyle name="40% - Dekorfärg3 2 2 4 6 2 4" xfId="50223" xr:uid="{00000000-0005-0000-0000-0000D0890000}"/>
    <cellStyle name="40% - Dekorfärg3 2 2 4 6 2_Tabell 6a K" xfId="20746" xr:uid="{00000000-0005-0000-0000-0000D1890000}"/>
    <cellStyle name="40% - Dekorfärg3 2 2 4 6 3" xfId="11300" xr:uid="{00000000-0005-0000-0000-0000D2890000}"/>
    <cellStyle name="40% - Dekorfärg3 2 2 4 6 3 2" xfId="50224" xr:uid="{00000000-0005-0000-0000-0000D3890000}"/>
    <cellStyle name="40% - Dekorfärg3 2 2 4 6 3 2 2" xfId="50225" xr:uid="{00000000-0005-0000-0000-0000D4890000}"/>
    <cellStyle name="40% - Dekorfärg3 2 2 4 6 3 3" xfId="50226" xr:uid="{00000000-0005-0000-0000-0000D5890000}"/>
    <cellStyle name="40% - Dekorfärg3 2 2 4 6 4" xfId="28797" xr:uid="{00000000-0005-0000-0000-0000D6890000}"/>
    <cellStyle name="40% - Dekorfärg3 2 2 4 6 4 2" xfId="50227" xr:uid="{00000000-0005-0000-0000-0000D7890000}"/>
    <cellStyle name="40% - Dekorfärg3 2 2 4 6 5" xfId="50228" xr:uid="{00000000-0005-0000-0000-0000D8890000}"/>
    <cellStyle name="40% - Dekorfärg3 2 2 4 6 6" xfId="50229" xr:uid="{00000000-0005-0000-0000-0000D9890000}"/>
    <cellStyle name="40% - Dekorfärg3 2 2 4 6_Tabell 6a K" xfId="22696" xr:uid="{00000000-0005-0000-0000-0000DA890000}"/>
    <cellStyle name="40% - Dekorfärg3 2 2 4 7" xfId="4608" xr:uid="{00000000-0005-0000-0000-0000DB890000}"/>
    <cellStyle name="40% - Dekorfärg3 2 2 4 7 2" xfId="13493" xr:uid="{00000000-0005-0000-0000-0000DC890000}"/>
    <cellStyle name="40% - Dekorfärg3 2 2 4 7 2 2" xfId="50230" xr:uid="{00000000-0005-0000-0000-0000DD890000}"/>
    <cellStyle name="40% - Dekorfärg3 2 2 4 7 3" xfId="30990" xr:uid="{00000000-0005-0000-0000-0000DE890000}"/>
    <cellStyle name="40% - Dekorfärg3 2 2 4 7 4" xfId="50231" xr:uid="{00000000-0005-0000-0000-0000DF890000}"/>
    <cellStyle name="40% - Dekorfärg3 2 2 4 7_Tabell 6a K" xfId="23832" xr:uid="{00000000-0005-0000-0000-0000E0890000}"/>
    <cellStyle name="40% - Dekorfärg3 2 2 4 8" xfId="9108" xr:uid="{00000000-0005-0000-0000-0000E1890000}"/>
    <cellStyle name="40% - Dekorfärg3 2 2 4 8 2" xfId="50232" xr:uid="{00000000-0005-0000-0000-0000E2890000}"/>
    <cellStyle name="40% - Dekorfärg3 2 2 4 8 2 2" xfId="50233" xr:uid="{00000000-0005-0000-0000-0000E3890000}"/>
    <cellStyle name="40% - Dekorfärg3 2 2 4 8 3" xfId="50234" xr:uid="{00000000-0005-0000-0000-0000E4890000}"/>
    <cellStyle name="40% - Dekorfärg3 2 2 4 9" xfId="26605" xr:uid="{00000000-0005-0000-0000-0000E5890000}"/>
    <cellStyle name="40% - Dekorfärg3 2 2 4 9 2" xfId="50235" xr:uid="{00000000-0005-0000-0000-0000E6890000}"/>
    <cellStyle name="40% - Dekorfärg3 2 2 4_Tabell 6a K" xfId="22755" xr:uid="{00000000-0005-0000-0000-0000E7890000}"/>
    <cellStyle name="40% - Dekorfärg3 2 2 5" xfId="403" xr:uid="{00000000-0005-0000-0000-0000E8890000}"/>
    <cellStyle name="40% - Dekorfärg3 2 2 5 2" xfId="827" xr:uid="{00000000-0005-0000-0000-0000E9890000}"/>
    <cellStyle name="40% - Dekorfärg3 2 2 5 2 2" xfId="1857" xr:uid="{00000000-0005-0000-0000-0000EA890000}"/>
    <cellStyle name="40% - Dekorfärg3 2 2 5 2 2 2" xfId="4049" xr:uid="{00000000-0005-0000-0000-0000EB890000}"/>
    <cellStyle name="40% - Dekorfärg3 2 2 5 2 2 2 2" xfId="8435" xr:uid="{00000000-0005-0000-0000-0000EC890000}"/>
    <cellStyle name="40% - Dekorfärg3 2 2 5 2 2 2 2 2" xfId="17320" xr:uid="{00000000-0005-0000-0000-0000ED890000}"/>
    <cellStyle name="40% - Dekorfärg3 2 2 5 2 2 2 2 2 2" xfId="50236" xr:uid="{00000000-0005-0000-0000-0000EE890000}"/>
    <cellStyle name="40% - Dekorfärg3 2 2 5 2 2 2 2 3" xfId="34817" xr:uid="{00000000-0005-0000-0000-0000EF890000}"/>
    <cellStyle name="40% - Dekorfärg3 2 2 5 2 2 2 2_Tabell 6a K" xfId="25735" xr:uid="{00000000-0005-0000-0000-0000F0890000}"/>
    <cellStyle name="40% - Dekorfärg3 2 2 5 2 2 2 3" xfId="12934" xr:uid="{00000000-0005-0000-0000-0000F1890000}"/>
    <cellStyle name="40% - Dekorfärg3 2 2 5 2 2 2 3 2" xfId="50237" xr:uid="{00000000-0005-0000-0000-0000F2890000}"/>
    <cellStyle name="40% - Dekorfärg3 2 2 5 2 2 2 4" xfId="30431" xr:uid="{00000000-0005-0000-0000-0000F3890000}"/>
    <cellStyle name="40% - Dekorfärg3 2 2 5 2 2 2 5" xfId="50238" xr:uid="{00000000-0005-0000-0000-0000F4890000}"/>
    <cellStyle name="40% - Dekorfärg3 2 2 5 2 2 2_Tabell 6a K" xfId="19964" xr:uid="{00000000-0005-0000-0000-0000F5890000}"/>
    <cellStyle name="40% - Dekorfärg3 2 2 5 2 2 3" xfId="6242" xr:uid="{00000000-0005-0000-0000-0000F6890000}"/>
    <cellStyle name="40% - Dekorfärg3 2 2 5 2 2 3 2" xfId="15127" xr:uid="{00000000-0005-0000-0000-0000F7890000}"/>
    <cellStyle name="40% - Dekorfärg3 2 2 5 2 2 3 2 2" xfId="50239" xr:uid="{00000000-0005-0000-0000-0000F8890000}"/>
    <cellStyle name="40% - Dekorfärg3 2 2 5 2 2 3 3" xfId="32624" xr:uid="{00000000-0005-0000-0000-0000F9890000}"/>
    <cellStyle name="40% - Dekorfärg3 2 2 5 2 2 3 4" xfId="50240" xr:uid="{00000000-0005-0000-0000-0000FA890000}"/>
    <cellStyle name="40% - Dekorfärg3 2 2 5 2 2 3_Tabell 6a K" xfId="18961" xr:uid="{00000000-0005-0000-0000-0000FB890000}"/>
    <cellStyle name="40% - Dekorfärg3 2 2 5 2 2 4" xfId="10742" xr:uid="{00000000-0005-0000-0000-0000FC890000}"/>
    <cellStyle name="40% - Dekorfärg3 2 2 5 2 2 4 2" xfId="50241" xr:uid="{00000000-0005-0000-0000-0000FD890000}"/>
    <cellStyle name="40% - Dekorfärg3 2 2 5 2 2 4 2 2" xfId="50242" xr:uid="{00000000-0005-0000-0000-0000FE890000}"/>
    <cellStyle name="40% - Dekorfärg3 2 2 5 2 2 4 3" xfId="50243" xr:uid="{00000000-0005-0000-0000-0000FF890000}"/>
    <cellStyle name="40% - Dekorfärg3 2 2 5 2 2 5" xfId="28239" xr:uid="{00000000-0005-0000-0000-0000008A0000}"/>
    <cellStyle name="40% - Dekorfärg3 2 2 5 2 2 5 2" xfId="50244" xr:uid="{00000000-0005-0000-0000-0000018A0000}"/>
    <cellStyle name="40% - Dekorfärg3 2 2 5 2 2 6" xfId="50245" xr:uid="{00000000-0005-0000-0000-0000028A0000}"/>
    <cellStyle name="40% - Dekorfärg3 2 2 5 2 2 7" xfId="50246" xr:uid="{00000000-0005-0000-0000-0000038A0000}"/>
    <cellStyle name="40% - Dekorfärg3 2 2 5 2 2_Tabell 6a K" xfId="24945" xr:uid="{00000000-0005-0000-0000-0000048A0000}"/>
    <cellStyle name="40% - Dekorfärg3 2 2 5 2 3" xfId="3019" xr:uid="{00000000-0005-0000-0000-0000058A0000}"/>
    <cellStyle name="40% - Dekorfärg3 2 2 5 2 3 2" xfId="7405" xr:uid="{00000000-0005-0000-0000-0000068A0000}"/>
    <cellStyle name="40% - Dekorfärg3 2 2 5 2 3 2 2" xfId="16290" xr:uid="{00000000-0005-0000-0000-0000078A0000}"/>
    <cellStyle name="40% - Dekorfärg3 2 2 5 2 3 2 2 2" xfId="50247" xr:uid="{00000000-0005-0000-0000-0000088A0000}"/>
    <cellStyle name="40% - Dekorfärg3 2 2 5 2 3 2 3" xfId="33787" xr:uid="{00000000-0005-0000-0000-0000098A0000}"/>
    <cellStyle name="40% - Dekorfärg3 2 2 5 2 3 2 4" xfId="50248" xr:uid="{00000000-0005-0000-0000-00000A8A0000}"/>
    <cellStyle name="40% - Dekorfärg3 2 2 5 2 3 2_Tabell 6a K" xfId="18835" xr:uid="{00000000-0005-0000-0000-00000B8A0000}"/>
    <cellStyle name="40% - Dekorfärg3 2 2 5 2 3 3" xfId="11904" xr:uid="{00000000-0005-0000-0000-00000C8A0000}"/>
    <cellStyle name="40% - Dekorfärg3 2 2 5 2 3 3 2" xfId="50249" xr:uid="{00000000-0005-0000-0000-00000D8A0000}"/>
    <cellStyle name="40% - Dekorfärg3 2 2 5 2 3 3 2 2" xfId="50250" xr:uid="{00000000-0005-0000-0000-00000E8A0000}"/>
    <cellStyle name="40% - Dekorfärg3 2 2 5 2 3 3 3" xfId="50251" xr:uid="{00000000-0005-0000-0000-00000F8A0000}"/>
    <cellStyle name="40% - Dekorfärg3 2 2 5 2 3 4" xfId="29401" xr:uid="{00000000-0005-0000-0000-0000108A0000}"/>
    <cellStyle name="40% - Dekorfärg3 2 2 5 2 3 4 2" xfId="50252" xr:uid="{00000000-0005-0000-0000-0000118A0000}"/>
    <cellStyle name="40% - Dekorfärg3 2 2 5 2 3 5" xfId="50253" xr:uid="{00000000-0005-0000-0000-0000128A0000}"/>
    <cellStyle name="40% - Dekorfärg3 2 2 5 2 3 6" xfId="50254" xr:uid="{00000000-0005-0000-0000-0000138A0000}"/>
    <cellStyle name="40% - Dekorfärg3 2 2 5 2 3_Tabell 6a K" xfId="22976" xr:uid="{00000000-0005-0000-0000-0000148A0000}"/>
    <cellStyle name="40% - Dekorfärg3 2 2 5 2 4" xfId="5212" xr:uid="{00000000-0005-0000-0000-0000158A0000}"/>
    <cellStyle name="40% - Dekorfärg3 2 2 5 2 4 2" xfId="14097" xr:uid="{00000000-0005-0000-0000-0000168A0000}"/>
    <cellStyle name="40% - Dekorfärg3 2 2 5 2 4 2 2" xfId="50255" xr:uid="{00000000-0005-0000-0000-0000178A0000}"/>
    <cellStyle name="40% - Dekorfärg3 2 2 5 2 4 3" xfId="31594" xr:uid="{00000000-0005-0000-0000-0000188A0000}"/>
    <cellStyle name="40% - Dekorfärg3 2 2 5 2 4 4" xfId="50256" xr:uid="{00000000-0005-0000-0000-0000198A0000}"/>
    <cellStyle name="40% - Dekorfärg3 2 2 5 2 4_Tabell 6a K" xfId="24165" xr:uid="{00000000-0005-0000-0000-00001A8A0000}"/>
    <cellStyle name="40% - Dekorfärg3 2 2 5 2 5" xfId="9712" xr:uid="{00000000-0005-0000-0000-00001B8A0000}"/>
    <cellStyle name="40% - Dekorfärg3 2 2 5 2 5 2" xfId="50257" xr:uid="{00000000-0005-0000-0000-00001C8A0000}"/>
    <cellStyle name="40% - Dekorfärg3 2 2 5 2 5 2 2" xfId="50258" xr:uid="{00000000-0005-0000-0000-00001D8A0000}"/>
    <cellStyle name="40% - Dekorfärg3 2 2 5 2 5 3" xfId="50259" xr:uid="{00000000-0005-0000-0000-00001E8A0000}"/>
    <cellStyle name="40% - Dekorfärg3 2 2 5 2 6" xfId="27209" xr:uid="{00000000-0005-0000-0000-00001F8A0000}"/>
    <cellStyle name="40% - Dekorfärg3 2 2 5 2 6 2" xfId="50260" xr:uid="{00000000-0005-0000-0000-0000208A0000}"/>
    <cellStyle name="40% - Dekorfärg3 2 2 5 2 7" xfId="50261" xr:uid="{00000000-0005-0000-0000-0000218A0000}"/>
    <cellStyle name="40% - Dekorfärg3 2 2 5 2 8" xfId="50262" xr:uid="{00000000-0005-0000-0000-0000228A0000}"/>
    <cellStyle name="40% - Dekorfärg3 2 2 5 2_Tabell 6a K" xfId="23628" xr:uid="{00000000-0005-0000-0000-0000238A0000}"/>
    <cellStyle name="40% - Dekorfärg3 2 2 5 3" xfId="1856" xr:uid="{00000000-0005-0000-0000-0000248A0000}"/>
    <cellStyle name="40% - Dekorfärg3 2 2 5 3 2" xfId="4048" xr:uid="{00000000-0005-0000-0000-0000258A0000}"/>
    <cellStyle name="40% - Dekorfärg3 2 2 5 3 2 2" xfId="8434" xr:uid="{00000000-0005-0000-0000-0000268A0000}"/>
    <cellStyle name="40% - Dekorfärg3 2 2 5 3 2 2 2" xfId="17319" xr:uid="{00000000-0005-0000-0000-0000278A0000}"/>
    <cellStyle name="40% - Dekorfärg3 2 2 5 3 2 2 2 2" xfId="50263" xr:uid="{00000000-0005-0000-0000-0000288A0000}"/>
    <cellStyle name="40% - Dekorfärg3 2 2 5 3 2 2 3" xfId="34816" xr:uid="{00000000-0005-0000-0000-0000298A0000}"/>
    <cellStyle name="40% - Dekorfärg3 2 2 5 3 2 2_Tabell 6a K" xfId="24608" xr:uid="{00000000-0005-0000-0000-00002A8A0000}"/>
    <cellStyle name="40% - Dekorfärg3 2 2 5 3 2 3" xfId="12933" xr:uid="{00000000-0005-0000-0000-00002B8A0000}"/>
    <cellStyle name="40% - Dekorfärg3 2 2 5 3 2 3 2" xfId="50264" xr:uid="{00000000-0005-0000-0000-00002C8A0000}"/>
    <cellStyle name="40% - Dekorfärg3 2 2 5 3 2 4" xfId="30430" xr:uid="{00000000-0005-0000-0000-00002D8A0000}"/>
    <cellStyle name="40% - Dekorfärg3 2 2 5 3 2 5" xfId="50265" xr:uid="{00000000-0005-0000-0000-00002E8A0000}"/>
    <cellStyle name="40% - Dekorfärg3 2 2 5 3 2_Tabell 6a K" xfId="22959" xr:uid="{00000000-0005-0000-0000-00002F8A0000}"/>
    <cellStyle name="40% - Dekorfärg3 2 2 5 3 3" xfId="6241" xr:uid="{00000000-0005-0000-0000-0000308A0000}"/>
    <cellStyle name="40% - Dekorfärg3 2 2 5 3 3 2" xfId="15126" xr:uid="{00000000-0005-0000-0000-0000318A0000}"/>
    <cellStyle name="40% - Dekorfärg3 2 2 5 3 3 2 2" xfId="50266" xr:uid="{00000000-0005-0000-0000-0000328A0000}"/>
    <cellStyle name="40% - Dekorfärg3 2 2 5 3 3 3" xfId="32623" xr:uid="{00000000-0005-0000-0000-0000338A0000}"/>
    <cellStyle name="40% - Dekorfärg3 2 2 5 3 3 4" xfId="50267" xr:uid="{00000000-0005-0000-0000-0000348A0000}"/>
    <cellStyle name="40% - Dekorfärg3 2 2 5 3 3_Tabell 6a K" xfId="23567" xr:uid="{00000000-0005-0000-0000-0000358A0000}"/>
    <cellStyle name="40% - Dekorfärg3 2 2 5 3 4" xfId="10741" xr:uid="{00000000-0005-0000-0000-0000368A0000}"/>
    <cellStyle name="40% - Dekorfärg3 2 2 5 3 4 2" xfId="50268" xr:uid="{00000000-0005-0000-0000-0000378A0000}"/>
    <cellStyle name="40% - Dekorfärg3 2 2 5 3 4 2 2" xfId="50269" xr:uid="{00000000-0005-0000-0000-0000388A0000}"/>
    <cellStyle name="40% - Dekorfärg3 2 2 5 3 4 3" xfId="50270" xr:uid="{00000000-0005-0000-0000-0000398A0000}"/>
    <cellStyle name="40% - Dekorfärg3 2 2 5 3 5" xfId="28238" xr:uid="{00000000-0005-0000-0000-00003A8A0000}"/>
    <cellStyle name="40% - Dekorfärg3 2 2 5 3 5 2" xfId="50271" xr:uid="{00000000-0005-0000-0000-00003B8A0000}"/>
    <cellStyle name="40% - Dekorfärg3 2 2 5 3 6" xfId="50272" xr:uid="{00000000-0005-0000-0000-00003C8A0000}"/>
    <cellStyle name="40% - Dekorfärg3 2 2 5 3 7" xfId="50273" xr:uid="{00000000-0005-0000-0000-00003D8A0000}"/>
    <cellStyle name="40% - Dekorfärg3 2 2 5 3_Tabell 6a K" xfId="24513" xr:uid="{00000000-0005-0000-0000-00003E8A0000}"/>
    <cellStyle name="40% - Dekorfärg3 2 2 5 4" xfId="2595" xr:uid="{00000000-0005-0000-0000-00003F8A0000}"/>
    <cellStyle name="40% - Dekorfärg3 2 2 5 4 2" xfId="6981" xr:uid="{00000000-0005-0000-0000-0000408A0000}"/>
    <cellStyle name="40% - Dekorfärg3 2 2 5 4 2 2" xfId="15866" xr:uid="{00000000-0005-0000-0000-0000418A0000}"/>
    <cellStyle name="40% - Dekorfärg3 2 2 5 4 2 2 2" xfId="50274" xr:uid="{00000000-0005-0000-0000-0000428A0000}"/>
    <cellStyle name="40% - Dekorfärg3 2 2 5 4 2 3" xfId="33363" xr:uid="{00000000-0005-0000-0000-0000438A0000}"/>
    <cellStyle name="40% - Dekorfärg3 2 2 5 4 2 4" xfId="50275" xr:uid="{00000000-0005-0000-0000-0000448A0000}"/>
    <cellStyle name="40% - Dekorfärg3 2 2 5 4 2_Tabell 6a K" xfId="19490" xr:uid="{00000000-0005-0000-0000-0000458A0000}"/>
    <cellStyle name="40% - Dekorfärg3 2 2 5 4 3" xfId="11480" xr:uid="{00000000-0005-0000-0000-0000468A0000}"/>
    <cellStyle name="40% - Dekorfärg3 2 2 5 4 3 2" xfId="50276" xr:uid="{00000000-0005-0000-0000-0000478A0000}"/>
    <cellStyle name="40% - Dekorfärg3 2 2 5 4 3 2 2" xfId="50277" xr:uid="{00000000-0005-0000-0000-0000488A0000}"/>
    <cellStyle name="40% - Dekorfärg3 2 2 5 4 3 3" xfId="50278" xr:uid="{00000000-0005-0000-0000-0000498A0000}"/>
    <cellStyle name="40% - Dekorfärg3 2 2 5 4 4" xfId="28977" xr:uid="{00000000-0005-0000-0000-00004A8A0000}"/>
    <cellStyle name="40% - Dekorfärg3 2 2 5 4 4 2" xfId="50279" xr:uid="{00000000-0005-0000-0000-00004B8A0000}"/>
    <cellStyle name="40% - Dekorfärg3 2 2 5 4 5" xfId="50280" xr:uid="{00000000-0005-0000-0000-00004C8A0000}"/>
    <cellStyle name="40% - Dekorfärg3 2 2 5 4 6" xfId="50281" xr:uid="{00000000-0005-0000-0000-00004D8A0000}"/>
    <cellStyle name="40% - Dekorfärg3 2 2 5 4_Tabell 6a K" xfId="21131" xr:uid="{00000000-0005-0000-0000-00004E8A0000}"/>
    <cellStyle name="40% - Dekorfärg3 2 2 5 5" xfId="4788" xr:uid="{00000000-0005-0000-0000-00004F8A0000}"/>
    <cellStyle name="40% - Dekorfärg3 2 2 5 5 2" xfId="13673" xr:uid="{00000000-0005-0000-0000-0000508A0000}"/>
    <cellStyle name="40% - Dekorfärg3 2 2 5 5 2 2" xfId="50282" xr:uid="{00000000-0005-0000-0000-0000518A0000}"/>
    <cellStyle name="40% - Dekorfärg3 2 2 5 5 3" xfId="31170" xr:uid="{00000000-0005-0000-0000-0000528A0000}"/>
    <cellStyle name="40% - Dekorfärg3 2 2 5 5 4" xfId="50283" xr:uid="{00000000-0005-0000-0000-0000538A0000}"/>
    <cellStyle name="40% - Dekorfärg3 2 2 5 5_Tabell 6a K" xfId="19757" xr:uid="{00000000-0005-0000-0000-0000548A0000}"/>
    <cellStyle name="40% - Dekorfärg3 2 2 5 6" xfId="9288" xr:uid="{00000000-0005-0000-0000-0000558A0000}"/>
    <cellStyle name="40% - Dekorfärg3 2 2 5 6 2" xfId="50284" xr:uid="{00000000-0005-0000-0000-0000568A0000}"/>
    <cellStyle name="40% - Dekorfärg3 2 2 5 6 2 2" xfId="50285" xr:uid="{00000000-0005-0000-0000-0000578A0000}"/>
    <cellStyle name="40% - Dekorfärg3 2 2 5 6 3" xfId="50286" xr:uid="{00000000-0005-0000-0000-0000588A0000}"/>
    <cellStyle name="40% - Dekorfärg3 2 2 5 7" xfId="26785" xr:uid="{00000000-0005-0000-0000-0000598A0000}"/>
    <cellStyle name="40% - Dekorfärg3 2 2 5 7 2" xfId="50287" xr:uid="{00000000-0005-0000-0000-00005A8A0000}"/>
    <cellStyle name="40% - Dekorfärg3 2 2 5 8" xfId="50288" xr:uid="{00000000-0005-0000-0000-00005B8A0000}"/>
    <cellStyle name="40% - Dekorfärg3 2 2 5 9" xfId="50289" xr:uid="{00000000-0005-0000-0000-00005C8A0000}"/>
    <cellStyle name="40% - Dekorfärg3 2 2 5_Tabell 6a K" xfId="24100" xr:uid="{00000000-0005-0000-0000-00005D8A0000}"/>
    <cellStyle name="40% - Dekorfärg3 2 2 6" xfId="615" xr:uid="{00000000-0005-0000-0000-00005E8A0000}"/>
    <cellStyle name="40% - Dekorfärg3 2 2 6 2" xfId="1858" xr:uid="{00000000-0005-0000-0000-00005F8A0000}"/>
    <cellStyle name="40% - Dekorfärg3 2 2 6 2 2" xfId="4050" xr:uid="{00000000-0005-0000-0000-0000608A0000}"/>
    <cellStyle name="40% - Dekorfärg3 2 2 6 2 2 2" xfId="8436" xr:uid="{00000000-0005-0000-0000-0000618A0000}"/>
    <cellStyle name="40% - Dekorfärg3 2 2 6 2 2 2 2" xfId="17321" xr:uid="{00000000-0005-0000-0000-0000628A0000}"/>
    <cellStyle name="40% - Dekorfärg3 2 2 6 2 2 2 2 2" xfId="50290" xr:uid="{00000000-0005-0000-0000-0000638A0000}"/>
    <cellStyle name="40% - Dekorfärg3 2 2 6 2 2 2 3" xfId="34818" xr:uid="{00000000-0005-0000-0000-0000648A0000}"/>
    <cellStyle name="40% - Dekorfärg3 2 2 6 2 2 2_Tabell 6a K" xfId="19635" xr:uid="{00000000-0005-0000-0000-0000658A0000}"/>
    <cellStyle name="40% - Dekorfärg3 2 2 6 2 2 3" xfId="12935" xr:uid="{00000000-0005-0000-0000-0000668A0000}"/>
    <cellStyle name="40% - Dekorfärg3 2 2 6 2 2 3 2" xfId="50291" xr:uid="{00000000-0005-0000-0000-0000678A0000}"/>
    <cellStyle name="40% - Dekorfärg3 2 2 6 2 2 4" xfId="30432" xr:uid="{00000000-0005-0000-0000-0000688A0000}"/>
    <cellStyle name="40% - Dekorfärg3 2 2 6 2 2 5" xfId="50292" xr:uid="{00000000-0005-0000-0000-0000698A0000}"/>
    <cellStyle name="40% - Dekorfärg3 2 2 6 2 2_Tabell 6a K" xfId="22568" xr:uid="{00000000-0005-0000-0000-00006A8A0000}"/>
    <cellStyle name="40% - Dekorfärg3 2 2 6 2 3" xfId="6243" xr:uid="{00000000-0005-0000-0000-00006B8A0000}"/>
    <cellStyle name="40% - Dekorfärg3 2 2 6 2 3 2" xfId="15128" xr:uid="{00000000-0005-0000-0000-00006C8A0000}"/>
    <cellStyle name="40% - Dekorfärg3 2 2 6 2 3 2 2" xfId="50293" xr:uid="{00000000-0005-0000-0000-00006D8A0000}"/>
    <cellStyle name="40% - Dekorfärg3 2 2 6 2 3 3" xfId="32625" xr:uid="{00000000-0005-0000-0000-00006E8A0000}"/>
    <cellStyle name="40% - Dekorfärg3 2 2 6 2 3 4" xfId="50294" xr:uid="{00000000-0005-0000-0000-00006F8A0000}"/>
    <cellStyle name="40% - Dekorfärg3 2 2 6 2 3_Tabell 6a K" xfId="24867" xr:uid="{00000000-0005-0000-0000-0000708A0000}"/>
    <cellStyle name="40% - Dekorfärg3 2 2 6 2 4" xfId="10743" xr:uid="{00000000-0005-0000-0000-0000718A0000}"/>
    <cellStyle name="40% - Dekorfärg3 2 2 6 2 4 2" xfId="50295" xr:uid="{00000000-0005-0000-0000-0000728A0000}"/>
    <cellStyle name="40% - Dekorfärg3 2 2 6 2 4 2 2" xfId="50296" xr:uid="{00000000-0005-0000-0000-0000738A0000}"/>
    <cellStyle name="40% - Dekorfärg3 2 2 6 2 4 3" xfId="50297" xr:uid="{00000000-0005-0000-0000-0000748A0000}"/>
    <cellStyle name="40% - Dekorfärg3 2 2 6 2 5" xfId="28240" xr:uid="{00000000-0005-0000-0000-0000758A0000}"/>
    <cellStyle name="40% - Dekorfärg3 2 2 6 2 5 2" xfId="50298" xr:uid="{00000000-0005-0000-0000-0000768A0000}"/>
    <cellStyle name="40% - Dekorfärg3 2 2 6 2 6" xfId="50299" xr:uid="{00000000-0005-0000-0000-0000778A0000}"/>
    <cellStyle name="40% - Dekorfärg3 2 2 6 2 7" xfId="50300" xr:uid="{00000000-0005-0000-0000-0000788A0000}"/>
    <cellStyle name="40% - Dekorfärg3 2 2 6 2_Tabell 6a K" xfId="23709" xr:uid="{00000000-0005-0000-0000-0000798A0000}"/>
    <cellStyle name="40% - Dekorfärg3 2 2 6 3" xfId="2807" xr:uid="{00000000-0005-0000-0000-00007A8A0000}"/>
    <cellStyle name="40% - Dekorfärg3 2 2 6 3 2" xfId="7193" xr:uid="{00000000-0005-0000-0000-00007B8A0000}"/>
    <cellStyle name="40% - Dekorfärg3 2 2 6 3 2 2" xfId="16078" xr:uid="{00000000-0005-0000-0000-00007C8A0000}"/>
    <cellStyle name="40% - Dekorfärg3 2 2 6 3 2 2 2" xfId="50301" xr:uid="{00000000-0005-0000-0000-00007D8A0000}"/>
    <cellStyle name="40% - Dekorfärg3 2 2 6 3 2 3" xfId="33575" xr:uid="{00000000-0005-0000-0000-00007E8A0000}"/>
    <cellStyle name="40% - Dekorfärg3 2 2 6 3 2 4" xfId="50302" xr:uid="{00000000-0005-0000-0000-00007F8A0000}"/>
    <cellStyle name="40% - Dekorfärg3 2 2 6 3 2_Tabell 6a K" xfId="26002" xr:uid="{00000000-0005-0000-0000-0000808A0000}"/>
    <cellStyle name="40% - Dekorfärg3 2 2 6 3 3" xfId="11692" xr:uid="{00000000-0005-0000-0000-0000818A0000}"/>
    <cellStyle name="40% - Dekorfärg3 2 2 6 3 3 2" xfId="50303" xr:uid="{00000000-0005-0000-0000-0000828A0000}"/>
    <cellStyle name="40% - Dekorfärg3 2 2 6 3 3 2 2" xfId="50304" xr:uid="{00000000-0005-0000-0000-0000838A0000}"/>
    <cellStyle name="40% - Dekorfärg3 2 2 6 3 3 3" xfId="50305" xr:uid="{00000000-0005-0000-0000-0000848A0000}"/>
    <cellStyle name="40% - Dekorfärg3 2 2 6 3 4" xfId="29189" xr:uid="{00000000-0005-0000-0000-0000858A0000}"/>
    <cellStyle name="40% - Dekorfärg3 2 2 6 3 4 2" xfId="50306" xr:uid="{00000000-0005-0000-0000-0000868A0000}"/>
    <cellStyle name="40% - Dekorfärg3 2 2 6 3 5" xfId="50307" xr:uid="{00000000-0005-0000-0000-0000878A0000}"/>
    <cellStyle name="40% - Dekorfärg3 2 2 6 3 6" xfId="50308" xr:uid="{00000000-0005-0000-0000-0000888A0000}"/>
    <cellStyle name="40% - Dekorfärg3 2 2 6 3_Tabell 6a K" xfId="23301" xr:uid="{00000000-0005-0000-0000-0000898A0000}"/>
    <cellStyle name="40% - Dekorfärg3 2 2 6 4" xfId="5000" xr:uid="{00000000-0005-0000-0000-00008A8A0000}"/>
    <cellStyle name="40% - Dekorfärg3 2 2 6 4 2" xfId="13885" xr:uid="{00000000-0005-0000-0000-00008B8A0000}"/>
    <cellStyle name="40% - Dekorfärg3 2 2 6 4 2 2" xfId="50309" xr:uid="{00000000-0005-0000-0000-00008C8A0000}"/>
    <cellStyle name="40% - Dekorfärg3 2 2 6 4 3" xfId="31382" xr:uid="{00000000-0005-0000-0000-00008D8A0000}"/>
    <cellStyle name="40% - Dekorfärg3 2 2 6 4 4" xfId="50310" xr:uid="{00000000-0005-0000-0000-00008E8A0000}"/>
    <cellStyle name="40% - Dekorfärg3 2 2 6 4_Tabell 6a K" xfId="26270" xr:uid="{00000000-0005-0000-0000-00008F8A0000}"/>
    <cellStyle name="40% - Dekorfärg3 2 2 6 5" xfId="9500" xr:uid="{00000000-0005-0000-0000-0000908A0000}"/>
    <cellStyle name="40% - Dekorfärg3 2 2 6 5 2" xfId="50311" xr:uid="{00000000-0005-0000-0000-0000918A0000}"/>
    <cellStyle name="40% - Dekorfärg3 2 2 6 5 2 2" xfId="50312" xr:uid="{00000000-0005-0000-0000-0000928A0000}"/>
    <cellStyle name="40% - Dekorfärg3 2 2 6 5 3" xfId="50313" xr:uid="{00000000-0005-0000-0000-0000938A0000}"/>
    <cellStyle name="40% - Dekorfärg3 2 2 6 6" xfId="26997" xr:uid="{00000000-0005-0000-0000-0000948A0000}"/>
    <cellStyle name="40% - Dekorfärg3 2 2 6 6 2" xfId="50314" xr:uid="{00000000-0005-0000-0000-0000958A0000}"/>
    <cellStyle name="40% - Dekorfärg3 2 2 6 7" xfId="50315" xr:uid="{00000000-0005-0000-0000-0000968A0000}"/>
    <cellStyle name="40% - Dekorfärg3 2 2 6 8" xfId="50316" xr:uid="{00000000-0005-0000-0000-0000978A0000}"/>
    <cellStyle name="40% - Dekorfärg3 2 2 6_Tabell 6a K" xfId="24213" xr:uid="{00000000-0005-0000-0000-0000988A0000}"/>
    <cellStyle name="40% - Dekorfärg3 2 2 7" xfId="1039" xr:uid="{00000000-0005-0000-0000-0000998A0000}"/>
    <cellStyle name="40% - Dekorfärg3 2 2 7 2" xfId="1859" xr:uid="{00000000-0005-0000-0000-00009A8A0000}"/>
    <cellStyle name="40% - Dekorfärg3 2 2 7 2 2" xfId="4051" xr:uid="{00000000-0005-0000-0000-00009B8A0000}"/>
    <cellStyle name="40% - Dekorfärg3 2 2 7 2 2 2" xfId="8437" xr:uid="{00000000-0005-0000-0000-00009C8A0000}"/>
    <cellStyle name="40% - Dekorfärg3 2 2 7 2 2 2 2" xfId="17322" xr:uid="{00000000-0005-0000-0000-00009D8A0000}"/>
    <cellStyle name="40% - Dekorfärg3 2 2 7 2 2 2 2 2" xfId="50317" xr:uid="{00000000-0005-0000-0000-00009E8A0000}"/>
    <cellStyle name="40% - Dekorfärg3 2 2 7 2 2 2 3" xfId="34819" xr:uid="{00000000-0005-0000-0000-00009F8A0000}"/>
    <cellStyle name="40% - Dekorfärg3 2 2 7 2 2 2_Tabell 6a K" xfId="20528" xr:uid="{00000000-0005-0000-0000-0000A08A0000}"/>
    <cellStyle name="40% - Dekorfärg3 2 2 7 2 2 3" xfId="12936" xr:uid="{00000000-0005-0000-0000-0000A18A0000}"/>
    <cellStyle name="40% - Dekorfärg3 2 2 7 2 2 3 2" xfId="50318" xr:uid="{00000000-0005-0000-0000-0000A28A0000}"/>
    <cellStyle name="40% - Dekorfärg3 2 2 7 2 2 4" xfId="30433" xr:uid="{00000000-0005-0000-0000-0000A38A0000}"/>
    <cellStyle name="40% - Dekorfärg3 2 2 7 2 2 5" xfId="50319" xr:uid="{00000000-0005-0000-0000-0000A48A0000}"/>
    <cellStyle name="40% - Dekorfärg3 2 2 7 2 2_Tabell 6a K" xfId="18190" xr:uid="{00000000-0005-0000-0000-0000A58A0000}"/>
    <cellStyle name="40% - Dekorfärg3 2 2 7 2 3" xfId="6244" xr:uid="{00000000-0005-0000-0000-0000A68A0000}"/>
    <cellStyle name="40% - Dekorfärg3 2 2 7 2 3 2" xfId="15129" xr:uid="{00000000-0005-0000-0000-0000A78A0000}"/>
    <cellStyle name="40% - Dekorfärg3 2 2 7 2 3 2 2" xfId="50320" xr:uid="{00000000-0005-0000-0000-0000A88A0000}"/>
    <cellStyle name="40% - Dekorfärg3 2 2 7 2 3 3" xfId="32626" xr:uid="{00000000-0005-0000-0000-0000A98A0000}"/>
    <cellStyle name="40% - Dekorfärg3 2 2 7 2 3 4" xfId="50321" xr:uid="{00000000-0005-0000-0000-0000AA8A0000}"/>
    <cellStyle name="40% - Dekorfärg3 2 2 7 2 3_Tabell 6a K" xfId="25472" xr:uid="{00000000-0005-0000-0000-0000AB8A0000}"/>
    <cellStyle name="40% - Dekorfärg3 2 2 7 2 4" xfId="10744" xr:uid="{00000000-0005-0000-0000-0000AC8A0000}"/>
    <cellStyle name="40% - Dekorfärg3 2 2 7 2 4 2" xfId="50322" xr:uid="{00000000-0005-0000-0000-0000AD8A0000}"/>
    <cellStyle name="40% - Dekorfärg3 2 2 7 2 4 2 2" xfId="50323" xr:uid="{00000000-0005-0000-0000-0000AE8A0000}"/>
    <cellStyle name="40% - Dekorfärg3 2 2 7 2 4 3" xfId="50324" xr:uid="{00000000-0005-0000-0000-0000AF8A0000}"/>
    <cellStyle name="40% - Dekorfärg3 2 2 7 2 5" xfId="28241" xr:uid="{00000000-0005-0000-0000-0000B08A0000}"/>
    <cellStyle name="40% - Dekorfärg3 2 2 7 2 5 2" xfId="50325" xr:uid="{00000000-0005-0000-0000-0000B18A0000}"/>
    <cellStyle name="40% - Dekorfärg3 2 2 7 2 6" xfId="50326" xr:uid="{00000000-0005-0000-0000-0000B28A0000}"/>
    <cellStyle name="40% - Dekorfärg3 2 2 7 2 7" xfId="50327" xr:uid="{00000000-0005-0000-0000-0000B38A0000}"/>
    <cellStyle name="40% - Dekorfärg3 2 2 7 2_Tabell 6a K" xfId="21202" xr:uid="{00000000-0005-0000-0000-0000B48A0000}"/>
    <cellStyle name="40% - Dekorfärg3 2 2 7 3" xfId="3231" xr:uid="{00000000-0005-0000-0000-0000B58A0000}"/>
    <cellStyle name="40% - Dekorfärg3 2 2 7 3 2" xfId="7617" xr:uid="{00000000-0005-0000-0000-0000B68A0000}"/>
    <cellStyle name="40% - Dekorfärg3 2 2 7 3 2 2" xfId="16502" xr:uid="{00000000-0005-0000-0000-0000B78A0000}"/>
    <cellStyle name="40% - Dekorfärg3 2 2 7 3 2 2 2" xfId="50328" xr:uid="{00000000-0005-0000-0000-0000B88A0000}"/>
    <cellStyle name="40% - Dekorfärg3 2 2 7 3 2 3" xfId="33999" xr:uid="{00000000-0005-0000-0000-0000B98A0000}"/>
    <cellStyle name="40% - Dekorfärg3 2 2 7 3 2 4" xfId="50329" xr:uid="{00000000-0005-0000-0000-0000BA8A0000}"/>
    <cellStyle name="40% - Dekorfärg3 2 2 7 3 2_Tabell 6a K" xfId="21927" xr:uid="{00000000-0005-0000-0000-0000BB8A0000}"/>
    <cellStyle name="40% - Dekorfärg3 2 2 7 3 3" xfId="12116" xr:uid="{00000000-0005-0000-0000-0000BC8A0000}"/>
    <cellStyle name="40% - Dekorfärg3 2 2 7 3 3 2" xfId="50330" xr:uid="{00000000-0005-0000-0000-0000BD8A0000}"/>
    <cellStyle name="40% - Dekorfärg3 2 2 7 3 3 2 2" xfId="50331" xr:uid="{00000000-0005-0000-0000-0000BE8A0000}"/>
    <cellStyle name="40% - Dekorfärg3 2 2 7 3 3 3" xfId="50332" xr:uid="{00000000-0005-0000-0000-0000BF8A0000}"/>
    <cellStyle name="40% - Dekorfärg3 2 2 7 3 4" xfId="29613" xr:uid="{00000000-0005-0000-0000-0000C08A0000}"/>
    <cellStyle name="40% - Dekorfärg3 2 2 7 3 4 2" xfId="50333" xr:uid="{00000000-0005-0000-0000-0000C18A0000}"/>
    <cellStyle name="40% - Dekorfärg3 2 2 7 3 5" xfId="50334" xr:uid="{00000000-0005-0000-0000-0000C28A0000}"/>
    <cellStyle name="40% - Dekorfärg3 2 2 7 3 6" xfId="50335" xr:uid="{00000000-0005-0000-0000-0000C38A0000}"/>
    <cellStyle name="40% - Dekorfärg3 2 2 7 3_Tabell 6a K" xfId="21661" xr:uid="{00000000-0005-0000-0000-0000C48A0000}"/>
    <cellStyle name="40% - Dekorfärg3 2 2 7 4" xfId="5424" xr:uid="{00000000-0005-0000-0000-0000C58A0000}"/>
    <cellStyle name="40% - Dekorfärg3 2 2 7 4 2" xfId="14309" xr:uid="{00000000-0005-0000-0000-0000C68A0000}"/>
    <cellStyle name="40% - Dekorfärg3 2 2 7 4 2 2" xfId="50336" xr:uid="{00000000-0005-0000-0000-0000C78A0000}"/>
    <cellStyle name="40% - Dekorfärg3 2 2 7 4 3" xfId="31806" xr:uid="{00000000-0005-0000-0000-0000C88A0000}"/>
    <cellStyle name="40% - Dekorfärg3 2 2 7 4 4" xfId="50337" xr:uid="{00000000-0005-0000-0000-0000C98A0000}"/>
    <cellStyle name="40% - Dekorfärg3 2 2 7 4_Tabell 6a K" xfId="22020" xr:uid="{00000000-0005-0000-0000-0000CA8A0000}"/>
    <cellStyle name="40% - Dekorfärg3 2 2 7 5" xfId="9924" xr:uid="{00000000-0005-0000-0000-0000CB8A0000}"/>
    <cellStyle name="40% - Dekorfärg3 2 2 7 5 2" xfId="50338" xr:uid="{00000000-0005-0000-0000-0000CC8A0000}"/>
    <cellStyle name="40% - Dekorfärg3 2 2 7 5 2 2" xfId="50339" xr:uid="{00000000-0005-0000-0000-0000CD8A0000}"/>
    <cellStyle name="40% - Dekorfärg3 2 2 7 5 3" xfId="50340" xr:uid="{00000000-0005-0000-0000-0000CE8A0000}"/>
    <cellStyle name="40% - Dekorfärg3 2 2 7 6" xfId="27421" xr:uid="{00000000-0005-0000-0000-0000CF8A0000}"/>
    <cellStyle name="40% - Dekorfärg3 2 2 7 6 2" xfId="50341" xr:uid="{00000000-0005-0000-0000-0000D08A0000}"/>
    <cellStyle name="40% - Dekorfärg3 2 2 7 7" xfId="50342" xr:uid="{00000000-0005-0000-0000-0000D18A0000}"/>
    <cellStyle name="40% - Dekorfärg3 2 2 7 8" xfId="50343" xr:uid="{00000000-0005-0000-0000-0000D28A0000}"/>
    <cellStyle name="40% - Dekorfärg3 2 2 7_Tabell 6a K" xfId="25828" xr:uid="{00000000-0005-0000-0000-0000D38A0000}"/>
    <cellStyle name="40% - Dekorfärg3 2 2 8" xfId="1840" xr:uid="{00000000-0005-0000-0000-0000D48A0000}"/>
    <cellStyle name="40% - Dekorfärg3 2 2 8 2" xfId="4032" xr:uid="{00000000-0005-0000-0000-0000D58A0000}"/>
    <cellStyle name="40% - Dekorfärg3 2 2 8 2 2" xfId="8418" xr:uid="{00000000-0005-0000-0000-0000D68A0000}"/>
    <cellStyle name="40% - Dekorfärg3 2 2 8 2 2 2" xfId="17303" xr:uid="{00000000-0005-0000-0000-0000D78A0000}"/>
    <cellStyle name="40% - Dekorfärg3 2 2 8 2 2 2 2" xfId="50344" xr:uid="{00000000-0005-0000-0000-0000D88A0000}"/>
    <cellStyle name="40% - Dekorfärg3 2 2 8 2 2 3" xfId="34800" xr:uid="{00000000-0005-0000-0000-0000D98A0000}"/>
    <cellStyle name="40% - Dekorfärg3 2 2 8 2 2_Tabell 6a K" xfId="23213" xr:uid="{00000000-0005-0000-0000-0000DA8A0000}"/>
    <cellStyle name="40% - Dekorfärg3 2 2 8 2 3" xfId="12917" xr:uid="{00000000-0005-0000-0000-0000DB8A0000}"/>
    <cellStyle name="40% - Dekorfärg3 2 2 8 2 3 2" xfId="50345" xr:uid="{00000000-0005-0000-0000-0000DC8A0000}"/>
    <cellStyle name="40% - Dekorfärg3 2 2 8 2 4" xfId="30414" xr:uid="{00000000-0005-0000-0000-0000DD8A0000}"/>
    <cellStyle name="40% - Dekorfärg3 2 2 8 2 5" xfId="50346" xr:uid="{00000000-0005-0000-0000-0000DE8A0000}"/>
    <cellStyle name="40% - Dekorfärg3 2 2 8 2_Tabell 6a K" xfId="22091" xr:uid="{00000000-0005-0000-0000-0000DF8A0000}"/>
    <cellStyle name="40% - Dekorfärg3 2 2 8 3" xfId="6225" xr:uid="{00000000-0005-0000-0000-0000E08A0000}"/>
    <cellStyle name="40% - Dekorfärg3 2 2 8 3 2" xfId="15110" xr:uid="{00000000-0005-0000-0000-0000E18A0000}"/>
    <cellStyle name="40% - Dekorfärg3 2 2 8 3 2 2" xfId="50347" xr:uid="{00000000-0005-0000-0000-0000E28A0000}"/>
    <cellStyle name="40% - Dekorfärg3 2 2 8 3 3" xfId="32607" xr:uid="{00000000-0005-0000-0000-0000E38A0000}"/>
    <cellStyle name="40% - Dekorfärg3 2 2 8 3 4" xfId="50348" xr:uid="{00000000-0005-0000-0000-0000E48A0000}"/>
    <cellStyle name="40% - Dekorfärg3 2 2 8 3_Tabell 6a K" xfId="20699" xr:uid="{00000000-0005-0000-0000-0000E58A0000}"/>
    <cellStyle name="40% - Dekorfärg3 2 2 8 4" xfId="10725" xr:uid="{00000000-0005-0000-0000-0000E68A0000}"/>
    <cellStyle name="40% - Dekorfärg3 2 2 8 4 2" xfId="50349" xr:uid="{00000000-0005-0000-0000-0000E78A0000}"/>
    <cellStyle name="40% - Dekorfärg3 2 2 8 4 2 2" xfId="50350" xr:uid="{00000000-0005-0000-0000-0000E88A0000}"/>
    <cellStyle name="40% - Dekorfärg3 2 2 8 4 3" xfId="50351" xr:uid="{00000000-0005-0000-0000-0000E98A0000}"/>
    <cellStyle name="40% - Dekorfärg3 2 2 8 5" xfId="28222" xr:uid="{00000000-0005-0000-0000-0000EA8A0000}"/>
    <cellStyle name="40% - Dekorfärg3 2 2 8 5 2" xfId="50352" xr:uid="{00000000-0005-0000-0000-0000EB8A0000}"/>
    <cellStyle name="40% - Dekorfärg3 2 2 8 6" xfId="50353" xr:uid="{00000000-0005-0000-0000-0000EC8A0000}"/>
    <cellStyle name="40% - Dekorfärg3 2 2 8 7" xfId="50354" xr:uid="{00000000-0005-0000-0000-0000ED8A0000}"/>
    <cellStyle name="40% - Dekorfärg3 2 2 8_Tabell 6a K" xfId="19896" xr:uid="{00000000-0005-0000-0000-0000EE8A0000}"/>
    <cellStyle name="40% - Dekorfärg3 2 2 9" xfId="2383" xr:uid="{00000000-0005-0000-0000-0000EF8A0000}"/>
    <cellStyle name="40% - Dekorfärg3 2 2 9 2" xfId="6769" xr:uid="{00000000-0005-0000-0000-0000F08A0000}"/>
    <cellStyle name="40% - Dekorfärg3 2 2 9 2 2" xfId="15654" xr:uid="{00000000-0005-0000-0000-0000F18A0000}"/>
    <cellStyle name="40% - Dekorfärg3 2 2 9 2 2 2" xfId="50355" xr:uid="{00000000-0005-0000-0000-0000F28A0000}"/>
    <cellStyle name="40% - Dekorfärg3 2 2 9 2 3" xfId="33151" xr:uid="{00000000-0005-0000-0000-0000F38A0000}"/>
    <cellStyle name="40% - Dekorfärg3 2 2 9 2 4" xfId="50356" xr:uid="{00000000-0005-0000-0000-0000F48A0000}"/>
    <cellStyle name="40% - Dekorfärg3 2 2 9 2_Tabell 6a K" xfId="25655" xr:uid="{00000000-0005-0000-0000-0000F58A0000}"/>
    <cellStyle name="40% - Dekorfärg3 2 2 9 3" xfId="11268" xr:uid="{00000000-0005-0000-0000-0000F68A0000}"/>
    <cellStyle name="40% - Dekorfärg3 2 2 9 3 2" xfId="50357" xr:uid="{00000000-0005-0000-0000-0000F78A0000}"/>
    <cellStyle name="40% - Dekorfärg3 2 2 9 3 2 2" xfId="50358" xr:uid="{00000000-0005-0000-0000-0000F88A0000}"/>
    <cellStyle name="40% - Dekorfärg3 2 2 9 3 3" xfId="50359" xr:uid="{00000000-0005-0000-0000-0000F98A0000}"/>
    <cellStyle name="40% - Dekorfärg3 2 2 9 4" xfId="28765" xr:uid="{00000000-0005-0000-0000-0000FA8A0000}"/>
    <cellStyle name="40% - Dekorfärg3 2 2 9 4 2" xfId="50360" xr:uid="{00000000-0005-0000-0000-0000FB8A0000}"/>
    <cellStyle name="40% - Dekorfärg3 2 2 9 5" xfId="50361" xr:uid="{00000000-0005-0000-0000-0000FC8A0000}"/>
    <cellStyle name="40% - Dekorfärg3 2 2 9 6" xfId="50362" xr:uid="{00000000-0005-0000-0000-0000FD8A0000}"/>
    <cellStyle name="40% - Dekorfärg3 2 2 9_Tabell 6a K" xfId="19409" xr:uid="{00000000-0005-0000-0000-0000FE8A0000}"/>
    <cellStyle name="40% - Dekorfärg3 2 2_Tabell 6a K" xfId="18776" xr:uid="{00000000-0005-0000-0000-0000FF8A0000}"/>
    <cellStyle name="40% - Dekorfärg3 2 3" xfId="263" xr:uid="{00000000-0005-0000-0000-0000008B0000}"/>
    <cellStyle name="40% - Dekorfärg3 2 3 10" xfId="50363" xr:uid="{00000000-0005-0000-0000-0000018B0000}"/>
    <cellStyle name="40% - Dekorfärg3 2 3 11" xfId="50364" xr:uid="{00000000-0005-0000-0000-0000028B0000}"/>
    <cellStyle name="40% - Dekorfärg3 2 3 12" xfId="50365" xr:uid="{00000000-0005-0000-0000-0000038B0000}"/>
    <cellStyle name="40% - Dekorfärg3 2 3 2" xfId="475" xr:uid="{00000000-0005-0000-0000-0000048B0000}"/>
    <cellStyle name="40% - Dekorfärg3 2 3 2 2" xfId="899" xr:uid="{00000000-0005-0000-0000-0000058B0000}"/>
    <cellStyle name="40% - Dekorfärg3 2 3 2 2 2" xfId="1862" xr:uid="{00000000-0005-0000-0000-0000068B0000}"/>
    <cellStyle name="40% - Dekorfärg3 2 3 2 2 2 2" xfId="4054" xr:uid="{00000000-0005-0000-0000-0000078B0000}"/>
    <cellStyle name="40% - Dekorfärg3 2 3 2 2 2 2 2" xfId="8440" xr:uid="{00000000-0005-0000-0000-0000088B0000}"/>
    <cellStyle name="40% - Dekorfärg3 2 3 2 2 2 2 2 2" xfId="17325" xr:uid="{00000000-0005-0000-0000-0000098B0000}"/>
    <cellStyle name="40% - Dekorfärg3 2 3 2 2 2 2 2 2 2" xfId="50366" xr:uid="{00000000-0005-0000-0000-00000A8B0000}"/>
    <cellStyle name="40% - Dekorfärg3 2 3 2 2 2 2 2 3" xfId="34822" xr:uid="{00000000-0005-0000-0000-00000B8B0000}"/>
    <cellStyle name="40% - Dekorfärg3 2 3 2 2 2 2 2_Tabell 6a K" xfId="21319" xr:uid="{00000000-0005-0000-0000-00000C8B0000}"/>
    <cellStyle name="40% - Dekorfärg3 2 3 2 2 2 2 3" xfId="12939" xr:uid="{00000000-0005-0000-0000-00000D8B0000}"/>
    <cellStyle name="40% - Dekorfärg3 2 3 2 2 2 2 3 2" xfId="50367" xr:uid="{00000000-0005-0000-0000-00000E8B0000}"/>
    <cellStyle name="40% - Dekorfärg3 2 3 2 2 2 2 4" xfId="30436" xr:uid="{00000000-0005-0000-0000-00000F8B0000}"/>
    <cellStyle name="40% - Dekorfärg3 2 3 2 2 2 2 5" xfId="50368" xr:uid="{00000000-0005-0000-0000-0000108B0000}"/>
    <cellStyle name="40% - Dekorfärg3 2 3 2 2 2 2_Tabell 6a K" xfId="19679" xr:uid="{00000000-0005-0000-0000-0000118B0000}"/>
    <cellStyle name="40% - Dekorfärg3 2 3 2 2 2 3" xfId="6247" xr:uid="{00000000-0005-0000-0000-0000128B0000}"/>
    <cellStyle name="40% - Dekorfärg3 2 3 2 2 2 3 2" xfId="15132" xr:uid="{00000000-0005-0000-0000-0000138B0000}"/>
    <cellStyle name="40% - Dekorfärg3 2 3 2 2 2 3 2 2" xfId="50369" xr:uid="{00000000-0005-0000-0000-0000148B0000}"/>
    <cellStyle name="40% - Dekorfärg3 2 3 2 2 2 3 3" xfId="32629" xr:uid="{00000000-0005-0000-0000-0000158B0000}"/>
    <cellStyle name="40% - Dekorfärg3 2 3 2 2 2 3 4" xfId="50370" xr:uid="{00000000-0005-0000-0000-0000168B0000}"/>
    <cellStyle name="40% - Dekorfärg3 2 3 2 2 2 3_Tabell 6a K" xfId="17818" xr:uid="{00000000-0005-0000-0000-0000178B0000}"/>
    <cellStyle name="40% - Dekorfärg3 2 3 2 2 2 4" xfId="10747" xr:uid="{00000000-0005-0000-0000-0000188B0000}"/>
    <cellStyle name="40% - Dekorfärg3 2 3 2 2 2 4 2" xfId="50371" xr:uid="{00000000-0005-0000-0000-0000198B0000}"/>
    <cellStyle name="40% - Dekorfärg3 2 3 2 2 2 4 2 2" xfId="50372" xr:uid="{00000000-0005-0000-0000-00001A8B0000}"/>
    <cellStyle name="40% - Dekorfärg3 2 3 2 2 2 4 3" xfId="50373" xr:uid="{00000000-0005-0000-0000-00001B8B0000}"/>
    <cellStyle name="40% - Dekorfärg3 2 3 2 2 2 5" xfId="28244" xr:uid="{00000000-0005-0000-0000-00001C8B0000}"/>
    <cellStyle name="40% - Dekorfärg3 2 3 2 2 2 5 2" xfId="50374" xr:uid="{00000000-0005-0000-0000-00001D8B0000}"/>
    <cellStyle name="40% - Dekorfärg3 2 3 2 2 2 6" xfId="50375" xr:uid="{00000000-0005-0000-0000-00001E8B0000}"/>
    <cellStyle name="40% - Dekorfärg3 2 3 2 2 2 7" xfId="50376" xr:uid="{00000000-0005-0000-0000-00001F8B0000}"/>
    <cellStyle name="40% - Dekorfärg3 2 3 2 2 2_Tabell 6a K" xfId="23448" xr:uid="{00000000-0005-0000-0000-0000208B0000}"/>
    <cellStyle name="40% - Dekorfärg3 2 3 2 2 3" xfId="3091" xr:uid="{00000000-0005-0000-0000-0000218B0000}"/>
    <cellStyle name="40% - Dekorfärg3 2 3 2 2 3 2" xfId="7477" xr:uid="{00000000-0005-0000-0000-0000228B0000}"/>
    <cellStyle name="40% - Dekorfärg3 2 3 2 2 3 2 2" xfId="16362" xr:uid="{00000000-0005-0000-0000-0000238B0000}"/>
    <cellStyle name="40% - Dekorfärg3 2 3 2 2 3 2 2 2" xfId="50377" xr:uid="{00000000-0005-0000-0000-0000248B0000}"/>
    <cellStyle name="40% - Dekorfärg3 2 3 2 2 3 2 3" xfId="33859" xr:uid="{00000000-0005-0000-0000-0000258B0000}"/>
    <cellStyle name="40% - Dekorfärg3 2 3 2 2 3 2 4" xfId="50378" xr:uid="{00000000-0005-0000-0000-0000268B0000}"/>
    <cellStyle name="40% - Dekorfärg3 2 3 2 2 3 2_Tabell 6a K" xfId="18414" xr:uid="{00000000-0005-0000-0000-0000278B0000}"/>
    <cellStyle name="40% - Dekorfärg3 2 3 2 2 3 3" xfId="11976" xr:uid="{00000000-0005-0000-0000-0000288B0000}"/>
    <cellStyle name="40% - Dekorfärg3 2 3 2 2 3 3 2" xfId="50379" xr:uid="{00000000-0005-0000-0000-0000298B0000}"/>
    <cellStyle name="40% - Dekorfärg3 2 3 2 2 3 3 2 2" xfId="50380" xr:uid="{00000000-0005-0000-0000-00002A8B0000}"/>
    <cellStyle name="40% - Dekorfärg3 2 3 2 2 3 3 3" xfId="50381" xr:uid="{00000000-0005-0000-0000-00002B8B0000}"/>
    <cellStyle name="40% - Dekorfärg3 2 3 2 2 3 4" xfId="29473" xr:uid="{00000000-0005-0000-0000-00002C8B0000}"/>
    <cellStyle name="40% - Dekorfärg3 2 3 2 2 3 4 2" xfId="50382" xr:uid="{00000000-0005-0000-0000-00002D8B0000}"/>
    <cellStyle name="40% - Dekorfärg3 2 3 2 2 3 5" xfId="50383" xr:uid="{00000000-0005-0000-0000-00002E8B0000}"/>
    <cellStyle name="40% - Dekorfärg3 2 3 2 2 3 6" xfId="50384" xr:uid="{00000000-0005-0000-0000-00002F8B0000}"/>
    <cellStyle name="40% - Dekorfärg3 2 3 2 2 3_Tabell 6a K" xfId="18002" xr:uid="{00000000-0005-0000-0000-0000308B0000}"/>
    <cellStyle name="40% - Dekorfärg3 2 3 2 2 4" xfId="5284" xr:uid="{00000000-0005-0000-0000-0000318B0000}"/>
    <cellStyle name="40% - Dekorfärg3 2 3 2 2 4 2" xfId="14169" xr:uid="{00000000-0005-0000-0000-0000328B0000}"/>
    <cellStyle name="40% - Dekorfärg3 2 3 2 2 4 2 2" xfId="50385" xr:uid="{00000000-0005-0000-0000-0000338B0000}"/>
    <cellStyle name="40% - Dekorfärg3 2 3 2 2 4 3" xfId="31666" xr:uid="{00000000-0005-0000-0000-0000348B0000}"/>
    <cellStyle name="40% - Dekorfärg3 2 3 2 2 4 4" xfId="50386" xr:uid="{00000000-0005-0000-0000-0000358B0000}"/>
    <cellStyle name="40% - Dekorfärg3 2 3 2 2 4_Tabell 6a K" xfId="25659" xr:uid="{00000000-0005-0000-0000-0000368B0000}"/>
    <cellStyle name="40% - Dekorfärg3 2 3 2 2 5" xfId="9784" xr:uid="{00000000-0005-0000-0000-0000378B0000}"/>
    <cellStyle name="40% - Dekorfärg3 2 3 2 2 5 2" xfId="50387" xr:uid="{00000000-0005-0000-0000-0000388B0000}"/>
    <cellStyle name="40% - Dekorfärg3 2 3 2 2 5 2 2" xfId="50388" xr:uid="{00000000-0005-0000-0000-0000398B0000}"/>
    <cellStyle name="40% - Dekorfärg3 2 3 2 2 5 3" xfId="50389" xr:uid="{00000000-0005-0000-0000-00003A8B0000}"/>
    <cellStyle name="40% - Dekorfärg3 2 3 2 2 6" xfId="27281" xr:uid="{00000000-0005-0000-0000-00003B8B0000}"/>
    <cellStyle name="40% - Dekorfärg3 2 3 2 2 6 2" xfId="50390" xr:uid="{00000000-0005-0000-0000-00003C8B0000}"/>
    <cellStyle name="40% - Dekorfärg3 2 3 2 2 7" xfId="50391" xr:uid="{00000000-0005-0000-0000-00003D8B0000}"/>
    <cellStyle name="40% - Dekorfärg3 2 3 2 2 8" xfId="50392" xr:uid="{00000000-0005-0000-0000-00003E8B0000}"/>
    <cellStyle name="40% - Dekorfärg3 2 3 2 2_Tabell 6a K" xfId="19412" xr:uid="{00000000-0005-0000-0000-00003F8B0000}"/>
    <cellStyle name="40% - Dekorfärg3 2 3 2 3" xfId="1861" xr:uid="{00000000-0005-0000-0000-0000408B0000}"/>
    <cellStyle name="40% - Dekorfärg3 2 3 2 3 2" xfId="4053" xr:uid="{00000000-0005-0000-0000-0000418B0000}"/>
    <cellStyle name="40% - Dekorfärg3 2 3 2 3 2 2" xfId="8439" xr:uid="{00000000-0005-0000-0000-0000428B0000}"/>
    <cellStyle name="40% - Dekorfärg3 2 3 2 3 2 2 2" xfId="17324" xr:uid="{00000000-0005-0000-0000-0000438B0000}"/>
    <cellStyle name="40% - Dekorfärg3 2 3 2 3 2 2 2 2" xfId="50393" xr:uid="{00000000-0005-0000-0000-0000448B0000}"/>
    <cellStyle name="40% - Dekorfärg3 2 3 2 3 2 2 3" xfId="34821" xr:uid="{00000000-0005-0000-0000-0000458B0000}"/>
    <cellStyle name="40% - Dekorfärg3 2 3 2 3 2 2_Tabell 6a K" xfId="19680" xr:uid="{00000000-0005-0000-0000-0000468B0000}"/>
    <cellStyle name="40% - Dekorfärg3 2 3 2 3 2 3" xfId="12938" xr:uid="{00000000-0005-0000-0000-0000478B0000}"/>
    <cellStyle name="40% - Dekorfärg3 2 3 2 3 2 4" xfId="30435" xr:uid="{00000000-0005-0000-0000-0000488B0000}"/>
    <cellStyle name="40% - Dekorfärg3 2 3 2 3 2_Tabell 6a K" xfId="18214" xr:uid="{00000000-0005-0000-0000-0000498B0000}"/>
    <cellStyle name="40% - Dekorfärg3 2 3 2 3 3" xfId="6246" xr:uid="{00000000-0005-0000-0000-00004A8B0000}"/>
    <cellStyle name="40% - Dekorfärg3 2 3 2 3 3 2" xfId="15131" xr:uid="{00000000-0005-0000-0000-00004B8B0000}"/>
    <cellStyle name="40% - Dekorfärg3 2 3 2 3 3 3" xfId="32628" xr:uid="{00000000-0005-0000-0000-00004C8B0000}"/>
    <cellStyle name="40% - Dekorfärg3 2 3 2 3 3_Tabell 6a K" xfId="23108" xr:uid="{00000000-0005-0000-0000-00004D8B0000}"/>
    <cellStyle name="40% - Dekorfärg3 2 3 2 3 4" xfId="10746" xr:uid="{00000000-0005-0000-0000-00004E8B0000}"/>
    <cellStyle name="40% - Dekorfärg3 2 3 2 3 4 2" xfId="50394" xr:uid="{00000000-0005-0000-0000-00004F8B0000}"/>
    <cellStyle name="40% - Dekorfärg3 2 3 2 3 4 2 2" xfId="50395" xr:uid="{00000000-0005-0000-0000-0000508B0000}"/>
    <cellStyle name="40% - Dekorfärg3 2 3 2 3 4 3" xfId="50396" xr:uid="{00000000-0005-0000-0000-0000518B0000}"/>
    <cellStyle name="40% - Dekorfärg3 2 3 2 3 5" xfId="28243" xr:uid="{00000000-0005-0000-0000-0000528B0000}"/>
    <cellStyle name="40% - Dekorfärg3 2 3 2 3 5 2" xfId="50397" xr:uid="{00000000-0005-0000-0000-0000538B0000}"/>
    <cellStyle name="40% - Dekorfärg3 2 3 2 3 6" xfId="50398" xr:uid="{00000000-0005-0000-0000-0000548B0000}"/>
    <cellStyle name="40% - Dekorfärg3 2 3 2 3 7" xfId="50399" xr:uid="{00000000-0005-0000-0000-0000558B0000}"/>
    <cellStyle name="40% - Dekorfärg3 2 3 2 3_Tabell 6a K" xfId="19987" xr:uid="{00000000-0005-0000-0000-0000568B0000}"/>
    <cellStyle name="40% - Dekorfärg3 2 3 2 4" xfId="2667" xr:uid="{00000000-0005-0000-0000-0000578B0000}"/>
    <cellStyle name="40% - Dekorfärg3 2 3 2 4 2" xfId="7053" xr:uid="{00000000-0005-0000-0000-0000588B0000}"/>
    <cellStyle name="40% - Dekorfärg3 2 3 2 4 2 2" xfId="15938" xr:uid="{00000000-0005-0000-0000-0000598B0000}"/>
    <cellStyle name="40% - Dekorfärg3 2 3 2 4 2 3" xfId="33435" xr:uid="{00000000-0005-0000-0000-00005A8B0000}"/>
    <cellStyle name="40% - Dekorfärg3 2 3 2 4 2_Tabell 6a K" xfId="22876" xr:uid="{00000000-0005-0000-0000-00005B8B0000}"/>
    <cellStyle name="40% - Dekorfärg3 2 3 2 4 3" xfId="11552" xr:uid="{00000000-0005-0000-0000-00005C8B0000}"/>
    <cellStyle name="40% - Dekorfärg3 2 3 2 4 3 2" xfId="50400" xr:uid="{00000000-0005-0000-0000-00005D8B0000}"/>
    <cellStyle name="40% - Dekorfärg3 2 3 2 4 3 2 2" xfId="50401" xr:uid="{00000000-0005-0000-0000-00005E8B0000}"/>
    <cellStyle name="40% - Dekorfärg3 2 3 2 4 3 3" xfId="50402" xr:uid="{00000000-0005-0000-0000-00005F8B0000}"/>
    <cellStyle name="40% - Dekorfärg3 2 3 2 4 4" xfId="29049" xr:uid="{00000000-0005-0000-0000-0000608B0000}"/>
    <cellStyle name="40% - Dekorfärg3 2 3 2 4 5" xfId="50403" xr:uid="{00000000-0005-0000-0000-0000618B0000}"/>
    <cellStyle name="40% - Dekorfärg3 2 3 2 4_Tabell 6a K" xfId="19017" xr:uid="{00000000-0005-0000-0000-0000628B0000}"/>
    <cellStyle name="40% - Dekorfärg3 2 3 2 5" xfId="4860" xr:uid="{00000000-0005-0000-0000-0000638B0000}"/>
    <cellStyle name="40% - Dekorfärg3 2 3 2 5 2" xfId="13745" xr:uid="{00000000-0005-0000-0000-0000648B0000}"/>
    <cellStyle name="40% - Dekorfärg3 2 3 2 5 3" xfId="31242" xr:uid="{00000000-0005-0000-0000-0000658B0000}"/>
    <cellStyle name="40% - Dekorfärg3 2 3 2 5_Tabell 6a K" xfId="21397" xr:uid="{00000000-0005-0000-0000-0000668B0000}"/>
    <cellStyle name="40% - Dekorfärg3 2 3 2 6" xfId="9360" xr:uid="{00000000-0005-0000-0000-0000678B0000}"/>
    <cellStyle name="40% - Dekorfärg3 2 3 2 6 2" xfId="50404" xr:uid="{00000000-0005-0000-0000-0000688B0000}"/>
    <cellStyle name="40% - Dekorfärg3 2 3 2 6 2 2" xfId="50405" xr:uid="{00000000-0005-0000-0000-0000698B0000}"/>
    <cellStyle name="40% - Dekorfärg3 2 3 2 6 3" xfId="50406" xr:uid="{00000000-0005-0000-0000-00006A8B0000}"/>
    <cellStyle name="40% - Dekorfärg3 2 3 2 7" xfId="26857" xr:uid="{00000000-0005-0000-0000-00006B8B0000}"/>
    <cellStyle name="40% - Dekorfärg3 2 3 2 7 2" xfId="50407" xr:uid="{00000000-0005-0000-0000-00006C8B0000}"/>
    <cellStyle name="40% - Dekorfärg3 2 3 2 8" xfId="50408" xr:uid="{00000000-0005-0000-0000-00006D8B0000}"/>
    <cellStyle name="40% - Dekorfärg3 2 3 2 9" xfId="50409" xr:uid="{00000000-0005-0000-0000-00006E8B0000}"/>
    <cellStyle name="40% - Dekorfärg3 2 3 2_Tabell 6a K" xfId="26443" xr:uid="{00000000-0005-0000-0000-00006F8B0000}"/>
    <cellStyle name="40% - Dekorfärg3 2 3 3" xfId="687" xr:uid="{00000000-0005-0000-0000-0000708B0000}"/>
    <cellStyle name="40% - Dekorfärg3 2 3 3 2" xfId="1863" xr:uid="{00000000-0005-0000-0000-0000718B0000}"/>
    <cellStyle name="40% - Dekorfärg3 2 3 3 2 2" xfId="4055" xr:uid="{00000000-0005-0000-0000-0000728B0000}"/>
    <cellStyle name="40% - Dekorfärg3 2 3 3 2 2 2" xfId="8441" xr:uid="{00000000-0005-0000-0000-0000738B0000}"/>
    <cellStyle name="40% - Dekorfärg3 2 3 3 2 2 2 2" xfId="17326" xr:uid="{00000000-0005-0000-0000-0000748B0000}"/>
    <cellStyle name="40% - Dekorfärg3 2 3 3 2 2 2 2 2" xfId="50410" xr:uid="{00000000-0005-0000-0000-0000758B0000}"/>
    <cellStyle name="40% - Dekorfärg3 2 3 3 2 2 2 3" xfId="34823" xr:uid="{00000000-0005-0000-0000-0000768B0000}"/>
    <cellStyle name="40% - Dekorfärg3 2 3 3 2 2 2_Tabell 6a K" xfId="21982" xr:uid="{00000000-0005-0000-0000-0000778B0000}"/>
    <cellStyle name="40% - Dekorfärg3 2 3 3 2 2 3" xfId="12940" xr:uid="{00000000-0005-0000-0000-0000788B0000}"/>
    <cellStyle name="40% - Dekorfärg3 2 3 3 2 2 4" xfId="30437" xr:uid="{00000000-0005-0000-0000-0000798B0000}"/>
    <cellStyle name="40% - Dekorfärg3 2 3 3 2 2_Tabell 6a K" xfId="23177" xr:uid="{00000000-0005-0000-0000-00007A8B0000}"/>
    <cellStyle name="40% - Dekorfärg3 2 3 3 2 3" xfId="6248" xr:uid="{00000000-0005-0000-0000-00007B8B0000}"/>
    <cellStyle name="40% - Dekorfärg3 2 3 3 2 3 2" xfId="15133" xr:uid="{00000000-0005-0000-0000-00007C8B0000}"/>
    <cellStyle name="40% - Dekorfärg3 2 3 3 2 3 3" xfId="32630" xr:uid="{00000000-0005-0000-0000-00007D8B0000}"/>
    <cellStyle name="40% - Dekorfärg3 2 3 3 2 3_Tabell 6a K" xfId="9003" xr:uid="{00000000-0005-0000-0000-00007E8B0000}"/>
    <cellStyle name="40% - Dekorfärg3 2 3 3 2 4" xfId="10748" xr:uid="{00000000-0005-0000-0000-00007F8B0000}"/>
    <cellStyle name="40% - Dekorfärg3 2 3 3 2 4 2" xfId="50411" xr:uid="{00000000-0005-0000-0000-0000808B0000}"/>
    <cellStyle name="40% - Dekorfärg3 2 3 3 2 4 2 2" xfId="50412" xr:uid="{00000000-0005-0000-0000-0000818B0000}"/>
    <cellStyle name="40% - Dekorfärg3 2 3 3 2 4 3" xfId="50413" xr:uid="{00000000-0005-0000-0000-0000828B0000}"/>
    <cellStyle name="40% - Dekorfärg3 2 3 3 2 5" xfId="28245" xr:uid="{00000000-0005-0000-0000-0000838B0000}"/>
    <cellStyle name="40% - Dekorfärg3 2 3 3 2 6" xfId="50414" xr:uid="{00000000-0005-0000-0000-0000848B0000}"/>
    <cellStyle name="40% - Dekorfärg3 2 3 3 2_Tabell 6a K" xfId="22557" xr:uid="{00000000-0005-0000-0000-0000858B0000}"/>
    <cellStyle name="40% - Dekorfärg3 2 3 3 3" xfId="2879" xr:uid="{00000000-0005-0000-0000-0000868B0000}"/>
    <cellStyle name="40% - Dekorfärg3 2 3 3 3 2" xfId="7265" xr:uid="{00000000-0005-0000-0000-0000878B0000}"/>
    <cellStyle name="40% - Dekorfärg3 2 3 3 3 2 2" xfId="16150" xr:uid="{00000000-0005-0000-0000-0000888B0000}"/>
    <cellStyle name="40% - Dekorfärg3 2 3 3 3 2 3" xfId="33647" xr:uid="{00000000-0005-0000-0000-0000898B0000}"/>
    <cellStyle name="40% - Dekorfärg3 2 3 3 3 2_Tabell 6a K" xfId="25099" xr:uid="{00000000-0005-0000-0000-00008A8B0000}"/>
    <cellStyle name="40% - Dekorfärg3 2 3 3 3 3" xfId="11764" xr:uid="{00000000-0005-0000-0000-00008B8B0000}"/>
    <cellStyle name="40% - Dekorfärg3 2 3 3 3 3 2" xfId="50415" xr:uid="{00000000-0005-0000-0000-00008C8B0000}"/>
    <cellStyle name="40% - Dekorfärg3 2 3 3 3 3 2 2" xfId="50416" xr:uid="{00000000-0005-0000-0000-00008D8B0000}"/>
    <cellStyle name="40% - Dekorfärg3 2 3 3 3 3 3" xfId="50417" xr:uid="{00000000-0005-0000-0000-00008E8B0000}"/>
    <cellStyle name="40% - Dekorfärg3 2 3 3 3 4" xfId="29261" xr:uid="{00000000-0005-0000-0000-00008F8B0000}"/>
    <cellStyle name="40% - Dekorfärg3 2 3 3 3 5" xfId="50418" xr:uid="{00000000-0005-0000-0000-0000908B0000}"/>
    <cellStyle name="40% - Dekorfärg3 2 3 3 3_Tabell 6a K" xfId="20097" xr:uid="{00000000-0005-0000-0000-0000918B0000}"/>
    <cellStyle name="40% - Dekorfärg3 2 3 3 4" xfId="5072" xr:uid="{00000000-0005-0000-0000-0000928B0000}"/>
    <cellStyle name="40% - Dekorfärg3 2 3 3 4 2" xfId="13957" xr:uid="{00000000-0005-0000-0000-0000938B0000}"/>
    <cellStyle name="40% - Dekorfärg3 2 3 3 4 3" xfId="31454" xr:uid="{00000000-0005-0000-0000-0000948B0000}"/>
    <cellStyle name="40% - Dekorfärg3 2 3 3 4_Tabell 6a K" xfId="20286" xr:uid="{00000000-0005-0000-0000-0000958B0000}"/>
    <cellStyle name="40% - Dekorfärg3 2 3 3 5" xfId="9572" xr:uid="{00000000-0005-0000-0000-0000968B0000}"/>
    <cellStyle name="40% - Dekorfärg3 2 3 3 5 2" xfId="50419" xr:uid="{00000000-0005-0000-0000-0000978B0000}"/>
    <cellStyle name="40% - Dekorfärg3 2 3 3 5 2 2" xfId="50420" xr:uid="{00000000-0005-0000-0000-0000988B0000}"/>
    <cellStyle name="40% - Dekorfärg3 2 3 3 5 3" xfId="50421" xr:uid="{00000000-0005-0000-0000-0000998B0000}"/>
    <cellStyle name="40% - Dekorfärg3 2 3 3 6" xfId="27069" xr:uid="{00000000-0005-0000-0000-00009A8B0000}"/>
    <cellStyle name="40% - Dekorfärg3 2 3 3 7" xfId="50422" xr:uid="{00000000-0005-0000-0000-00009B8B0000}"/>
    <cellStyle name="40% - Dekorfärg3 2 3 3_Tabell 6a K" xfId="18960" xr:uid="{00000000-0005-0000-0000-00009C8B0000}"/>
    <cellStyle name="40% - Dekorfärg3 2 3 4" xfId="1111" xr:uid="{00000000-0005-0000-0000-00009D8B0000}"/>
    <cellStyle name="40% - Dekorfärg3 2 3 4 2" xfId="1864" xr:uid="{00000000-0005-0000-0000-00009E8B0000}"/>
    <cellStyle name="40% - Dekorfärg3 2 3 4 2 2" xfId="4056" xr:uid="{00000000-0005-0000-0000-00009F8B0000}"/>
    <cellStyle name="40% - Dekorfärg3 2 3 4 2 2 2" xfId="8442" xr:uid="{00000000-0005-0000-0000-0000A08B0000}"/>
    <cellStyle name="40% - Dekorfärg3 2 3 4 2 2 2 2" xfId="17327" xr:uid="{00000000-0005-0000-0000-0000A18B0000}"/>
    <cellStyle name="40% - Dekorfärg3 2 3 4 2 2 2 2 2" xfId="50423" xr:uid="{00000000-0005-0000-0000-0000A28B0000}"/>
    <cellStyle name="40% - Dekorfärg3 2 3 4 2 2 2 3" xfId="34824" xr:uid="{00000000-0005-0000-0000-0000A38B0000}"/>
    <cellStyle name="40% - Dekorfärg3 2 3 4 2 2 2_Tabell 6a K" xfId="19753" xr:uid="{00000000-0005-0000-0000-0000A48B0000}"/>
    <cellStyle name="40% - Dekorfärg3 2 3 4 2 2 3" xfId="12941" xr:uid="{00000000-0005-0000-0000-0000A58B0000}"/>
    <cellStyle name="40% - Dekorfärg3 2 3 4 2 2 4" xfId="30438" xr:uid="{00000000-0005-0000-0000-0000A68B0000}"/>
    <cellStyle name="40% - Dekorfärg3 2 3 4 2 2_Tabell 6a K" xfId="18426" xr:uid="{00000000-0005-0000-0000-0000A78B0000}"/>
    <cellStyle name="40% - Dekorfärg3 2 3 4 2 3" xfId="6249" xr:uid="{00000000-0005-0000-0000-0000A88B0000}"/>
    <cellStyle name="40% - Dekorfärg3 2 3 4 2 3 2" xfId="15134" xr:uid="{00000000-0005-0000-0000-0000A98B0000}"/>
    <cellStyle name="40% - Dekorfärg3 2 3 4 2 3 3" xfId="32631" xr:uid="{00000000-0005-0000-0000-0000AA8B0000}"/>
    <cellStyle name="40% - Dekorfärg3 2 3 4 2 3_Tabell 6a K" xfId="22445" xr:uid="{00000000-0005-0000-0000-0000AB8B0000}"/>
    <cellStyle name="40% - Dekorfärg3 2 3 4 2 4" xfId="10749" xr:uid="{00000000-0005-0000-0000-0000AC8B0000}"/>
    <cellStyle name="40% - Dekorfärg3 2 3 4 2 4 2" xfId="50424" xr:uid="{00000000-0005-0000-0000-0000AD8B0000}"/>
    <cellStyle name="40% - Dekorfärg3 2 3 4 2 4 2 2" xfId="50425" xr:uid="{00000000-0005-0000-0000-0000AE8B0000}"/>
    <cellStyle name="40% - Dekorfärg3 2 3 4 2 4 3" xfId="50426" xr:uid="{00000000-0005-0000-0000-0000AF8B0000}"/>
    <cellStyle name="40% - Dekorfärg3 2 3 4 2 5" xfId="28246" xr:uid="{00000000-0005-0000-0000-0000B08B0000}"/>
    <cellStyle name="40% - Dekorfärg3 2 3 4 2 6" xfId="50427" xr:uid="{00000000-0005-0000-0000-0000B18B0000}"/>
    <cellStyle name="40% - Dekorfärg3 2 3 4 2_Tabell 6a K" xfId="21130" xr:uid="{00000000-0005-0000-0000-0000B28B0000}"/>
    <cellStyle name="40% - Dekorfärg3 2 3 4 3" xfId="3303" xr:uid="{00000000-0005-0000-0000-0000B38B0000}"/>
    <cellStyle name="40% - Dekorfärg3 2 3 4 3 2" xfId="7689" xr:uid="{00000000-0005-0000-0000-0000B48B0000}"/>
    <cellStyle name="40% - Dekorfärg3 2 3 4 3 2 2" xfId="16574" xr:uid="{00000000-0005-0000-0000-0000B58B0000}"/>
    <cellStyle name="40% - Dekorfärg3 2 3 4 3 2 3" xfId="34071" xr:uid="{00000000-0005-0000-0000-0000B68B0000}"/>
    <cellStyle name="40% - Dekorfärg3 2 3 4 3 2_Tabell 6a K" xfId="23379" xr:uid="{00000000-0005-0000-0000-0000B78B0000}"/>
    <cellStyle name="40% - Dekorfärg3 2 3 4 3 3" xfId="12188" xr:uid="{00000000-0005-0000-0000-0000B88B0000}"/>
    <cellStyle name="40% - Dekorfärg3 2 3 4 3 3 2" xfId="50428" xr:uid="{00000000-0005-0000-0000-0000B98B0000}"/>
    <cellStyle name="40% - Dekorfärg3 2 3 4 3 3 2 2" xfId="50429" xr:uid="{00000000-0005-0000-0000-0000BA8B0000}"/>
    <cellStyle name="40% - Dekorfärg3 2 3 4 3 3 3" xfId="50430" xr:uid="{00000000-0005-0000-0000-0000BB8B0000}"/>
    <cellStyle name="40% - Dekorfärg3 2 3 4 3 4" xfId="29685" xr:uid="{00000000-0005-0000-0000-0000BC8B0000}"/>
    <cellStyle name="40% - Dekorfärg3 2 3 4 3 5" xfId="50431" xr:uid="{00000000-0005-0000-0000-0000BD8B0000}"/>
    <cellStyle name="40% - Dekorfärg3 2 3 4 3_Tabell 6a K" xfId="23649" xr:uid="{00000000-0005-0000-0000-0000BE8B0000}"/>
    <cellStyle name="40% - Dekorfärg3 2 3 4 4" xfId="5496" xr:uid="{00000000-0005-0000-0000-0000BF8B0000}"/>
    <cellStyle name="40% - Dekorfärg3 2 3 4 4 2" xfId="14381" xr:uid="{00000000-0005-0000-0000-0000C08B0000}"/>
    <cellStyle name="40% - Dekorfärg3 2 3 4 4 3" xfId="31878" xr:uid="{00000000-0005-0000-0000-0000C18B0000}"/>
    <cellStyle name="40% - Dekorfärg3 2 3 4 4_Tabell 6a K" xfId="19573" xr:uid="{00000000-0005-0000-0000-0000C28B0000}"/>
    <cellStyle name="40% - Dekorfärg3 2 3 4 5" xfId="9996" xr:uid="{00000000-0005-0000-0000-0000C38B0000}"/>
    <cellStyle name="40% - Dekorfärg3 2 3 4 5 2" xfId="50432" xr:uid="{00000000-0005-0000-0000-0000C48B0000}"/>
    <cellStyle name="40% - Dekorfärg3 2 3 4 5 2 2" xfId="50433" xr:uid="{00000000-0005-0000-0000-0000C58B0000}"/>
    <cellStyle name="40% - Dekorfärg3 2 3 4 5 3" xfId="50434" xr:uid="{00000000-0005-0000-0000-0000C68B0000}"/>
    <cellStyle name="40% - Dekorfärg3 2 3 4 6" xfId="27493" xr:uid="{00000000-0005-0000-0000-0000C78B0000}"/>
    <cellStyle name="40% - Dekorfärg3 2 3 4 7" xfId="50435" xr:uid="{00000000-0005-0000-0000-0000C88B0000}"/>
    <cellStyle name="40% - Dekorfärg3 2 3 4_Tabell 6a K" xfId="25736" xr:uid="{00000000-0005-0000-0000-0000C98B0000}"/>
    <cellStyle name="40% - Dekorfärg3 2 3 5" xfId="1860" xr:uid="{00000000-0005-0000-0000-0000CA8B0000}"/>
    <cellStyle name="40% - Dekorfärg3 2 3 5 2" xfId="4052" xr:uid="{00000000-0005-0000-0000-0000CB8B0000}"/>
    <cellStyle name="40% - Dekorfärg3 2 3 5 2 2" xfId="8438" xr:uid="{00000000-0005-0000-0000-0000CC8B0000}"/>
    <cellStyle name="40% - Dekorfärg3 2 3 5 2 2 2" xfId="17323" xr:uid="{00000000-0005-0000-0000-0000CD8B0000}"/>
    <cellStyle name="40% - Dekorfärg3 2 3 5 2 2 2 2" xfId="50436" xr:uid="{00000000-0005-0000-0000-0000CE8B0000}"/>
    <cellStyle name="40% - Dekorfärg3 2 3 5 2 2 3" xfId="34820" xr:uid="{00000000-0005-0000-0000-0000CF8B0000}"/>
    <cellStyle name="40% - Dekorfärg3 2 3 5 2 2_Tabell 6a K" xfId="19492" xr:uid="{00000000-0005-0000-0000-0000D08B0000}"/>
    <cellStyle name="40% - Dekorfärg3 2 3 5 2 3" xfId="12937" xr:uid="{00000000-0005-0000-0000-0000D18B0000}"/>
    <cellStyle name="40% - Dekorfärg3 2 3 5 2 4" xfId="30434" xr:uid="{00000000-0005-0000-0000-0000D28B0000}"/>
    <cellStyle name="40% - Dekorfärg3 2 3 5 2_Tabell 6a K" xfId="25471" xr:uid="{00000000-0005-0000-0000-0000D38B0000}"/>
    <cellStyle name="40% - Dekorfärg3 2 3 5 3" xfId="6245" xr:uid="{00000000-0005-0000-0000-0000D48B0000}"/>
    <cellStyle name="40% - Dekorfärg3 2 3 5 3 2" xfId="15130" xr:uid="{00000000-0005-0000-0000-0000D58B0000}"/>
    <cellStyle name="40% - Dekorfärg3 2 3 5 3 3" xfId="32627" xr:uid="{00000000-0005-0000-0000-0000D68B0000}"/>
    <cellStyle name="40% - Dekorfärg3 2 3 5 3_Tabell 6a K" xfId="21923" xr:uid="{00000000-0005-0000-0000-0000D78B0000}"/>
    <cellStyle name="40% - Dekorfärg3 2 3 5 4" xfId="10745" xr:uid="{00000000-0005-0000-0000-0000D88B0000}"/>
    <cellStyle name="40% - Dekorfärg3 2 3 5 4 2" xfId="50437" xr:uid="{00000000-0005-0000-0000-0000D98B0000}"/>
    <cellStyle name="40% - Dekorfärg3 2 3 5 4 2 2" xfId="50438" xr:uid="{00000000-0005-0000-0000-0000DA8B0000}"/>
    <cellStyle name="40% - Dekorfärg3 2 3 5 4 3" xfId="50439" xr:uid="{00000000-0005-0000-0000-0000DB8B0000}"/>
    <cellStyle name="40% - Dekorfärg3 2 3 5 5" xfId="28242" xr:uid="{00000000-0005-0000-0000-0000DC8B0000}"/>
    <cellStyle name="40% - Dekorfärg3 2 3 5 6" xfId="50440" xr:uid="{00000000-0005-0000-0000-0000DD8B0000}"/>
    <cellStyle name="40% - Dekorfärg3 2 3 5_Tabell 6a K" xfId="23568" xr:uid="{00000000-0005-0000-0000-0000DE8B0000}"/>
    <cellStyle name="40% - Dekorfärg3 2 3 6" xfId="2455" xr:uid="{00000000-0005-0000-0000-0000DF8B0000}"/>
    <cellStyle name="40% - Dekorfärg3 2 3 6 2" xfId="6841" xr:uid="{00000000-0005-0000-0000-0000E08B0000}"/>
    <cellStyle name="40% - Dekorfärg3 2 3 6 2 2" xfId="15726" xr:uid="{00000000-0005-0000-0000-0000E18B0000}"/>
    <cellStyle name="40% - Dekorfärg3 2 3 6 2 3" xfId="33223" xr:uid="{00000000-0005-0000-0000-0000E28B0000}"/>
    <cellStyle name="40% - Dekorfärg3 2 3 6 2_Tabell 6a K" xfId="24696" xr:uid="{00000000-0005-0000-0000-0000E38B0000}"/>
    <cellStyle name="40% - Dekorfärg3 2 3 6 3" xfId="11340" xr:uid="{00000000-0005-0000-0000-0000E48B0000}"/>
    <cellStyle name="40% - Dekorfärg3 2 3 6 3 2" xfId="50441" xr:uid="{00000000-0005-0000-0000-0000E58B0000}"/>
    <cellStyle name="40% - Dekorfärg3 2 3 6 3 2 2" xfId="50442" xr:uid="{00000000-0005-0000-0000-0000E68B0000}"/>
    <cellStyle name="40% - Dekorfärg3 2 3 6 3 3" xfId="50443" xr:uid="{00000000-0005-0000-0000-0000E78B0000}"/>
    <cellStyle name="40% - Dekorfärg3 2 3 6 4" xfId="28837" xr:uid="{00000000-0005-0000-0000-0000E88B0000}"/>
    <cellStyle name="40% - Dekorfärg3 2 3 6 5" xfId="50444" xr:uid="{00000000-0005-0000-0000-0000E98B0000}"/>
    <cellStyle name="40% - Dekorfärg3 2 3 6_Tabell 6a K" xfId="24182" xr:uid="{00000000-0005-0000-0000-0000EA8B0000}"/>
    <cellStyle name="40% - Dekorfärg3 2 3 7" xfId="4648" xr:uid="{00000000-0005-0000-0000-0000EB8B0000}"/>
    <cellStyle name="40% - Dekorfärg3 2 3 7 2" xfId="13533" xr:uid="{00000000-0005-0000-0000-0000EC8B0000}"/>
    <cellStyle name="40% - Dekorfärg3 2 3 7 3" xfId="31030" xr:uid="{00000000-0005-0000-0000-0000ED8B0000}"/>
    <cellStyle name="40% - Dekorfärg3 2 3 7_Tabell 6a K" xfId="19095" xr:uid="{00000000-0005-0000-0000-0000EE8B0000}"/>
    <cellStyle name="40% - Dekorfärg3 2 3 8" xfId="9148" xr:uid="{00000000-0005-0000-0000-0000EF8B0000}"/>
    <cellStyle name="40% - Dekorfärg3 2 3 8 2" xfId="50445" xr:uid="{00000000-0005-0000-0000-0000F08B0000}"/>
    <cellStyle name="40% - Dekorfärg3 2 3 8 2 2" xfId="50446" xr:uid="{00000000-0005-0000-0000-0000F18B0000}"/>
    <cellStyle name="40% - Dekorfärg3 2 3 8 3" xfId="50447" xr:uid="{00000000-0005-0000-0000-0000F28B0000}"/>
    <cellStyle name="40% - Dekorfärg3 2 3 9" xfId="26645" xr:uid="{00000000-0005-0000-0000-0000F38B0000}"/>
    <cellStyle name="40% - Dekorfärg3 2 3 9 2" xfId="50448" xr:uid="{00000000-0005-0000-0000-0000F48B0000}"/>
    <cellStyle name="40% - Dekorfärg3 2 3_Tabell 6a K" xfId="21847" xr:uid="{00000000-0005-0000-0000-0000F58B0000}"/>
    <cellStyle name="40% - Dekorfärg3 2 4" xfId="319" xr:uid="{00000000-0005-0000-0000-0000F68B0000}"/>
    <cellStyle name="40% - Dekorfärg3 2 4 10" xfId="50449" xr:uid="{00000000-0005-0000-0000-0000F78B0000}"/>
    <cellStyle name="40% - Dekorfärg3 2 4 11" xfId="50450" xr:uid="{00000000-0005-0000-0000-0000F88B0000}"/>
    <cellStyle name="40% - Dekorfärg3 2 4 2" xfId="531" xr:uid="{00000000-0005-0000-0000-0000F98B0000}"/>
    <cellStyle name="40% - Dekorfärg3 2 4 2 2" xfId="955" xr:uid="{00000000-0005-0000-0000-0000FA8B0000}"/>
    <cellStyle name="40% - Dekorfärg3 2 4 2 2 2" xfId="1867" xr:uid="{00000000-0005-0000-0000-0000FB8B0000}"/>
    <cellStyle name="40% - Dekorfärg3 2 4 2 2 2 2" xfId="4059" xr:uid="{00000000-0005-0000-0000-0000FC8B0000}"/>
    <cellStyle name="40% - Dekorfärg3 2 4 2 2 2 2 2" xfId="8445" xr:uid="{00000000-0005-0000-0000-0000FD8B0000}"/>
    <cellStyle name="40% - Dekorfärg3 2 4 2 2 2 2 2 2" xfId="17330" xr:uid="{00000000-0005-0000-0000-0000FE8B0000}"/>
    <cellStyle name="40% - Dekorfärg3 2 4 2 2 2 2 2 2 2" xfId="50451" xr:uid="{00000000-0005-0000-0000-0000FF8B0000}"/>
    <cellStyle name="40% - Dekorfärg3 2 4 2 2 2 2 2 3" xfId="34827" xr:uid="{00000000-0005-0000-0000-0000008C0000}"/>
    <cellStyle name="40% - Dekorfärg3 2 4 2 2 2 2 2_Tabell 6a K" xfId="24844" xr:uid="{00000000-0005-0000-0000-0000018C0000}"/>
    <cellStyle name="40% - Dekorfärg3 2 4 2 2 2 2 3" xfId="12944" xr:uid="{00000000-0005-0000-0000-0000028C0000}"/>
    <cellStyle name="40% - Dekorfärg3 2 4 2 2 2 2 4" xfId="30441" xr:uid="{00000000-0005-0000-0000-0000038C0000}"/>
    <cellStyle name="40% - Dekorfärg3 2 4 2 2 2 2_Tabell 6a K" xfId="26266" xr:uid="{00000000-0005-0000-0000-0000048C0000}"/>
    <cellStyle name="40% - Dekorfärg3 2 4 2 2 2 3" xfId="6252" xr:uid="{00000000-0005-0000-0000-0000058C0000}"/>
    <cellStyle name="40% - Dekorfärg3 2 4 2 2 2 3 2" xfId="15137" xr:uid="{00000000-0005-0000-0000-0000068C0000}"/>
    <cellStyle name="40% - Dekorfärg3 2 4 2 2 2 3 3" xfId="32634" xr:uid="{00000000-0005-0000-0000-0000078C0000}"/>
    <cellStyle name="40% - Dekorfärg3 2 4 2 2 2 3_Tabell 6a K" xfId="23728" xr:uid="{00000000-0005-0000-0000-0000088C0000}"/>
    <cellStyle name="40% - Dekorfärg3 2 4 2 2 2 4" xfId="10752" xr:uid="{00000000-0005-0000-0000-0000098C0000}"/>
    <cellStyle name="40% - Dekorfärg3 2 4 2 2 2 4 2" xfId="50452" xr:uid="{00000000-0005-0000-0000-00000A8C0000}"/>
    <cellStyle name="40% - Dekorfärg3 2 4 2 2 2 4 2 2" xfId="50453" xr:uid="{00000000-0005-0000-0000-00000B8C0000}"/>
    <cellStyle name="40% - Dekorfärg3 2 4 2 2 2 4 3" xfId="50454" xr:uid="{00000000-0005-0000-0000-00000C8C0000}"/>
    <cellStyle name="40% - Dekorfärg3 2 4 2 2 2 5" xfId="28249" xr:uid="{00000000-0005-0000-0000-00000D8C0000}"/>
    <cellStyle name="40% - Dekorfärg3 2 4 2 2 2 6" xfId="50455" xr:uid="{00000000-0005-0000-0000-00000E8C0000}"/>
    <cellStyle name="40% - Dekorfärg3 2 4 2 2 2_Tabell 6a K" xfId="21663" xr:uid="{00000000-0005-0000-0000-00000F8C0000}"/>
    <cellStyle name="40% - Dekorfärg3 2 4 2 2 3" xfId="3147" xr:uid="{00000000-0005-0000-0000-0000108C0000}"/>
    <cellStyle name="40% - Dekorfärg3 2 4 2 2 3 2" xfId="7533" xr:uid="{00000000-0005-0000-0000-0000118C0000}"/>
    <cellStyle name="40% - Dekorfärg3 2 4 2 2 3 2 2" xfId="16418" xr:uid="{00000000-0005-0000-0000-0000128C0000}"/>
    <cellStyle name="40% - Dekorfärg3 2 4 2 2 3 2 3" xfId="33915" xr:uid="{00000000-0005-0000-0000-0000138C0000}"/>
    <cellStyle name="40% - Dekorfärg3 2 4 2 2 3 2_Tabell 6a K" xfId="21821" xr:uid="{00000000-0005-0000-0000-0000148C0000}"/>
    <cellStyle name="40% - Dekorfärg3 2 4 2 2 3 3" xfId="12032" xr:uid="{00000000-0005-0000-0000-0000158C0000}"/>
    <cellStyle name="40% - Dekorfärg3 2 4 2 2 3 3 2" xfId="50456" xr:uid="{00000000-0005-0000-0000-0000168C0000}"/>
    <cellStyle name="40% - Dekorfärg3 2 4 2 2 3 3 2 2" xfId="50457" xr:uid="{00000000-0005-0000-0000-0000178C0000}"/>
    <cellStyle name="40% - Dekorfärg3 2 4 2 2 3 3 3" xfId="50458" xr:uid="{00000000-0005-0000-0000-0000188C0000}"/>
    <cellStyle name="40% - Dekorfärg3 2 4 2 2 3 4" xfId="29529" xr:uid="{00000000-0005-0000-0000-0000198C0000}"/>
    <cellStyle name="40% - Dekorfärg3 2 4 2 2 3 5" xfId="50459" xr:uid="{00000000-0005-0000-0000-00001A8C0000}"/>
    <cellStyle name="40% - Dekorfärg3 2 4 2 2 3_Tabell 6a K" xfId="25630" xr:uid="{00000000-0005-0000-0000-00001B8C0000}"/>
    <cellStyle name="40% - Dekorfärg3 2 4 2 2 4" xfId="5340" xr:uid="{00000000-0005-0000-0000-00001C8C0000}"/>
    <cellStyle name="40% - Dekorfärg3 2 4 2 2 4 2" xfId="14225" xr:uid="{00000000-0005-0000-0000-00001D8C0000}"/>
    <cellStyle name="40% - Dekorfärg3 2 4 2 2 4 3" xfId="31722" xr:uid="{00000000-0005-0000-0000-00001E8C0000}"/>
    <cellStyle name="40% - Dekorfärg3 2 4 2 2 4_Tabell 6a K" xfId="23118" xr:uid="{00000000-0005-0000-0000-00001F8C0000}"/>
    <cellStyle name="40% - Dekorfärg3 2 4 2 2 5" xfId="9840" xr:uid="{00000000-0005-0000-0000-0000208C0000}"/>
    <cellStyle name="40% - Dekorfärg3 2 4 2 2 5 2" xfId="50460" xr:uid="{00000000-0005-0000-0000-0000218C0000}"/>
    <cellStyle name="40% - Dekorfärg3 2 4 2 2 5 2 2" xfId="50461" xr:uid="{00000000-0005-0000-0000-0000228C0000}"/>
    <cellStyle name="40% - Dekorfärg3 2 4 2 2 5 3" xfId="50462" xr:uid="{00000000-0005-0000-0000-0000238C0000}"/>
    <cellStyle name="40% - Dekorfärg3 2 4 2 2 6" xfId="27337" xr:uid="{00000000-0005-0000-0000-0000248C0000}"/>
    <cellStyle name="40% - Dekorfärg3 2 4 2 2 7" xfId="50463" xr:uid="{00000000-0005-0000-0000-0000258C0000}"/>
    <cellStyle name="40% - Dekorfärg3 2 4 2 2_Tabell 6a K" xfId="23300" xr:uid="{00000000-0005-0000-0000-0000268C0000}"/>
    <cellStyle name="40% - Dekorfärg3 2 4 2 3" xfId="1866" xr:uid="{00000000-0005-0000-0000-0000278C0000}"/>
    <cellStyle name="40% - Dekorfärg3 2 4 2 3 2" xfId="4058" xr:uid="{00000000-0005-0000-0000-0000288C0000}"/>
    <cellStyle name="40% - Dekorfärg3 2 4 2 3 2 2" xfId="8444" xr:uid="{00000000-0005-0000-0000-0000298C0000}"/>
    <cellStyle name="40% - Dekorfärg3 2 4 2 3 2 2 2" xfId="17329" xr:uid="{00000000-0005-0000-0000-00002A8C0000}"/>
    <cellStyle name="40% - Dekorfärg3 2 4 2 3 2 2 2 2" xfId="50464" xr:uid="{00000000-0005-0000-0000-00002B8C0000}"/>
    <cellStyle name="40% - Dekorfärg3 2 4 2 3 2 2 3" xfId="34826" xr:uid="{00000000-0005-0000-0000-00002C8C0000}"/>
    <cellStyle name="40% - Dekorfärg3 2 4 2 3 2 2_Tabell 6a K" xfId="20166" xr:uid="{00000000-0005-0000-0000-00002D8C0000}"/>
    <cellStyle name="40% - Dekorfärg3 2 4 2 3 2 3" xfId="12943" xr:uid="{00000000-0005-0000-0000-00002E8C0000}"/>
    <cellStyle name="40% - Dekorfärg3 2 4 2 3 2 4" xfId="30440" xr:uid="{00000000-0005-0000-0000-00002F8C0000}"/>
    <cellStyle name="40% - Dekorfärg3 2 4 2 3 2_Tabell 6a K" xfId="23834" xr:uid="{00000000-0005-0000-0000-0000308C0000}"/>
    <cellStyle name="40% - Dekorfärg3 2 4 2 3 3" xfId="6251" xr:uid="{00000000-0005-0000-0000-0000318C0000}"/>
    <cellStyle name="40% - Dekorfärg3 2 4 2 3 3 2" xfId="15136" xr:uid="{00000000-0005-0000-0000-0000328C0000}"/>
    <cellStyle name="40% - Dekorfärg3 2 4 2 3 3 3" xfId="32633" xr:uid="{00000000-0005-0000-0000-0000338C0000}"/>
    <cellStyle name="40% - Dekorfärg3 2 4 2 3 3_Tabell 6a K" xfId="18156" xr:uid="{00000000-0005-0000-0000-0000348C0000}"/>
    <cellStyle name="40% - Dekorfärg3 2 4 2 3 4" xfId="10751" xr:uid="{00000000-0005-0000-0000-0000358C0000}"/>
    <cellStyle name="40% - Dekorfärg3 2 4 2 3 4 2" xfId="50465" xr:uid="{00000000-0005-0000-0000-0000368C0000}"/>
    <cellStyle name="40% - Dekorfärg3 2 4 2 3 4 2 2" xfId="50466" xr:uid="{00000000-0005-0000-0000-0000378C0000}"/>
    <cellStyle name="40% - Dekorfärg3 2 4 2 3 4 3" xfId="50467" xr:uid="{00000000-0005-0000-0000-0000388C0000}"/>
    <cellStyle name="40% - Dekorfärg3 2 4 2 3 5" xfId="28248" xr:uid="{00000000-0005-0000-0000-0000398C0000}"/>
    <cellStyle name="40% - Dekorfärg3 2 4 2 3 6" xfId="50468" xr:uid="{00000000-0005-0000-0000-00003A8C0000}"/>
    <cellStyle name="40% - Dekorfärg3 2 4 2 3_Tabell 6a K" xfId="24669" xr:uid="{00000000-0005-0000-0000-00003B8C0000}"/>
    <cellStyle name="40% - Dekorfärg3 2 4 2 4" xfId="2723" xr:uid="{00000000-0005-0000-0000-00003C8C0000}"/>
    <cellStyle name="40% - Dekorfärg3 2 4 2 4 2" xfId="7109" xr:uid="{00000000-0005-0000-0000-00003D8C0000}"/>
    <cellStyle name="40% - Dekorfärg3 2 4 2 4 2 2" xfId="15994" xr:uid="{00000000-0005-0000-0000-00003E8C0000}"/>
    <cellStyle name="40% - Dekorfärg3 2 4 2 4 2 3" xfId="33491" xr:uid="{00000000-0005-0000-0000-00003F8C0000}"/>
    <cellStyle name="40% - Dekorfärg3 2 4 2 4 2_Tabell 6a K" xfId="19599" xr:uid="{00000000-0005-0000-0000-0000408C0000}"/>
    <cellStyle name="40% - Dekorfärg3 2 4 2 4 3" xfId="11608" xr:uid="{00000000-0005-0000-0000-0000418C0000}"/>
    <cellStyle name="40% - Dekorfärg3 2 4 2 4 3 2" xfId="50469" xr:uid="{00000000-0005-0000-0000-0000428C0000}"/>
    <cellStyle name="40% - Dekorfärg3 2 4 2 4 3 2 2" xfId="50470" xr:uid="{00000000-0005-0000-0000-0000438C0000}"/>
    <cellStyle name="40% - Dekorfärg3 2 4 2 4 3 3" xfId="50471" xr:uid="{00000000-0005-0000-0000-0000448C0000}"/>
    <cellStyle name="40% - Dekorfärg3 2 4 2 4 4" xfId="29105" xr:uid="{00000000-0005-0000-0000-0000458C0000}"/>
    <cellStyle name="40% - Dekorfärg3 2 4 2 4 5" xfId="50472" xr:uid="{00000000-0005-0000-0000-0000468C0000}"/>
    <cellStyle name="40% - Dekorfärg3 2 4 2 4_Tabell 6a K" xfId="21237" xr:uid="{00000000-0005-0000-0000-0000478C0000}"/>
    <cellStyle name="40% - Dekorfärg3 2 4 2 5" xfId="4916" xr:uid="{00000000-0005-0000-0000-0000488C0000}"/>
    <cellStyle name="40% - Dekorfärg3 2 4 2 5 2" xfId="13801" xr:uid="{00000000-0005-0000-0000-0000498C0000}"/>
    <cellStyle name="40% - Dekorfärg3 2 4 2 5 3" xfId="31298" xr:uid="{00000000-0005-0000-0000-00004A8C0000}"/>
    <cellStyle name="40% - Dekorfärg3 2 4 2 5_Tabell 6a K" xfId="25288" xr:uid="{00000000-0005-0000-0000-00004B8C0000}"/>
    <cellStyle name="40% - Dekorfärg3 2 4 2 6" xfId="9416" xr:uid="{00000000-0005-0000-0000-00004C8C0000}"/>
    <cellStyle name="40% - Dekorfärg3 2 4 2 6 2" xfId="50473" xr:uid="{00000000-0005-0000-0000-00004D8C0000}"/>
    <cellStyle name="40% - Dekorfärg3 2 4 2 6 2 2" xfId="50474" xr:uid="{00000000-0005-0000-0000-00004E8C0000}"/>
    <cellStyle name="40% - Dekorfärg3 2 4 2 6 3" xfId="50475" xr:uid="{00000000-0005-0000-0000-00004F8C0000}"/>
    <cellStyle name="40% - Dekorfärg3 2 4 2 7" xfId="26913" xr:uid="{00000000-0005-0000-0000-0000508C0000}"/>
    <cellStyle name="40% - Dekorfärg3 2 4 2 8" xfId="50476" xr:uid="{00000000-0005-0000-0000-0000518C0000}"/>
    <cellStyle name="40% - Dekorfärg3 2 4 2_Tabell 6a K" xfId="20948" xr:uid="{00000000-0005-0000-0000-0000528C0000}"/>
    <cellStyle name="40% - Dekorfärg3 2 4 3" xfId="743" xr:uid="{00000000-0005-0000-0000-0000538C0000}"/>
    <cellStyle name="40% - Dekorfärg3 2 4 3 2" xfId="1868" xr:uid="{00000000-0005-0000-0000-0000548C0000}"/>
    <cellStyle name="40% - Dekorfärg3 2 4 3 2 2" xfId="4060" xr:uid="{00000000-0005-0000-0000-0000558C0000}"/>
    <cellStyle name="40% - Dekorfärg3 2 4 3 2 2 2" xfId="8446" xr:uid="{00000000-0005-0000-0000-0000568C0000}"/>
    <cellStyle name="40% - Dekorfärg3 2 4 3 2 2 2 2" xfId="17331" xr:uid="{00000000-0005-0000-0000-0000578C0000}"/>
    <cellStyle name="40% - Dekorfärg3 2 4 3 2 2 2 2 2" xfId="50477" xr:uid="{00000000-0005-0000-0000-0000588C0000}"/>
    <cellStyle name="40% - Dekorfärg3 2 4 3 2 2 2 3" xfId="34828" xr:uid="{00000000-0005-0000-0000-0000598C0000}"/>
    <cellStyle name="40% - Dekorfärg3 2 4 3 2 2 2_Tabell 6a K" xfId="9015" xr:uid="{00000000-0005-0000-0000-00005A8C0000}"/>
    <cellStyle name="40% - Dekorfärg3 2 4 3 2 2 3" xfId="12945" xr:uid="{00000000-0005-0000-0000-00005B8C0000}"/>
    <cellStyle name="40% - Dekorfärg3 2 4 3 2 2 4" xfId="30442" xr:uid="{00000000-0005-0000-0000-00005C8C0000}"/>
    <cellStyle name="40% - Dekorfärg3 2 4 3 2 2_Tabell 6a K" xfId="24096" xr:uid="{00000000-0005-0000-0000-00005D8C0000}"/>
    <cellStyle name="40% - Dekorfärg3 2 4 3 2 3" xfId="6253" xr:uid="{00000000-0005-0000-0000-00005E8C0000}"/>
    <cellStyle name="40% - Dekorfärg3 2 4 3 2 3 2" xfId="15138" xr:uid="{00000000-0005-0000-0000-00005F8C0000}"/>
    <cellStyle name="40% - Dekorfärg3 2 4 3 2 3 3" xfId="32635" xr:uid="{00000000-0005-0000-0000-0000608C0000}"/>
    <cellStyle name="40% - Dekorfärg3 2 4 3 2 3_Tabell 6a K" xfId="24255" xr:uid="{00000000-0005-0000-0000-0000618C0000}"/>
    <cellStyle name="40% - Dekorfärg3 2 4 3 2 4" xfId="10753" xr:uid="{00000000-0005-0000-0000-0000628C0000}"/>
    <cellStyle name="40% - Dekorfärg3 2 4 3 2 4 2" xfId="50478" xr:uid="{00000000-0005-0000-0000-0000638C0000}"/>
    <cellStyle name="40% - Dekorfärg3 2 4 3 2 4 2 2" xfId="50479" xr:uid="{00000000-0005-0000-0000-0000648C0000}"/>
    <cellStyle name="40% - Dekorfärg3 2 4 3 2 4 3" xfId="50480" xr:uid="{00000000-0005-0000-0000-0000658C0000}"/>
    <cellStyle name="40% - Dekorfärg3 2 4 3 2 5" xfId="28250" xr:uid="{00000000-0005-0000-0000-0000668C0000}"/>
    <cellStyle name="40% - Dekorfärg3 2 4 3 2 6" xfId="50481" xr:uid="{00000000-0005-0000-0000-0000678C0000}"/>
    <cellStyle name="40% - Dekorfärg3 2 4 3 2_Tabell 6a K" xfId="26004" xr:uid="{00000000-0005-0000-0000-0000688C0000}"/>
    <cellStyle name="40% - Dekorfärg3 2 4 3 3" xfId="2935" xr:uid="{00000000-0005-0000-0000-0000698C0000}"/>
    <cellStyle name="40% - Dekorfärg3 2 4 3 3 2" xfId="7321" xr:uid="{00000000-0005-0000-0000-00006A8C0000}"/>
    <cellStyle name="40% - Dekorfärg3 2 4 3 3 2 2" xfId="16206" xr:uid="{00000000-0005-0000-0000-00006B8C0000}"/>
    <cellStyle name="40% - Dekorfärg3 2 4 3 3 2 3" xfId="33703" xr:uid="{00000000-0005-0000-0000-00006C8C0000}"/>
    <cellStyle name="40% - Dekorfärg3 2 4 3 3 2_Tabell 6a K" xfId="23476" xr:uid="{00000000-0005-0000-0000-00006D8C0000}"/>
    <cellStyle name="40% - Dekorfärg3 2 4 3 3 3" xfId="11820" xr:uid="{00000000-0005-0000-0000-00006E8C0000}"/>
    <cellStyle name="40% - Dekorfärg3 2 4 3 3 3 2" xfId="50482" xr:uid="{00000000-0005-0000-0000-00006F8C0000}"/>
    <cellStyle name="40% - Dekorfärg3 2 4 3 3 3 2 2" xfId="50483" xr:uid="{00000000-0005-0000-0000-0000708C0000}"/>
    <cellStyle name="40% - Dekorfärg3 2 4 3 3 3 3" xfId="50484" xr:uid="{00000000-0005-0000-0000-0000718C0000}"/>
    <cellStyle name="40% - Dekorfärg3 2 4 3 3 4" xfId="29317" xr:uid="{00000000-0005-0000-0000-0000728C0000}"/>
    <cellStyle name="40% - Dekorfärg3 2 4 3 3 5" xfId="50485" xr:uid="{00000000-0005-0000-0000-0000738C0000}"/>
    <cellStyle name="40% - Dekorfärg3 2 4 3 3_Tabell 6a K" xfId="24833" xr:uid="{00000000-0005-0000-0000-0000748C0000}"/>
    <cellStyle name="40% - Dekorfärg3 2 4 3 4" xfId="5128" xr:uid="{00000000-0005-0000-0000-0000758C0000}"/>
    <cellStyle name="40% - Dekorfärg3 2 4 3 4 2" xfId="14013" xr:uid="{00000000-0005-0000-0000-0000768C0000}"/>
    <cellStyle name="40% - Dekorfärg3 2 4 3 4 3" xfId="31510" xr:uid="{00000000-0005-0000-0000-0000778C0000}"/>
    <cellStyle name="40% - Dekorfärg3 2 4 3 4_Tabell 6a K" xfId="26177" xr:uid="{00000000-0005-0000-0000-0000788C0000}"/>
    <cellStyle name="40% - Dekorfärg3 2 4 3 5" xfId="9628" xr:uid="{00000000-0005-0000-0000-0000798C0000}"/>
    <cellStyle name="40% - Dekorfärg3 2 4 3 5 2" xfId="50486" xr:uid="{00000000-0005-0000-0000-00007A8C0000}"/>
    <cellStyle name="40% - Dekorfärg3 2 4 3 5 2 2" xfId="50487" xr:uid="{00000000-0005-0000-0000-00007B8C0000}"/>
    <cellStyle name="40% - Dekorfärg3 2 4 3 5 3" xfId="50488" xr:uid="{00000000-0005-0000-0000-00007C8C0000}"/>
    <cellStyle name="40% - Dekorfärg3 2 4 3 6" xfId="27125" xr:uid="{00000000-0005-0000-0000-00007D8C0000}"/>
    <cellStyle name="40% - Dekorfärg3 2 4 3 7" xfId="50489" xr:uid="{00000000-0005-0000-0000-00007E8C0000}"/>
    <cellStyle name="40% - Dekorfärg3 2 4 3_Tabell 6a K" xfId="20327" xr:uid="{00000000-0005-0000-0000-00007F8C0000}"/>
    <cellStyle name="40% - Dekorfärg3 2 4 4" xfId="1167" xr:uid="{00000000-0005-0000-0000-0000808C0000}"/>
    <cellStyle name="40% - Dekorfärg3 2 4 4 2" xfId="1869" xr:uid="{00000000-0005-0000-0000-0000818C0000}"/>
    <cellStyle name="40% - Dekorfärg3 2 4 4 2 2" xfId="4061" xr:uid="{00000000-0005-0000-0000-0000828C0000}"/>
    <cellStyle name="40% - Dekorfärg3 2 4 4 2 2 2" xfId="8447" xr:uid="{00000000-0005-0000-0000-0000838C0000}"/>
    <cellStyle name="40% - Dekorfärg3 2 4 4 2 2 2 2" xfId="17332" xr:uid="{00000000-0005-0000-0000-0000848C0000}"/>
    <cellStyle name="40% - Dekorfärg3 2 4 4 2 2 2 2 2" xfId="50490" xr:uid="{00000000-0005-0000-0000-0000858C0000}"/>
    <cellStyle name="40% - Dekorfärg3 2 4 4 2 2 2 3" xfId="34829" xr:uid="{00000000-0005-0000-0000-0000868C0000}"/>
    <cellStyle name="40% - Dekorfärg3 2 4 4 2 2 2_Tabell 6a K" xfId="18524" xr:uid="{00000000-0005-0000-0000-0000878C0000}"/>
    <cellStyle name="40% - Dekorfärg3 2 4 4 2 2 3" xfId="12946" xr:uid="{00000000-0005-0000-0000-0000888C0000}"/>
    <cellStyle name="40% - Dekorfärg3 2 4 4 2 2 4" xfId="30443" xr:uid="{00000000-0005-0000-0000-0000898C0000}"/>
    <cellStyle name="40% - Dekorfärg3 2 4 4 2 2_Tabell 6a K" xfId="19493" xr:uid="{00000000-0005-0000-0000-00008A8C0000}"/>
    <cellStyle name="40% - Dekorfärg3 2 4 4 2 3" xfId="6254" xr:uid="{00000000-0005-0000-0000-00008B8C0000}"/>
    <cellStyle name="40% - Dekorfärg3 2 4 4 2 3 2" xfId="15139" xr:uid="{00000000-0005-0000-0000-00008C8C0000}"/>
    <cellStyle name="40% - Dekorfärg3 2 4 4 2 3 3" xfId="32636" xr:uid="{00000000-0005-0000-0000-00008D8C0000}"/>
    <cellStyle name="40% - Dekorfärg3 2 4 4 2 3_Tabell 6a K" xfId="23009" xr:uid="{00000000-0005-0000-0000-00008E8C0000}"/>
    <cellStyle name="40% - Dekorfärg3 2 4 4 2 4" xfId="10754" xr:uid="{00000000-0005-0000-0000-00008F8C0000}"/>
    <cellStyle name="40% - Dekorfärg3 2 4 4 2 4 2" xfId="50491" xr:uid="{00000000-0005-0000-0000-0000908C0000}"/>
    <cellStyle name="40% - Dekorfärg3 2 4 4 2 4 2 2" xfId="50492" xr:uid="{00000000-0005-0000-0000-0000918C0000}"/>
    <cellStyle name="40% - Dekorfärg3 2 4 4 2 4 3" xfId="50493" xr:uid="{00000000-0005-0000-0000-0000928C0000}"/>
    <cellStyle name="40% - Dekorfärg3 2 4 4 2 5" xfId="28251" xr:uid="{00000000-0005-0000-0000-0000938C0000}"/>
    <cellStyle name="40% - Dekorfärg3 2 4 4 2 6" xfId="50494" xr:uid="{00000000-0005-0000-0000-0000948C0000}"/>
    <cellStyle name="40% - Dekorfärg3 2 4 4 2_Tabell 6a K" xfId="25473" xr:uid="{00000000-0005-0000-0000-0000958C0000}"/>
    <cellStyle name="40% - Dekorfärg3 2 4 4 3" xfId="3359" xr:uid="{00000000-0005-0000-0000-0000968C0000}"/>
    <cellStyle name="40% - Dekorfärg3 2 4 4 3 2" xfId="7745" xr:uid="{00000000-0005-0000-0000-0000978C0000}"/>
    <cellStyle name="40% - Dekorfärg3 2 4 4 3 2 2" xfId="16630" xr:uid="{00000000-0005-0000-0000-0000988C0000}"/>
    <cellStyle name="40% - Dekorfärg3 2 4 4 3 2 3" xfId="34127" xr:uid="{00000000-0005-0000-0000-0000998C0000}"/>
    <cellStyle name="40% - Dekorfärg3 2 4 4 3 2_Tabell 6a K" xfId="20543" xr:uid="{00000000-0005-0000-0000-00009A8C0000}"/>
    <cellStyle name="40% - Dekorfärg3 2 4 4 3 3" xfId="12244" xr:uid="{00000000-0005-0000-0000-00009B8C0000}"/>
    <cellStyle name="40% - Dekorfärg3 2 4 4 3 3 2" xfId="50495" xr:uid="{00000000-0005-0000-0000-00009C8C0000}"/>
    <cellStyle name="40% - Dekorfärg3 2 4 4 3 3 2 2" xfId="50496" xr:uid="{00000000-0005-0000-0000-00009D8C0000}"/>
    <cellStyle name="40% - Dekorfärg3 2 4 4 3 3 3" xfId="50497" xr:uid="{00000000-0005-0000-0000-00009E8C0000}"/>
    <cellStyle name="40% - Dekorfärg3 2 4 4 3 4" xfId="29741" xr:uid="{00000000-0005-0000-0000-00009F8C0000}"/>
    <cellStyle name="40% - Dekorfärg3 2 4 4 3 5" xfId="50498" xr:uid="{00000000-0005-0000-0000-0000A08C0000}"/>
    <cellStyle name="40% - Dekorfärg3 2 4 4 3_Tabell 6a K" xfId="19030" xr:uid="{00000000-0005-0000-0000-0000A18C0000}"/>
    <cellStyle name="40% - Dekorfärg3 2 4 4 4" xfId="5552" xr:uid="{00000000-0005-0000-0000-0000A28C0000}"/>
    <cellStyle name="40% - Dekorfärg3 2 4 4 4 2" xfId="14437" xr:uid="{00000000-0005-0000-0000-0000A38C0000}"/>
    <cellStyle name="40% - Dekorfärg3 2 4 4 4 3" xfId="31934" xr:uid="{00000000-0005-0000-0000-0000A48C0000}"/>
    <cellStyle name="40% - Dekorfärg3 2 4 4 4_Tabell 6a K" xfId="19223" xr:uid="{00000000-0005-0000-0000-0000A58C0000}"/>
    <cellStyle name="40% - Dekorfärg3 2 4 4 5" xfId="10052" xr:uid="{00000000-0005-0000-0000-0000A68C0000}"/>
    <cellStyle name="40% - Dekorfärg3 2 4 4 5 2" xfId="50499" xr:uid="{00000000-0005-0000-0000-0000A78C0000}"/>
    <cellStyle name="40% - Dekorfärg3 2 4 4 5 2 2" xfId="50500" xr:uid="{00000000-0005-0000-0000-0000A88C0000}"/>
    <cellStyle name="40% - Dekorfärg3 2 4 4 5 3" xfId="50501" xr:uid="{00000000-0005-0000-0000-0000A98C0000}"/>
    <cellStyle name="40% - Dekorfärg3 2 4 4 6" xfId="27549" xr:uid="{00000000-0005-0000-0000-0000AA8C0000}"/>
    <cellStyle name="40% - Dekorfärg3 2 4 4 7" xfId="50502" xr:uid="{00000000-0005-0000-0000-0000AB8C0000}"/>
    <cellStyle name="40% - Dekorfärg3 2 4 4_Tabell 6a K" xfId="20107" xr:uid="{00000000-0005-0000-0000-0000AC8C0000}"/>
    <cellStyle name="40% - Dekorfärg3 2 4 5" xfId="1865" xr:uid="{00000000-0005-0000-0000-0000AD8C0000}"/>
    <cellStyle name="40% - Dekorfärg3 2 4 5 2" xfId="4057" xr:uid="{00000000-0005-0000-0000-0000AE8C0000}"/>
    <cellStyle name="40% - Dekorfärg3 2 4 5 2 2" xfId="8443" xr:uid="{00000000-0005-0000-0000-0000AF8C0000}"/>
    <cellStyle name="40% - Dekorfärg3 2 4 5 2 2 2" xfId="17328" xr:uid="{00000000-0005-0000-0000-0000B08C0000}"/>
    <cellStyle name="40% - Dekorfärg3 2 4 5 2 2 2 2" xfId="50503" xr:uid="{00000000-0005-0000-0000-0000B18C0000}"/>
    <cellStyle name="40% - Dekorfärg3 2 4 5 2 2 3" xfId="34825" xr:uid="{00000000-0005-0000-0000-0000B28C0000}"/>
    <cellStyle name="40% - Dekorfärg3 2 4 5 2 2_Tabell 6a K" xfId="24507" xr:uid="{00000000-0005-0000-0000-0000B38C0000}"/>
    <cellStyle name="40% - Dekorfärg3 2 4 5 2 3" xfId="12942" xr:uid="{00000000-0005-0000-0000-0000B48C0000}"/>
    <cellStyle name="40% - Dekorfärg3 2 4 5 2 4" xfId="30439" xr:uid="{00000000-0005-0000-0000-0000B58C0000}"/>
    <cellStyle name="40% - Dekorfärg3 2 4 5 2_Tabell 6a K" xfId="20596" xr:uid="{00000000-0005-0000-0000-0000B68C0000}"/>
    <cellStyle name="40% - Dekorfärg3 2 4 5 3" xfId="6250" xr:uid="{00000000-0005-0000-0000-0000B78C0000}"/>
    <cellStyle name="40% - Dekorfärg3 2 4 5 3 2" xfId="15135" xr:uid="{00000000-0005-0000-0000-0000B88C0000}"/>
    <cellStyle name="40% - Dekorfärg3 2 4 5 3 3" xfId="32632" xr:uid="{00000000-0005-0000-0000-0000B98C0000}"/>
    <cellStyle name="40% - Dekorfärg3 2 4 5 3_Tabell 6a K" xfId="25140" xr:uid="{00000000-0005-0000-0000-0000BA8C0000}"/>
    <cellStyle name="40% - Dekorfärg3 2 4 5 4" xfId="10750" xr:uid="{00000000-0005-0000-0000-0000BB8C0000}"/>
    <cellStyle name="40% - Dekorfärg3 2 4 5 4 2" xfId="50504" xr:uid="{00000000-0005-0000-0000-0000BC8C0000}"/>
    <cellStyle name="40% - Dekorfärg3 2 4 5 4 2 2" xfId="50505" xr:uid="{00000000-0005-0000-0000-0000BD8C0000}"/>
    <cellStyle name="40% - Dekorfärg3 2 4 5 4 3" xfId="50506" xr:uid="{00000000-0005-0000-0000-0000BE8C0000}"/>
    <cellStyle name="40% - Dekorfärg3 2 4 5 5" xfId="28247" xr:uid="{00000000-0005-0000-0000-0000BF8C0000}"/>
    <cellStyle name="40% - Dekorfärg3 2 4 5 6" xfId="50507" xr:uid="{00000000-0005-0000-0000-0000C08C0000}"/>
    <cellStyle name="40% - Dekorfärg3 2 4 5_Tabell 6a K" xfId="22498" xr:uid="{00000000-0005-0000-0000-0000C18C0000}"/>
    <cellStyle name="40% - Dekorfärg3 2 4 6" xfId="2511" xr:uid="{00000000-0005-0000-0000-0000C28C0000}"/>
    <cellStyle name="40% - Dekorfärg3 2 4 6 2" xfId="6897" xr:uid="{00000000-0005-0000-0000-0000C38C0000}"/>
    <cellStyle name="40% - Dekorfärg3 2 4 6 2 2" xfId="15782" xr:uid="{00000000-0005-0000-0000-0000C48C0000}"/>
    <cellStyle name="40% - Dekorfärg3 2 4 6 2 3" xfId="33279" xr:uid="{00000000-0005-0000-0000-0000C58C0000}"/>
    <cellStyle name="40% - Dekorfärg3 2 4 6 2_Tabell 6a K" xfId="21254" xr:uid="{00000000-0005-0000-0000-0000C68C0000}"/>
    <cellStyle name="40% - Dekorfärg3 2 4 6 3" xfId="11396" xr:uid="{00000000-0005-0000-0000-0000C78C0000}"/>
    <cellStyle name="40% - Dekorfärg3 2 4 6 3 2" xfId="50508" xr:uid="{00000000-0005-0000-0000-0000C88C0000}"/>
    <cellStyle name="40% - Dekorfärg3 2 4 6 3 2 2" xfId="50509" xr:uid="{00000000-0005-0000-0000-0000C98C0000}"/>
    <cellStyle name="40% - Dekorfärg3 2 4 6 3 3" xfId="50510" xr:uid="{00000000-0005-0000-0000-0000CA8C0000}"/>
    <cellStyle name="40% - Dekorfärg3 2 4 6 4" xfId="28893" xr:uid="{00000000-0005-0000-0000-0000CB8C0000}"/>
    <cellStyle name="40% - Dekorfärg3 2 4 6 5" xfId="50511" xr:uid="{00000000-0005-0000-0000-0000CC8C0000}"/>
    <cellStyle name="40% - Dekorfärg3 2 4 6_Tabell 6a K" xfId="19343" xr:uid="{00000000-0005-0000-0000-0000CD8C0000}"/>
    <cellStyle name="40% - Dekorfärg3 2 4 7" xfId="4704" xr:uid="{00000000-0005-0000-0000-0000CE8C0000}"/>
    <cellStyle name="40% - Dekorfärg3 2 4 7 2" xfId="13589" xr:uid="{00000000-0005-0000-0000-0000CF8C0000}"/>
    <cellStyle name="40% - Dekorfärg3 2 4 7 3" xfId="31086" xr:uid="{00000000-0005-0000-0000-0000D08C0000}"/>
    <cellStyle name="40% - Dekorfärg3 2 4 7_Tabell 6a K" xfId="21783" xr:uid="{00000000-0005-0000-0000-0000D18C0000}"/>
    <cellStyle name="40% - Dekorfärg3 2 4 8" xfId="9204" xr:uid="{00000000-0005-0000-0000-0000D28C0000}"/>
    <cellStyle name="40% - Dekorfärg3 2 4 8 2" xfId="50512" xr:uid="{00000000-0005-0000-0000-0000D38C0000}"/>
    <cellStyle name="40% - Dekorfärg3 2 4 8 2 2" xfId="50513" xr:uid="{00000000-0005-0000-0000-0000D48C0000}"/>
    <cellStyle name="40% - Dekorfärg3 2 4 8 3" xfId="50514" xr:uid="{00000000-0005-0000-0000-0000D58C0000}"/>
    <cellStyle name="40% - Dekorfärg3 2 4 9" xfId="26701" xr:uid="{00000000-0005-0000-0000-0000D68C0000}"/>
    <cellStyle name="40% - Dekorfärg3 2 4_Tabell 6a K" xfId="23090" xr:uid="{00000000-0005-0000-0000-0000D78C0000}"/>
    <cellStyle name="40% - Dekorfärg3 2 5" xfId="222" xr:uid="{00000000-0005-0000-0000-0000D88C0000}"/>
    <cellStyle name="40% - Dekorfärg3 2 5 10" xfId="50515" xr:uid="{00000000-0005-0000-0000-0000D98C0000}"/>
    <cellStyle name="40% - Dekorfärg3 2 5 11" xfId="50516" xr:uid="{00000000-0005-0000-0000-0000DA8C0000}"/>
    <cellStyle name="40% - Dekorfärg3 2 5 2" xfId="434" xr:uid="{00000000-0005-0000-0000-0000DB8C0000}"/>
    <cellStyle name="40% - Dekorfärg3 2 5 2 2" xfId="858" xr:uid="{00000000-0005-0000-0000-0000DC8C0000}"/>
    <cellStyle name="40% - Dekorfärg3 2 5 2 2 2" xfId="1872" xr:uid="{00000000-0005-0000-0000-0000DD8C0000}"/>
    <cellStyle name="40% - Dekorfärg3 2 5 2 2 2 2" xfId="4064" xr:uid="{00000000-0005-0000-0000-0000DE8C0000}"/>
    <cellStyle name="40% - Dekorfärg3 2 5 2 2 2 2 2" xfId="8450" xr:uid="{00000000-0005-0000-0000-0000DF8C0000}"/>
    <cellStyle name="40% - Dekorfärg3 2 5 2 2 2 2 2 2" xfId="17335" xr:uid="{00000000-0005-0000-0000-0000E08C0000}"/>
    <cellStyle name="40% - Dekorfärg3 2 5 2 2 2 2 2 2 2" xfId="50517" xr:uid="{00000000-0005-0000-0000-0000E18C0000}"/>
    <cellStyle name="40% - Dekorfärg3 2 5 2 2 2 2 2 3" xfId="34832" xr:uid="{00000000-0005-0000-0000-0000E28C0000}"/>
    <cellStyle name="40% - Dekorfärg3 2 5 2 2 2 2 2_Tabell 6a K" xfId="22900" xr:uid="{00000000-0005-0000-0000-0000E38C0000}"/>
    <cellStyle name="40% - Dekorfärg3 2 5 2 2 2 2 3" xfId="12949" xr:uid="{00000000-0005-0000-0000-0000E48C0000}"/>
    <cellStyle name="40% - Dekorfärg3 2 5 2 2 2 2 4" xfId="30446" xr:uid="{00000000-0005-0000-0000-0000E58C0000}"/>
    <cellStyle name="40% - Dekorfärg3 2 5 2 2 2 2_Tabell 6a K" xfId="18108" xr:uid="{00000000-0005-0000-0000-0000E68C0000}"/>
    <cellStyle name="40% - Dekorfärg3 2 5 2 2 2 3" xfId="6257" xr:uid="{00000000-0005-0000-0000-0000E78C0000}"/>
    <cellStyle name="40% - Dekorfärg3 2 5 2 2 2 3 2" xfId="15142" xr:uid="{00000000-0005-0000-0000-0000E88C0000}"/>
    <cellStyle name="40% - Dekorfärg3 2 5 2 2 2 3 3" xfId="32639" xr:uid="{00000000-0005-0000-0000-0000E98C0000}"/>
    <cellStyle name="40% - Dekorfärg3 2 5 2 2 2 3_Tabell 6a K" xfId="24320" xr:uid="{00000000-0005-0000-0000-0000EA8C0000}"/>
    <cellStyle name="40% - Dekorfärg3 2 5 2 2 2 4" xfId="10757" xr:uid="{00000000-0005-0000-0000-0000EB8C0000}"/>
    <cellStyle name="40% - Dekorfärg3 2 5 2 2 2 4 2" xfId="50518" xr:uid="{00000000-0005-0000-0000-0000EC8C0000}"/>
    <cellStyle name="40% - Dekorfärg3 2 5 2 2 2 4 2 2" xfId="50519" xr:uid="{00000000-0005-0000-0000-0000ED8C0000}"/>
    <cellStyle name="40% - Dekorfärg3 2 5 2 2 2 4 3" xfId="50520" xr:uid="{00000000-0005-0000-0000-0000EE8C0000}"/>
    <cellStyle name="40% - Dekorfärg3 2 5 2 2 2 5" xfId="28254" xr:uid="{00000000-0005-0000-0000-0000EF8C0000}"/>
    <cellStyle name="40% - Dekorfärg3 2 5 2 2 2 6" xfId="50521" xr:uid="{00000000-0005-0000-0000-0000F08C0000}"/>
    <cellStyle name="40% - Dekorfärg3 2 5 2 2 2_Tabell 6a K" xfId="22336" xr:uid="{00000000-0005-0000-0000-0000F18C0000}"/>
    <cellStyle name="40% - Dekorfärg3 2 5 2 2 3" xfId="3050" xr:uid="{00000000-0005-0000-0000-0000F28C0000}"/>
    <cellStyle name="40% - Dekorfärg3 2 5 2 2 3 2" xfId="7436" xr:uid="{00000000-0005-0000-0000-0000F38C0000}"/>
    <cellStyle name="40% - Dekorfärg3 2 5 2 2 3 2 2" xfId="16321" xr:uid="{00000000-0005-0000-0000-0000F48C0000}"/>
    <cellStyle name="40% - Dekorfärg3 2 5 2 2 3 2 3" xfId="33818" xr:uid="{00000000-0005-0000-0000-0000F58C0000}"/>
    <cellStyle name="40% - Dekorfärg3 2 5 2 2 3 2_Tabell 6a K" xfId="23564" xr:uid="{00000000-0005-0000-0000-0000F68C0000}"/>
    <cellStyle name="40% - Dekorfärg3 2 5 2 2 3 3" xfId="11935" xr:uid="{00000000-0005-0000-0000-0000F78C0000}"/>
    <cellStyle name="40% - Dekorfärg3 2 5 2 2 3 3 2" xfId="50522" xr:uid="{00000000-0005-0000-0000-0000F88C0000}"/>
    <cellStyle name="40% - Dekorfärg3 2 5 2 2 3 3 2 2" xfId="50523" xr:uid="{00000000-0005-0000-0000-0000F98C0000}"/>
    <cellStyle name="40% - Dekorfärg3 2 5 2 2 3 3 3" xfId="50524" xr:uid="{00000000-0005-0000-0000-0000FA8C0000}"/>
    <cellStyle name="40% - Dekorfärg3 2 5 2 2 3 4" xfId="29432" xr:uid="{00000000-0005-0000-0000-0000FB8C0000}"/>
    <cellStyle name="40% - Dekorfärg3 2 5 2 2 3 5" xfId="50525" xr:uid="{00000000-0005-0000-0000-0000FC8C0000}"/>
    <cellStyle name="40% - Dekorfärg3 2 5 2 2 3_Tabell 6a K" xfId="24467" xr:uid="{00000000-0005-0000-0000-0000FD8C0000}"/>
    <cellStyle name="40% - Dekorfärg3 2 5 2 2 4" xfId="5243" xr:uid="{00000000-0005-0000-0000-0000FE8C0000}"/>
    <cellStyle name="40% - Dekorfärg3 2 5 2 2 4 2" xfId="14128" xr:uid="{00000000-0005-0000-0000-0000FF8C0000}"/>
    <cellStyle name="40% - Dekorfärg3 2 5 2 2 4 3" xfId="31625" xr:uid="{00000000-0005-0000-0000-0000008D0000}"/>
    <cellStyle name="40% - Dekorfärg3 2 5 2 2 4_Tabell 6a K" xfId="21132" xr:uid="{00000000-0005-0000-0000-0000018D0000}"/>
    <cellStyle name="40% - Dekorfärg3 2 5 2 2 5" xfId="9743" xr:uid="{00000000-0005-0000-0000-0000028D0000}"/>
    <cellStyle name="40% - Dekorfärg3 2 5 2 2 5 2" xfId="50526" xr:uid="{00000000-0005-0000-0000-0000038D0000}"/>
    <cellStyle name="40% - Dekorfärg3 2 5 2 2 5 2 2" xfId="50527" xr:uid="{00000000-0005-0000-0000-0000048D0000}"/>
    <cellStyle name="40% - Dekorfärg3 2 5 2 2 5 3" xfId="50528" xr:uid="{00000000-0005-0000-0000-0000058D0000}"/>
    <cellStyle name="40% - Dekorfärg3 2 5 2 2 6" xfId="27240" xr:uid="{00000000-0005-0000-0000-0000068D0000}"/>
    <cellStyle name="40% - Dekorfärg3 2 5 2 2 7" xfId="50529" xr:uid="{00000000-0005-0000-0000-0000078D0000}"/>
    <cellStyle name="40% - Dekorfärg3 2 5 2 2_Tabell 6a K" xfId="24936" xr:uid="{00000000-0005-0000-0000-0000088D0000}"/>
    <cellStyle name="40% - Dekorfärg3 2 5 2 3" xfId="1871" xr:uid="{00000000-0005-0000-0000-0000098D0000}"/>
    <cellStyle name="40% - Dekorfärg3 2 5 2 3 2" xfId="4063" xr:uid="{00000000-0005-0000-0000-00000A8D0000}"/>
    <cellStyle name="40% - Dekorfärg3 2 5 2 3 2 2" xfId="8449" xr:uid="{00000000-0005-0000-0000-00000B8D0000}"/>
    <cellStyle name="40% - Dekorfärg3 2 5 2 3 2 2 2" xfId="17334" xr:uid="{00000000-0005-0000-0000-00000C8D0000}"/>
    <cellStyle name="40% - Dekorfärg3 2 5 2 3 2 2 2 2" xfId="50530" xr:uid="{00000000-0005-0000-0000-00000D8D0000}"/>
    <cellStyle name="40% - Dekorfärg3 2 5 2 3 2 2 3" xfId="34831" xr:uid="{00000000-0005-0000-0000-00000E8D0000}"/>
    <cellStyle name="40% - Dekorfärg3 2 5 2 3 2 2_Tabell 6a K" xfId="20711" xr:uid="{00000000-0005-0000-0000-00000F8D0000}"/>
    <cellStyle name="40% - Dekorfärg3 2 5 2 3 2 3" xfId="12948" xr:uid="{00000000-0005-0000-0000-0000108D0000}"/>
    <cellStyle name="40% - Dekorfärg3 2 5 2 3 2 4" xfId="30445" xr:uid="{00000000-0005-0000-0000-0000118D0000}"/>
    <cellStyle name="40% - Dekorfärg3 2 5 2 3 2_Tabell 6a K" xfId="18102" xr:uid="{00000000-0005-0000-0000-0000128D0000}"/>
    <cellStyle name="40% - Dekorfärg3 2 5 2 3 3" xfId="6256" xr:uid="{00000000-0005-0000-0000-0000138D0000}"/>
    <cellStyle name="40% - Dekorfärg3 2 5 2 3 3 2" xfId="15141" xr:uid="{00000000-0005-0000-0000-0000148D0000}"/>
    <cellStyle name="40% - Dekorfärg3 2 5 2 3 3 3" xfId="32638" xr:uid="{00000000-0005-0000-0000-0000158D0000}"/>
    <cellStyle name="40% - Dekorfärg3 2 5 2 3 3_Tabell 6a K" xfId="20932" xr:uid="{00000000-0005-0000-0000-0000168D0000}"/>
    <cellStyle name="40% - Dekorfärg3 2 5 2 3 4" xfId="10756" xr:uid="{00000000-0005-0000-0000-0000178D0000}"/>
    <cellStyle name="40% - Dekorfärg3 2 5 2 3 4 2" xfId="50531" xr:uid="{00000000-0005-0000-0000-0000188D0000}"/>
    <cellStyle name="40% - Dekorfärg3 2 5 2 3 4 2 2" xfId="50532" xr:uid="{00000000-0005-0000-0000-0000198D0000}"/>
    <cellStyle name="40% - Dekorfärg3 2 5 2 3 4 3" xfId="50533" xr:uid="{00000000-0005-0000-0000-00001A8D0000}"/>
    <cellStyle name="40% - Dekorfärg3 2 5 2 3 5" xfId="28253" xr:uid="{00000000-0005-0000-0000-00001B8D0000}"/>
    <cellStyle name="40% - Dekorfärg3 2 5 2 3 6" xfId="50534" xr:uid="{00000000-0005-0000-0000-00001C8D0000}"/>
    <cellStyle name="40% - Dekorfärg3 2 5 2 3_Tabell 6a K" xfId="18845" xr:uid="{00000000-0005-0000-0000-00001D8D0000}"/>
    <cellStyle name="40% - Dekorfärg3 2 5 2 4" xfId="2626" xr:uid="{00000000-0005-0000-0000-00001E8D0000}"/>
    <cellStyle name="40% - Dekorfärg3 2 5 2 4 2" xfId="7012" xr:uid="{00000000-0005-0000-0000-00001F8D0000}"/>
    <cellStyle name="40% - Dekorfärg3 2 5 2 4 2 2" xfId="15897" xr:uid="{00000000-0005-0000-0000-0000208D0000}"/>
    <cellStyle name="40% - Dekorfärg3 2 5 2 4 2 3" xfId="33394" xr:uid="{00000000-0005-0000-0000-0000218D0000}"/>
    <cellStyle name="40% - Dekorfärg3 2 5 2 4 2_Tabell 6a K" xfId="25732" xr:uid="{00000000-0005-0000-0000-0000228D0000}"/>
    <cellStyle name="40% - Dekorfärg3 2 5 2 4 3" xfId="11511" xr:uid="{00000000-0005-0000-0000-0000238D0000}"/>
    <cellStyle name="40% - Dekorfärg3 2 5 2 4 3 2" xfId="50535" xr:uid="{00000000-0005-0000-0000-0000248D0000}"/>
    <cellStyle name="40% - Dekorfärg3 2 5 2 4 3 2 2" xfId="50536" xr:uid="{00000000-0005-0000-0000-0000258D0000}"/>
    <cellStyle name="40% - Dekorfärg3 2 5 2 4 3 3" xfId="50537" xr:uid="{00000000-0005-0000-0000-0000268D0000}"/>
    <cellStyle name="40% - Dekorfärg3 2 5 2 4 4" xfId="29008" xr:uid="{00000000-0005-0000-0000-0000278D0000}"/>
    <cellStyle name="40% - Dekorfärg3 2 5 2 4 5" xfId="50538" xr:uid="{00000000-0005-0000-0000-0000288D0000}"/>
    <cellStyle name="40% - Dekorfärg3 2 5 2 4_Tabell 6a K" xfId="23925" xr:uid="{00000000-0005-0000-0000-0000298D0000}"/>
    <cellStyle name="40% - Dekorfärg3 2 5 2 5" xfId="4819" xr:uid="{00000000-0005-0000-0000-00002A8D0000}"/>
    <cellStyle name="40% - Dekorfärg3 2 5 2 5 2" xfId="13704" xr:uid="{00000000-0005-0000-0000-00002B8D0000}"/>
    <cellStyle name="40% - Dekorfärg3 2 5 2 5 3" xfId="31201" xr:uid="{00000000-0005-0000-0000-00002C8D0000}"/>
    <cellStyle name="40% - Dekorfärg3 2 5 2 5_Tabell 6a K" xfId="18962" xr:uid="{00000000-0005-0000-0000-00002D8D0000}"/>
    <cellStyle name="40% - Dekorfärg3 2 5 2 6" xfId="9319" xr:uid="{00000000-0005-0000-0000-00002E8D0000}"/>
    <cellStyle name="40% - Dekorfärg3 2 5 2 6 2" xfId="50539" xr:uid="{00000000-0005-0000-0000-00002F8D0000}"/>
    <cellStyle name="40% - Dekorfärg3 2 5 2 6 2 2" xfId="50540" xr:uid="{00000000-0005-0000-0000-0000308D0000}"/>
    <cellStyle name="40% - Dekorfärg3 2 5 2 6 3" xfId="50541" xr:uid="{00000000-0005-0000-0000-0000318D0000}"/>
    <cellStyle name="40% - Dekorfärg3 2 5 2 7" xfId="26816" xr:uid="{00000000-0005-0000-0000-0000328D0000}"/>
    <cellStyle name="40% - Dekorfärg3 2 5 2 8" xfId="50542" xr:uid="{00000000-0005-0000-0000-0000338D0000}"/>
    <cellStyle name="40% - Dekorfärg3 2 5 2_Tabell 6a K" xfId="18368" xr:uid="{00000000-0005-0000-0000-0000348D0000}"/>
    <cellStyle name="40% - Dekorfärg3 2 5 3" xfId="646" xr:uid="{00000000-0005-0000-0000-0000358D0000}"/>
    <cellStyle name="40% - Dekorfärg3 2 5 3 2" xfId="1873" xr:uid="{00000000-0005-0000-0000-0000368D0000}"/>
    <cellStyle name="40% - Dekorfärg3 2 5 3 2 2" xfId="4065" xr:uid="{00000000-0005-0000-0000-0000378D0000}"/>
    <cellStyle name="40% - Dekorfärg3 2 5 3 2 2 2" xfId="8451" xr:uid="{00000000-0005-0000-0000-0000388D0000}"/>
    <cellStyle name="40% - Dekorfärg3 2 5 3 2 2 2 2" xfId="17336" xr:uid="{00000000-0005-0000-0000-0000398D0000}"/>
    <cellStyle name="40% - Dekorfärg3 2 5 3 2 2 2 2 2" xfId="50543" xr:uid="{00000000-0005-0000-0000-00003A8D0000}"/>
    <cellStyle name="40% - Dekorfärg3 2 5 3 2 2 2 3" xfId="34833" xr:uid="{00000000-0005-0000-0000-00003B8D0000}"/>
    <cellStyle name="40% - Dekorfärg3 2 5 3 2 2 2_Tabell 6a K" xfId="20195" xr:uid="{00000000-0005-0000-0000-00003C8D0000}"/>
    <cellStyle name="40% - Dekorfärg3 2 5 3 2 2 3" xfId="12950" xr:uid="{00000000-0005-0000-0000-00003D8D0000}"/>
    <cellStyle name="40% - Dekorfärg3 2 5 3 2 2 4" xfId="30447" xr:uid="{00000000-0005-0000-0000-00003E8D0000}"/>
    <cellStyle name="40% - Dekorfärg3 2 5 3 2 2_Tabell 6a K" xfId="20486" xr:uid="{00000000-0005-0000-0000-00003F8D0000}"/>
    <cellStyle name="40% - Dekorfärg3 2 5 3 2 3" xfId="6258" xr:uid="{00000000-0005-0000-0000-0000408D0000}"/>
    <cellStyle name="40% - Dekorfärg3 2 5 3 2 3 2" xfId="15143" xr:uid="{00000000-0005-0000-0000-0000418D0000}"/>
    <cellStyle name="40% - Dekorfärg3 2 5 3 2 3 3" xfId="32640" xr:uid="{00000000-0005-0000-0000-0000428D0000}"/>
    <cellStyle name="40% - Dekorfärg3 2 5 3 2 3_Tabell 6a K" xfId="24846" xr:uid="{00000000-0005-0000-0000-0000438D0000}"/>
    <cellStyle name="40% - Dekorfärg3 2 5 3 2 4" xfId="10758" xr:uid="{00000000-0005-0000-0000-0000448D0000}"/>
    <cellStyle name="40% - Dekorfärg3 2 5 3 2 4 2" xfId="50544" xr:uid="{00000000-0005-0000-0000-0000458D0000}"/>
    <cellStyle name="40% - Dekorfärg3 2 5 3 2 4 2 2" xfId="50545" xr:uid="{00000000-0005-0000-0000-0000468D0000}"/>
    <cellStyle name="40% - Dekorfärg3 2 5 3 2 4 3" xfId="50546" xr:uid="{00000000-0005-0000-0000-0000478D0000}"/>
    <cellStyle name="40% - Dekorfärg3 2 5 3 2 5" xfId="28255" xr:uid="{00000000-0005-0000-0000-0000488D0000}"/>
    <cellStyle name="40% - Dekorfärg3 2 5 3 2 6" xfId="50547" xr:uid="{00000000-0005-0000-0000-0000498D0000}"/>
    <cellStyle name="40% - Dekorfärg3 2 5 3 2_Tabell 6a K" xfId="17891" xr:uid="{00000000-0005-0000-0000-00004A8D0000}"/>
    <cellStyle name="40% - Dekorfärg3 2 5 3 3" xfId="2838" xr:uid="{00000000-0005-0000-0000-00004B8D0000}"/>
    <cellStyle name="40% - Dekorfärg3 2 5 3 3 2" xfId="7224" xr:uid="{00000000-0005-0000-0000-00004C8D0000}"/>
    <cellStyle name="40% - Dekorfärg3 2 5 3 3 2 2" xfId="16109" xr:uid="{00000000-0005-0000-0000-00004D8D0000}"/>
    <cellStyle name="40% - Dekorfärg3 2 5 3 3 2 3" xfId="33606" xr:uid="{00000000-0005-0000-0000-00004E8D0000}"/>
    <cellStyle name="40% - Dekorfärg3 2 5 3 3 2_Tabell 6a K" xfId="23468" xr:uid="{00000000-0005-0000-0000-00004F8D0000}"/>
    <cellStyle name="40% - Dekorfärg3 2 5 3 3 3" xfId="11723" xr:uid="{00000000-0005-0000-0000-0000508D0000}"/>
    <cellStyle name="40% - Dekorfärg3 2 5 3 3 3 2" xfId="50548" xr:uid="{00000000-0005-0000-0000-0000518D0000}"/>
    <cellStyle name="40% - Dekorfärg3 2 5 3 3 3 2 2" xfId="50549" xr:uid="{00000000-0005-0000-0000-0000528D0000}"/>
    <cellStyle name="40% - Dekorfärg3 2 5 3 3 3 3" xfId="50550" xr:uid="{00000000-0005-0000-0000-0000538D0000}"/>
    <cellStyle name="40% - Dekorfärg3 2 5 3 3 4" xfId="29220" xr:uid="{00000000-0005-0000-0000-0000548D0000}"/>
    <cellStyle name="40% - Dekorfärg3 2 5 3 3 5" xfId="50551" xr:uid="{00000000-0005-0000-0000-0000558D0000}"/>
    <cellStyle name="40% - Dekorfärg3 2 5 3 3_Tabell 6a K" xfId="20757" xr:uid="{00000000-0005-0000-0000-0000568D0000}"/>
    <cellStyle name="40% - Dekorfärg3 2 5 3 4" xfId="5031" xr:uid="{00000000-0005-0000-0000-0000578D0000}"/>
    <cellStyle name="40% - Dekorfärg3 2 5 3 4 2" xfId="13916" xr:uid="{00000000-0005-0000-0000-0000588D0000}"/>
    <cellStyle name="40% - Dekorfärg3 2 5 3 4 3" xfId="31413" xr:uid="{00000000-0005-0000-0000-0000598D0000}"/>
    <cellStyle name="40% - Dekorfärg3 2 5 3 4_Tabell 6a K" xfId="23995" xr:uid="{00000000-0005-0000-0000-00005A8D0000}"/>
    <cellStyle name="40% - Dekorfärg3 2 5 3 5" xfId="9531" xr:uid="{00000000-0005-0000-0000-00005B8D0000}"/>
    <cellStyle name="40% - Dekorfärg3 2 5 3 5 2" xfId="50552" xr:uid="{00000000-0005-0000-0000-00005C8D0000}"/>
    <cellStyle name="40% - Dekorfärg3 2 5 3 5 2 2" xfId="50553" xr:uid="{00000000-0005-0000-0000-00005D8D0000}"/>
    <cellStyle name="40% - Dekorfärg3 2 5 3 5 3" xfId="50554" xr:uid="{00000000-0005-0000-0000-00005E8D0000}"/>
    <cellStyle name="40% - Dekorfärg3 2 5 3 6" xfId="27028" xr:uid="{00000000-0005-0000-0000-00005F8D0000}"/>
    <cellStyle name="40% - Dekorfärg3 2 5 3 7" xfId="50555" xr:uid="{00000000-0005-0000-0000-0000608D0000}"/>
    <cellStyle name="40% - Dekorfärg3 2 5 3_Tabell 6a K" xfId="22765" xr:uid="{00000000-0005-0000-0000-0000618D0000}"/>
    <cellStyle name="40% - Dekorfärg3 2 5 4" xfId="1070" xr:uid="{00000000-0005-0000-0000-0000628D0000}"/>
    <cellStyle name="40% - Dekorfärg3 2 5 4 2" xfId="1874" xr:uid="{00000000-0005-0000-0000-0000638D0000}"/>
    <cellStyle name="40% - Dekorfärg3 2 5 4 2 2" xfId="4066" xr:uid="{00000000-0005-0000-0000-0000648D0000}"/>
    <cellStyle name="40% - Dekorfärg3 2 5 4 2 2 2" xfId="8452" xr:uid="{00000000-0005-0000-0000-0000658D0000}"/>
    <cellStyle name="40% - Dekorfärg3 2 5 4 2 2 2 2" xfId="17337" xr:uid="{00000000-0005-0000-0000-0000668D0000}"/>
    <cellStyle name="40% - Dekorfärg3 2 5 4 2 2 2 2 2" xfId="50556" xr:uid="{00000000-0005-0000-0000-0000678D0000}"/>
    <cellStyle name="40% - Dekorfärg3 2 5 4 2 2 2 3" xfId="34834" xr:uid="{00000000-0005-0000-0000-0000688D0000}"/>
    <cellStyle name="40% - Dekorfärg3 2 5 4 2 2 2_Tabell 6a K" xfId="20692" xr:uid="{00000000-0005-0000-0000-0000698D0000}"/>
    <cellStyle name="40% - Dekorfärg3 2 5 4 2 2 3" xfId="12951" xr:uid="{00000000-0005-0000-0000-00006A8D0000}"/>
    <cellStyle name="40% - Dekorfärg3 2 5 4 2 2 4" xfId="30448" xr:uid="{00000000-0005-0000-0000-00006B8D0000}"/>
    <cellStyle name="40% - Dekorfärg3 2 5 4 2 2_Tabell 6a K" xfId="25356" xr:uid="{00000000-0005-0000-0000-00006C8D0000}"/>
    <cellStyle name="40% - Dekorfärg3 2 5 4 2 3" xfId="6259" xr:uid="{00000000-0005-0000-0000-00006D8D0000}"/>
    <cellStyle name="40% - Dekorfärg3 2 5 4 2 3 2" xfId="15144" xr:uid="{00000000-0005-0000-0000-00006E8D0000}"/>
    <cellStyle name="40% - Dekorfärg3 2 5 4 2 3 3" xfId="32641" xr:uid="{00000000-0005-0000-0000-00006F8D0000}"/>
    <cellStyle name="40% - Dekorfärg3 2 5 4 2 3_Tabell 6a K" xfId="24594" xr:uid="{00000000-0005-0000-0000-0000708D0000}"/>
    <cellStyle name="40% - Dekorfärg3 2 5 4 2 4" xfId="10759" xr:uid="{00000000-0005-0000-0000-0000718D0000}"/>
    <cellStyle name="40% - Dekorfärg3 2 5 4 2 4 2" xfId="50557" xr:uid="{00000000-0005-0000-0000-0000728D0000}"/>
    <cellStyle name="40% - Dekorfärg3 2 5 4 2 4 2 2" xfId="50558" xr:uid="{00000000-0005-0000-0000-0000738D0000}"/>
    <cellStyle name="40% - Dekorfärg3 2 5 4 2 4 3" xfId="50559" xr:uid="{00000000-0005-0000-0000-0000748D0000}"/>
    <cellStyle name="40% - Dekorfärg3 2 5 4 2 5" xfId="28256" xr:uid="{00000000-0005-0000-0000-0000758D0000}"/>
    <cellStyle name="40% - Dekorfärg3 2 5 4 2 6" xfId="50560" xr:uid="{00000000-0005-0000-0000-0000768D0000}"/>
    <cellStyle name="40% - Dekorfärg3 2 5 4 2_Tabell 6a K" xfId="18786" xr:uid="{00000000-0005-0000-0000-0000778D0000}"/>
    <cellStyle name="40% - Dekorfärg3 2 5 4 3" xfId="3262" xr:uid="{00000000-0005-0000-0000-0000788D0000}"/>
    <cellStyle name="40% - Dekorfärg3 2 5 4 3 2" xfId="7648" xr:uid="{00000000-0005-0000-0000-0000798D0000}"/>
    <cellStyle name="40% - Dekorfärg3 2 5 4 3 2 2" xfId="16533" xr:uid="{00000000-0005-0000-0000-00007A8D0000}"/>
    <cellStyle name="40% - Dekorfärg3 2 5 4 3 2 3" xfId="34030" xr:uid="{00000000-0005-0000-0000-00007B8D0000}"/>
    <cellStyle name="40% - Dekorfärg3 2 5 4 3 2_Tabell 6a K" xfId="18859" xr:uid="{00000000-0005-0000-0000-00007C8D0000}"/>
    <cellStyle name="40% - Dekorfärg3 2 5 4 3 3" xfId="12147" xr:uid="{00000000-0005-0000-0000-00007D8D0000}"/>
    <cellStyle name="40% - Dekorfärg3 2 5 4 3 3 2" xfId="50561" xr:uid="{00000000-0005-0000-0000-00007E8D0000}"/>
    <cellStyle name="40% - Dekorfärg3 2 5 4 3 3 2 2" xfId="50562" xr:uid="{00000000-0005-0000-0000-00007F8D0000}"/>
    <cellStyle name="40% - Dekorfärg3 2 5 4 3 3 3" xfId="50563" xr:uid="{00000000-0005-0000-0000-0000808D0000}"/>
    <cellStyle name="40% - Dekorfärg3 2 5 4 3 4" xfId="29644" xr:uid="{00000000-0005-0000-0000-0000818D0000}"/>
    <cellStyle name="40% - Dekorfärg3 2 5 4 3 5" xfId="50564" xr:uid="{00000000-0005-0000-0000-0000828D0000}"/>
    <cellStyle name="40% - Dekorfärg3 2 5 4 3_Tabell 6a K" xfId="19024" xr:uid="{00000000-0005-0000-0000-0000838D0000}"/>
    <cellStyle name="40% - Dekorfärg3 2 5 4 4" xfId="5455" xr:uid="{00000000-0005-0000-0000-0000848D0000}"/>
    <cellStyle name="40% - Dekorfärg3 2 5 4 4 2" xfId="14340" xr:uid="{00000000-0005-0000-0000-0000858D0000}"/>
    <cellStyle name="40% - Dekorfärg3 2 5 4 4 3" xfId="31837" xr:uid="{00000000-0005-0000-0000-0000868D0000}"/>
    <cellStyle name="40% - Dekorfärg3 2 5 4 4_Tabell 6a K" xfId="24450" xr:uid="{00000000-0005-0000-0000-0000878D0000}"/>
    <cellStyle name="40% - Dekorfärg3 2 5 4 5" xfId="9955" xr:uid="{00000000-0005-0000-0000-0000888D0000}"/>
    <cellStyle name="40% - Dekorfärg3 2 5 4 5 2" xfId="50565" xr:uid="{00000000-0005-0000-0000-0000898D0000}"/>
    <cellStyle name="40% - Dekorfärg3 2 5 4 5 2 2" xfId="50566" xr:uid="{00000000-0005-0000-0000-00008A8D0000}"/>
    <cellStyle name="40% - Dekorfärg3 2 5 4 5 3" xfId="50567" xr:uid="{00000000-0005-0000-0000-00008B8D0000}"/>
    <cellStyle name="40% - Dekorfärg3 2 5 4 6" xfId="27452" xr:uid="{00000000-0005-0000-0000-00008C8D0000}"/>
    <cellStyle name="40% - Dekorfärg3 2 5 4 7" xfId="50568" xr:uid="{00000000-0005-0000-0000-00008D8D0000}"/>
    <cellStyle name="40% - Dekorfärg3 2 5 4_Tabell 6a K" xfId="18622" xr:uid="{00000000-0005-0000-0000-00008E8D0000}"/>
    <cellStyle name="40% - Dekorfärg3 2 5 5" xfId="1870" xr:uid="{00000000-0005-0000-0000-00008F8D0000}"/>
    <cellStyle name="40% - Dekorfärg3 2 5 5 2" xfId="4062" xr:uid="{00000000-0005-0000-0000-0000908D0000}"/>
    <cellStyle name="40% - Dekorfärg3 2 5 5 2 2" xfId="8448" xr:uid="{00000000-0005-0000-0000-0000918D0000}"/>
    <cellStyle name="40% - Dekorfärg3 2 5 5 2 2 2" xfId="17333" xr:uid="{00000000-0005-0000-0000-0000928D0000}"/>
    <cellStyle name="40% - Dekorfärg3 2 5 5 2 2 2 2" xfId="50569" xr:uid="{00000000-0005-0000-0000-0000938D0000}"/>
    <cellStyle name="40% - Dekorfärg3 2 5 5 2 2 3" xfId="34830" xr:uid="{00000000-0005-0000-0000-0000948D0000}"/>
    <cellStyle name="40% - Dekorfärg3 2 5 5 2 2_Tabell 6a K" xfId="19760" xr:uid="{00000000-0005-0000-0000-0000958D0000}"/>
    <cellStyle name="40% - Dekorfärg3 2 5 5 2 3" xfId="12947" xr:uid="{00000000-0005-0000-0000-0000968D0000}"/>
    <cellStyle name="40% - Dekorfärg3 2 5 5 2 4" xfId="30444" xr:uid="{00000000-0005-0000-0000-0000978D0000}"/>
    <cellStyle name="40% - Dekorfärg3 2 5 5 2_Tabell 6a K" xfId="21664" xr:uid="{00000000-0005-0000-0000-0000988D0000}"/>
    <cellStyle name="40% - Dekorfärg3 2 5 5 3" xfId="6255" xr:uid="{00000000-0005-0000-0000-0000998D0000}"/>
    <cellStyle name="40% - Dekorfärg3 2 5 5 3 2" xfId="15140" xr:uid="{00000000-0005-0000-0000-00009A8D0000}"/>
    <cellStyle name="40% - Dekorfärg3 2 5 5 3 3" xfId="32637" xr:uid="{00000000-0005-0000-0000-00009B8D0000}"/>
    <cellStyle name="40% - Dekorfärg3 2 5 5 3_Tabell 6a K" xfId="26295" xr:uid="{00000000-0005-0000-0000-00009C8D0000}"/>
    <cellStyle name="40% - Dekorfärg3 2 5 5 4" xfId="10755" xr:uid="{00000000-0005-0000-0000-00009D8D0000}"/>
    <cellStyle name="40% - Dekorfärg3 2 5 5 4 2" xfId="50570" xr:uid="{00000000-0005-0000-0000-00009E8D0000}"/>
    <cellStyle name="40% - Dekorfärg3 2 5 5 4 2 2" xfId="50571" xr:uid="{00000000-0005-0000-0000-00009F8D0000}"/>
    <cellStyle name="40% - Dekorfärg3 2 5 5 4 3" xfId="50572" xr:uid="{00000000-0005-0000-0000-0000A08D0000}"/>
    <cellStyle name="40% - Dekorfärg3 2 5 5 5" xfId="28252" xr:uid="{00000000-0005-0000-0000-0000A18D0000}"/>
    <cellStyle name="40% - Dekorfärg3 2 5 5 6" xfId="50573" xr:uid="{00000000-0005-0000-0000-0000A28D0000}"/>
    <cellStyle name="40% - Dekorfärg3 2 5 5_Tabell 6a K" xfId="23302" xr:uid="{00000000-0005-0000-0000-0000A38D0000}"/>
    <cellStyle name="40% - Dekorfärg3 2 5 6" xfId="2414" xr:uid="{00000000-0005-0000-0000-0000A48D0000}"/>
    <cellStyle name="40% - Dekorfärg3 2 5 6 2" xfId="6800" xr:uid="{00000000-0005-0000-0000-0000A58D0000}"/>
    <cellStyle name="40% - Dekorfärg3 2 5 6 2 2" xfId="15685" xr:uid="{00000000-0005-0000-0000-0000A68D0000}"/>
    <cellStyle name="40% - Dekorfärg3 2 5 6 2 3" xfId="33182" xr:uid="{00000000-0005-0000-0000-0000A78D0000}"/>
    <cellStyle name="40% - Dekorfärg3 2 5 6 2_Tabell 6a K" xfId="25586" xr:uid="{00000000-0005-0000-0000-0000A88D0000}"/>
    <cellStyle name="40% - Dekorfärg3 2 5 6 3" xfId="11299" xr:uid="{00000000-0005-0000-0000-0000A98D0000}"/>
    <cellStyle name="40% - Dekorfärg3 2 5 6 3 2" xfId="50574" xr:uid="{00000000-0005-0000-0000-0000AA8D0000}"/>
    <cellStyle name="40% - Dekorfärg3 2 5 6 3 2 2" xfId="50575" xr:uid="{00000000-0005-0000-0000-0000AB8D0000}"/>
    <cellStyle name="40% - Dekorfärg3 2 5 6 3 3" xfId="50576" xr:uid="{00000000-0005-0000-0000-0000AC8D0000}"/>
    <cellStyle name="40% - Dekorfärg3 2 5 6 4" xfId="28796" xr:uid="{00000000-0005-0000-0000-0000AD8D0000}"/>
    <cellStyle name="40% - Dekorfärg3 2 5 6 5" xfId="50577" xr:uid="{00000000-0005-0000-0000-0000AE8D0000}"/>
    <cellStyle name="40% - Dekorfärg3 2 5 6_Tabell 6a K" xfId="18422" xr:uid="{00000000-0005-0000-0000-0000AF8D0000}"/>
    <cellStyle name="40% - Dekorfärg3 2 5 7" xfId="4607" xr:uid="{00000000-0005-0000-0000-0000B08D0000}"/>
    <cellStyle name="40% - Dekorfärg3 2 5 7 2" xfId="13492" xr:uid="{00000000-0005-0000-0000-0000B18D0000}"/>
    <cellStyle name="40% - Dekorfärg3 2 5 7 3" xfId="30989" xr:uid="{00000000-0005-0000-0000-0000B28D0000}"/>
    <cellStyle name="40% - Dekorfärg3 2 5 7_Tabell 6a K" xfId="21773" xr:uid="{00000000-0005-0000-0000-0000B38D0000}"/>
    <cellStyle name="40% - Dekorfärg3 2 5 8" xfId="9107" xr:uid="{00000000-0005-0000-0000-0000B48D0000}"/>
    <cellStyle name="40% - Dekorfärg3 2 5 8 2" xfId="50578" xr:uid="{00000000-0005-0000-0000-0000B58D0000}"/>
    <cellStyle name="40% - Dekorfärg3 2 5 8 2 2" xfId="50579" xr:uid="{00000000-0005-0000-0000-0000B68D0000}"/>
    <cellStyle name="40% - Dekorfärg3 2 5 8 3" xfId="50580" xr:uid="{00000000-0005-0000-0000-0000B78D0000}"/>
    <cellStyle name="40% - Dekorfärg3 2 5 9" xfId="26604" xr:uid="{00000000-0005-0000-0000-0000B88D0000}"/>
    <cellStyle name="40% - Dekorfärg3 2 5_Tabell 6a K" xfId="21393" xr:uid="{00000000-0005-0000-0000-0000B98D0000}"/>
    <cellStyle name="40% - Dekorfärg3 2 6" xfId="375" xr:uid="{00000000-0005-0000-0000-0000BA8D0000}"/>
    <cellStyle name="40% - Dekorfärg3 2 6 2" xfId="799" xr:uid="{00000000-0005-0000-0000-0000BB8D0000}"/>
    <cellStyle name="40% - Dekorfärg3 2 6 2 2" xfId="1876" xr:uid="{00000000-0005-0000-0000-0000BC8D0000}"/>
    <cellStyle name="40% - Dekorfärg3 2 6 2 2 2" xfId="4068" xr:uid="{00000000-0005-0000-0000-0000BD8D0000}"/>
    <cellStyle name="40% - Dekorfärg3 2 6 2 2 2 2" xfId="8454" xr:uid="{00000000-0005-0000-0000-0000BE8D0000}"/>
    <cellStyle name="40% - Dekorfärg3 2 6 2 2 2 2 2" xfId="17339" xr:uid="{00000000-0005-0000-0000-0000BF8D0000}"/>
    <cellStyle name="40% - Dekorfärg3 2 6 2 2 2 2 2 2" xfId="50581" xr:uid="{00000000-0005-0000-0000-0000C08D0000}"/>
    <cellStyle name="40% - Dekorfärg3 2 6 2 2 2 2 3" xfId="34836" xr:uid="{00000000-0005-0000-0000-0000C18D0000}"/>
    <cellStyle name="40% - Dekorfärg3 2 6 2 2 2 2_Tabell 6a K" xfId="18780" xr:uid="{00000000-0005-0000-0000-0000C28D0000}"/>
    <cellStyle name="40% - Dekorfärg3 2 6 2 2 2 3" xfId="12953" xr:uid="{00000000-0005-0000-0000-0000C38D0000}"/>
    <cellStyle name="40% - Dekorfärg3 2 6 2 2 2 4" xfId="30450" xr:uid="{00000000-0005-0000-0000-0000C48D0000}"/>
    <cellStyle name="40% - Dekorfärg3 2 6 2 2 2_Tabell 6a K" xfId="21930" xr:uid="{00000000-0005-0000-0000-0000C58D0000}"/>
    <cellStyle name="40% - Dekorfärg3 2 6 2 2 3" xfId="6261" xr:uid="{00000000-0005-0000-0000-0000C68D0000}"/>
    <cellStyle name="40% - Dekorfärg3 2 6 2 2 3 2" xfId="15146" xr:uid="{00000000-0005-0000-0000-0000C78D0000}"/>
    <cellStyle name="40% - Dekorfärg3 2 6 2 2 3 3" xfId="32643" xr:uid="{00000000-0005-0000-0000-0000C88D0000}"/>
    <cellStyle name="40% - Dekorfärg3 2 6 2 2 3_Tabell 6a K" xfId="25226" xr:uid="{00000000-0005-0000-0000-0000C98D0000}"/>
    <cellStyle name="40% - Dekorfärg3 2 6 2 2 4" xfId="10761" xr:uid="{00000000-0005-0000-0000-0000CA8D0000}"/>
    <cellStyle name="40% - Dekorfärg3 2 6 2 2 4 2" xfId="50582" xr:uid="{00000000-0005-0000-0000-0000CB8D0000}"/>
    <cellStyle name="40% - Dekorfärg3 2 6 2 2 4 2 2" xfId="50583" xr:uid="{00000000-0005-0000-0000-0000CC8D0000}"/>
    <cellStyle name="40% - Dekorfärg3 2 6 2 2 4 3" xfId="50584" xr:uid="{00000000-0005-0000-0000-0000CD8D0000}"/>
    <cellStyle name="40% - Dekorfärg3 2 6 2 2 5" xfId="28258" xr:uid="{00000000-0005-0000-0000-0000CE8D0000}"/>
    <cellStyle name="40% - Dekorfärg3 2 6 2 2 6" xfId="50585" xr:uid="{00000000-0005-0000-0000-0000CF8D0000}"/>
    <cellStyle name="40% - Dekorfärg3 2 6 2 2_Tabell 6a K" xfId="26005" xr:uid="{00000000-0005-0000-0000-0000D08D0000}"/>
    <cellStyle name="40% - Dekorfärg3 2 6 2 3" xfId="2991" xr:uid="{00000000-0005-0000-0000-0000D18D0000}"/>
    <cellStyle name="40% - Dekorfärg3 2 6 2 3 2" xfId="7377" xr:uid="{00000000-0005-0000-0000-0000D28D0000}"/>
    <cellStyle name="40% - Dekorfärg3 2 6 2 3 2 2" xfId="16262" xr:uid="{00000000-0005-0000-0000-0000D38D0000}"/>
    <cellStyle name="40% - Dekorfärg3 2 6 2 3 2 3" xfId="33759" xr:uid="{00000000-0005-0000-0000-0000D48D0000}"/>
    <cellStyle name="40% - Dekorfärg3 2 6 2 3 2_Tabell 6a K" xfId="23218" xr:uid="{00000000-0005-0000-0000-0000D58D0000}"/>
    <cellStyle name="40% - Dekorfärg3 2 6 2 3 3" xfId="11876" xr:uid="{00000000-0005-0000-0000-0000D68D0000}"/>
    <cellStyle name="40% - Dekorfärg3 2 6 2 3 3 2" xfId="50586" xr:uid="{00000000-0005-0000-0000-0000D78D0000}"/>
    <cellStyle name="40% - Dekorfärg3 2 6 2 3 3 2 2" xfId="50587" xr:uid="{00000000-0005-0000-0000-0000D88D0000}"/>
    <cellStyle name="40% - Dekorfärg3 2 6 2 3 3 3" xfId="50588" xr:uid="{00000000-0005-0000-0000-0000D98D0000}"/>
    <cellStyle name="40% - Dekorfärg3 2 6 2 3 4" xfId="29373" xr:uid="{00000000-0005-0000-0000-0000DA8D0000}"/>
    <cellStyle name="40% - Dekorfärg3 2 6 2 3 5" xfId="50589" xr:uid="{00000000-0005-0000-0000-0000DB8D0000}"/>
    <cellStyle name="40% - Dekorfärg3 2 6 2 3_Tabell 6a K" xfId="19102" xr:uid="{00000000-0005-0000-0000-0000DC8D0000}"/>
    <cellStyle name="40% - Dekorfärg3 2 6 2 4" xfId="5184" xr:uid="{00000000-0005-0000-0000-0000DD8D0000}"/>
    <cellStyle name="40% - Dekorfärg3 2 6 2 4 2" xfId="14069" xr:uid="{00000000-0005-0000-0000-0000DE8D0000}"/>
    <cellStyle name="40% - Dekorfärg3 2 6 2 4 3" xfId="31566" xr:uid="{00000000-0005-0000-0000-0000DF8D0000}"/>
    <cellStyle name="40% - Dekorfärg3 2 6 2 4_Tabell 6a K" xfId="18203" xr:uid="{00000000-0005-0000-0000-0000E08D0000}"/>
    <cellStyle name="40% - Dekorfärg3 2 6 2 5" xfId="9684" xr:uid="{00000000-0005-0000-0000-0000E18D0000}"/>
    <cellStyle name="40% - Dekorfärg3 2 6 2 5 2" xfId="50590" xr:uid="{00000000-0005-0000-0000-0000E28D0000}"/>
    <cellStyle name="40% - Dekorfärg3 2 6 2 5 2 2" xfId="50591" xr:uid="{00000000-0005-0000-0000-0000E38D0000}"/>
    <cellStyle name="40% - Dekorfärg3 2 6 2 5 3" xfId="50592" xr:uid="{00000000-0005-0000-0000-0000E48D0000}"/>
    <cellStyle name="40% - Dekorfärg3 2 6 2 6" xfId="27181" xr:uid="{00000000-0005-0000-0000-0000E58D0000}"/>
    <cellStyle name="40% - Dekorfärg3 2 6 2 7" xfId="50593" xr:uid="{00000000-0005-0000-0000-0000E68D0000}"/>
    <cellStyle name="40% - Dekorfärg3 2 6 2_Tabell 6a K" xfId="20538" xr:uid="{00000000-0005-0000-0000-0000E78D0000}"/>
    <cellStyle name="40% - Dekorfärg3 2 6 3" xfId="1875" xr:uid="{00000000-0005-0000-0000-0000E88D0000}"/>
    <cellStyle name="40% - Dekorfärg3 2 6 3 2" xfId="4067" xr:uid="{00000000-0005-0000-0000-0000E98D0000}"/>
    <cellStyle name="40% - Dekorfärg3 2 6 3 2 2" xfId="8453" xr:uid="{00000000-0005-0000-0000-0000EA8D0000}"/>
    <cellStyle name="40% - Dekorfärg3 2 6 3 2 2 2" xfId="17338" xr:uid="{00000000-0005-0000-0000-0000EB8D0000}"/>
    <cellStyle name="40% - Dekorfärg3 2 6 3 2 2 2 2" xfId="50594" xr:uid="{00000000-0005-0000-0000-0000EC8D0000}"/>
    <cellStyle name="40% - Dekorfärg3 2 6 3 2 2 3" xfId="34835" xr:uid="{00000000-0005-0000-0000-0000ED8D0000}"/>
    <cellStyle name="40% - Dekorfärg3 2 6 3 2 2_Tabell 6a K" xfId="24103" xr:uid="{00000000-0005-0000-0000-0000EE8D0000}"/>
    <cellStyle name="40% - Dekorfärg3 2 6 3 2 3" xfId="12952" xr:uid="{00000000-0005-0000-0000-0000EF8D0000}"/>
    <cellStyle name="40% - Dekorfärg3 2 6 3 2 4" xfId="30449" xr:uid="{00000000-0005-0000-0000-0000F08D0000}"/>
    <cellStyle name="40% - Dekorfärg3 2 6 3 2_Tabell 6a K" xfId="21016" xr:uid="{00000000-0005-0000-0000-0000F18D0000}"/>
    <cellStyle name="40% - Dekorfärg3 2 6 3 3" xfId="6260" xr:uid="{00000000-0005-0000-0000-0000F28D0000}"/>
    <cellStyle name="40% - Dekorfärg3 2 6 3 3 2" xfId="15145" xr:uid="{00000000-0005-0000-0000-0000F38D0000}"/>
    <cellStyle name="40% - Dekorfärg3 2 6 3 3 3" xfId="32642" xr:uid="{00000000-0005-0000-0000-0000F48D0000}"/>
    <cellStyle name="40% - Dekorfärg3 2 6 3 3_Tabell 6a K" xfId="20850" xr:uid="{00000000-0005-0000-0000-0000F58D0000}"/>
    <cellStyle name="40% - Dekorfärg3 2 6 3 4" xfId="10760" xr:uid="{00000000-0005-0000-0000-0000F68D0000}"/>
    <cellStyle name="40% - Dekorfärg3 2 6 3 4 2" xfId="50595" xr:uid="{00000000-0005-0000-0000-0000F78D0000}"/>
    <cellStyle name="40% - Dekorfärg3 2 6 3 4 2 2" xfId="50596" xr:uid="{00000000-0005-0000-0000-0000F88D0000}"/>
    <cellStyle name="40% - Dekorfärg3 2 6 3 4 3" xfId="50597" xr:uid="{00000000-0005-0000-0000-0000F98D0000}"/>
    <cellStyle name="40% - Dekorfärg3 2 6 3 5" xfId="28257" xr:uid="{00000000-0005-0000-0000-0000FA8D0000}"/>
    <cellStyle name="40% - Dekorfärg3 2 6 3 6" xfId="50598" xr:uid="{00000000-0005-0000-0000-0000FB8D0000}"/>
    <cellStyle name="40% - Dekorfärg3 2 6 3_Tabell 6a K" xfId="22706" xr:uid="{00000000-0005-0000-0000-0000FC8D0000}"/>
    <cellStyle name="40% - Dekorfärg3 2 6 4" xfId="2567" xr:uid="{00000000-0005-0000-0000-0000FD8D0000}"/>
    <cellStyle name="40% - Dekorfärg3 2 6 4 2" xfId="6953" xr:uid="{00000000-0005-0000-0000-0000FE8D0000}"/>
    <cellStyle name="40% - Dekorfärg3 2 6 4 2 2" xfId="15838" xr:uid="{00000000-0005-0000-0000-0000FF8D0000}"/>
    <cellStyle name="40% - Dekorfärg3 2 6 4 2 3" xfId="33335" xr:uid="{00000000-0005-0000-0000-0000008E0000}"/>
    <cellStyle name="40% - Dekorfärg3 2 6 4 2_Tabell 6a K" xfId="26093" xr:uid="{00000000-0005-0000-0000-0000018E0000}"/>
    <cellStyle name="40% - Dekorfärg3 2 6 4 3" xfId="11452" xr:uid="{00000000-0005-0000-0000-0000028E0000}"/>
    <cellStyle name="40% - Dekorfärg3 2 6 4 3 2" xfId="50599" xr:uid="{00000000-0005-0000-0000-0000038E0000}"/>
    <cellStyle name="40% - Dekorfärg3 2 6 4 3 2 2" xfId="50600" xr:uid="{00000000-0005-0000-0000-0000048E0000}"/>
    <cellStyle name="40% - Dekorfärg3 2 6 4 3 3" xfId="50601" xr:uid="{00000000-0005-0000-0000-0000058E0000}"/>
    <cellStyle name="40% - Dekorfärg3 2 6 4 4" xfId="28949" xr:uid="{00000000-0005-0000-0000-0000068E0000}"/>
    <cellStyle name="40% - Dekorfärg3 2 6 4 5" xfId="50602" xr:uid="{00000000-0005-0000-0000-0000078E0000}"/>
    <cellStyle name="40% - Dekorfärg3 2 6 4_Tabell 6a K" xfId="23389" xr:uid="{00000000-0005-0000-0000-0000088E0000}"/>
    <cellStyle name="40% - Dekorfärg3 2 6 5" xfId="4760" xr:uid="{00000000-0005-0000-0000-0000098E0000}"/>
    <cellStyle name="40% - Dekorfärg3 2 6 5 2" xfId="13645" xr:uid="{00000000-0005-0000-0000-00000A8E0000}"/>
    <cellStyle name="40% - Dekorfärg3 2 6 5 3" xfId="31142" xr:uid="{00000000-0005-0000-0000-00000B8E0000}"/>
    <cellStyle name="40% - Dekorfärg3 2 6 5_Tabell 6a K" xfId="17991" xr:uid="{00000000-0005-0000-0000-00000C8E0000}"/>
    <cellStyle name="40% - Dekorfärg3 2 6 6" xfId="9260" xr:uid="{00000000-0005-0000-0000-00000D8E0000}"/>
    <cellStyle name="40% - Dekorfärg3 2 6 6 2" xfId="50603" xr:uid="{00000000-0005-0000-0000-00000E8E0000}"/>
    <cellStyle name="40% - Dekorfärg3 2 6 6 2 2" xfId="50604" xr:uid="{00000000-0005-0000-0000-00000F8E0000}"/>
    <cellStyle name="40% - Dekorfärg3 2 6 6 3" xfId="50605" xr:uid="{00000000-0005-0000-0000-0000108E0000}"/>
    <cellStyle name="40% - Dekorfärg3 2 6 7" xfId="26757" xr:uid="{00000000-0005-0000-0000-0000118E0000}"/>
    <cellStyle name="40% - Dekorfärg3 2 6 8" xfId="50606" xr:uid="{00000000-0005-0000-0000-0000128E0000}"/>
    <cellStyle name="40% - Dekorfärg3 2 6_Tabell 6a K" xfId="22277" xr:uid="{00000000-0005-0000-0000-0000138E0000}"/>
    <cellStyle name="40% - Dekorfärg3 2 7" xfId="587" xr:uid="{00000000-0005-0000-0000-0000148E0000}"/>
    <cellStyle name="40% - Dekorfärg3 2 7 2" xfId="1877" xr:uid="{00000000-0005-0000-0000-0000158E0000}"/>
    <cellStyle name="40% - Dekorfärg3 2 7 2 2" xfId="4069" xr:uid="{00000000-0005-0000-0000-0000168E0000}"/>
    <cellStyle name="40% - Dekorfärg3 2 7 2 2 2" xfId="8455" xr:uid="{00000000-0005-0000-0000-0000178E0000}"/>
    <cellStyle name="40% - Dekorfärg3 2 7 2 2 2 2" xfId="17340" xr:uid="{00000000-0005-0000-0000-0000188E0000}"/>
    <cellStyle name="40% - Dekorfärg3 2 7 2 2 2 2 2" xfId="50607" xr:uid="{00000000-0005-0000-0000-0000198E0000}"/>
    <cellStyle name="40% - Dekorfärg3 2 7 2 2 2 3" xfId="34837" xr:uid="{00000000-0005-0000-0000-00001A8E0000}"/>
    <cellStyle name="40% - Dekorfärg3 2 7 2 2 2_Tabell 6a K" xfId="24190" xr:uid="{00000000-0005-0000-0000-00001B8E0000}"/>
    <cellStyle name="40% - Dekorfärg3 2 7 2 2 3" xfId="12954" xr:uid="{00000000-0005-0000-0000-00001C8E0000}"/>
    <cellStyle name="40% - Dekorfärg3 2 7 2 2 4" xfId="30451" xr:uid="{00000000-0005-0000-0000-00001D8E0000}"/>
    <cellStyle name="40% - Dekorfärg3 2 7 2 2_Tabell 6a K" xfId="26273" xr:uid="{00000000-0005-0000-0000-00001E8E0000}"/>
    <cellStyle name="40% - Dekorfärg3 2 7 2 3" xfId="6262" xr:uid="{00000000-0005-0000-0000-00001F8E0000}"/>
    <cellStyle name="40% - Dekorfärg3 2 7 2 3 2" xfId="15147" xr:uid="{00000000-0005-0000-0000-0000208E0000}"/>
    <cellStyle name="40% - Dekorfärg3 2 7 2 3 3" xfId="32644" xr:uid="{00000000-0005-0000-0000-0000218E0000}"/>
    <cellStyle name="40% - Dekorfärg3 2 7 2 3_Tabell 6a K" xfId="24481" xr:uid="{00000000-0005-0000-0000-0000228E0000}"/>
    <cellStyle name="40% - Dekorfärg3 2 7 2 4" xfId="10762" xr:uid="{00000000-0005-0000-0000-0000238E0000}"/>
    <cellStyle name="40% - Dekorfärg3 2 7 2 4 2" xfId="50608" xr:uid="{00000000-0005-0000-0000-0000248E0000}"/>
    <cellStyle name="40% - Dekorfärg3 2 7 2 4 2 2" xfId="50609" xr:uid="{00000000-0005-0000-0000-0000258E0000}"/>
    <cellStyle name="40% - Dekorfärg3 2 7 2 4 3" xfId="50610" xr:uid="{00000000-0005-0000-0000-0000268E0000}"/>
    <cellStyle name="40% - Dekorfärg3 2 7 2 5" xfId="28259" xr:uid="{00000000-0005-0000-0000-0000278E0000}"/>
    <cellStyle name="40% - Dekorfärg3 2 7 2 6" xfId="50611" xr:uid="{00000000-0005-0000-0000-0000288E0000}"/>
    <cellStyle name="40% - Dekorfärg3 2 7 2_Tabell 6a K" xfId="23835" xr:uid="{00000000-0005-0000-0000-0000298E0000}"/>
    <cellStyle name="40% - Dekorfärg3 2 7 3" xfId="2779" xr:uid="{00000000-0005-0000-0000-00002A8E0000}"/>
    <cellStyle name="40% - Dekorfärg3 2 7 3 2" xfId="7165" xr:uid="{00000000-0005-0000-0000-00002B8E0000}"/>
    <cellStyle name="40% - Dekorfärg3 2 7 3 2 2" xfId="16050" xr:uid="{00000000-0005-0000-0000-00002C8E0000}"/>
    <cellStyle name="40% - Dekorfärg3 2 7 3 2 3" xfId="33547" xr:uid="{00000000-0005-0000-0000-00002D8E0000}"/>
    <cellStyle name="40% - Dekorfärg3 2 7 3 2_Tabell 6a K" xfId="24379" xr:uid="{00000000-0005-0000-0000-00002E8E0000}"/>
    <cellStyle name="40% - Dekorfärg3 2 7 3 3" xfId="11664" xr:uid="{00000000-0005-0000-0000-00002F8E0000}"/>
    <cellStyle name="40% - Dekorfärg3 2 7 3 3 2" xfId="50612" xr:uid="{00000000-0005-0000-0000-0000308E0000}"/>
    <cellStyle name="40% - Dekorfärg3 2 7 3 3 2 2" xfId="50613" xr:uid="{00000000-0005-0000-0000-0000318E0000}"/>
    <cellStyle name="40% - Dekorfärg3 2 7 3 3 3" xfId="50614" xr:uid="{00000000-0005-0000-0000-0000328E0000}"/>
    <cellStyle name="40% - Dekorfärg3 2 7 3 4" xfId="29161" xr:uid="{00000000-0005-0000-0000-0000338E0000}"/>
    <cellStyle name="40% - Dekorfärg3 2 7 3 5" xfId="50615" xr:uid="{00000000-0005-0000-0000-0000348E0000}"/>
    <cellStyle name="40% - Dekorfärg3 2 7 3_Tabell 6a K" xfId="24262" xr:uid="{00000000-0005-0000-0000-0000358E0000}"/>
    <cellStyle name="40% - Dekorfärg3 2 7 4" xfId="4972" xr:uid="{00000000-0005-0000-0000-0000368E0000}"/>
    <cellStyle name="40% - Dekorfärg3 2 7 4 2" xfId="13857" xr:uid="{00000000-0005-0000-0000-0000378E0000}"/>
    <cellStyle name="40% - Dekorfärg3 2 7 4 3" xfId="31354" xr:uid="{00000000-0005-0000-0000-0000388E0000}"/>
    <cellStyle name="40% - Dekorfärg3 2 7 4_Tabell 6a K" xfId="24017" xr:uid="{00000000-0005-0000-0000-0000398E0000}"/>
    <cellStyle name="40% - Dekorfärg3 2 7 5" xfId="9472" xr:uid="{00000000-0005-0000-0000-00003A8E0000}"/>
    <cellStyle name="40% - Dekorfärg3 2 7 5 2" xfId="50616" xr:uid="{00000000-0005-0000-0000-00003B8E0000}"/>
    <cellStyle name="40% - Dekorfärg3 2 7 5 2 2" xfId="50617" xr:uid="{00000000-0005-0000-0000-00003C8E0000}"/>
    <cellStyle name="40% - Dekorfärg3 2 7 5 3" xfId="50618" xr:uid="{00000000-0005-0000-0000-00003D8E0000}"/>
    <cellStyle name="40% - Dekorfärg3 2 7 6" xfId="26969" xr:uid="{00000000-0005-0000-0000-00003E8E0000}"/>
    <cellStyle name="40% - Dekorfärg3 2 7 7" xfId="50619" xr:uid="{00000000-0005-0000-0000-00003F8E0000}"/>
    <cellStyle name="40% - Dekorfärg3 2 7_Tabell 6a K" xfId="24877" xr:uid="{00000000-0005-0000-0000-0000408E0000}"/>
    <cellStyle name="40% - Dekorfärg3 2 8" xfId="1011" xr:uid="{00000000-0005-0000-0000-0000418E0000}"/>
    <cellStyle name="40% - Dekorfärg3 2 8 2" xfId="1878" xr:uid="{00000000-0005-0000-0000-0000428E0000}"/>
    <cellStyle name="40% - Dekorfärg3 2 8 2 2" xfId="4070" xr:uid="{00000000-0005-0000-0000-0000438E0000}"/>
    <cellStyle name="40% - Dekorfärg3 2 8 2 2 2" xfId="8456" xr:uid="{00000000-0005-0000-0000-0000448E0000}"/>
    <cellStyle name="40% - Dekorfärg3 2 8 2 2 2 2" xfId="17341" xr:uid="{00000000-0005-0000-0000-0000458E0000}"/>
    <cellStyle name="40% - Dekorfärg3 2 8 2 2 2 2 2" xfId="50620" xr:uid="{00000000-0005-0000-0000-0000468E0000}"/>
    <cellStyle name="40% - Dekorfärg3 2 8 2 2 2 3" xfId="34838" xr:uid="{00000000-0005-0000-0000-0000478E0000}"/>
    <cellStyle name="40% - Dekorfärg3 2 8 2 2 2_Tabell 6a K" xfId="21932" xr:uid="{00000000-0005-0000-0000-0000488E0000}"/>
    <cellStyle name="40% - Dekorfärg3 2 8 2 2 3" xfId="12955" xr:uid="{00000000-0005-0000-0000-0000498E0000}"/>
    <cellStyle name="40% - Dekorfärg3 2 8 2 2 4" xfId="30452" xr:uid="{00000000-0005-0000-0000-00004A8E0000}"/>
    <cellStyle name="40% - Dekorfärg3 2 8 2 2_Tabell 6a K" xfId="21666" xr:uid="{00000000-0005-0000-0000-00004B8E0000}"/>
    <cellStyle name="40% - Dekorfärg3 2 8 2 3" xfId="6263" xr:uid="{00000000-0005-0000-0000-00004C8E0000}"/>
    <cellStyle name="40% - Dekorfärg3 2 8 2 3 2" xfId="15148" xr:uid="{00000000-0005-0000-0000-00004D8E0000}"/>
    <cellStyle name="40% - Dekorfärg3 2 8 2 3 3" xfId="32645" xr:uid="{00000000-0005-0000-0000-00004E8E0000}"/>
    <cellStyle name="40% - Dekorfärg3 2 8 2 3_Tabell 6a K" xfId="18834" xr:uid="{00000000-0005-0000-0000-00004F8E0000}"/>
    <cellStyle name="40% - Dekorfärg3 2 8 2 4" xfId="10763" xr:uid="{00000000-0005-0000-0000-0000508E0000}"/>
    <cellStyle name="40% - Dekorfärg3 2 8 2 4 2" xfId="50621" xr:uid="{00000000-0005-0000-0000-0000518E0000}"/>
    <cellStyle name="40% - Dekorfärg3 2 8 2 4 2 2" xfId="50622" xr:uid="{00000000-0005-0000-0000-0000528E0000}"/>
    <cellStyle name="40% - Dekorfärg3 2 8 2 4 3" xfId="50623" xr:uid="{00000000-0005-0000-0000-0000538E0000}"/>
    <cellStyle name="40% - Dekorfärg3 2 8 2 5" xfId="28260" xr:uid="{00000000-0005-0000-0000-0000548E0000}"/>
    <cellStyle name="40% - Dekorfärg3 2 8 2 6" xfId="50624" xr:uid="{00000000-0005-0000-0000-0000558E0000}"/>
    <cellStyle name="40% - Dekorfärg3 2 8 2_Tabell 6a K" xfId="25477" xr:uid="{00000000-0005-0000-0000-0000568E0000}"/>
    <cellStyle name="40% - Dekorfärg3 2 8 3" xfId="3203" xr:uid="{00000000-0005-0000-0000-0000578E0000}"/>
    <cellStyle name="40% - Dekorfärg3 2 8 3 2" xfId="7589" xr:uid="{00000000-0005-0000-0000-0000588E0000}"/>
    <cellStyle name="40% - Dekorfärg3 2 8 3 2 2" xfId="16474" xr:uid="{00000000-0005-0000-0000-0000598E0000}"/>
    <cellStyle name="40% - Dekorfärg3 2 8 3 2 3" xfId="33971" xr:uid="{00000000-0005-0000-0000-00005A8E0000}"/>
    <cellStyle name="40% - Dekorfärg3 2 8 3 2_Tabell 6a K" xfId="20265" xr:uid="{00000000-0005-0000-0000-00005B8E0000}"/>
    <cellStyle name="40% - Dekorfärg3 2 8 3 3" xfId="12088" xr:uid="{00000000-0005-0000-0000-00005C8E0000}"/>
    <cellStyle name="40% - Dekorfärg3 2 8 3 3 2" xfId="50625" xr:uid="{00000000-0005-0000-0000-00005D8E0000}"/>
    <cellStyle name="40% - Dekorfärg3 2 8 3 3 2 2" xfId="50626" xr:uid="{00000000-0005-0000-0000-00005E8E0000}"/>
    <cellStyle name="40% - Dekorfärg3 2 8 3 3 3" xfId="50627" xr:uid="{00000000-0005-0000-0000-00005F8E0000}"/>
    <cellStyle name="40% - Dekorfärg3 2 8 3 4" xfId="29585" xr:uid="{00000000-0005-0000-0000-0000608E0000}"/>
    <cellStyle name="40% - Dekorfärg3 2 8 3 5" xfId="50628" xr:uid="{00000000-0005-0000-0000-0000618E0000}"/>
    <cellStyle name="40% - Dekorfärg3 2 8 3_Tabell 6a K" xfId="25145" xr:uid="{00000000-0005-0000-0000-0000628E0000}"/>
    <cellStyle name="40% - Dekorfärg3 2 8 4" xfId="5396" xr:uid="{00000000-0005-0000-0000-0000638E0000}"/>
    <cellStyle name="40% - Dekorfärg3 2 8 4 2" xfId="14281" xr:uid="{00000000-0005-0000-0000-0000648E0000}"/>
    <cellStyle name="40% - Dekorfärg3 2 8 4 3" xfId="31778" xr:uid="{00000000-0005-0000-0000-0000658E0000}"/>
    <cellStyle name="40% - Dekorfärg3 2 8 4_Tabell 6a K" xfId="19230" xr:uid="{00000000-0005-0000-0000-0000668E0000}"/>
    <cellStyle name="40% - Dekorfärg3 2 8 5" xfId="9896" xr:uid="{00000000-0005-0000-0000-0000678E0000}"/>
    <cellStyle name="40% - Dekorfärg3 2 8 5 2" xfId="50629" xr:uid="{00000000-0005-0000-0000-0000688E0000}"/>
    <cellStyle name="40% - Dekorfärg3 2 8 5 2 2" xfId="50630" xr:uid="{00000000-0005-0000-0000-0000698E0000}"/>
    <cellStyle name="40% - Dekorfärg3 2 8 5 3" xfId="50631" xr:uid="{00000000-0005-0000-0000-00006A8E0000}"/>
    <cellStyle name="40% - Dekorfärg3 2 8 6" xfId="27393" xr:uid="{00000000-0005-0000-0000-00006B8E0000}"/>
    <cellStyle name="40% - Dekorfärg3 2 8 7" xfId="50632" xr:uid="{00000000-0005-0000-0000-00006C8E0000}"/>
    <cellStyle name="40% - Dekorfärg3 2 8_Tabell 6a K" xfId="20583" xr:uid="{00000000-0005-0000-0000-00006D8E0000}"/>
    <cellStyle name="40% - Dekorfärg3 2 9" xfId="1839" xr:uid="{00000000-0005-0000-0000-00006E8E0000}"/>
    <cellStyle name="40% - Dekorfärg3 2 9 2" xfId="4031" xr:uid="{00000000-0005-0000-0000-00006F8E0000}"/>
    <cellStyle name="40% - Dekorfärg3 2 9 2 2" xfId="8417" xr:uid="{00000000-0005-0000-0000-0000708E0000}"/>
    <cellStyle name="40% - Dekorfärg3 2 9 2 2 2" xfId="17302" xr:uid="{00000000-0005-0000-0000-0000718E0000}"/>
    <cellStyle name="40% - Dekorfärg3 2 9 2 2 2 2" xfId="50633" xr:uid="{00000000-0005-0000-0000-0000728E0000}"/>
    <cellStyle name="40% - Dekorfärg3 2 9 2 2 3" xfId="34799" xr:uid="{00000000-0005-0000-0000-0000738E0000}"/>
    <cellStyle name="40% - Dekorfärg3 2 9 2 2_Tabell 6a K" xfId="25033" xr:uid="{00000000-0005-0000-0000-0000748E0000}"/>
    <cellStyle name="40% - Dekorfärg3 2 9 2 3" xfId="12916" xr:uid="{00000000-0005-0000-0000-0000758E0000}"/>
    <cellStyle name="40% - Dekorfärg3 2 9 2 4" xfId="30413" xr:uid="{00000000-0005-0000-0000-0000768E0000}"/>
    <cellStyle name="40% - Dekorfärg3 2 9 2_Tabell 6a K" xfId="23187" xr:uid="{00000000-0005-0000-0000-0000778E0000}"/>
    <cellStyle name="40% - Dekorfärg3 2 9 3" xfId="6224" xr:uid="{00000000-0005-0000-0000-0000788E0000}"/>
    <cellStyle name="40% - Dekorfärg3 2 9 3 2" xfId="15109" xr:uid="{00000000-0005-0000-0000-0000798E0000}"/>
    <cellStyle name="40% - Dekorfärg3 2 9 3 3" xfId="32606" xr:uid="{00000000-0005-0000-0000-00007A8E0000}"/>
    <cellStyle name="40% - Dekorfärg3 2 9 3_Tabell 6a K" xfId="18054" xr:uid="{00000000-0005-0000-0000-00007B8E0000}"/>
    <cellStyle name="40% - Dekorfärg3 2 9 4" xfId="10724" xr:uid="{00000000-0005-0000-0000-00007C8E0000}"/>
    <cellStyle name="40% - Dekorfärg3 2 9 4 2" xfId="50634" xr:uid="{00000000-0005-0000-0000-00007D8E0000}"/>
    <cellStyle name="40% - Dekorfärg3 2 9 4 2 2" xfId="50635" xr:uid="{00000000-0005-0000-0000-00007E8E0000}"/>
    <cellStyle name="40% - Dekorfärg3 2 9 4 3" xfId="50636" xr:uid="{00000000-0005-0000-0000-00007F8E0000}"/>
    <cellStyle name="40% - Dekorfärg3 2 9 5" xfId="28221" xr:uid="{00000000-0005-0000-0000-0000808E0000}"/>
    <cellStyle name="40% - Dekorfärg3 2 9 6" xfId="50637" xr:uid="{00000000-0005-0000-0000-0000818E0000}"/>
    <cellStyle name="40% - Dekorfärg3 2 9_Tabell 6a K" xfId="18963" xr:uid="{00000000-0005-0000-0000-0000828E0000}"/>
    <cellStyle name="40% - Dekorfärg3 2_Tabell 6a K" xfId="20615" xr:uid="{00000000-0005-0000-0000-0000838E0000}"/>
    <cellStyle name="40% - Dekorfärg3 3" xfId="175" xr:uid="{00000000-0005-0000-0000-0000848E0000}"/>
    <cellStyle name="40% - Dekorfärg3 3 10" xfId="4560" xr:uid="{00000000-0005-0000-0000-0000858E0000}"/>
    <cellStyle name="40% - Dekorfärg3 3 10 2" xfId="13445" xr:uid="{00000000-0005-0000-0000-0000868E0000}"/>
    <cellStyle name="40% - Dekorfärg3 3 10 3" xfId="30942" xr:uid="{00000000-0005-0000-0000-0000878E0000}"/>
    <cellStyle name="40% - Dekorfärg3 3 10_Tabell 6a K" xfId="20003" xr:uid="{00000000-0005-0000-0000-0000888E0000}"/>
    <cellStyle name="40% - Dekorfärg3 3 11" xfId="9060" xr:uid="{00000000-0005-0000-0000-0000898E0000}"/>
    <cellStyle name="40% - Dekorfärg3 3 11 2" xfId="50638" xr:uid="{00000000-0005-0000-0000-00008A8E0000}"/>
    <cellStyle name="40% - Dekorfärg3 3 11 2 2" xfId="50639" xr:uid="{00000000-0005-0000-0000-00008B8E0000}"/>
    <cellStyle name="40% - Dekorfärg3 3 11 3" xfId="50640" xr:uid="{00000000-0005-0000-0000-00008C8E0000}"/>
    <cellStyle name="40% - Dekorfärg3 3 12" xfId="26557" xr:uid="{00000000-0005-0000-0000-00008D8E0000}"/>
    <cellStyle name="40% - Dekorfärg3 3 13" xfId="50641" xr:uid="{00000000-0005-0000-0000-00008E8E0000}"/>
    <cellStyle name="40% - Dekorfärg3 3 14" xfId="50642" xr:uid="{00000000-0005-0000-0000-00008F8E0000}"/>
    <cellStyle name="40% - Dekorfärg3 3 2" xfId="275" xr:uid="{00000000-0005-0000-0000-0000908E0000}"/>
    <cellStyle name="40% - Dekorfärg3 3 2 10" xfId="50643" xr:uid="{00000000-0005-0000-0000-0000918E0000}"/>
    <cellStyle name="40% - Dekorfärg3 3 2 11" xfId="50644" xr:uid="{00000000-0005-0000-0000-0000928E0000}"/>
    <cellStyle name="40% - Dekorfärg3 3 2 2" xfId="487" xr:uid="{00000000-0005-0000-0000-0000938E0000}"/>
    <cellStyle name="40% - Dekorfärg3 3 2 2 2" xfId="911" xr:uid="{00000000-0005-0000-0000-0000948E0000}"/>
    <cellStyle name="40% - Dekorfärg3 3 2 2 2 2" xfId="1882" xr:uid="{00000000-0005-0000-0000-0000958E0000}"/>
    <cellStyle name="40% - Dekorfärg3 3 2 2 2 2 2" xfId="4074" xr:uid="{00000000-0005-0000-0000-0000968E0000}"/>
    <cellStyle name="40% - Dekorfärg3 3 2 2 2 2 2 2" xfId="8460" xr:uid="{00000000-0005-0000-0000-0000978E0000}"/>
    <cellStyle name="40% - Dekorfärg3 3 2 2 2 2 2 2 2" xfId="17345" xr:uid="{00000000-0005-0000-0000-0000988E0000}"/>
    <cellStyle name="40% - Dekorfärg3 3 2 2 2 2 2 2 2 2" xfId="50645" xr:uid="{00000000-0005-0000-0000-0000998E0000}"/>
    <cellStyle name="40% - Dekorfärg3 3 2 2 2 2 2 2 3" xfId="34842" xr:uid="{00000000-0005-0000-0000-00009A8E0000}"/>
    <cellStyle name="40% - Dekorfärg3 3 2 2 2 2 2 2_Tabell 6a K" xfId="22033" xr:uid="{00000000-0005-0000-0000-00009B8E0000}"/>
    <cellStyle name="40% - Dekorfärg3 3 2 2 2 2 2 3" xfId="12959" xr:uid="{00000000-0005-0000-0000-00009C8E0000}"/>
    <cellStyle name="40% - Dekorfärg3 3 2 2 2 2 2 4" xfId="30456" xr:uid="{00000000-0005-0000-0000-00009D8E0000}"/>
    <cellStyle name="40% - Dekorfärg3 3 2 2 2 2 2_Tabell 6a K" xfId="22862" xr:uid="{00000000-0005-0000-0000-00009E8E0000}"/>
    <cellStyle name="40% - Dekorfärg3 3 2 2 2 2 3" xfId="6267" xr:uid="{00000000-0005-0000-0000-00009F8E0000}"/>
    <cellStyle name="40% - Dekorfärg3 3 2 2 2 2 3 2" xfId="15152" xr:uid="{00000000-0005-0000-0000-0000A08E0000}"/>
    <cellStyle name="40% - Dekorfärg3 3 2 2 2 2 3 3" xfId="32649" xr:uid="{00000000-0005-0000-0000-0000A18E0000}"/>
    <cellStyle name="40% - Dekorfärg3 3 2 2 2 2 3_Tabell 6a K" xfId="18087" xr:uid="{00000000-0005-0000-0000-0000A28E0000}"/>
    <cellStyle name="40% - Dekorfärg3 3 2 2 2 2 4" xfId="10767" xr:uid="{00000000-0005-0000-0000-0000A38E0000}"/>
    <cellStyle name="40% - Dekorfärg3 3 2 2 2 2 4 2" xfId="50646" xr:uid="{00000000-0005-0000-0000-0000A48E0000}"/>
    <cellStyle name="40% - Dekorfärg3 3 2 2 2 2 4 2 2" xfId="50647" xr:uid="{00000000-0005-0000-0000-0000A58E0000}"/>
    <cellStyle name="40% - Dekorfärg3 3 2 2 2 2 4 3" xfId="50648" xr:uid="{00000000-0005-0000-0000-0000A68E0000}"/>
    <cellStyle name="40% - Dekorfärg3 3 2 2 2 2 5" xfId="28264" xr:uid="{00000000-0005-0000-0000-0000A78E0000}"/>
    <cellStyle name="40% - Dekorfärg3 3 2 2 2 2 6" xfId="50649" xr:uid="{00000000-0005-0000-0000-0000A88E0000}"/>
    <cellStyle name="40% - Dekorfärg3 3 2 2 2 2_Tabell 6a K" xfId="19489" xr:uid="{00000000-0005-0000-0000-0000A98E0000}"/>
    <cellStyle name="40% - Dekorfärg3 3 2 2 2 3" xfId="3103" xr:uid="{00000000-0005-0000-0000-0000AA8E0000}"/>
    <cellStyle name="40% - Dekorfärg3 3 2 2 2 3 2" xfId="7489" xr:uid="{00000000-0005-0000-0000-0000AB8E0000}"/>
    <cellStyle name="40% - Dekorfärg3 3 2 2 2 3 2 2" xfId="16374" xr:uid="{00000000-0005-0000-0000-0000AC8E0000}"/>
    <cellStyle name="40% - Dekorfärg3 3 2 2 2 3 2 3" xfId="33871" xr:uid="{00000000-0005-0000-0000-0000AD8E0000}"/>
    <cellStyle name="40% - Dekorfärg3 3 2 2 2 3 2_Tabell 6a K" xfId="20899" xr:uid="{00000000-0005-0000-0000-0000AE8E0000}"/>
    <cellStyle name="40% - Dekorfärg3 3 2 2 2 3 3" xfId="11988" xr:uid="{00000000-0005-0000-0000-0000AF8E0000}"/>
    <cellStyle name="40% - Dekorfärg3 3 2 2 2 3 3 2" xfId="50650" xr:uid="{00000000-0005-0000-0000-0000B08E0000}"/>
    <cellStyle name="40% - Dekorfärg3 3 2 2 2 3 3 2 2" xfId="50651" xr:uid="{00000000-0005-0000-0000-0000B18E0000}"/>
    <cellStyle name="40% - Dekorfärg3 3 2 2 2 3 3 3" xfId="50652" xr:uid="{00000000-0005-0000-0000-0000B28E0000}"/>
    <cellStyle name="40% - Dekorfärg3 3 2 2 2 3 4" xfId="29485" xr:uid="{00000000-0005-0000-0000-0000B38E0000}"/>
    <cellStyle name="40% - Dekorfärg3 3 2 2 2 3 5" xfId="50653" xr:uid="{00000000-0005-0000-0000-0000B48E0000}"/>
    <cellStyle name="40% - Dekorfärg3 3 2 2 2 3_Tabell 6a K" xfId="22766" xr:uid="{00000000-0005-0000-0000-0000B58E0000}"/>
    <cellStyle name="40% - Dekorfärg3 3 2 2 2 4" xfId="5296" xr:uid="{00000000-0005-0000-0000-0000B68E0000}"/>
    <cellStyle name="40% - Dekorfärg3 3 2 2 2 4 2" xfId="14181" xr:uid="{00000000-0005-0000-0000-0000B78E0000}"/>
    <cellStyle name="40% - Dekorfärg3 3 2 2 2 4 3" xfId="31678" xr:uid="{00000000-0005-0000-0000-0000B88E0000}"/>
    <cellStyle name="40% - Dekorfärg3 3 2 2 2 4_Tabell 6a K" xfId="23571" xr:uid="{00000000-0005-0000-0000-0000B98E0000}"/>
    <cellStyle name="40% - Dekorfärg3 3 2 2 2 5" xfId="9796" xr:uid="{00000000-0005-0000-0000-0000BA8E0000}"/>
    <cellStyle name="40% - Dekorfärg3 3 2 2 2 5 2" xfId="50654" xr:uid="{00000000-0005-0000-0000-0000BB8E0000}"/>
    <cellStyle name="40% - Dekorfärg3 3 2 2 2 5 2 2" xfId="50655" xr:uid="{00000000-0005-0000-0000-0000BC8E0000}"/>
    <cellStyle name="40% - Dekorfärg3 3 2 2 2 5 3" xfId="50656" xr:uid="{00000000-0005-0000-0000-0000BD8E0000}"/>
    <cellStyle name="40% - Dekorfärg3 3 2 2 2 6" xfId="27293" xr:uid="{00000000-0005-0000-0000-0000BE8E0000}"/>
    <cellStyle name="40% - Dekorfärg3 3 2 2 2 7" xfId="50657" xr:uid="{00000000-0005-0000-0000-0000BF8E0000}"/>
    <cellStyle name="40% - Dekorfärg3 3 2 2 2_Tabell 6a K" xfId="21133" xr:uid="{00000000-0005-0000-0000-0000C08E0000}"/>
    <cellStyle name="40% - Dekorfärg3 3 2 2 3" xfId="1881" xr:uid="{00000000-0005-0000-0000-0000C18E0000}"/>
    <cellStyle name="40% - Dekorfärg3 3 2 2 3 2" xfId="4073" xr:uid="{00000000-0005-0000-0000-0000C28E0000}"/>
    <cellStyle name="40% - Dekorfärg3 3 2 2 3 2 2" xfId="8459" xr:uid="{00000000-0005-0000-0000-0000C38E0000}"/>
    <cellStyle name="40% - Dekorfärg3 3 2 2 3 2 2 2" xfId="17344" xr:uid="{00000000-0005-0000-0000-0000C48E0000}"/>
    <cellStyle name="40% - Dekorfärg3 3 2 2 3 2 2 2 2" xfId="50658" xr:uid="{00000000-0005-0000-0000-0000C58E0000}"/>
    <cellStyle name="40% - Dekorfärg3 3 2 2 3 2 2 3" xfId="34841" xr:uid="{00000000-0005-0000-0000-0000C68E0000}"/>
    <cellStyle name="40% - Dekorfärg3 3 2 2 3 2 2_Tabell 6a K" xfId="21929" xr:uid="{00000000-0005-0000-0000-0000C78E0000}"/>
    <cellStyle name="40% - Dekorfärg3 3 2 2 3 2 3" xfId="12958" xr:uid="{00000000-0005-0000-0000-0000C88E0000}"/>
    <cellStyle name="40% - Dekorfärg3 3 2 2 3 2 4" xfId="30455" xr:uid="{00000000-0005-0000-0000-0000C98E0000}"/>
    <cellStyle name="40% - Dekorfärg3 3 2 2 3 2_Tabell 6a K" xfId="26001" xr:uid="{00000000-0005-0000-0000-0000CA8E0000}"/>
    <cellStyle name="40% - Dekorfärg3 3 2 2 3 3" xfId="6266" xr:uid="{00000000-0005-0000-0000-0000CB8E0000}"/>
    <cellStyle name="40% - Dekorfärg3 3 2 2 3 3 2" xfId="15151" xr:uid="{00000000-0005-0000-0000-0000CC8E0000}"/>
    <cellStyle name="40% - Dekorfärg3 3 2 2 3 3 3" xfId="32648" xr:uid="{00000000-0005-0000-0000-0000CD8E0000}"/>
    <cellStyle name="40% - Dekorfärg3 3 2 2 3 3_Tabell 6a K" xfId="23206" xr:uid="{00000000-0005-0000-0000-0000CE8E0000}"/>
    <cellStyle name="40% - Dekorfärg3 3 2 2 3 4" xfId="10766" xr:uid="{00000000-0005-0000-0000-0000CF8E0000}"/>
    <cellStyle name="40% - Dekorfärg3 3 2 2 3 4 2" xfId="50659" xr:uid="{00000000-0005-0000-0000-0000D08E0000}"/>
    <cellStyle name="40% - Dekorfärg3 3 2 2 3 4 2 2" xfId="50660" xr:uid="{00000000-0005-0000-0000-0000D18E0000}"/>
    <cellStyle name="40% - Dekorfärg3 3 2 2 3 4 3" xfId="50661" xr:uid="{00000000-0005-0000-0000-0000D28E0000}"/>
    <cellStyle name="40% - Dekorfärg3 3 2 2 3 5" xfId="28263" xr:uid="{00000000-0005-0000-0000-0000D38E0000}"/>
    <cellStyle name="40% - Dekorfärg3 3 2 2 3 6" xfId="50662" xr:uid="{00000000-0005-0000-0000-0000D48E0000}"/>
    <cellStyle name="40% - Dekorfärg3 3 2 2 3_Tabell 6a K" xfId="23303" xr:uid="{00000000-0005-0000-0000-0000D58E0000}"/>
    <cellStyle name="40% - Dekorfärg3 3 2 2 4" xfId="2679" xr:uid="{00000000-0005-0000-0000-0000D68E0000}"/>
    <cellStyle name="40% - Dekorfärg3 3 2 2 4 2" xfId="7065" xr:uid="{00000000-0005-0000-0000-0000D78E0000}"/>
    <cellStyle name="40% - Dekorfärg3 3 2 2 4 2 2" xfId="15950" xr:uid="{00000000-0005-0000-0000-0000D88E0000}"/>
    <cellStyle name="40% - Dekorfärg3 3 2 2 4 2 3" xfId="33447" xr:uid="{00000000-0005-0000-0000-0000D98E0000}"/>
    <cellStyle name="40% - Dekorfärg3 3 2 2 4 2_Tabell 6a K" xfId="23937" xr:uid="{00000000-0005-0000-0000-0000DA8E0000}"/>
    <cellStyle name="40% - Dekorfärg3 3 2 2 4 3" xfId="11564" xr:uid="{00000000-0005-0000-0000-0000DB8E0000}"/>
    <cellStyle name="40% - Dekorfärg3 3 2 2 4 3 2" xfId="50663" xr:uid="{00000000-0005-0000-0000-0000DC8E0000}"/>
    <cellStyle name="40% - Dekorfärg3 3 2 2 4 3 2 2" xfId="50664" xr:uid="{00000000-0005-0000-0000-0000DD8E0000}"/>
    <cellStyle name="40% - Dekorfärg3 3 2 2 4 3 3" xfId="50665" xr:uid="{00000000-0005-0000-0000-0000DE8E0000}"/>
    <cellStyle name="40% - Dekorfärg3 3 2 2 4 4" xfId="29061" xr:uid="{00000000-0005-0000-0000-0000DF8E0000}"/>
    <cellStyle name="40% - Dekorfärg3 3 2 2 4 5" xfId="50666" xr:uid="{00000000-0005-0000-0000-0000E08E0000}"/>
    <cellStyle name="40% - Dekorfärg3 3 2 2 4_Tabell 6a K" xfId="20454" xr:uid="{00000000-0005-0000-0000-0000E18E0000}"/>
    <cellStyle name="40% - Dekorfärg3 3 2 2 5" xfId="4872" xr:uid="{00000000-0005-0000-0000-0000E28E0000}"/>
    <cellStyle name="40% - Dekorfärg3 3 2 2 5 2" xfId="13757" xr:uid="{00000000-0005-0000-0000-0000E38E0000}"/>
    <cellStyle name="40% - Dekorfärg3 3 2 2 5 3" xfId="31254" xr:uid="{00000000-0005-0000-0000-0000E48E0000}"/>
    <cellStyle name="40% - Dekorfärg3 3 2 2 5_Tabell 6a K" xfId="25739" xr:uid="{00000000-0005-0000-0000-0000E58E0000}"/>
    <cellStyle name="40% - Dekorfärg3 3 2 2 6" xfId="9372" xr:uid="{00000000-0005-0000-0000-0000E68E0000}"/>
    <cellStyle name="40% - Dekorfärg3 3 2 2 6 2" xfId="50667" xr:uid="{00000000-0005-0000-0000-0000E78E0000}"/>
    <cellStyle name="40% - Dekorfärg3 3 2 2 6 2 2" xfId="50668" xr:uid="{00000000-0005-0000-0000-0000E88E0000}"/>
    <cellStyle name="40% - Dekorfärg3 3 2 2 6 3" xfId="50669" xr:uid="{00000000-0005-0000-0000-0000E98E0000}"/>
    <cellStyle name="40% - Dekorfärg3 3 2 2 7" xfId="26869" xr:uid="{00000000-0005-0000-0000-0000EA8E0000}"/>
    <cellStyle name="40% - Dekorfärg3 3 2 2 8" xfId="50670" xr:uid="{00000000-0005-0000-0000-0000EB8E0000}"/>
    <cellStyle name="40% - Dekorfärg3 3 2 2_Tabell 6a K" xfId="21400" xr:uid="{00000000-0005-0000-0000-0000EC8E0000}"/>
    <cellStyle name="40% - Dekorfärg3 3 2 3" xfId="699" xr:uid="{00000000-0005-0000-0000-0000ED8E0000}"/>
    <cellStyle name="40% - Dekorfärg3 3 2 3 2" xfId="1883" xr:uid="{00000000-0005-0000-0000-0000EE8E0000}"/>
    <cellStyle name="40% - Dekorfärg3 3 2 3 2 2" xfId="4075" xr:uid="{00000000-0005-0000-0000-0000EF8E0000}"/>
    <cellStyle name="40% - Dekorfärg3 3 2 3 2 2 2" xfId="8461" xr:uid="{00000000-0005-0000-0000-0000F08E0000}"/>
    <cellStyle name="40% - Dekorfärg3 3 2 3 2 2 2 2" xfId="17346" xr:uid="{00000000-0005-0000-0000-0000F18E0000}"/>
    <cellStyle name="40% - Dekorfärg3 3 2 3 2 2 2 2 2" xfId="50671" xr:uid="{00000000-0005-0000-0000-0000F28E0000}"/>
    <cellStyle name="40% - Dekorfärg3 3 2 3 2 2 2 3" xfId="34843" xr:uid="{00000000-0005-0000-0000-0000F38E0000}"/>
    <cellStyle name="40% - Dekorfärg3 3 2 3 2 2 2_Tabell 6a K" xfId="26481" xr:uid="{00000000-0005-0000-0000-0000F48E0000}"/>
    <cellStyle name="40% - Dekorfärg3 3 2 3 2 2 3" xfId="12960" xr:uid="{00000000-0005-0000-0000-0000F58E0000}"/>
    <cellStyle name="40% - Dekorfärg3 3 2 3 2 2 4" xfId="30457" xr:uid="{00000000-0005-0000-0000-0000F68E0000}"/>
    <cellStyle name="40% - Dekorfärg3 3 2 3 2 2_Tabell 6a K" xfId="19759" xr:uid="{00000000-0005-0000-0000-0000F78E0000}"/>
    <cellStyle name="40% - Dekorfärg3 3 2 3 2 3" xfId="6268" xr:uid="{00000000-0005-0000-0000-0000F88E0000}"/>
    <cellStyle name="40% - Dekorfärg3 3 2 3 2 3 2" xfId="15153" xr:uid="{00000000-0005-0000-0000-0000F98E0000}"/>
    <cellStyle name="40% - Dekorfärg3 3 2 3 2 3 3" xfId="32650" xr:uid="{00000000-0005-0000-0000-0000FA8E0000}"/>
    <cellStyle name="40% - Dekorfärg3 3 2 3 2 3_Tabell 6a K" xfId="18209" xr:uid="{00000000-0005-0000-0000-0000FB8E0000}"/>
    <cellStyle name="40% - Dekorfärg3 3 2 3 2 4" xfId="10768" xr:uid="{00000000-0005-0000-0000-0000FC8E0000}"/>
    <cellStyle name="40% - Dekorfärg3 3 2 3 2 4 2" xfId="50672" xr:uid="{00000000-0005-0000-0000-0000FD8E0000}"/>
    <cellStyle name="40% - Dekorfärg3 3 2 3 2 4 2 2" xfId="50673" xr:uid="{00000000-0005-0000-0000-0000FE8E0000}"/>
    <cellStyle name="40% - Dekorfärg3 3 2 3 2 4 3" xfId="50674" xr:uid="{00000000-0005-0000-0000-0000FF8E0000}"/>
    <cellStyle name="40% - Dekorfärg3 3 2 3 2 5" xfId="28265" xr:uid="{00000000-0005-0000-0000-0000008F0000}"/>
    <cellStyle name="40% - Dekorfärg3 3 2 3 2 6" xfId="50675" xr:uid="{00000000-0005-0000-0000-0000018F0000}"/>
    <cellStyle name="40% - Dekorfärg3 3 2 3 2_Tabell 6a K" xfId="21660" xr:uid="{00000000-0005-0000-0000-0000028F0000}"/>
    <cellStyle name="40% - Dekorfärg3 3 2 3 3" xfId="2891" xr:uid="{00000000-0005-0000-0000-0000038F0000}"/>
    <cellStyle name="40% - Dekorfärg3 3 2 3 3 2" xfId="7277" xr:uid="{00000000-0005-0000-0000-0000048F0000}"/>
    <cellStyle name="40% - Dekorfärg3 3 2 3 3 2 2" xfId="16162" xr:uid="{00000000-0005-0000-0000-0000058F0000}"/>
    <cellStyle name="40% - Dekorfärg3 3 2 3 3 2 3" xfId="33659" xr:uid="{00000000-0005-0000-0000-0000068F0000}"/>
    <cellStyle name="40% - Dekorfärg3 3 2 3 3 2_Tabell 6a K" xfId="19140" xr:uid="{00000000-0005-0000-0000-0000078F0000}"/>
    <cellStyle name="40% - Dekorfärg3 3 2 3 3 3" xfId="11776" xr:uid="{00000000-0005-0000-0000-0000088F0000}"/>
    <cellStyle name="40% - Dekorfärg3 3 2 3 3 3 2" xfId="50676" xr:uid="{00000000-0005-0000-0000-0000098F0000}"/>
    <cellStyle name="40% - Dekorfärg3 3 2 3 3 3 2 2" xfId="50677" xr:uid="{00000000-0005-0000-0000-00000A8F0000}"/>
    <cellStyle name="40% - Dekorfärg3 3 2 3 3 3 3" xfId="50678" xr:uid="{00000000-0005-0000-0000-00000B8F0000}"/>
    <cellStyle name="40% - Dekorfärg3 3 2 3 3 4" xfId="29273" xr:uid="{00000000-0005-0000-0000-00000C8F0000}"/>
    <cellStyle name="40% - Dekorfärg3 3 2 3 3 5" xfId="50679" xr:uid="{00000000-0005-0000-0000-00000D8F0000}"/>
    <cellStyle name="40% - Dekorfärg3 3 2 3 3_Tabell 6a K" xfId="23745" xr:uid="{00000000-0005-0000-0000-00000E8F0000}"/>
    <cellStyle name="40% - Dekorfärg3 3 2 3 4" xfId="5084" xr:uid="{00000000-0005-0000-0000-00000F8F0000}"/>
    <cellStyle name="40% - Dekorfärg3 3 2 3 4 2" xfId="13969" xr:uid="{00000000-0005-0000-0000-0000108F0000}"/>
    <cellStyle name="40% - Dekorfärg3 3 2 3 4 3" xfId="31466" xr:uid="{00000000-0005-0000-0000-0000118F0000}"/>
    <cellStyle name="40% - Dekorfärg3 3 2 3 4_Tabell 6a K" xfId="19667" xr:uid="{00000000-0005-0000-0000-0000128F0000}"/>
    <cellStyle name="40% - Dekorfärg3 3 2 3 5" xfId="9584" xr:uid="{00000000-0005-0000-0000-0000138F0000}"/>
    <cellStyle name="40% - Dekorfärg3 3 2 3 5 2" xfId="50680" xr:uid="{00000000-0005-0000-0000-0000148F0000}"/>
    <cellStyle name="40% - Dekorfärg3 3 2 3 5 2 2" xfId="50681" xr:uid="{00000000-0005-0000-0000-0000158F0000}"/>
    <cellStyle name="40% - Dekorfärg3 3 2 3 5 3" xfId="50682" xr:uid="{00000000-0005-0000-0000-0000168F0000}"/>
    <cellStyle name="40% - Dekorfärg3 3 2 3 6" xfId="27081" xr:uid="{00000000-0005-0000-0000-0000178F0000}"/>
    <cellStyle name="40% - Dekorfärg3 3 2 3 7" xfId="50683" xr:uid="{00000000-0005-0000-0000-0000188F0000}"/>
    <cellStyle name="40% - Dekorfärg3 3 2 3_Tabell 6a K" xfId="25474" xr:uid="{00000000-0005-0000-0000-0000198F0000}"/>
    <cellStyle name="40% - Dekorfärg3 3 2 4" xfId="1123" xr:uid="{00000000-0005-0000-0000-00001A8F0000}"/>
    <cellStyle name="40% - Dekorfärg3 3 2 4 2" xfId="1884" xr:uid="{00000000-0005-0000-0000-00001B8F0000}"/>
    <cellStyle name="40% - Dekorfärg3 3 2 4 2 2" xfId="4076" xr:uid="{00000000-0005-0000-0000-00001C8F0000}"/>
    <cellStyle name="40% - Dekorfärg3 3 2 4 2 2 2" xfId="8462" xr:uid="{00000000-0005-0000-0000-00001D8F0000}"/>
    <cellStyle name="40% - Dekorfärg3 3 2 4 2 2 2 2" xfId="17347" xr:uid="{00000000-0005-0000-0000-00001E8F0000}"/>
    <cellStyle name="40% - Dekorfärg3 3 2 4 2 2 2 2 2" xfId="50684" xr:uid="{00000000-0005-0000-0000-00001F8F0000}"/>
    <cellStyle name="40% - Dekorfärg3 3 2 4 2 2 2 3" xfId="34844" xr:uid="{00000000-0005-0000-0000-0000208F0000}"/>
    <cellStyle name="40% - Dekorfärg3 3 2 4 2 2 2_Tabell 6a K" xfId="22444" xr:uid="{00000000-0005-0000-0000-0000218F0000}"/>
    <cellStyle name="40% - Dekorfärg3 3 2 4 2 2 3" xfId="12961" xr:uid="{00000000-0005-0000-0000-0000228F0000}"/>
    <cellStyle name="40% - Dekorfärg3 3 2 4 2 2 4" xfId="30458" xr:uid="{00000000-0005-0000-0000-0000238F0000}"/>
    <cellStyle name="40% - Dekorfärg3 3 2 4 2 2_Tabell 6a K" xfId="17881" xr:uid="{00000000-0005-0000-0000-0000248F0000}"/>
    <cellStyle name="40% - Dekorfärg3 3 2 4 2 3" xfId="6269" xr:uid="{00000000-0005-0000-0000-0000258F0000}"/>
    <cellStyle name="40% - Dekorfärg3 3 2 4 2 3 2" xfId="15154" xr:uid="{00000000-0005-0000-0000-0000268F0000}"/>
    <cellStyle name="40% - Dekorfärg3 3 2 4 2 3 3" xfId="32651" xr:uid="{00000000-0005-0000-0000-0000278F0000}"/>
    <cellStyle name="40% - Dekorfärg3 3 2 4 2 3_Tabell 6a K" xfId="20950" xr:uid="{00000000-0005-0000-0000-0000288F0000}"/>
    <cellStyle name="40% - Dekorfärg3 3 2 4 2 4" xfId="10769" xr:uid="{00000000-0005-0000-0000-0000298F0000}"/>
    <cellStyle name="40% - Dekorfärg3 3 2 4 2 4 2" xfId="50685" xr:uid="{00000000-0005-0000-0000-00002A8F0000}"/>
    <cellStyle name="40% - Dekorfärg3 3 2 4 2 4 2 2" xfId="50686" xr:uid="{00000000-0005-0000-0000-00002B8F0000}"/>
    <cellStyle name="40% - Dekorfärg3 3 2 4 2 4 3" xfId="50687" xr:uid="{00000000-0005-0000-0000-00002C8F0000}"/>
    <cellStyle name="40% - Dekorfärg3 3 2 4 2 5" xfId="28266" xr:uid="{00000000-0005-0000-0000-00002D8F0000}"/>
    <cellStyle name="40% - Dekorfärg3 3 2 4 2 6" xfId="50688" xr:uid="{00000000-0005-0000-0000-00002E8F0000}"/>
    <cellStyle name="40% - Dekorfärg3 3 2 4 2_Tabell 6a K" xfId="21129" xr:uid="{00000000-0005-0000-0000-00002F8F0000}"/>
    <cellStyle name="40% - Dekorfärg3 3 2 4 3" xfId="3315" xr:uid="{00000000-0005-0000-0000-0000308F0000}"/>
    <cellStyle name="40% - Dekorfärg3 3 2 4 3 2" xfId="7701" xr:uid="{00000000-0005-0000-0000-0000318F0000}"/>
    <cellStyle name="40% - Dekorfärg3 3 2 4 3 2 2" xfId="16586" xr:uid="{00000000-0005-0000-0000-0000328F0000}"/>
    <cellStyle name="40% - Dekorfärg3 3 2 4 3 2 3" xfId="34083" xr:uid="{00000000-0005-0000-0000-0000338F0000}"/>
    <cellStyle name="40% - Dekorfärg3 3 2 4 3 2_Tabell 6a K" xfId="21737" xr:uid="{00000000-0005-0000-0000-0000348F0000}"/>
    <cellStyle name="40% - Dekorfärg3 3 2 4 3 3" xfId="12200" xr:uid="{00000000-0005-0000-0000-0000358F0000}"/>
    <cellStyle name="40% - Dekorfärg3 3 2 4 3 3 2" xfId="50689" xr:uid="{00000000-0005-0000-0000-0000368F0000}"/>
    <cellStyle name="40% - Dekorfärg3 3 2 4 3 3 2 2" xfId="50690" xr:uid="{00000000-0005-0000-0000-0000378F0000}"/>
    <cellStyle name="40% - Dekorfärg3 3 2 4 3 3 3" xfId="50691" xr:uid="{00000000-0005-0000-0000-0000388F0000}"/>
    <cellStyle name="40% - Dekorfärg3 3 2 4 3 4" xfId="29697" xr:uid="{00000000-0005-0000-0000-0000398F0000}"/>
    <cellStyle name="40% - Dekorfärg3 3 2 4 3 5" xfId="50692" xr:uid="{00000000-0005-0000-0000-00003A8F0000}"/>
    <cellStyle name="40% - Dekorfärg3 3 2 4 3_Tabell 6a K" xfId="23375" xr:uid="{00000000-0005-0000-0000-00003B8F0000}"/>
    <cellStyle name="40% - Dekorfärg3 3 2 4 4" xfId="5508" xr:uid="{00000000-0005-0000-0000-00003C8F0000}"/>
    <cellStyle name="40% - Dekorfärg3 3 2 4 4 2" xfId="14393" xr:uid="{00000000-0005-0000-0000-00003D8F0000}"/>
    <cellStyle name="40% - Dekorfärg3 3 2 4 4 3" xfId="31890" xr:uid="{00000000-0005-0000-0000-00003E8F0000}"/>
    <cellStyle name="40% - Dekorfärg3 3 2 4 4_Tabell 6a K" xfId="20792" xr:uid="{00000000-0005-0000-0000-00003F8F0000}"/>
    <cellStyle name="40% - Dekorfärg3 3 2 4 5" xfId="10008" xr:uid="{00000000-0005-0000-0000-0000408F0000}"/>
    <cellStyle name="40% - Dekorfärg3 3 2 4 5 2" xfId="50693" xr:uid="{00000000-0005-0000-0000-0000418F0000}"/>
    <cellStyle name="40% - Dekorfärg3 3 2 4 5 2 2" xfId="50694" xr:uid="{00000000-0005-0000-0000-0000428F0000}"/>
    <cellStyle name="40% - Dekorfärg3 3 2 4 5 3" xfId="50695" xr:uid="{00000000-0005-0000-0000-0000438F0000}"/>
    <cellStyle name="40% - Dekorfärg3 3 2 4 6" xfId="27505" xr:uid="{00000000-0005-0000-0000-0000448F0000}"/>
    <cellStyle name="40% - Dekorfärg3 3 2 4 7" xfId="50696" xr:uid="{00000000-0005-0000-0000-0000458F0000}"/>
    <cellStyle name="40% - Dekorfärg3 3 2 4_Tabell 6a K" xfId="21399" xr:uid="{00000000-0005-0000-0000-0000468F0000}"/>
    <cellStyle name="40% - Dekorfärg3 3 2 5" xfId="1880" xr:uid="{00000000-0005-0000-0000-0000478F0000}"/>
    <cellStyle name="40% - Dekorfärg3 3 2 5 2" xfId="4072" xr:uid="{00000000-0005-0000-0000-0000488F0000}"/>
    <cellStyle name="40% - Dekorfärg3 3 2 5 2 2" xfId="8458" xr:uid="{00000000-0005-0000-0000-0000498F0000}"/>
    <cellStyle name="40% - Dekorfärg3 3 2 5 2 2 2" xfId="17343" xr:uid="{00000000-0005-0000-0000-00004A8F0000}"/>
    <cellStyle name="40% - Dekorfärg3 3 2 5 2 2 2 2" xfId="50697" xr:uid="{00000000-0005-0000-0000-00004B8F0000}"/>
    <cellStyle name="40% - Dekorfärg3 3 2 5 2 2 3" xfId="34840" xr:uid="{00000000-0005-0000-0000-00004C8F0000}"/>
    <cellStyle name="40% - Dekorfärg3 3 2 5 2 2_Tabell 6a K" xfId="26272" xr:uid="{00000000-0005-0000-0000-00004D8F0000}"/>
    <cellStyle name="40% - Dekorfärg3 3 2 5 2 3" xfId="12957" xr:uid="{00000000-0005-0000-0000-00004E8F0000}"/>
    <cellStyle name="40% - Dekorfärg3 3 2 5 2 4" xfId="30454" xr:uid="{00000000-0005-0000-0000-00004F8F0000}"/>
    <cellStyle name="40% - Dekorfärg3 3 2 5 2_Tabell 6a K" xfId="23831" xr:uid="{00000000-0005-0000-0000-0000508F0000}"/>
    <cellStyle name="40% - Dekorfärg3 3 2 5 3" xfId="6265" xr:uid="{00000000-0005-0000-0000-0000518F0000}"/>
    <cellStyle name="40% - Dekorfärg3 3 2 5 3 2" xfId="15150" xr:uid="{00000000-0005-0000-0000-0000528F0000}"/>
    <cellStyle name="40% - Dekorfärg3 3 2 5 3 3" xfId="32647" xr:uid="{00000000-0005-0000-0000-0000538F0000}"/>
    <cellStyle name="40% - Dekorfärg3 3 2 5 3_Tabell 6a K" xfId="26346" xr:uid="{00000000-0005-0000-0000-0000548F0000}"/>
    <cellStyle name="40% - Dekorfärg3 3 2 5 4" xfId="10765" xr:uid="{00000000-0005-0000-0000-0000558F0000}"/>
    <cellStyle name="40% - Dekorfärg3 3 2 5 4 2" xfId="50698" xr:uid="{00000000-0005-0000-0000-0000568F0000}"/>
    <cellStyle name="40% - Dekorfärg3 3 2 5 4 2 2" xfId="50699" xr:uid="{00000000-0005-0000-0000-0000578F0000}"/>
    <cellStyle name="40% - Dekorfärg3 3 2 5 4 3" xfId="50700" xr:uid="{00000000-0005-0000-0000-0000588F0000}"/>
    <cellStyle name="40% - Dekorfärg3 3 2 5 5" xfId="28262" xr:uid="{00000000-0005-0000-0000-0000598F0000}"/>
    <cellStyle name="40% - Dekorfärg3 3 2 5 6" xfId="50701" xr:uid="{00000000-0005-0000-0000-00005A8F0000}"/>
    <cellStyle name="40% - Dekorfärg3 3 2 5_Tabell 6a K" xfId="20958" xr:uid="{00000000-0005-0000-0000-00005B8F0000}"/>
    <cellStyle name="40% - Dekorfärg3 3 2 6" xfId="2467" xr:uid="{00000000-0005-0000-0000-00005C8F0000}"/>
    <cellStyle name="40% - Dekorfärg3 3 2 6 2" xfId="6853" xr:uid="{00000000-0005-0000-0000-00005D8F0000}"/>
    <cellStyle name="40% - Dekorfärg3 3 2 6 2 2" xfId="15738" xr:uid="{00000000-0005-0000-0000-00005E8F0000}"/>
    <cellStyle name="40% - Dekorfärg3 3 2 6 2 3" xfId="33235" xr:uid="{00000000-0005-0000-0000-00005F8F0000}"/>
    <cellStyle name="40% - Dekorfärg3 3 2 6 2_Tabell 6a K" xfId="18465" xr:uid="{00000000-0005-0000-0000-0000608F0000}"/>
    <cellStyle name="40% - Dekorfärg3 3 2 6 3" xfId="11352" xr:uid="{00000000-0005-0000-0000-0000618F0000}"/>
    <cellStyle name="40% - Dekorfärg3 3 2 6 3 2" xfId="50702" xr:uid="{00000000-0005-0000-0000-0000628F0000}"/>
    <cellStyle name="40% - Dekorfärg3 3 2 6 3 2 2" xfId="50703" xr:uid="{00000000-0005-0000-0000-0000638F0000}"/>
    <cellStyle name="40% - Dekorfärg3 3 2 6 3 3" xfId="50704" xr:uid="{00000000-0005-0000-0000-0000648F0000}"/>
    <cellStyle name="40% - Dekorfärg3 3 2 6 4" xfId="28849" xr:uid="{00000000-0005-0000-0000-0000658F0000}"/>
    <cellStyle name="40% - Dekorfärg3 3 2 6 5" xfId="50705" xr:uid="{00000000-0005-0000-0000-0000668F0000}"/>
    <cellStyle name="40% - Dekorfärg3 3 2 6_Tabell 6a K" xfId="25197" xr:uid="{00000000-0005-0000-0000-0000678F0000}"/>
    <cellStyle name="40% - Dekorfärg3 3 2 7" xfId="4660" xr:uid="{00000000-0005-0000-0000-0000688F0000}"/>
    <cellStyle name="40% - Dekorfärg3 3 2 7 2" xfId="13545" xr:uid="{00000000-0005-0000-0000-0000698F0000}"/>
    <cellStyle name="40% - Dekorfärg3 3 2 7 3" xfId="31042" xr:uid="{00000000-0005-0000-0000-00006A8F0000}"/>
    <cellStyle name="40% - Dekorfärg3 3 2 7_Tabell 6a K" xfId="22934" xr:uid="{00000000-0005-0000-0000-00006B8F0000}"/>
    <cellStyle name="40% - Dekorfärg3 3 2 8" xfId="9160" xr:uid="{00000000-0005-0000-0000-00006C8F0000}"/>
    <cellStyle name="40% - Dekorfärg3 3 2 8 2" xfId="50706" xr:uid="{00000000-0005-0000-0000-00006D8F0000}"/>
    <cellStyle name="40% - Dekorfärg3 3 2 8 2 2" xfId="50707" xr:uid="{00000000-0005-0000-0000-00006E8F0000}"/>
    <cellStyle name="40% - Dekorfärg3 3 2 8 3" xfId="50708" xr:uid="{00000000-0005-0000-0000-00006F8F0000}"/>
    <cellStyle name="40% - Dekorfärg3 3 2 9" xfId="26657" xr:uid="{00000000-0005-0000-0000-0000708F0000}"/>
    <cellStyle name="40% - Dekorfärg3 3 2_Tabell 6a K" xfId="21794" xr:uid="{00000000-0005-0000-0000-0000718F0000}"/>
    <cellStyle name="40% - Dekorfärg3 3 3" xfId="331" xr:uid="{00000000-0005-0000-0000-0000728F0000}"/>
    <cellStyle name="40% - Dekorfärg3 3 3 10" xfId="50709" xr:uid="{00000000-0005-0000-0000-0000738F0000}"/>
    <cellStyle name="40% - Dekorfärg3 3 3 11" xfId="50710" xr:uid="{00000000-0005-0000-0000-0000748F0000}"/>
    <cellStyle name="40% - Dekorfärg3 3 3 2" xfId="543" xr:uid="{00000000-0005-0000-0000-0000758F0000}"/>
    <cellStyle name="40% - Dekorfärg3 3 3 2 2" xfId="967" xr:uid="{00000000-0005-0000-0000-0000768F0000}"/>
    <cellStyle name="40% - Dekorfärg3 3 3 2 2 2" xfId="1887" xr:uid="{00000000-0005-0000-0000-0000778F0000}"/>
    <cellStyle name="40% - Dekorfärg3 3 3 2 2 2 2" xfId="4079" xr:uid="{00000000-0005-0000-0000-0000788F0000}"/>
    <cellStyle name="40% - Dekorfärg3 3 3 2 2 2 2 2" xfId="8465" xr:uid="{00000000-0005-0000-0000-0000798F0000}"/>
    <cellStyle name="40% - Dekorfärg3 3 3 2 2 2 2 2 2" xfId="17350" xr:uid="{00000000-0005-0000-0000-00007A8F0000}"/>
    <cellStyle name="40% - Dekorfärg3 3 3 2 2 2 2 2 2 2" xfId="50711" xr:uid="{00000000-0005-0000-0000-00007B8F0000}"/>
    <cellStyle name="40% - Dekorfärg3 3 3 2 2 2 2 2 3" xfId="34847" xr:uid="{00000000-0005-0000-0000-00007C8F0000}"/>
    <cellStyle name="40% - Dekorfärg3 3 3 2 2 2 2 2_Tabell 6a K" xfId="23721" xr:uid="{00000000-0005-0000-0000-00007D8F0000}"/>
    <cellStyle name="40% - Dekorfärg3 3 3 2 2 2 2 3" xfId="12964" xr:uid="{00000000-0005-0000-0000-00007E8F0000}"/>
    <cellStyle name="40% - Dekorfärg3 3 3 2 2 2 2 4" xfId="30461" xr:uid="{00000000-0005-0000-0000-00007F8F0000}"/>
    <cellStyle name="40% - Dekorfärg3 3 3 2 2 2 2_Tabell 6a K" xfId="24411" xr:uid="{00000000-0005-0000-0000-0000808F0000}"/>
    <cellStyle name="40% - Dekorfärg3 3 3 2 2 2 3" xfId="6272" xr:uid="{00000000-0005-0000-0000-0000818F0000}"/>
    <cellStyle name="40% - Dekorfärg3 3 3 2 2 2 3 2" xfId="15157" xr:uid="{00000000-0005-0000-0000-0000828F0000}"/>
    <cellStyle name="40% - Dekorfärg3 3 3 2 2 2 3 3" xfId="32654" xr:uid="{00000000-0005-0000-0000-0000838F0000}"/>
    <cellStyle name="40% - Dekorfärg3 3 3 2 2 2 3_Tabell 6a K" xfId="23454" xr:uid="{00000000-0005-0000-0000-0000848F0000}"/>
    <cellStyle name="40% - Dekorfärg3 3 3 2 2 2 4" xfId="10772" xr:uid="{00000000-0005-0000-0000-0000858F0000}"/>
    <cellStyle name="40% - Dekorfärg3 3 3 2 2 2 4 2" xfId="50712" xr:uid="{00000000-0005-0000-0000-0000868F0000}"/>
    <cellStyle name="40% - Dekorfärg3 3 3 2 2 2 4 2 2" xfId="50713" xr:uid="{00000000-0005-0000-0000-0000878F0000}"/>
    <cellStyle name="40% - Dekorfärg3 3 3 2 2 2 4 3" xfId="50714" xr:uid="{00000000-0005-0000-0000-0000888F0000}"/>
    <cellStyle name="40% - Dekorfärg3 3 3 2 2 2 5" xfId="28269" xr:uid="{00000000-0005-0000-0000-0000898F0000}"/>
    <cellStyle name="40% - Dekorfärg3 3 3 2 2 2 6" xfId="50715" xr:uid="{00000000-0005-0000-0000-00008A8F0000}"/>
    <cellStyle name="40% - Dekorfärg3 3 3 2 2 2_Tabell 6a K" xfId="24102" xr:uid="{00000000-0005-0000-0000-00008B8F0000}"/>
    <cellStyle name="40% - Dekorfärg3 3 3 2 2 3" xfId="3159" xr:uid="{00000000-0005-0000-0000-00008C8F0000}"/>
    <cellStyle name="40% - Dekorfärg3 3 3 2 2 3 2" xfId="7545" xr:uid="{00000000-0005-0000-0000-00008D8F0000}"/>
    <cellStyle name="40% - Dekorfärg3 3 3 2 2 3 2 2" xfId="16430" xr:uid="{00000000-0005-0000-0000-00008E8F0000}"/>
    <cellStyle name="40% - Dekorfärg3 3 3 2 2 3 2 3" xfId="33927" xr:uid="{00000000-0005-0000-0000-00008F8F0000}"/>
    <cellStyle name="40% - Dekorfärg3 3 3 2 2 3 2_Tabell 6a K" xfId="19229" xr:uid="{00000000-0005-0000-0000-0000908F0000}"/>
    <cellStyle name="40% - Dekorfärg3 3 3 2 2 3 3" xfId="12044" xr:uid="{00000000-0005-0000-0000-0000918F0000}"/>
    <cellStyle name="40% - Dekorfärg3 3 3 2 2 3 3 2" xfId="50716" xr:uid="{00000000-0005-0000-0000-0000928F0000}"/>
    <cellStyle name="40% - Dekorfärg3 3 3 2 2 3 3 2 2" xfId="50717" xr:uid="{00000000-0005-0000-0000-0000938F0000}"/>
    <cellStyle name="40% - Dekorfärg3 3 3 2 2 3 3 3" xfId="50718" xr:uid="{00000000-0005-0000-0000-0000948F0000}"/>
    <cellStyle name="40% - Dekorfärg3 3 3 2 2 3 4" xfId="29541" xr:uid="{00000000-0005-0000-0000-0000958F0000}"/>
    <cellStyle name="40% - Dekorfärg3 3 3 2 2 3 5" xfId="50719" xr:uid="{00000000-0005-0000-0000-0000968F0000}"/>
    <cellStyle name="40% - Dekorfärg3 3 3 2 2 3_Tabell 6a K" xfId="26152" xr:uid="{00000000-0005-0000-0000-0000978F0000}"/>
    <cellStyle name="40% - Dekorfärg3 3 3 2 2 4" xfId="5352" xr:uid="{00000000-0005-0000-0000-0000988F0000}"/>
    <cellStyle name="40% - Dekorfärg3 3 3 2 2 4 2" xfId="14237" xr:uid="{00000000-0005-0000-0000-0000998F0000}"/>
    <cellStyle name="40% - Dekorfärg3 3 3 2 2 4 3" xfId="31734" xr:uid="{00000000-0005-0000-0000-00009A8F0000}"/>
    <cellStyle name="40% - Dekorfärg3 3 3 2 2 4_Tabell 6a K" xfId="18959" xr:uid="{00000000-0005-0000-0000-00009B8F0000}"/>
    <cellStyle name="40% - Dekorfärg3 3 3 2 2 5" xfId="9852" xr:uid="{00000000-0005-0000-0000-00009C8F0000}"/>
    <cellStyle name="40% - Dekorfärg3 3 3 2 2 5 2" xfId="50720" xr:uid="{00000000-0005-0000-0000-00009D8F0000}"/>
    <cellStyle name="40% - Dekorfärg3 3 3 2 2 5 2 2" xfId="50721" xr:uid="{00000000-0005-0000-0000-00009E8F0000}"/>
    <cellStyle name="40% - Dekorfärg3 3 3 2 2 5 3" xfId="50722" xr:uid="{00000000-0005-0000-0000-00009F8F0000}"/>
    <cellStyle name="40% - Dekorfärg3 3 3 2 2 6" xfId="27349" xr:uid="{00000000-0005-0000-0000-0000A08F0000}"/>
    <cellStyle name="40% - Dekorfärg3 3 3 2 2 7" xfId="50723" xr:uid="{00000000-0005-0000-0000-0000A18F0000}"/>
    <cellStyle name="40% - Dekorfärg3 3 3 2 2_Tabell 6a K" xfId="20176" xr:uid="{00000000-0005-0000-0000-0000A28F0000}"/>
    <cellStyle name="40% - Dekorfärg3 3 3 2 3" xfId="1886" xr:uid="{00000000-0005-0000-0000-0000A38F0000}"/>
    <cellStyle name="40% - Dekorfärg3 3 3 2 3 2" xfId="4078" xr:uid="{00000000-0005-0000-0000-0000A48F0000}"/>
    <cellStyle name="40% - Dekorfärg3 3 3 2 3 2 2" xfId="8464" xr:uid="{00000000-0005-0000-0000-0000A58F0000}"/>
    <cellStyle name="40% - Dekorfärg3 3 3 2 3 2 2 2" xfId="17349" xr:uid="{00000000-0005-0000-0000-0000A68F0000}"/>
    <cellStyle name="40% - Dekorfärg3 3 3 2 3 2 2 2 2" xfId="50724" xr:uid="{00000000-0005-0000-0000-0000A78F0000}"/>
    <cellStyle name="40% - Dekorfärg3 3 3 2 3 2 2 3" xfId="34846" xr:uid="{00000000-0005-0000-0000-0000A88F0000}"/>
    <cellStyle name="40% - Dekorfärg3 3 3 2 3 2 2_Tabell 6a K" xfId="25838" xr:uid="{00000000-0005-0000-0000-0000A98F0000}"/>
    <cellStyle name="40% - Dekorfärg3 3 3 2 3 2 3" xfId="12963" xr:uid="{00000000-0005-0000-0000-0000AA8F0000}"/>
    <cellStyle name="40% - Dekorfärg3 3 3 2 3 2 4" xfId="30460" xr:uid="{00000000-0005-0000-0000-0000AB8F0000}"/>
    <cellStyle name="40% - Dekorfärg3 3 3 2 3 2_Tabell 6a K" xfId="24614" xr:uid="{00000000-0005-0000-0000-0000AC8F0000}"/>
    <cellStyle name="40% - Dekorfärg3 3 3 2 3 3" xfId="6271" xr:uid="{00000000-0005-0000-0000-0000AD8F0000}"/>
    <cellStyle name="40% - Dekorfärg3 3 3 2 3 3 2" xfId="15156" xr:uid="{00000000-0005-0000-0000-0000AE8F0000}"/>
    <cellStyle name="40% - Dekorfärg3 3 3 2 3 3 3" xfId="32653" xr:uid="{00000000-0005-0000-0000-0000AF8F0000}"/>
    <cellStyle name="40% - Dekorfärg3 3 3 2 3 3_Tabell 6a K" xfId="21231" xr:uid="{00000000-0005-0000-0000-0000B08F0000}"/>
    <cellStyle name="40% - Dekorfärg3 3 3 2 3 4" xfId="10771" xr:uid="{00000000-0005-0000-0000-0000B18F0000}"/>
    <cellStyle name="40% - Dekorfärg3 3 3 2 3 4 2" xfId="50725" xr:uid="{00000000-0005-0000-0000-0000B28F0000}"/>
    <cellStyle name="40% - Dekorfärg3 3 3 2 3 4 2 2" xfId="50726" xr:uid="{00000000-0005-0000-0000-0000B38F0000}"/>
    <cellStyle name="40% - Dekorfärg3 3 3 2 3 4 3" xfId="50727" xr:uid="{00000000-0005-0000-0000-0000B48F0000}"/>
    <cellStyle name="40% - Dekorfärg3 3 3 2 3 5" xfId="28268" xr:uid="{00000000-0005-0000-0000-0000B58F0000}"/>
    <cellStyle name="40% - Dekorfärg3 3 3 2 3 6" xfId="50728" xr:uid="{00000000-0005-0000-0000-0000B68F0000}"/>
    <cellStyle name="40% - Dekorfärg3 3 3 2 3_Tabell 6a K" xfId="22346" xr:uid="{00000000-0005-0000-0000-0000B78F0000}"/>
    <cellStyle name="40% - Dekorfärg3 3 3 2 4" xfId="2735" xr:uid="{00000000-0005-0000-0000-0000B88F0000}"/>
    <cellStyle name="40% - Dekorfärg3 3 3 2 4 2" xfId="7121" xr:uid="{00000000-0005-0000-0000-0000B98F0000}"/>
    <cellStyle name="40% - Dekorfärg3 3 3 2 4 2 2" xfId="16006" xr:uid="{00000000-0005-0000-0000-0000BA8F0000}"/>
    <cellStyle name="40% - Dekorfärg3 3 3 2 4 2 3" xfId="33503" xr:uid="{00000000-0005-0000-0000-0000BB8F0000}"/>
    <cellStyle name="40% - Dekorfärg3 3 3 2 4 2_Tabell 6a K" xfId="22963" xr:uid="{00000000-0005-0000-0000-0000BC8F0000}"/>
    <cellStyle name="40% - Dekorfärg3 3 3 2 4 3" xfId="11620" xr:uid="{00000000-0005-0000-0000-0000BD8F0000}"/>
    <cellStyle name="40% - Dekorfärg3 3 3 2 4 3 2" xfId="50729" xr:uid="{00000000-0005-0000-0000-0000BE8F0000}"/>
    <cellStyle name="40% - Dekorfärg3 3 3 2 4 3 2 2" xfId="50730" xr:uid="{00000000-0005-0000-0000-0000BF8F0000}"/>
    <cellStyle name="40% - Dekorfärg3 3 3 2 4 3 3" xfId="50731" xr:uid="{00000000-0005-0000-0000-0000C08F0000}"/>
    <cellStyle name="40% - Dekorfärg3 3 3 2 4 4" xfId="29117" xr:uid="{00000000-0005-0000-0000-0000C18F0000}"/>
    <cellStyle name="40% - Dekorfärg3 3 3 2 4 5" xfId="50732" xr:uid="{00000000-0005-0000-0000-0000C28F0000}"/>
    <cellStyle name="40% - Dekorfärg3 3 3 2 4_Tabell 6a K" xfId="19586" xr:uid="{00000000-0005-0000-0000-0000C38F0000}"/>
    <cellStyle name="40% - Dekorfärg3 3 3 2 5" xfId="4928" xr:uid="{00000000-0005-0000-0000-0000C48F0000}"/>
    <cellStyle name="40% - Dekorfärg3 3 3 2 5 2" xfId="13813" xr:uid="{00000000-0005-0000-0000-0000C58F0000}"/>
    <cellStyle name="40% - Dekorfärg3 3 3 2 5 3" xfId="31310" xr:uid="{00000000-0005-0000-0000-0000C68F0000}"/>
    <cellStyle name="40% - Dekorfärg3 3 3 2 5_Tabell 6a K" xfId="23128" xr:uid="{00000000-0005-0000-0000-0000C78F0000}"/>
    <cellStyle name="40% - Dekorfärg3 3 3 2 6" xfId="9428" xr:uid="{00000000-0005-0000-0000-0000C88F0000}"/>
    <cellStyle name="40% - Dekorfärg3 3 3 2 6 2" xfId="50733" xr:uid="{00000000-0005-0000-0000-0000C98F0000}"/>
    <cellStyle name="40% - Dekorfärg3 3 3 2 6 2 2" xfId="50734" xr:uid="{00000000-0005-0000-0000-0000CA8F0000}"/>
    <cellStyle name="40% - Dekorfärg3 3 3 2 6 3" xfId="50735" xr:uid="{00000000-0005-0000-0000-0000CB8F0000}"/>
    <cellStyle name="40% - Dekorfärg3 3 3 2 7" xfId="26925" xr:uid="{00000000-0005-0000-0000-0000CC8F0000}"/>
    <cellStyle name="40% - Dekorfärg3 3 3 2 8" xfId="50736" xr:uid="{00000000-0005-0000-0000-0000CD8F0000}"/>
    <cellStyle name="40% - Dekorfärg3 3 3 2_Tabell 6a K" xfId="25298" xr:uid="{00000000-0005-0000-0000-0000CE8F0000}"/>
    <cellStyle name="40% - Dekorfärg3 3 3 3" xfId="755" xr:uid="{00000000-0005-0000-0000-0000CF8F0000}"/>
    <cellStyle name="40% - Dekorfärg3 3 3 3 2" xfId="1888" xr:uid="{00000000-0005-0000-0000-0000D08F0000}"/>
    <cellStyle name="40% - Dekorfärg3 3 3 3 2 2" xfId="4080" xr:uid="{00000000-0005-0000-0000-0000D18F0000}"/>
    <cellStyle name="40% - Dekorfärg3 3 3 3 2 2 2" xfId="8466" xr:uid="{00000000-0005-0000-0000-0000D28F0000}"/>
    <cellStyle name="40% - Dekorfärg3 3 3 3 2 2 2 2" xfId="17351" xr:uid="{00000000-0005-0000-0000-0000D38F0000}"/>
    <cellStyle name="40% - Dekorfärg3 3 3 3 2 2 2 2 2" xfId="50737" xr:uid="{00000000-0005-0000-0000-0000D48F0000}"/>
    <cellStyle name="40% - Dekorfärg3 3 3 3 2 2 2 3" xfId="34848" xr:uid="{00000000-0005-0000-0000-0000D58F0000}"/>
    <cellStyle name="40% - Dekorfärg3 3 3 3 2 2 2_Tabell 6a K" xfId="24248" xr:uid="{00000000-0005-0000-0000-0000D68F0000}"/>
    <cellStyle name="40% - Dekorfärg3 3 3 3 2 2 3" xfId="12965" xr:uid="{00000000-0005-0000-0000-0000D78F0000}"/>
    <cellStyle name="40% - Dekorfärg3 3 3 3 2 2 4" xfId="30462" xr:uid="{00000000-0005-0000-0000-0000D88F0000}"/>
    <cellStyle name="40% - Dekorfärg3 3 3 3 2 2_Tabell 6a K" xfId="26370" xr:uid="{00000000-0005-0000-0000-0000D98F0000}"/>
    <cellStyle name="40% - Dekorfärg3 3 3 3 2 3" xfId="6273" xr:uid="{00000000-0005-0000-0000-0000DA8F0000}"/>
    <cellStyle name="40% - Dekorfärg3 3 3 3 2 3 2" xfId="15158" xr:uid="{00000000-0005-0000-0000-0000DB8F0000}"/>
    <cellStyle name="40% - Dekorfärg3 3 3 3 2 3 3" xfId="32655" xr:uid="{00000000-0005-0000-0000-0000DC8F0000}"/>
    <cellStyle name="40% - Dekorfärg3 3 3 3 2 3_Tabell 6a K" xfId="22100" xr:uid="{00000000-0005-0000-0000-0000DD8F0000}"/>
    <cellStyle name="40% - Dekorfärg3 3 3 3 2 4" xfId="10773" xr:uid="{00000000-0005-0000-0000-0000DE8F0000}"/>
    <cellStyle name="40% - Dekorfärg3 3 3 3 2 4 2" xfId="50738" xr:uid="{00000000-0005-0000-0000-0000DF8F0000}"/>
    <cellStyle name="40% - Dekorfärg3 3 3 3 2 4 2 2" xfId="50739" xr:uid="{00000000-0005-0000-0000-0000E08F0000}"/>
    <cellStyle name="40% - Dekorfärg3 3 3 3 2 4 3" xfId="50740" xr:uid="{00000000-0005-0000-0000-0000E18F0000}"/>
    <cellStyle name="40% - Dekorfärg3 3 3 3 2 5" xfId="28270" xr:uid="{00000000-0005-0000-0000-0000E28F0000}"/>
    <cellStyle name="40% - Dekorfärg3 3 3 3 2 6" xfId="50741" xr:uid="{00000000-0005-0000-0000-0000E38F0000}"/>
    <cellStyle name="40% - Dekorfärg3 3 3 3 2_Tabell 6a K" xfId="20272" xr:uid="{00000000-0005-0000-0000-0000E48F0000}"/>
    <cellStyle name="40% - Dekorfärg3 3 3 3 3" xfId="2947" xr:uid="{00000000-0005-0000-0000-0000E58F0000}"/>
    <cellStyle name="40% - Dekorfärg3 3 3 3 3 2" xfId="7333" xr:uid="{00000000-0005-0000-0000-0000E68F0000}"/>
    <cellStyle name="40% - Dekorfärg3 3 3 3 3 2 2" xfId="16218" xr:uid="{00000000-0005-0000-0000-0000E78F0000}"/>
    <cellStyle name="40% - Dekorfärg3 3 3 3 3 2 3" xfId="33715" xr:uid="{00000000-0005-0000-0000-0000E88F0000}"/>
    <cellStyle name="40% - Dekorfärg3 3 3 3 3 2_Tabell 6a K" xfId="18061" xr:uid="{00000000-0005-0000-0000-0000E98F0000}"/>
    <cellStyle name="40% - Dekorfärg3 3 3 3 3 3" xfId="11832" xr:uid="{00000000-0005-0000-0000-0000EA8F0000}"/>
    <cellStyle name="40% - Dekorfärg3 3 3 3 3 3 2" xfId="50742" xr:uid="{00000000-0005-0000-0000-0000EB8F0000}"/>
    <cellStyle name="40% - Dekorfärg3 3 3 3 3 3 2 2" xfId="50743" xr:uid="{00000000-0005-0000-0000-0000EC8F0000}"/>
    <cellStyle name="40% - Dekorfärg3 3 3 3 3 3 3" xfId="50744" xr:uid="{00000000-0005-0000-0000-0000ED8F0000}"/>
    <cellStyle name="40% - Dekorfärg3 3 3 3 3 4" xfId="29329" xr:uid="{00000000-0005-0000-0000-0000EE8F0000}"/>
    <cellStyle name="40% - Dekorfärg3 3 3 3 3 5" xfId="50745" xr:uid="{00000000-0005-0000-0000-0000EF8F0000}"/>
    <cellStyle name="40% - Dekorfärg3 3 3 3 3_Tabell 6a K" xfId="19389" xr:uid="{00000000-0005-0000-0000-0000F08F0000}"/>
    <cellStyle name="40% - Dekorfärg3 3 3 3 4" xfId="5140" xr:uid="{00000000-0005-0000-0000-0000F18F0000}"/>
    <cellStyle name="40% - Dekorfärg3 3 3 3 4 2" xfId="14025" xr:uid="{00000000-0005-0000-0000-0000F28F0000}"/>
    <cellStyle name="40% - Dekorfärg3 3 3 3 4 3" xfId="31522" xr:uid="{00000000-0005-0000-0000-0000F38F0000}"/>
    <cellStyle name="40% - Dekorfärg3 3 3 3 4_Tabell 6a K" xfId="25066" xr:uid="{00000000-0005-0000-0000-0000F48F0000}"/>
    <cellStyle name="40% - Dekorfärg3 3 3 3 5" xfId="9640" xr:uid="{00000000-0005-0000-0000-0000F58F0000}"/>
    <cellStyle name="40% - Dekorfärg3 3 3 3 5 2" xfId="50746" xr:uid="{00000000-0005-0000-0000-0000F68F0000}"/>
    <cellStyle name="40% - Dekorfärg3 3 3 3 5 2 2" xfId="50747" xr:uid="{00000000-0005-0000-0000-0000F78F0000}"/>
    <cellStyle name="40% - Dekorfärg3 3 3 3 5 3" xfId="50748" xr:uid="{00000000-0005-0000-0000-0000F88F0000}"/>
    <cellStyle name="40% - Dekorfärg3 3 3 3 6" xfId="27137" xr:uid="{00000000-0005-0000-0000-0000F98F0000}"/>
    <cellStyle name="40% - Dekorfärg3 3 3 3 7" xfId="50749" xr:uid="{00000000-0005-0000-0000-0000FA8F0000}"/>
    <cellStyle name="40% - Dekorfärg3 3 3 3_Tabell 6a K" xfId="24517" xr:uid="{00000000-0005-0000-0000-0000FB8F0000}"/>
    <cellStyle name="40% - Dekorfärg3 3 3 4" xfId="1179" xr:uid="{00000000-0005-0000-0000-0000FC8F0000}"/>
    <cellStyle name="40% - Dekorfärg3 3 3 4 2" xfId="1889" xr:uid="{00000000-0005-0000-0000-0000FD8F0000}"/>
    <cellStyle name="40% - Dekorfärg3 3 3 4 2 2" xfId="4081" xr:uid="{00000000-0005-0000-0000-0000FE8F0000}"/>
    <cellStyle name="40% - Dekorfärg3 3 3 4 2 2 2" xfId="8467" xr:uid="{00000000-0005-0000-0000-0000FF8F0000}"/>
    <cellStyle name="40% - Dekorfärg3 3 3 4 2 2 2 2" xfId="17352" xr:uid="{00000000-0005-0000-0000-000000900000}"/>
    <cellStyle name="40% - Dekorfärg3 3 3 4 2 2 2 2 2" xfId="50750" xr:uid="{00000000-0005-0000-0000-000001900000}"/>
    <cellStyle name="40% - Dekorfärg3 3 3 4 2 2 2 3" xfId="34849" xr:uid="{00000000-0005-0000-0000-000002900000}"/>
    <cellStyle name="40% - Dekorfärg3 3 3 4 2 2 2_Tabell 6a K" xfId="24104" xr:uid="{00000000-0005-0000-0000-000003900000}"/>
    <cellStyle name="40% - Dekorfärg3 3 3 4 2 2 3" xfId="12966" xr:uid="{00000000-0005-0000-0000-000004900000}"/>
    <cellStyle name="40% - Dekorfärg3 3 3 4 2 2 4" xfId="30463" xr:uid="{00000000-0005-0000-0000-000005900000}"/>
    <cellStyle name="40% - Dekorfärg3 3 3 4 2 2_Tabell 6a K" xfId="26008" xr:uid="{00000000-0005-0000-0000-000006900000}"/>
    <cellStyle name="40% - Dekorfärg3 3 3 4 2 3" xfId="6274" xr:uid="{00000000-0005-0000-0000-000007900000}"/>
    <cellStyle name="40% - Dekorfärg3 3 3 4 2 3 2" xfId="15159" xr:uid="{00000000-0005-0000-0000-000008900000}"/>
    <cellStyle name="40% - Dekorfärg3 3 3 4 2 3 3" xfId="32656" xr:uid="{00000000-0005-0000-0000-000009900000}"/>
    <cellStyle name="40% - Dekorfärg3 3 3 4 2 3_Tabell 6a K" xfId="21458" xr:uid="{00000000-0005-0000-0000-00000A900000}"/>
    <cellStyle name="40% - Dekorfärg3 3 3 4 2 4" xfId="10774" xr:uid="{00000000-0005-0000-0000-00000B900000}"/>
    <cellStyle name="40% - Dekorfärg3 3 3 4 2 4 2" xfId="50751" xr:uid="{00000000-0005-0000-0000-00000C900000}"/>
    <cellStyle name="40% - Dekorfärg3 3 3 4 2 4 2 2" xfId="50752" xr:uid="{00000000-0005-0000-0000-00000D900000}"/>
    <cellStyle name="40% - Dekorfärg3 3 3 4 2 4 3" xfId="50753" xr:uid="{00000000-0005-0000-0000-00000E900000}"/>
    <cellStyle name="40% - Dekorfärg3 3 3 4 2 5" xfId="28271" xr:uid="{00000000-0005-0000-0000-00000F900000}"/>
    <cellStyle name="40% - Dekorfärg3 3 3 4 2 6" xfId="50754" xr:uid="{00000000-0005-0000-0000-000010900000}"/>
    <cellStyle name="40% - Dekorfärg3 3 3 4 2_Tabell 6a K" xfId="22287" xr:uid="{00000000-0005-0000-0000-000011900000}"/>
    <cellStyle name="40% - Dekorfärg3 3 3 4 3" xfId="3371" xr:uid="{00000000-0005-0000-0000-000012900000}"/>
    <cellStyle name="40% - Dekorfärg3 3 3 4 3 2" xfId="7757" xr:uid="{00000000-0005-0000-0000-000013900000}"/>
    <cellStyle name="40% - Dekorfärg3 3 3 4 3 2 2" xfId="16642" xr:uid="{00000000-0005-0000-0000-000014900000}"/>
    <cellStyle name="40% - Dekorfärg3 3 3 4 3 2 3" xfId="34139" xr:uid="{00000000-0005-0000-0000-000015900000}"/>
    <cellStyle name="40% - Dekorfärg3 3 3 4 3 2_Tabell 6a K" xfId="26064" xr:uid="{00000000-0005-0000-0000-000016900000}"/>
    <cellStyle name="40% - Dekorfärg3 3 3 4 3 3" xfId="12256" xr:uid="{00000000-0005-0000-0000-000017900000}"/>
    <cellStyle name="40% - Dekorfärg3 3 3 4 3 3 2" xfId="50755" xr:uid="{00000000-0005-0000-0000-000018900000}"/>
    <cellStyle name="40% - Dekorfärg3 3 3 4 3 3 2 2" xfId="50756" xr:uid="{00000000-0005-0000-0000-000019900000}"/>
    <cellStyle name="40% - Dekorfärg3 3 3 4 3 3 3" xfId="50757" xr:uid="{00000000-0005-0000-0000-00001A900000}"/>
    <cellStyle name="40% - Dekorfärg3 3 3 4 3 4" xfId="29753" xr:uid="{00000000-0005-0000-0000-00001B900000}"/>
    <cellStyle name="40% - Dekorfärg3 3 3 4 3 5" xfId="50758" xr:uid="{00000000-0005-0000-0000-00001C900000}"/>
    <cellStyle name="40% - Dekorfärg3 3 3 4 3_Tabell 6a K" xfId="24472" xr:uid="{00000000-0005-0000-0000-00001D900000}"/>
    <cellStyle name="40% - Dekorfärg3 3 3 4 4" xfId="5564" xr:uid="{00000000-0005-0000-0000-00001E900000}"/>
    <cellStyle name="40% - Dekorfärg3 3 3 4 4 2" xfId="14449" xr:uid="{00000000-0005-0000-0000-00001F900000}"/>
    <cellStyle name="40% - Dekorfärg3 3 3 4 4 3" xfId="31946" xr:uid="{00000000-0005-0000-0000-000020900000}"/>
    <cellStyle name="40% - Dekorfärg3 3 3 4 4_Tabell 6a K" xfId="25738" xr:uid="{00000000-0005-0000-0000-000021900000}"/>
    <cellStyle name="40% - Dekorfärg3 3 3 4 5" xfId="10064" xr:uid="{00000000-0005-0000-0000-000022900000}"/>
    <cellStyle name="40% - Dekorfärg3 3 3 4 5 2" xfId="50759" xr:uid="{00000000-0005-0000-0000-000023900000}"/>
    <cellStyle name="40% - Dekorfärg3 3 3 4 5 2 2" xfId="50760" xr:uid="{00000000-0005-0000-0000-000024900000}"/>
    <cellStyle name="40% - Dekorfärg3 3 3 4 5 3" xfId="50761" xr:uid="{00000000-0005-0000-0000-000025900000}"/>
    <cellStyle name="40% - Dekorfärg3 3 3 4 6" xfId="27561" xr:uid="{00000000-0005-0000-0000-000026900000}"/>
    <cellStyle name="40% - Dekorfärg3 3 3 4 7" xfId="50762" xr:uid="{00000000-0005-0000-0000-000027900000}"/>
    <cellStyle name="40% - Dekorfärg3 3 3 4_Tabell 6a K" xfId="22544" xr:uid="{00000000-0005-0000-0000-000028900000}"/>
    <cellStyle name="40% - Dekorfärg3 3 3 5" xfId="1885" xr:uid="{00000000-0005-0000-0000-000029900000}"/>
    <cellStyle name="40% - Dekorfärg3 3 3 5 2" xfId="4077" xr:uid="{00000000-0005-0000-0000-00002A900000}"/>
    <cellStyle name="40% - Dekorfärg3 3 3 5 2 2" xfId="8463" xr:uid="{00000000-0005-0000-0000-00002B900000}"/>
    <cellStyle name="40% - Dekorfärg3 3 3 5 2 2 2" xfId="17348" xr:uid="{00000000-0005-0000-0000-00002C900000}"/>
    <cellStyle name="40% - Dekorfärg3 3 3 5 2 2 2 2" xfId="50763" xr:uid="{00000000-0005-0000-0000-00002D900000}"/>
    <cellStyle name="40% - Dekorfärg3 3 3 5 2 2 3" xfId="34845" xr:uid="{00000000-0005-0000-0000-00002E900000}"/>
    <cellStyle name="40% - Dekorfärg3 3 3 5 2 2_Tabell 6a K" xfId="18314" xr:uid="{00000000-0005-0000-0000-00002F900000}"/>
    <cellStyle name="40% - Dekorfärg3 3 3 5 2 3" xfId="12962" xr:uid="{00000000-0005-0000-0000-000030900000}"/>
    <cellStyle name="40% - Dekorfärg3 3 3 5 2 4" xfId="30459" xr:uid="{00000000-0005-0000-0000-000031900000}"/>
    <cellStyle name="40% - Dekorfärg3 3 3 5 2_Tabell 6a K" xfId="18092" xr:uid="{00000000-0005-0000-0000-000032900000}"/>
    <cellStyle name="40% - Dekorfärg3 3 3 5 3" xfId="6270" xr:uid="{00000000-0005-0000-0000-000033900000}"/>
    <cellStyle name="40% - Dekorfärg3 3 3 5 3 2" xfId="15155" xr:uid="{00000000-0005-0000-0000-000034900000}"/>
    <cellStyle name="40% - Dekorfärg3 3 3 5 3 3" xfId="32652" xr:uid="{00000000-0005-0000-0000-000035900000}"/>
    <cellStyle name="40% - Dekorfärg3 3 3 5 3_Tabell 6a K" xfId="20616" xr:uid="{00000000-0005-0000-0000-000036900000}"/>
    <cellStyle name="40% - Dekorfärg3 3 3 5 4" xfId="10770" xr:uid="{00000000-0005-0000-0000-000037900000}"/>
    <cellStyle name="40% - Dekorfärg3 3 3 5 4 2" xfId="50764" xr:uid="{00000000-0005-0000-0000-000038900000}"/>
    <cellStyle name="40% - Dekorfärg3 3 3 5 4 2 2" xfId="50765" xr:uid="{00000000-0005-0000-0000-000039900000}"/>
    <cellStyle name="40% - Dekorfärg3 3 3 5 4 3" xfId="50766" xr:uid="{00000000-0005-0000-0000-00003A900000}"/>
    <cellStyle name="40% - Dekorfärg3 3 3 5 5" xfId="28267" xr:uid="{00000000-0005-0000-0000-00003B900000}"/>
    <cellStyle name="40% - Dekorfärg3 3 3 5 6" xfId="50767" xr:uid="{00000000-0005-0000-0000-00003C900000}"/>
    <cellStyle name="40% - Dekorfärg3 3 3 5_Tabell 6a K" xfId="25470" xr:uid="{00000000-0005-0000-0000-00003D900000}"/>
    <cellStyle name="40% - Dekorfärg3 3 3 6" xfId="2523" xr:uid="{00000000-0005-0000-0000-00003E900000}"/>
    <cellStyle name="40% - Dekorfärg3 3 3 6 2" xfId="6909" xr:uid="{00000000-0005-0000-0000-00003F900000}"/>
    <cellStyle name="40% - Dekorfärg3 3 3 6 2 2" xfId="15794" xr:uid="{00000000-0005-0000-0000-000040900000}"/>
    <cellStyle name="40% - Dekorfärg3 3 3 6 2 3" xfId="33291" xr:uid="{00000000-0005-0000-0000-000041900000}"/>
    <cellStyle name="40% - Dekorfärg3 3 3 6 2_Tabell 6a K" xfId="17931" xr:uid="{00000000-0005-0000-0000-000042900000}"/>
    <cellStyle name="40% - Dekorfärg3 3 3 6 3" xfId="11408" xr:uid="{00000000-0005-0000-0000-000043900000}"/>
    <cellStyle name="40% - Dekorfärg3 3 3 6 3 2" xfId="50768" xr:uid="{00000000-0005-0000-0000-000044900000}"/>
    <cellStyle name="40% - Dekorfärg3 3 3 6 3 2 2" xfId="50769" xr:uid="{00000000-0005-0000-0000-000045900000}"/>
    <cellStyle name="40% - Dekorfärg3 3 3 6 3 3" xfId="50770" xr:uid="{00000000-0005-0000-0000-000046900000}"/>
    <cellStyle name="40% - Dekorfärg3 3 3 6 4" xfId="28905" xr:uid="{00000000-0005-0000-0000-000047900000}"/>
    <cellStyle name="40% - Dekorfärg3 3 3 6 5" xfId="50771" xr:uid="{00000000-0005-0000-0000-000048900000}"/>
    <cellStyle name="40% - Dekorfärg3 3 3 6_Tabell 6a K" xfId="23679" xr:uid="{00000000-0005-0000-0000-000049900000}"/>
    <cellStyle name="40% - Dekorfärg3 3 3 7" xfId="4716" xr:uid="{00000000-0005-0000-0000-00004A900000}"/>
    <cellStyle name="40% - Dekorfärg3 3 3 7 2" xfId="13601" xr:uid="{00000000-0005-0000-0000-00004B900000}"/>
    <cellStyle name="40% - Dekorfärg3 3 3 7 3" xfId="31098" xr:uid="{00000000-0005-0000-0000-00004C900000}"/>
    <cellStyle name="40% - Dekorfärg3 3 3 7_Tabell 6a K" xfId="23946" xr:uid="{00000000-0005-0000-0000-00004D900000}"/>
    <cellStyle name="40% - Dekorfärg3 3 3 8" xfId="9216" xr:uid="{00000000-0005-0000-0000-00004E900000}"/>
    <cellStyle name="40% - Dekorfärg3 3 3 8 2" xfId="50772" xr:uid="{00000000-0005-0000-0000-00004F900000}"/>
    <cellStyle name="40% - Dekorfärg3 3 3 8 2 2" xfId="50773" xr:uid="{00000000-0005-0000-0000-000050900000}"/>
    <cellStyle name="40% - Dekorfärg3 3 3 8 3" xfId="50774" xr:uid="{00000000-0005-0000-0000-000051900000}"/>
    <cellStyle name="40% - Dekorfärg3 3 3 9" xfId="26713" xr:uid="{00000000-0005-0000-0000-000052900000}"/>
    <cellStyle name="40% - Dekorfärg3 3 3_Tabell 6a K" xfId="25133" xr:uid="{00000000-0005-0000-0000-000053900000}"/>
    <cellStyle name="40% - Dekorfärg3 3 4" xfId="224" xr:uid="{00000000-0005-0000-0000-000054900000}"/>
    <cellStyle name="40% - Dekorfärg3 3 4 10" xfId="50775" xr:uid="{00000000-0005-0000-0000-000055900000}"/>
    <cellStyle name="40% - Dekorfärg3 3 4 11" xfId="50776" xr:uid="{00000000-0005-0000-0000-000056900000}"/>
    <cellStyle name="40% - Dekorfärg3 3 4 2" xfId="436" xr:uid="{00000000-0005-0000-0000-000057900000}"/>
    <cellStyle name="40% - Dekorfärg3 3 4 2 2" xfId="860" xr:uid="{00000000-0005-0000-0000-000058900000}"/>
    <cellStyle name="40% - Dekorfärg3 3 4 2 2 2" xfId="1892" xr:uid="{00000000-0005-0000-0000-000059900000}"/>
    <cellStyle name="40% - Dekorfärg3 3 4 2 2 2 2" xfId="4084" xr:uid="{00000000-0005-0000-0000-00005A900000}"/>
    <cellStyle name="40% - Dekorfärg3 3 4 2 2 2 2 2" xfId="8470" xr:uid="{00000000-0005-0000-0000-00005B900000}"/>
    <cellStyle name="40% - Dekorfärg3 3 4 2 2 2 2 2 2" xfId="17355" xr:uid="{00000000-0005-0000-0000-00005C900000}"/>
    <cellStyle name="40% - Dekorfärg3 3 4 2 2 2 2 2 2 2" xfId="50777" xr:uid="{00000000-0005-0000-0000-00005D900000}"/>
    <cellStyle name="40% - Dekorfärg3 3 4 2 2 2 2 2 3" xfId="34852" xr:uid="{00000000-0005-0000-0000-00005E900000}"/>
    <cellStyle name="40% - Dekorfärg3 3 4 2 2 2 2 2_Tabell 6a K" xfId="19364" xr:uid="{00000000-0005-0000-0000-00005F900000}"/>
    <cellStyle name="40% - Dekorfärg3 3 4 2 2 2 2 3" xfId="12969" xr:uid="{00000000-0005-0000-0000-000060900000}"/>
    <cellStyle name="40% - Dekorfärg3 3 4 2 2 2 2 4" xfId="30466" xr:uid="{00000000-0005-0000-0000-000061900000}"/>
    <cellStyle name="40% - Dekorfärg3 3 4 2 2 2 2_Tabell 6a K" xfId="8926" xr:uid="{00000000-0005-0000-0000-000062900000}"/>
    <cellStyle name="40% - Dekorfärg3 3 4 2 2 2 3" xfId="6277" xr:uid="{00000000-0005-0000-0000-000063900000}"/>
    <cellStyle name="40% - Dekorfärg3 3 4 2 2 2 3 2" xfId="15162" xr:uid="{00000000-0005-0000-0000-000064900000}"/>
    <cellStyle name="40% - Dekorfärg3 3 4 2 2 2 3 3" xfId="32659" xr:uid="{00000000-0005-0000-0000-000065900000}"/>
    <cellStyle name="40% - Dekorfärg3 3 4 2 2 2 3_Tabell 6a K" xfId="20285" xr:uid="{00000000-0005-0000-0000-000066900000}"/>
    <cellStyle name="40% - Dekorfärg3 3 4 2 2 2 4" xfId="10777" xr:uid="{00000000-0005-0000-0000-000067900000}"/>
    <cellStyle name="40% - Dekorfärg3 3 4 2 2 2 4 2" xfId="50778" xr:uid="{00000000-0005-0000-0000-000068900000}"/>
    <cellStyle name="40% - Dekorfärg3 3 4 2 2 2 4 2 2" xfId="50779" xr:uid="{00000000-0005-0000-0000-000069900000}"/>
    <cellStyle name="40% - Dekorfärg3 3 4 2 2 2 4 3" xfId="50780" xr:uid="{00000000-0005-0000-0000-00006A900000}"/>
    <cellStyle name="40% - Dekorfärg3 3 4 2 2 2 5" xfId="28274" xr:uid="{00000000-0005-0000-0000-00006B900000}"/>
    <cellStyle name="40% - Dekorfärg3 3 4 2 2 2 6" xfId="50781" xr:uid="{00000000-0005-0000-0000-00006C900000}"/>
    <cellStyle name="40% - Dekorfärg3 3 4 2 2 2_Tabell 6a K" xfId="19761" xr:uid="{00000000-0005-0000-0000-00006D900000}"/>
    <cellStyle name="40% - Dekorfärg3 3 4 2 2 3" xfId="3052" xr:uid="{00000000-0005-0000-0000-00006E900000}"/>
    <cellStyle name="40% - Dekorfärg3 3 4 2 2 3 2" xfId="7438" xr:uid="{00000000-0005-0000-0000-00006F900000}"/>
    <cellStyle name="40% - Dekorfärg3 3 4 2 2 3 2 2" xfId="16323" xr:uid="{00000000-0005-0000-0000-000070900000}"/>
    <cellStyle name="40% - Dekorfärg3 3 4 2 2 3 2 3" xfId="33820" xr:uid="{00000000-0005-0000-0000-000071900000}"/>
    <cellStyle name="40% - Dekorfärg3 3 4 2 2 3 2_Tabell 6a K" xfId="24714" xr:uid="{00000000-0005-0000-0000-000072900000}"/>
    <cellStyle name="40% - Dekorfärg3 3 4 2 2 3 3" xfId="11937" xr:uid="{00000000-0005-0000-0000-000073900000}"/>
    <cellStyle name="40% - Dekorfärg3 3 4 2 2 3 3 2" xfId="50782" xr:uid="{00000000-0005-0000-0000-000074900000}"/>
    <cellStyle name="40% - Dekorfärg3 3 4 2 2 3 3 2 2" xfId="50783" xr:uid="{00000000-0005-0000-0000-000075900000}"/>
    <cellStyle name="40% - Dekorfärg3 3 4 2 2 3 3 3" xfId="50784" xr:uid="{00000000-0005-0000-0000-000076900000}"/>
    <cellStyle name="40% - Dekorfärg3 3 4 2 2 3 4" xfId="29434" xr:uid="{00000000-0005-0000-0000-000077900000}"/>
    <cellStyle name="40% - Dekorfärg3 3 4 2 2 3 5" xfId="50785" xr:uid="{00000000-0005-0000-0000-000078900000}"/>
    <cellStyle name="40% - Dekorfärg3 3 4 2 2 3_Tabell 6a K" xfId="23970" xr:uid="{00000000-0005-0000-0000-000079900000}"/>
    <cellStyle name="40% - Dekorfärg3 3 4 2 2 4" xfId="5245" xr:uid="{00000000-0005-0000-0000-00007A900000}"/>
    <cellStyle name="40% - Dekorfärg3 3 4 2 2 4 2" xfId="14130" xr:uid="{00000000-0005-0000-0000-00007B900000}"/>
    <cellStyle name="40% - Dekorfärg3 3 4 2 2 4 3" xfId="31627" xr:uid="{00000000-0005-0000-0000-00007C900000}"/>
    <cellStyle name="40% - Dekorfärg3 3 4 2 2 4_Tabell 6a K" xfId="24460" xr:uid="{00000000-0005-0000-0000-00007D900000}"/>
    <cellStyle name="40% - Dekorfärg3 3 4 2 2 5" xfId="9745" xr:uid="{00000000-0005-0000-0000-00007E900000}"/>
    <cellStyle name="40% - Dekorfärg3 3 4 2 2 5 2" xfId="50786" xr:uid="{00000000-0005-0000-0000-00007F900000}"/>
    <cellStyle name="40% - Dekorfärg3 3 4 2 2 5 2 2" xfId="50787" xr:uid="{00000000-0005-0000-0000-000080900000}"/>
    <cellStyle name="40% - Dekorfärg3 3 4 2 2 5 3" xfId="50788" xr:uid="{00000000-0005-0000-0000-000081900000}"/>
    <cellStyle name="40% - Dekorfärg3 3 4 2 2 6" xfId="27242" xr:uid="{00000000-0005-0000-0000-000082900000}"/>
    <cellStyle name="40% - Dekorfärg3 3 4 2 2 7" xfId="50789" xr:uid="{00000000-0005-0000-0000-000083900000}"/>
    <cellStyle name="40% - Dekorfärg3 3 4 2 2_Tabell 6a K" xfId="18514" xr:uid="{00000000-0005-0000-0000-000084900000}"/>
    <cellStyle name="40% - Dekorfärg3 3 4 2 3" xfId="1891" xr:uid="{00000000-0005-0000-0000-000085900000}"/>
    <cellStyle name="40% - Dekorfärg3 3 4 2 3 2" xfId="4083" xr:uid="{00000000-0005-0000-0000-000086900000}"/>
    <cellStyle name="40% - Dekorfärg3 3 4 2 3 2 2" xfId="8469" xr:uid="{00000000-0005-0000-0000-000087900000}"/>
    <cellStyle name="40% - Dekorfärg3 3 4 2 3 2 2 2" xfId="17354" xr:uid="{00000000-0005-0000-0000-000088900000}"/>
    <cellStyle name="40% - Dekorfärg3 3 4 2 3 2 2 2 2" xfId="50790" xr:uid="{00000000-0005-0000-0000-000089900000}"/>
    <cellStyle name="40% - Dekorfärg3 3 4 2 3 2 2 3" xfId="34851" xr:uid="{00000000-0005-0000-0000-00008A900000}"/>
    <cellStyle name="40% - Dekorfärg3 3 4 2 3 2 2_Tabell 6a K" xfId="18471" xr:uid="{00000000-0005-0000-0000-00008B900000}"/>
    <cellStyle name="40% - Dekorfärg3 3 4 2 3 2 3" xfId="12968" xr:uid="{00000000-0005-0000-0000-00008C900000}"/>
    <cellStyle name="40% - Dekorfärg3 3 4 2 3 2 4" xfId="30465" xr:uid="{00000000-0005-0000-0000-00008D900000}"/>
    <cellStyle name="40% - Dekorfärg3 3 4 2 3 2_Tabell 6a K" xfId="26274" xr:uid="{00000000-0005-0000-0000-00008E900000}"/>
    <cellStyle name="40% - Dekorfärg3 3 4 2 3 3" xfId="6276" xr:uid="{00000000-0005-0000-0000-00008F900000}"/>
    <cellStyle name="40% - Dekorfärg3 3 4 2 3 3 2" xfId="15161" xr:uid="{00000000-0005-0000-0000-000090900000}"/>
    <cellStyle name="40% - Dekorfärg3 3 4 2 3 3 3" xfId="32658" xr:uid="{00000000-0005-0000-0000-000091900000}"/>
    <cellStyle name="40% - Dekorfärg3 3 4 2 3 3_Tabell 6a K" xfId="22625" xr:uid="{00000000-0005-0000-0000-000092900000}"/>
    <cellStyle name="40% - Dekorfärg3 3 4 2 3 4" xfId="10776" xr:uid="{00000000-0005-0000-0000-000093900000}"/>
    <cellStyle name="40% - Dekorfärg3 3 4 2 3 4 2" xfId="50791" xr:uid="{00000000-0005-0000-0000-000094900000}"/>
    <cellStyle name="40% - Dekorfärg3 3 4 2 3 4 2 2" xfId="50792" xr:uid="{00000000-0005-0000-0000-000095900000}"/>
    <cellStyle name="40% - Dekorfärg3 3 4 2 3 4 3" xfId="50793" xr:uid="{00000000-0005-0000-0000-000096900000}"/>
    <cellStyle name="40% - Dekorfärg3 3 4 2 3 5" xfId="28273" xr:uid="{00000000-0005-0000-0000-000097900000}"/>
    <cellStyle name="40% - Dekorfärg3 3 4 2 3 6" xfId="50794" xr:uid="{00000000-0005-0000-0000-000098900000}"/>
    <cellStyle name="40% - Dekorfärg3 3 4 2 3_Tabell 6a K" xfId="21667" xr:uid="{00000000-0005-0000-0000-000099900000}"/>
    <cellStyle name="40% - Dekorfärg3 3 4 2 4" xfId="2628" xr:uid="{00000000-0005-0000-0000-00009A900000}"/>
    <cellStyle name="40% - Dekorfärg3 3 4 2 4 2" xfId="7014" xr:uid="{00000000-0005-0000-0000-00009B900000}"/>
    <cellStyle name="40% - Dekorfärg3 3 4 2 4 2 2" xfId="15899" xr:uid="{00000000-0005-0000-0000-00009C900000}"/>
    <cellStyle name="40% - Dekorfärg3 3 4 2 4 2 3" xfId="33396" xr:uid="{00000000-0005-0000-0000-00009D900000}"/>
    <cellStyle name="40% - Dekorfärg3 3 4 2 4 2_Tabell 6a K" xfId="20372" xr:uid="{00000000-0005-0000-0000-00009E900000}"/>
    <cellStyle name="40% - Dekorfärg3 3 4 2 4 3" xfId="11513" xr:uid="{00000000-0005-0000-0000-00009F900000}"/>
    <cellStyle name="40% - Dekorfärg3 3 4 2 4 3 2" xfId="50795" xr:uid="{00000000-0005-0000-0000-0000A0900000}"/>
    <cellStyle name="40% - Dekorfärg3 3 4 2 4 3 2 2" xfId="50796" xr:uid="{00000000-0005-0000-0000-0000A1900000}"/>
    <cellStyle name="40% - Dekorfärg3 3 4 2 4 3 3" xfId="50797" xr:uid="{00000000-0005-0000-0000-0000A2900000}"/>
    <cellStyle name="40% - Dekorfärg3 3 4 2 4 4" xfId="29010" xr:uid="{00000000-0005-0000-0000-0000A3900000}"/>
    <cellStyle name="40% - Dekorfärg3 3 4 2 4 5" xfId="50798" xr:uid="{00000000-0005-0000-0000-0000A4900000}"/>
    <cellStyle name="40% - Dekorfärg3 3 4 2 4_Tabell 6a K" xfId="25203" xr:uid="{00000000-0005-0000-0000-0000A5900000}"/>
    <cellStyle name="40% - Dekorfärg3 3 4 2 5" xfId="4821" xr:uid="{00000000-0005-0000-0000-0000A6900000}"/>
    <cellStyle name="40% - Dekorfärg3 3 4 2 5 2" xfId="13706" xr:uid="{00000000-0005-0000-0000-0000A7900000}"/>
    <cellStyle name="40% - Dekorfärg3 3 4 2 5 3" xfId="31203" xr:uid="{00000000-0005-0000-0000-0000A8900000}"/>
    <cellStyle name="40% - Dekorfärg3 3 4 2 5_Tabell 6a K" xfId="20117" xr:uid="{00000000-0005-0000-0000-0000A9900000}"/>
    <cellStyle name="40% - Dekorfärg3 3 4 2 6" xfId="9321" xr:uid="{00000000-0005-0000-0000-0000AA900000}"/>
    <cellStyle name="40% - Dekorfärg3 3 4 2 6 2" xfId="50799" xr:uid="{00000000-0005-0000-0000-0000AB900000}"/>
    <cellStyle name="40% - Dekorfärg3 3 4 2 6 2 2" xfId="50800" xr:uid="{00000000-0005-0000-0000-0000AC900000}"/>
    <cellStyle name="40% - Dekorfärg3 3 4 2 6 3" xfId="50801" xr:uid="{00000000-0005-0000-0000-0000AD900000}"/>
    <cellStyle name="40% - Dekorfärg3 3 4 2 7" xfId="26818" xr:uid="{00000000-0005-0000-0000-0000AE900000}"/>
    <cellStyle name="40% - Dekorfärg3 3 4 2 8" xfId="50802" xr:uid="{00000000-0005-0000-0000-0000AF900000}"/>
    <cellStyle name="40% - Dekorfärg3 3 4 2_Tabell 6a K" xfId="23299" xr:uid="{00000000-0005-0000-0000-0000B0900000}"/>
    <cellStyle name="40% - Dekorfärg3 3 4 3" xfId="648" xr:uid="{00000000-0005-0000-0000-0000B1900000}"/>
    <cellStyle name="40% - Dekorfärg3 3 4 3 2" xfId="1893" xr:uid="{00000000-0005-0000-0000-0000B2900000}"/>
    <cellStyle name="40% - Dekorfärg3 3 4 3 2 2" xfId="4085" xr:uid="{00000000-0005-0000-0000-0000B3900000}"/>
    <cellStyle name="40% - Dekorfärg3 3 4 3 2 2 2" xfId="8471" xr:uid="{00000000-0005-0000-0000-0000B4900000}"/>
    <cellStyle name="40% - Dekorfärg3 3 4 3 2 2 2 2" xfId="17356" xr:uid="{00000000-0005-0000-0000-0000B5900000}"/>
    <cellStyle name="40% - Dekorfärg3 3 4 3 2 2 2 2 2" xfId="50803" xr:uid="{00000000-0005-0000-0000-0000B6900000}"/>
    <cellStyle name="40% - Dekorfärg3 3 4 3 2 2 2 3" xfId="34853" xr:uid="{00000000-0005-0000-0000-0000B7900000}"/>
    <cellStyle name="40% - Dekorfärg3 3 4 3 2 2 2_Tabell 6a K" xfId="19889" xr:uid="{00000000-0005-0000-0000-0000B8900000}"/>
    <cellStyle name="40% - Dekorfärg3 3 4 3 2 2 3" xfId="12970" xr:uid="{00000000-0005-0000-0000-0000B9900000}"/>
    <cellStyle name="40% - Dekorfärg3 3 4 3 2 2 4" xfId="30467" xr:uid="{00000000-0005-0000-0000-0000BA900000}"/>
    <cellStyle name="40% - Dekorfärg3 3 4 3 2 2_Tabell 6a K" xfId="19844" xr:uid="{00000000-0005-0000-0000-0000BB900000}"/>
    <cellStyle name="40% - Dekorfärg3 3 4 3 2 3" xfId="6278" xr:uid="{00000000-0005-0000-0000-0000BC900000}"/>
    <cellStyle name="40% - Dekorfärg3 3 4 3 2 3 2" xfId="15163" xr:uid="{00000000-0005-0000-0000-0000BD900000}"/>
    <cellStyle name="40% - Dekorfärg3 3 4 3 2 3 3" xfId="32660" xr:uid="{00000000-0005-0000-0000-0000BE900000}"/>
    <cellStyle name="40% - Dekorfärg3 3 4 3 2 3_Tabell 6a K" xfId="18322" xr:uid="{00000000-0005-0000-0000-0000BF900000}"/>
    <cellStyle name="40% - Dekorfärg3 3 4 3 2 4" xfId="10778" xr:uid="{00000000-0005-0000-0000-0000C0900000}"/>
    <cellStyle name="40% - Dekorfärg3 3 4 3 2 4 2" xfId="50804" xr:uid="{00000000-0005-0000-0000-0000C1900000}"/>
    <cellStyle name="40% - Dekorfärg3 3 4 3 2 4 2 2" xfId="50805" xr:uid="{00000000-0005-0000-0000-0000C2900000}"/>
    <cellStyle name="40% - Dekorfärg3 3 4 3 2 4 3" xfId="50806" xr:uid="{00000000-0005-0000-0000-0000C3900000}"/>
    <cellStyle name="40% - Dekorfärg3 3 4 3 2 5" xfId="28275" xr:uid="{00000000-0005-0000-0000-0000C4900000}"/>
    <cellStyle name="40% - Dekorfärg3 3 4 3 2 6" xfId="50807" xr:uid="{00000000-0005-0000-0000-0000C5900000}"/>
    <cellStyle name="40% - Dekorfärg3 3 4 3 2_Tabell 6a K" xfId="21931" xr:uid="{00000000-0005-0000-0000-0000C6900000}"/>
    <cellStyle name="40% - Dekorfärg3 3 4 3 3" xfId="2840" xr:uid="{00000000-0005-0000-0000-0000C7900000}"/>
    <cellStyle name="40% - Dekorfärg3 3 4 3 3 2" xfId="7226" xr:uid="{00000000-0005-0000-0000-0000C8900000}"/>
    <cellStyle name="40% - Dekorfärg3 3 4 3 3 2 2" xfId="16111" xr:uid="{00000000-0005-0000-0000-0000C9900000}"/>
    <cellStyle name="40% - Dekorfärg3 3 4 3 3 2 3" xfId="33608" xr:uid="{00000000-0005-0000-0000-0000CA900000}"/>
    <cellStyle name="40% - Dekorfärg3 3 4 3 3 2_Tabell 6a K" xfId="19131" xr:uid="{00000000-0005-0000-0000-0000CB900000}"/>
    <cellStyle name="40% - Dekorfärg3 3 4 3 3 3" xfId="11725" xr:uid="{00000000-0005-0000-0000-0000CC900000}"/>
    <cellStyle name="40% - Dekorfärg3 3 4 3 3 3 2" xfId="50808" xr:uid="{00000000-0005-0000-0000-0000CD900000}"/>
    <cellStyle name="40% - Dekorfärg3 3 4 3 3 3 2 2" xfId="50809" xr:uid="{00000000-0005-0000-0000-0000CE900000}"/>
    <cellStyle name="40% - Dekorfärg3 3 4 3 3 3 3" xfId="50810" xr:uid="{00000000-0005-0000-0000-0000CF900000}"/>
    <cellStyle name="40% - Dekorfärg3 3 4 3 3 4" xfId="29222" xr:uid="{00000000-0005-0000-0000-0000D0900000}"/>
    <cellStyle name="40% - Dekorfärg3 3 4 3 3 5" xfId="50811" xr:uid="{00000000-0005-0000-0000-0000D1900000}"/>
    <cellStyle name="40% - Dekorfärg3 3 4 3 3_Tabell 6a K" xfId="25902" xr:uid="{00000000-0005-0000-0000-0000D2900000}"/>
    <cellStyle name="40% - Dekorfärg3 3 4 3 4" xfId="5033" xr:uid="{00000000-0005-0000-0000-0000D3900000}"/>
    <cellStyle name="40% - Dekorfärg3 3 4 3 4 2" xfId="13918" xr:uid="{00000000-0005-0000-0000-0000D4900000}"/>
    <cellStyle name="40% - Dekorfärg3 3 4 3 4 3" xfId="31415" xr:uid="{00000000-0005-0000-0000-0000D5900000}"/>
    <cellStyle name="40% - Dekorfärg3 3 4 3 4_Tabell 6a K" xfId="22741" xr:uid="{00000000-0005-0000-0000-0000D6900000}"/>
    <cellStyle name="40% - Dekorfärg3 3 4 3 5" xfId="9533" xr:uid="{00000000-0005-0000-0000-0000D7900000}"/>
    <cellStyle name="40% - Dekorfärg3 3 4 3 5 2" xfId="50812" xr:uid="{00000000-0005-0000-0000-0000D8900000}"/>
    <cellStyle name="40% - Dekorfärg3 3 4 3 5 2 2" xfId="50813" xr:uid="{00000000-0005-0000-0000-0000D9900000}"/>
    <cellStyle name="40% - Dekorfärg3 3 4 3 5 3" xfId="50814" xr:uid="{00000000-0005-0000-0000-0000DA900000}"/>
    <cellStyle name="40% - Dekorfärg3 3 4 3 6" xfId="27030" xr:uid="{00000000-0005-0000-0000-0000DB900000}"/>
    <cellStyle name="40% - Dekorfärg3 3 4 3 7" xfId="50815" xr:uid="{00000000-0005-0000-0000-0000DC900000}"/>
    <cellStyle name="40% - Dekorfärg3 3 4 3_Tabell 6a K" xfId="19496" xr:uid="{00000000-0005-0000-0000-0000DD900000}"/>
    <cellStyle name="40% - Dekorfärg3 3 4 4" xfId="1072" xr:uid="{00000000-0005-0000-0000-0000DE900000}"/>
    <cellStyle name="40% - Dekorfärg3 3 4 4 2" xfId="1894" xr:uid="{00000000-0005-0000-0000-0000DF900000}"/>
    <cellStyle name="40% - Dekorfärg3 3 4 4 2 2" xfId="4086" xr:uid="{00000000-0005-0000-0000-0000E0900000}"/>
    <cellStyle name="40% - Dekorfärg3 3 4 4 2 2 2" xfId="8472" xr:uid="{00000000-0005-0000-0000-0000E1900000}"/>
    <cellStyle name="40% - Dekorfärg3 3 4 4 2 2 2 2" xfId="17357" xr:uid="{00000000-0005-0000-0000-0000E2900000}"/>
    <cellStyle name="40% - Dekorfärg3 3 4 4 2 2 2 2 2" xfId="50816" xr:uid="{00000000-0005-0000-0000-0000E3900000}"/>
    <cellStyle name="40% - Dekorfärg3 3 4 4 2 2 2 3" xfId="34854" xr:uid="{00000000-0005-0000-0000-0000E4900000}"/>
    <cellStyle name="40% - Dekorfärg3 3 4 4 2 2 2_Tabell 6a K" xfId="19762" xr:uid="{00000000-0005-0000-0000-0000E5900000}"/>
    <cellStyle name="40% - Dekorfärg3 3 4 4 2 2 3" xfId="12971" xr:uid="{00000000-0005-0000-0000-0000E6900000}"/>
    <cellStyle name="40% - Dekorfärg3 3 4 4 2 2 4" xfId="30468" xr:uid="{00000000-0005-0000-0000-0000E7900000}"/>
    <cellStyle name="40% - Dekorfärg3 3 4 4 2 2_Tabell 6a K" xfId="19495" xr:uid="{00000000-0005-0000-0000-0000E8900000}"/>
    <cellStyle name="40% - Dekorfärg3 3 4 4 2 3" xfId="6279" xr:uid="{00000000-0005-0000-0000-0000E9900000}"/>
    <cellStyle name="40% - Dekorfärg3 3 4 4 2 3 2" xfId="15164" xr:uid="{00000000-0005-0000-0000-0000EA900000}"/>
    <cellStyle name="40% - Dekorfärg3 3 4 4 2 3 3" xfId="32661" xr:uid="{00000000-0005-0000-0000-0000EB900000}"/>
    <cellStyle name="40% - Dekorfärg3 3 4 4 2 3_Tabell 6a K" xfId="21465" xr:uid="{00000000-0005-0000-0000-0000EC900000}"/>
    <cellStyle name="40% - Dekorfärg3 3 4 4 2 4" xfId="10779" xr:uid="{00000000-0005-0000-0000-0000ED900000}"/>
    <cellStyle name="40% - Dekorfärg3 3 4 4 2 4 2" xfId="50817" xr:uid="{00000000-0005-0000-0000-0000EE900000}"/>
    <cellStyle name="40% - Dekorfärg3 3 4 4 2 4 2 2" xfId="50818" xr:uid="{00000000-0005-0000-0000-0000EF900000}"/>
    <cellStyle name="40% - Dekorfärg3 3 4 4 2 4 3" xfId="50819" xr:uid="{00000000-0005-0000-0000-0000F0900000}"/>
    <cellStyle name="40% - Dekorfärg3 3 4 4 2 5" xfId="28276" xr:uid="{00000000-0005-0000-0000-0000F1900000}"/>
    <cellStyle name="40% - Dekorfärg3 3 4 4 2 6" xfId="50820" xr:uid="{00000000-0005-0000-0000-0000F2900000}"/>
    <cellStyle name="40% - Dekorfärg3 3 4 4 2_Tabell 6a K" xfId="21136" xr:uid="{00000000-0005-0000-0000-0000F3900000}"/>
    <cellStyle name="40% - Dekorfärg3 3 4 4 3" xfId="3264" xr:uid="{00000000-0005-0000-0000-0000F4900000}"/>
    <cellStyle name="40% - Dekorfärg3 3 4 4 3 2" xfId="7650" xr:uid="{00000000-0005-0000-0000-0000F5900000}"/>
    <cellStyle name="40% - Dekorfärg3 3 4 4 3 2 2" xfId="16535" xr:uid="{00000000-0005-0000-0000-0000F6900000}"/>
    <cellStyle name="40% - Dekorfärg3 3 4 4 3 2 3" xfId="34032" xr:uid="{00000000-0005-0000-0000-0000F7900000}"/>
    <cellStyle name="40% - Dekorfärg3 3 4 4 3 2_Tabell 6a K" xfId="17825" xr:uid="{00000000-0005-0000-0000-0000F8900000}"/>
    <cellStyle name="40% - Dekorfärg3 3 4 4 3 3" xfId="12149" xr:uid="{00000000-0005-0000-0000-0000F9900000}"/>
    <cellStyle name="40% - Dekorfärg3 3 4 4 3 3 2" xfId="50821" xr:uid="{00000000-0005-0000-0000-0000FA900000}"/>
    <cellStyle name="40% - Dekorfärg3 3 4 4 3 3 2 2" xfId="50822" xr:uid="{00000000-0005-0000-0000-0000FB900000}"/>
    <cellStyle name="40% - Dekorfärg3 3 4 4 3 3 3" xfId="50823" xr:uid="{00000000-0005-0000-0000-0000FC900000}"/>
    <cellStyle name="40% - Dekorfärg3 3 4 4 3 4" xfId="29646" xr:uid="{00000000-0005-0000-0000-0000FD900000}"/>
    <cellStyle name="40% - Dekorfärg3 3 4 4 3 5" xfId="50824" xr:uid="{00000000-0005-0000-0000-0000FE900000}"/>
    <cellStyle name="40% - Dekorfärg3 3 4 4 3_Tabell 6a K" xfId="24526" xr:uid="{00000000-0005-0000-0000-0000FF900000}"/>
    <cellStyle name="40% - Dekorfärg3 3 4 4 4" xfId="5457" xr:uid="{00000000-0005-0000-0000-000000910000}"/>
    <cellStyle name="40% - Dekorfärg3 3 4 4 4 2" xfId="14342" xr:uid="{00000000-0005-0000-0000-000001910000}"/>
    <cellStyle name="40% - Dekorfärg3 3 4 4 4 3" xfId="31839" xr:uid="{00000000-0005-0000-0000-000002910000}"/>
    <cellStyle name="40% - Dekorfärg3 3 4 4 4_Tabell 6a K" xfId="18413" xr:uid="{00000000-0005-0000-0000-000003910000}"/>
    <cellStyle name="40% - Dekorfärg3 3 4 4 5" xfId="9957" xr:uid="{00000000-0005-0000-0000-000004910000}"/>
    <cellStyle name="40% - Dekorfärg3 3 4 4 5 2" xfId="50825" xr:uid="{00000000-0005-0000-0000-000005910000}"/>
    <cellStyle name="40% - Dekorfärg3 3 4 4 5 2 2" xfId="50826" xr:uid="{00000000-0005-0000-0000-000006910000}"/>
    <cellStyle name="40% - Dekorfärg3 3 4 4 5 3" xfId="50827" xr:uid="{00000000-0005-0000-0000-000007910000}"/>
    <cellStyle name="40% - Dekorfärg3 3 4 4 6" xfId="27454" xr:uid="{00000000-0005-0000-0000-000008910000}"/>
    <cellStyle name="40% - Dekorfärg3 3 4 4 7" xfId="50828" xr:uid="{00000000-0005-0000-0000-000009910000}"/>
    <cellStyle name="40% - Dekorfärg3 3 4 4_Tabell 6a K" xfId="23572" xr:uid="{00000000-0005-0000-0000-00000A910000}"/>
    <cellStyle name="40% - Dekorfärg3 3 4 5" xfId="1890" xr:uid="{00000000-0005-0000-0000-00000B910000}"/>
    <cellStyle name="40% - Dekorfärg3 3 4 5 2" xfId="4082" xr:uid="{00000000-0005-0000-0000-00000C910000}"/>
    <cellStyle name="40% - Dekorfärg3 3 4 5 2 2" xfId="8468" xr:uid="{00000000-0005-0000-0000-00000D910000}"/>
    <cellStyle name="40% - Dekorfärg3 3 4 5 2 2 2" xfId="17353" xr:uid="{00000000-0005-0000-0000-00000E910000}"/>
    <cellStyle name="40% - Dekorfärg3 3 4 5 2 2 2 2" xfId="50829" xr:uid="{00000000-0005-0000-0000-00000F910000}"/>
    <cellStyle name="40% - Dekorfärg3 3 4 5 2 2 3" xfId="34850" xr:uid="{00000000-0005-0000-0000-000010910000}"/>
    <cellStyle name="40% - Dekorfärg3 3 4 5 2 2_Tabell 6a K" xfId="20483" xr:uid="{00000000-0005-0000-0000-000011910000}"/>
    <cellStyle name="40% - Dekorfärg3 3 4 5 2 3" xfId="12967" xr:uid="{00000000-0005-0000-0000-000012910000}"/>
    <cellStyle name="40% - Dekorfärg3 3 4 5 2 4" xfId="30464" xr:uid="{00000000-0005-0000-0000-000013910000}"/>
    <cellStyle name="40% - Dekorfärg3 3 4 5 2_Tabell 6a K" xfId="23838" xr:uid="{00000000-0005-0000-0000-000014910000}"/>
    <cellStyle name="40% - Dekorfärg3 3 4 5 3" xfId="6275" xr:uid="{00000000-0005-0000-0000-000015910000}"/>
    <cellStyle name="40% - Dekorfärg3 3 4 5 3 2" xfId="15160" xr:uid="{00000000-0005-0000-0000-000016910000}"/>
    <cellStyle name="40% - Dekorfärg3 3 4 5 3 3" xfId="32657" xr:uid="{00000000-0005-0000-0000-000017910000}"/>
    <cellStyle name="40% - Dekorfärg3 3 4 5 3_Tabell 6a K" xfId="26337" xr:uid="{00000000-0005-0000-0000-000018910000}"/>
    <cellStyle name="40% - Dekorfärg3 3 4 5 4" xfId="10775" xr:uid="{00000000-0005-0000-0000-000019910000}"/>
    <cellStyle name="40% - Dekorfärg3 3 4 5 4 2" xfId="50830" xr:uid="{00000000-0005-0000-0000-00001A910000}"/>
    <cellStyle name="40% - Dekorfärg3 3 4 5 4 2 2" xfId="50831" xr:uid="{00000000-0005-0000-0000-00001B910000}"/>
    <cellStyle name="40% - Dekorfärg3 3 4 5 4 3" xfId="50832" xr:uid="{00000000-0005-0000-0000-00001C910000}"/>
    <cellStyle name="40% - Dekorfärg3 3 4 5 5" xfId="28272" xr:uid="{00000000-0005-0000-0000-00001D910000}"/>
    <cellStyle name="40% - Dekorfärg3 3 4 5 6" xfId="50833" xr:uid="{00000000-0005-0000-0000-00001E910000}"/>
    <cellStyle name="40% - Dekorfärg3 3 4 5_Tabell 6a K" xfId="18001" xr:uid="{00000000-0005-0000-0000-00001F910000}"/>
    <cellStyle name="40% - Dekorfärg3 3 4 6" xfId="2416" xr:uid="{00000000-0005-0000-0000-000020910000}"/>
    <cellStyle name="40% - Dekorfärg3 3 4 6 2" xfId="6802" xr:uid="{00000000-0005-0000-0000-000021910000}"/>
    <cellStyle name="40% - Dekorfärg3 3 4 6 2 2" xfId="15687" xr:uid="{00000000-0005-0000-0000-000022910000}"/>
    <cellStyle name="40% - Dekorfärg3 3 4 6 2 3" xfId="33184" xr:uid="{00000000-0005-0000-0000-000023910000}"/>
    <cellStyle name="40% - Dekorfärg3 3 4 6 2_Tabell 6a K" xfId="22540" xr:uid="{00000000-0005-0000-0000-000024910000}"/>
    <cellStyle name="40% - Dekorfärg3 3 4 6 3" xfId="11301" xr:uid="{00000000-0005-0000-0000-000025910000}"/>
    <cellStyle name="40% - Dekorfärg3 3 4 6 3 2" xfId="50834" xr:uid="{00000000-0005-0000-0000-000026910000}"/>
    <cellStyle name="40% - Dekorfärg3 3 4 6 3 2 2" xfId="50835" xr:uid="{00000000-0005-0000-0000-000027910000}"/>
    <cellStyle name="40% - Dekorfärg3 3 4 6 3 3" xfId="50836" xr:uid="{00000000-0005-0000-0000-000028910000}"/>
    <cellStyle name="40% - Dekorfärg3 3 4 6 4" xfId="28798" xr:uid="{00000000-0005-0000-0000-000029910000}"/>
    <cellStyle name="40% - Dekorfärg3 3 4 6 5" xfId="50837" xr:uid="{00000000-0005-0000-0000-00002A910000}"/>
    <cellStyle name="40% - Dekorfärg3 3 4 6_Tabell 6a K" xfId="25857" xr:uid="{00000000-0005-0000-0000-00002B910000}"/>
    <cellStyle name="40% - Dekorfärg3 3 4 7" xfId="4609" xr:uid="{00000000-0005-0000-0000-00002C910000}"/>
    <cellStyle name="40% - Dekorfärg3 3 4 7 2" xfId="13494" xr:uid="{00000000-0005-0000-0000-00002D910000}"/>
    <cellStyle name="40% - Dekorfärg3 3 4 7 3" xfId="30991" xr:uid="{00000000-0005-0000-0000-00002E910000}"/>
    <cellStyle name="40% - Dekorfärg3 3 4 7_Tabell 6a K" xfId="20477" xr:uid="{00000000-0005-0000-0000-00002F910000}"/>
    <cellStyle name="40% - Dekorfärg3 3 4 8" xfId="9109" xr:uid="{00000000-0005-0000-0000-000030910000}"/>
    <cellStyle name="40% - Dekorfärg3 3 4 8 2" xfId="50838" xr:uid="{00000000-0005-0000-0000-000031910000}"/>
    <cellStyle name="40% - Dekorfärg3 3 4 8 2 2" xfId="50839" xr:uid="{00000000-0005-0000-0000-000032910000}"/>
    <cellStyle name="40% - Dekorfärg3 3 4 8 3" xfId="50840" xr:uid="{00000000-0005-0000-0000-000033910000}"/>
    <cellStyle name="40% - Dekorfärg3 3 4 9" xfId="26606" xr:uid="{00000000-0005-0000-0000-000034910000}"/>
    <cellStyle name="40% - Dekorfärg3 3 4_Tabell 6a K" xfId="23570" xr:uid="{00000000-0005-0000-0000-000035910000}"/>
    <cellStyle name="40% - Dekorfärg3 3 5" xfId="387" xr:uid="{00000000-0005-0000-0000-000036910000}"/>
    <cellStyle name="40% - Dekorfärg3 3 5 2" xfId="811" xr:uid="{00000000-0005-0000-0000-000037910000}"/>
    <cellStyle name="40% - Dekorfärg3 3 5 2 2" xfId="1896" xr:uid="{00000000-0005-0000-0000-000038910000}"/>
    <cellStyle name="40% - Dekorfärg3 3 5 2 2 2" xfId="4088" xr:uid="{00000000-0005-0000-0000-000039910000}"/>
    <cellStyle name="40% - Dekorfärg3 3 5 2 2 2 2" xfId="8474" xr:uid="{00000000-0005-0000-0000-00003A910000}"/>
    <cellStyle name="40% - Dekorfärg3 3 5 2 2 2 2 2" xfId="17359" xr:uid="{00000000-0005-0000-0000-00003B910000}"/>
    <cellStyle name="40% - Dekorfärg3 3 5 2 2 2 2 2 2" xfId="50841" xr:uid="{00000000-0005-0000-0000-00003C910000}"/>
    <cellStyle name="40% - Dekorfärg3 3 5 2 2 2 2 3" xfId="34856" xr:uid="{00000000-0005-0000-0000-00003D910000}"/>
    <cellStyle name="40% - Dekorfärg3 3 5 2 2 2 2_Tabell 6a K" xfId="24212" xr:uid="{00000000-0005-0000-0000-00003E910000}"/>
    <cellStyle name="40% - Dekorfärg3 3 5 2 2 2 3" xfId="12973" xr:uid="{00000000-0005-0000-0000-00003F910000}"/>
    <cellStyle name="40% - Dekorfärg3 3 5 2 2 2 4" xfId="30470" xr:uid="{00000000-0005-0000-0000-000040910000}"/>
    <cellStyle name="40% - Dekorfärg3 3 5 2 2 2_Tabell 6a K" xfId="24823" xr:uid="{00000000-0005-0000-0000-000041910000}"/>
    <cellStyle name="40% - Dekorfärg3 3 5 2 2 3" xfId="6281" xr:uid="{00000000-0005-0000-0000-000042910000}"/>
    <cellStyle name="40% - Dekorfärg3 3 5 2 2 3 2" xfId="15166" xr:uid="{00000000-0005-0000-0000-000043910000}"/>
    <cellStyle name="40% - Dekorfärg3 3 5 2 2 3 3" xfId="32663" xr:uid="{00000000-0005-0000-0000-000044910000}"/>
    <cellStyle name="40% - Dekorfärg3 3 5 2 2 3_Tabell 6a K" xfId="25880" xr:uid="{00000000-0005-0000-0000-000045910000}"/>
    <cellStyle name="40% - Dekorfärg3 3 5 2 2 4" xfId="10781" xr:uid="{00000000-0005-0000-0000-000046910000}"/>
    <cellStyle name="40% - Dekorfärg3 3 5 2 2 4 2" xfId="50842" xr:uid="{00000000-0005-0000-0000-000047910000}"/>
    <cellStyle name="40% - Dekorfärg3 3 5 2 2 4 2 2" xfId="50843" xr:uid="{00000000-0005-0000-0000-000048910000}"/>
    <cellStyle name="40% - Dekorfärg3 3 5 2 2 4 3" xfId="50844" xr:uid="{00000000-0005-0000-0000-000049910000}"/>
    <cellStyle name="40% - Dekorfärg3 3 5 2 2 5" xfId="28278" xr:uid="{00000000-0005-0000-0000-00004A910000}"/>
    <cellStyle name="40% - Dekorfärg3 3 5 2 2 6" xfId="50845" xr:uid="{00000000-0005-0000-0000-00004B910000}"/>
    <cellStyle name="40% - Dekorfärg3 3 5 2 2_Tabell 6a K" xfId="20682" xr:uid="{00000000-0005-0000-0000-00004C910000}"/>
    <cellStyle name="40% - Dekorfärg3 3 5 2 3" xfId="3003" xr:uid="{00000000-0005-0000-0000-00004D910000}"/>
    <cellStyle name="40% - Dekorfärg3 3 5 2 3 2" xfId="7389" xr:uid="{00000000-0005-0000-0000-00004E910000}"/>
    <cellStyle name="40% - Dekorfärg3 3 5 2 3 2 2" xfId="16274" xr:uid="{00000000-0005-0000-0000-00004F910000}"/>
    <cellStyle name="40% - Dekorfärg3 3 5 2 3 2 3" xfId="33771" xr:uid="{00000000-0005-0000-0000-000050910000}"/>
    <cellStyle name="40% - Dekorfärg3 3 5 2 3 2_Tabell 6a K" xfId="19634" xr:uid="{00000000-0005-0000-0000-000051910000}"/>
    <cellStyle name="40% - Dekorfärg3 3 5 2 3 3" xfId="11888" xr:uid="{00000000-0005-0000-0000-000052910000}"/>
    <cellStyle name="40% - Dekorfärg3 3 5 2 3 3 2" xfId="50846" xr:uid="{00000000-0005-0000-0000-000053910000}"/>
    <cellStyle name="40% - Dekorfärg3 3 5 2 3 3 2 2" xfId="50847" xr:uid="{00000000-0005-0000-0000-000054910000}"/>
    <cellStyle name="40% - Dekorfärg3 3 5 2 3 3 3" xfId="50848" xr:uid="{00000000-0005-0000-0000-000055910000}"/>
    <cellStyle name="40% - Dekorfärg3 3 5 2 3 4" xfId="29385" xr:uid="{00000000-0005-0000-0000-000056910000}"/>
    <cellStyle name="40% - Dekorfärg3 3 5 2 3 5" xfId="50849" xr:uid="{00000000-0005-0000-0000-000057910000}"/>
    <cellStyle name="40% - Dekorfärg3 3 5 2 3_Tabell 6a K" xfId="25157" xr:uid="{00000000-0005-0000-0000-000058910000}"/>
    <cellStyle name="40% - Dekorfärg3 3 5 2 4" xfId="5196" xr:uid="{00000000-0005-0000-0000-000059910000}"/>
    <cellStyle name="40% - Dekorfärg3 3 5 2 4 2" xfId="14081" xr:uid="{00000000-0005-0000-0000-00005A910000}"/>
    <cellStyle name="40% - Dekorfärg3 3 5 2 4 3" xfId="31578" xr:uid="{00000000-0005-0000-0000-00005B910000}"/>
    <cellStyle name="40% - Dekorfärg3 3 5 2 4_Tabell 6a K" xfId="25740" xr:uid="{00000000-0005-0000-0000-00005C910000}"/>
    <cellStyle name="40% - Dekorfärg3 3 5 2 5" xfId="9696" xr:uid="{00000000-0005-0000-0000-00005D910000}"/>
    <cellStyle name="40% - Dekorfärg3 3 5 2 5 2" xfId="50850" xr:uid="{00000000-0005-0000-0000-00005E910000}"/>
    <cellStyle name="40% - Dekorfärg3 3 5 2 5 2 2" xfId="50851" xr:uid="{00000000-0005-0000-0000-00005F910000}"/>
    <cellStyle name="40% - Dekorfärg3 3 5 2 5 3" xfId="50852" xr:uid="{00000000-0005-0000-0000-000060910000}"/>
    <cellStyle name="40% - Dekorfärg3 3 5 2 6" xfId="27193" xr:uid="{00000000-0005-0000-0000-000061910000}"/>
    <cellStyle name="40% - Dekorfärg3 3 5 2 7" xfId="50853" xr:uid="{00000000-0005-0000-0000-000062910000}"/>
    <cellStyle name="40% - Dekorfärg3 3 5 2_Tabell 6a K" xfId="18213" xr:uid="{00000000-0005-0000-0000-000063910000}"/>
    <cellStyle name="40% - Dekorfärg3 3 5 3" xfId="1895" xr:uid="{00000000-0005-0000-0000-000064910000}"/>
    <cellStyle name="40% - Dekorfärg3 3 5 3 2" xfId="4087" xr:uid="{00000000-0005-0000-0000-000065910000}"/>
    <cellStyle name="40% - Dekorfärg3 3 5 3 2 2" xfId="8473" xr:uid="{00000000-0005-0000-0000-000066910000}"/>
    <cellStyle name="40% - Dekorfärg3 3 5 3 2 2 2" xfId="17358" xr:uid="{00000000-0005-0000-0000-000067910000}"/>
    <cellStyle name="40% - Dekorfärg3 3 5 3 2 2 2 2" xfId="50854" xr:uid="{00000000-0005-0000-0000-000068910000}"/>
    <cellStyle name="40% - Dekorfärg3 3 5 3 2 2 3" xfId="34855" xr:uid="{00000000-0005-0000-0000-000069910000}"/>
    <cellStyle name="40% - Dekorfärg3 3 5 3 2 2_Tabell 6a K" xfId="18731" xr:uid="{00000000-0005-0000-0000-00006A910000}"/>
    <cellStyle name="40% - Dekorfärg3 3 5 3 2 3" xfId="12972" xr:uid="{00000000-0005-0000-0000-00006B910000}"/>
    <cellStyle name="40% - Dekorfärg3 3 5 3 2 4" xfId="30469" xr:uid="{00000000-0005-0000-0000-00006C910000}"/>
    <cellStyle name="40% - Dekorfärg3 3 5 3 2_Tabell 6a K" xfId="22852" xr:uid="{00000000-0005-0000-0000-00006D910000}"/>
    <cellStyle name="40% - Dekorfärg3 3 5 3 3" xfId="6280" xr:uid="{00000000-0005-0000-0000-00006E910000}"/>
    <cellStyle name="40% - Dekorfärg3 3 5 3 3 2" xfId="15165" xr:uid="{00000000-0005-0000-0000-00006F910000}"/>
    <cellStyle name="40% - Dekorfärg3 3 5 3 3 3" xfId="32662" xr:uid="{00000000-0005-0000-0000-000070910000}"/>
    <cellStyle name="40% - Dekorfärg3 3 5 3 3_Tabell 6a K" xfId="21491" xr:uid="{00000000-0005-0000-0000-000071910000}"/>
    <cellStyle name="40% - Dekorfärg3 3 5 3 4" xfId="10780" xr:uid="{00000000-0005-0000-0000-000072910000}"/>
    <cellStyle name="40% - Dekorfärg3 3 5 3 4 2" xfId="50855" xr:uid="{00000000-0005-0000-0000-000073910000}"/>
    <cellStyle name="40% - Dekorfärg3 3 5 3 4 2 2" xfId="50856" xr:uid="{00000000-0005-0000-0000-000074910000}"/>
    <cellStyle name="40% - Dekorfärg3 3 5 3 4 3" xfId="50857" xr:uid="{00000000-0005-0000-0000-000075910000}"/>
    <cellStyle name="40% - Dekorfärg3 3 5 3 5" xfId="28277" xr:uid="{00000000-0005-0000-0000-000076910000}"/>
    <cellStyle name="40% - Dekorfärg3 3 5 3 6" xfId="50858" xr:uid="{00000000-0005-0000-0000-000077910000}"/>
    <cellStyle name="40% - Dekorfärg3 3 5 3_Tabell 6a K" xfId="18966" xr:uid="{00000000-0005-0000-0000-000078910000}"/>
    <cellStyle name="40% - Dekorfärg3 3 5 4" xfId="2579" xr:uid="{00000000-0005-0000-0000-000079910000}"/>
    <cellStyle name="40% - Dekorfärg3 3 5 4 2" xfId="6965" xr:uid="{00000000-0005-0000-0000-00007A910000}"/>
    <cellStyle name="40% - Dekorfärg3 3 5 4 2 2" xfId="15850" xr:uid="{00000000-0005-0000-0000-00007B910000}"/>
    <cellStyle name="40% - Dekorfärg3 3 5 4 2 3" xfId="33347" xr:uid="{00000000-0005-0000-0000-00007C910000}"/>
    <cellStyle name="40% - Dekorfärg3 3 5 4 2_Tabell 6a K" xfId="25120" xr:uid="{00000000-0005-0000-0000-00007D910000}"/>
    <cellStyle name="40% - Dekorfärg3 3 5 4 3" xfId="11464" xr:uid="{00000000-0005-0000-0000-00007E910000}"/>
    <cellStyle name="40% - Dekorfärg3 3 5 4 3 2" xfId="50859" xr:uid="{00000000-0005-0000-0000-00007F910000}"/>
    <cellStyle name="40% - Dekorfärg3 3 5 4 3 2 2" xfId="50860" xr:uid="{00000000-0005-0000-0000-000080910000}"/>
    <cellStyle name="40% - Dekorfärg3 3 5 4 3 3" xfId="50861" xr:uid="{00000000-0005-0000-0000-000081910000}"/>
    <cellStyle name="40% - Dekorfärg3 3 5 4 4" xfId="28961" xr:uid="{00000000-0005-0000-0000-000082910000}"/>
    <cellStyle name="40% - Dekorfärg3 3 5 4 5" xfId="50862" xr:uid="{00000000-0005-0000-0000-000083910000}"/>
    <cellStyle name="40% - Dekorfärg3 3 5 4_Tabell 6a K" xfId="18553" xr:uid="{00000000-0005-0000-0000-000084910000}"/>
    <cellStyle name="40% - Dekorfärg3 3 5 5" xfId="4772" xr:uid="{00000000-0005-0000-0000-000085910000}"/>
    <cellStyle name="40% - Dekorfärg3 3 5 5 2" xfId="13657" xr:uid="{00000000-0005-0000-0000-000086910000}"/>
    <cellStyle name="40% - Dekorfärg3 3 5 5 3" xfId="31154" xr:uid="{00000000-0005-0000-0000-000087910000}"/>
    <cellStyle name="40% - Dekorfärg3 3 5 5_Tabell 6a K" xfId="21401" xr:uid="{00000000-0005-0000-0000-000088910000}"/>
    <cellStyle name="40% - Dekorfärg3 3 5 6" xfId="9272" xr:uid="{00000000-0005-0000-0000-000089910000}"/>
    <cellStyle name="40% - Dekorfärg3 3 5 6 2" xfId="50863" xr:uid="{00000000-0005-0000-0000-00008A910000}"/>
    <cellStyle name="40% - Dekorfärg3 3 5 6 2 2" xfId="50864" xr:uid="{00000000-0005-0000-0000-00008B910000}"/>
    <cellStyle name="40% - Dekorfärg3 3 5 6 3" xfId="50865" xr:uid="{00000000-0005-0000-0000-00008C910000}"/>
    <cellStyle name="40% - Dekorfärg3 3 5 7" xfId="26769" xr:uid="{00000000-0005-0000-0000-00008D910000}"/>
    <cellStyle name="40% - Dekorfärg3 3 5 8" xfId="50866" xr:uid="{00000000-0005-0000-0000-00008E910000}"/>
    <cellStyle name="40% - Dekorfärg3 3 5_Tabell 6a K" xfId="19231" xr:uid="{00000000-0005-0000-0000-00008F910000}"/>
    <cellStyle name="40% - Dekorfärg3 3 6" xfId="599" xr:uid="{00000000-0005-0000-0000-000090910000}"/>
    <cellStyle name="40% - Dekorfärg3 3 6 2" xfId="1897" xr:uid="{00000000-0005-0000-0000-000091910000}"/>
    <cellStyle name="40% - Dekorfärg3 3 6 2 2" xfId="4089" xr:uid="{00000000-0005-0000-0000-000092910000}"/>
    <cellStyle name="40% - Dekorfärg3 3 6 2 2 2" xfId="8475" xr:uid="{00000000-0005-0000-0000-000093910000}"/>
    <cellStyle name="40% - Dekorfärg3 3 6 2 2 2 2" xfId="17360" xr:uid="{00000000-0005-0000-0000-000094910000}"/>
    <cellStyle name="40% - Dekorfärg3 3 6 2 2 2 2 2" xfId="50867" xr:uid="{00000000-0005-0000-0000-000095910000}"/>
    <cellStyle name="40% - Dekorfärg3 3 6 2 2 2 3" xfId="34857" xr:uid="{00000000-0005-0000-0000-000096910000}"/>
    <cellStyle name="40% - Dekorfärg3 3 6 2 2 2_Tabell 6a K" xfId="22016" xr:uid="{00000000-0005-0000-0000-000097910000}"/>
    <cellStyle name="40% - Dekorfärg3 3 6 2 2 3" xfId="12974" xr:uid="{00000000-0005-0000-0000-000098910000}"/>
    <cellStyle name="40% - Dekorfärg3 3 6 2 2 4" xfId="30471" xr:uid="{00000000-0005-0000-0000-000099910000}"/>
    <cellStyle name="40% - Dekorfärg3 3 6 2 2_Tabell 6a K" xfId="22652" xr:uid="{00000000-0005-0000-0000-00009A910000}"/>
    <cellStyle name="40% - Dekorfärg3 3 6 2 3" xfId="6282" xr:uid="{00000000-0005-0000-0000-00009B910000}"/>
    <cellStyle name="40% - Dekorfärg3 3 6 2 3 2" xfId="15167" xr:uid="{00000000-0005-0000-0000-00009C910000}"/>
    <cellStyle name="40% - Dekorfärg3 3 6 2 3 3" xfId="32664" xr:uid="{00000000-0005-0000-0000-00009D910000}"/>
    <cellStyle name="40% - Dekorfärg3 3 6 2 3_Tabell 6a K" xfId="18736" xr:uid="{00000000-0005-0000-0000-00009E910000}"/>
    <cellStyle name="40% - Dekorfärg3 3 6 2 4" xfId="10782" xr:uid="{00000000-0005-0000-0000-00009F910000}"/>
    <cellStyle name="40% - Dekorfärg3 3 6 2 4 2" xfId="50868" xr:uid="{00000000-0005-0000-0000-0000A0910000}"/>
    <cellStyle name="40% - Dekorfärg3 3 6 2 4 2 2" xfId="50869" xr:uid="{00000000-0005-0000-0000-0000A1910000}"/>
    <cellStyle name="40% - Dekorfärg3 3 6 2 4 3" xfId="50870" xr:uid="{00000000-0005-0000-0000-0000A2910000}"/>
    <cellStyle name="40% - Dekorfärg3 3 6 2 5" xfId="28279" xr:uid="{00000000-0005-0000-0000-0000A3910000}"/>
    <cellStyle name="40% - Dekorfärg3 3 6 2 6" xfId="50871" xr:uid="{00000000-0005-0000-0000-0000A4910000}"/>
    <cellStyle name="40% - Dekorfärg3 3 6 2_Tabell 6a K" xfId="25024" xr:uid="{00000000-0005-0000-0000-0000A5910000}"/>
    <cellStyle name="40% - Dekorfärg3 3 6 3" xfId="2791" xr:uid="{00000000-0005-0000-0000-0000A6910000}"/>
    <cellStyle name="40% - Dekorfärg3 3 6 3 2" xfId="7177" xr:uid="{00000000-0005-0000-0000-0000A7910000}"/>
    <cellStyle name="40% - Dekorfärg3 3 6 3 2 2" xfId="16062" xr:uid="{00000000-0005-0000-0000-0000A8910000}"/>
    <cellStyle name="40% - Dekorfärg3 3 6 3 2 3" xfId="33559" xr:uid="{00000000-0005-0000-0000-0000A9910000}"/>
    <cellStyle name="40% - Dekorfärg3 3 6 3 2_Tabell 6a K" xfId="26472" xr:uid="{00000000-0005-0000-0000-0000AA910000}"/>
    <cellStyle name="40% - Dekorfärg3 3 6 3 3" xfId="11676" xr:uid="{00000000-0005-0000-0000-0000AB910000}"/>
    <cellStyle name="40% - Dekorfärg3 3 6 3 3 2" xfId="50872" xr:uid="{00000000-0005-0000-0000-0000AC910000}"/>
    <cellStyle name="40% - Dekorfärg3 3 6 3 3 2 2" xfId="50873" xr:uid="{00000000-0005-0000-0000-0000AD910000}"/>
    <cellStyle name="40% - Dekorfärg3 3 6 3 3 3" xfId="50874" xr:uid="{00000000-0005-0000-0000-0000AE910000}"/>
    <cellStyle name="40% - Dekorfärg3 3 6 3 4" xfId="29173" xr:uid="{00000000-0005-0000-0000-0000AF910000}"/>
    <cellStyle name="40% - Dekorfärg3 3 6 3 5" xfId="50875" xr:uid="{00000000-0005-0000-0000-0000B0910000}"/>
    <cellStyle name="40% - Dekorfärg3 3 6 3_Tabell 6a K" xfId="22072" xr:uid="{00000000-0005-0000-0000-0000B1910000}"/>
    <cellStyle name="40% - Dekorfärg3 3 6 4" xfId="4984" xr:uid="{00000000-0005-0000-0000-0000B2910000}"/>
    <cellStyle name="40% - Dekorfärg3 3 6 4 2" xfId="13869" xr:uid="{00000000-0005-0000-0000-0000B3910000}"/>
    <cellStyle name="40% - Dekorfärg3 3 6 4 3" xfId="31366" xr:uid="{00000000-0005-0000-0000-0000B4910000}"/>
    <cellStyle name="40% - Dekorfärg3 3 6 4_Tabell 6a K" xfId="20279" xr:uid="{00000000-0005-0000-0000-0000B5910000}"/>
    <cellStyle name="40% - Dekorfärg3 3 6 5" xfId="9484" xr:uid="{00000000-0005-0000-0000-0000B6910000}"/>
    <cellStyle name="40% - Dekorfärg3 3 6 5 2" xfId="50876" xr:uid="{00000000-0005-0000-0000-0000B7910000}"/>
    <cellStyle name="40% - Dekorfärg3 3 6 5 2 2" xfId="50877" xr:uid="{00000000-0005-0000-0000-0000B8910000}"/>
    <cellStyle name="40% - Dekorfärg3 3 6 5 3" xfId="50878" xr:uid="{00000000-0005-0000-0000-0000B9910000}"/>
    <cellStyle name="40% - Dekorfärg3 3 6 6" xfId="26981" xr:uid="{00000000-0005-0000-0000-0000BA910000}"/>
    <cellStyle name="40% - Dekorfärg3 3 6 7" xfId="50879" xr:uid="{00000000-0005-0000-0000-0000BB910000}"/>
    <cellStyle name="40% - Dekorfärg3 3 6_Tabell 6a K" xfId="18632" xr:uid="{00000000-0005-0000-0000-0000BC910000}"/>
    <cellStyle name="40% - Dekorfärg3 3 7" xfId="1023" xr:uid="{00000000-0005-0000-0000-0000BD910000}"/>
    <cellStyle name="40% - Dekorfärg3 3 7 2" xfId="1898" xr:uid="{00000000-0005-0000-0000-0000BE910000}"/>
    <cellStyle name="40% - Dekorfärg3 3 7 2 2" xfId="4090" xr:uid="{00000000-0005-0000-0000-0000BF910000}"/>
    <cellStyle name="40% - Dekorfärg3 3 7 2 2 2" xfId="8476" xr:uid="{00000000-0005-0000-0000-0000C0910000}"/>
    <cellStyle name="40% - Dekorfärg3 3 7 2 2 2 2" xfId="17361" xr:uid="{00000000-0005-0000-0000-0000C1910000}"/>
    <cellStyle name="40% - Dekorfärg3 3 7 2 2 2 2 2" xfId="50880" xr:uid="{00000000-0005-0000-0000-0000C2910000}"/>
    <cellStyle name="40% - Dekorfärg3 3 7 2 2 2 3" xfId="34858" xr:uid="{00000000-0005-0000-0000-0000C3910000}"/>
    <cellStyle name="40% - Dekorfärg3 3 7 2 2 2_Tabell 6a K" xfId="26279" xr:uid="{00000000-0005-0000-0000-0000C4910000}"/>
    <cellStyle name="40% - Dekorfärg3 3 7 2 2 3" xfId="12975" xr:uid="{00000000-0005-0000-0000-0000C5910000}"/>
    <cellStyle name="40% - Dekorfärg3 3 7 2 2 4" xfId="30472" xr:uid="{00000000-0005-0000-0000-0000C6910000}"/>
    <cellStyle name="40% - Dekorfärg3 3 7 2 2_Tabell 6a K" xfId="26011" xr:uid="{00000000-0005-0000-0000-0000C7910000}"/>
    <cellStyle name="40% - Dekorfärg3 3 7 2 3" xfId="6283" xr:uid="{00000000-0005-0000-0000-0000C8910000}"/>
    <cellStyle name="40% - Dekorfärg3 3 7 2 3 2" xfId="15168" xr:uid="{00000000-0005-0000-0000-0000C9910000}"/>
    <cellStyle name="40% - Dekorfärg3 3 7 2 3 3" xfId="32665" xr:uid="{00000000-0005-0000-0000-0000CA910000}"/>
    <cellStyle name="40% - Dekorfärg3 3 7 2 3_Tabell 6a K" xfId="20165" xr:uid="{00000000-0005-0000-0000-0000CB910000}"/>
    <cellStyle name="40% - Dekorfärg3 3 7 2 4" xfId="10783" xr:uid="{00000000-0005-0000-0000-0000CC910000}"/>
    <cellStyle name="40% - Dekorfärg3 3 7 2 4 2" xfId="50881" xr:uid="{00000000-0005-0000-0000-0000CD910000}"/>
    <cellStyle name="40% - Dekorfärg3 3 7 2 4 2 2" xfId="50882" xr:uid="{00000000-0005-0000-0000-0000CE910000}"/>
    <cellStyle name="40% - Dekorfärg3 3 7 2 4 3" xfId="50883" xr:uid="{00000000-0005-0000-0000-0000CF910000}"/>
    <cellStyle name="40% - Dekorfärg3 3 7 2 5" xfId="28280" xr:uid="{00000000-0005-0000-0000-0000D0910000}"/>
    <cellStyle name="40% - Dekorfärg3 3 7 2 6" xfId="50884" xr:uid="{00000000-0005-0000-0000-0000D1910000}"/>
    <cellStyle name="40% - Dekorfärg3 3 7 2_Tabell 6a K" xfId="25482" xr:uid="{00000000-0005-0000-0000-0000D2910000}"/>
    <cellStyle name="40% - Dekorfärg3 3 7 3" xfId="3215" xr:uid="{00000000-0005-0000-0000-0000D3910000}"/>
    <cellStyle name="40% - Dekorfärg3 3 7 3 2" xfId="7601" xr:uid="{00000000-0005-0000-0000-0000D4910000}"/>
    <cellStyle name="40% - Dekorfärg3 3 7 3 2 2" xfId="16486" xr:uid="{00000000-0005-0000-0000-0000D5910000}"/>
    <cellStyle name="40% - Dekorfärg3 3 7 3 2 3" xfId="33983" xr:uid="{00000000-0005-0000-0000-0000D6910000}"/>
    <cellStyle name="40% - Dekorfärg3 3 7 3 2_Tabell 6a K" xfId="19571" xr:uid="{00000000-0005-0000-0000-0000D7910000}"/>
    <cellStyle name="40% - Dekorfärg3 3 7 3 3" xfId="12100" xr:uid="{00000000-0005-0000-0000-0000D8910000}"/>
    <cellStyle name="40% - Dekorfärg3 3 7 3 3 2" xfId="50885" xr:uid="{00000000-0005-0000-0000-0000D9910000}"/>
    <cellStyle name="40% - Dekorfärg3 3 7 3 3 2 2" xfId="50886" xr:uid="{00000000-0005-0000-0000-0000DA910000}"/>
    <cellStyle name="40% - Dekorfärg3 3 7 3 3 3" xfId="50887" xr:uid="{00000000-0005-0000-0000-0000DB910000}"/>
    <cellStyle name="40% - Dekorfärg3 3 7 3 4" xfId="29597" xr:uid="{00000000-0005-0000-0000-0000DC910000}"/>
    <cellStyle name="40% - Dekorfärg3 3 7 3 5" xfId="50888" xr:uid="{00000000-0005-0000-0000-0000DD910000}"/>
    <cellStyle name="40% - Dekorfärg3 3 7 3_Tabell 6a K" xfId="25551" xr:uid="{00000000-0005-0000-0000-0000DE910000}"/>
    <cellStyle name="40% - Dekorfärg3 3 7 4" xfId="5408" xr:uid="{00000000-0005-0000-0000-0000DF910000}"/>
    <cellStyle name="40% - Dekorfärg3 3 7 4 2" xfId="14293" xr:uid="{00000000-0005-0000-0000-0000E0910000}"/>
    <cellStyle name="40% - Dekorfärg3 3 7 4 3" xfId="31790" xr:uid="{00000000-0005-0000-0000-0000E1910000}"/>
    <cellStyle name="40% - Dekorfärg3 3 7 4_Tabell 6a K" xfId="24923" xr:uid="{00000000-0005-0000-0000-0000E2910000}"/>
    <cellStyle name="40% - Dekorfärg3 3 7 5" xfId="9908" xr:uid="{00000000-0005-0000-0000-0000E3910000}"/>
    <cellStyle name="40% - Dekorfärg3 3 7 5 2" xfId="50889" xr:uid="{00000000-0005-0000-0000-0000E4910000}"/>
    <cellStyle name="40% - Dekorfärg3 3 7 5 2 2" xfId="50890" xr:uid="{00000000-0005-0000-0000-0000E5910000}"/>
    <cellStyle name="40% - Dekorfärg3 3 7 5 3" xfId="50891" xr:uid="{00000000-0005-0000-0000-0000E6910000}"/>
    <cellStyle name="40% - Dekorfärg3 3 7 6" xfId="27405" xr:uid="{00000000-0005-0000-0000-0000E7910000}"/>
    <cellStyle name="40% - Dekorfärg3 3 7 7" xfId="50892" xr:uid="{00000000-0005-0000-0000-0000E8910000}"/>
    <cellStyle name="40% - Dekorfärg3 3 7_Tabell 6a K" xfId="20462" xr:uid="{00000000-0005-0000-0000-0000E9910000}"/>
    <cellStyle name="40% - Dekorfärg3 3 8" xfId="1879" xr:uid="{00000000-0005-0000-0000-0000EA910000}"/>
    <cellStyle name="40% - Dekorfärg3 3 8 2" xfId="4071" xr:uid="{00000000-0005-0000-0000-0000EB910000}"/>
    <cellStyle name="40% - Dekorfärg3 3 8 2 2" xfId="8457" xr:uid="{00000000-0005-0000-0000-0000EC910000}"/>
    <cellStyle name="40% - Dekorfärg3 3 8 2 2 2" xfId="17342" xr:uid="{00000000-0005-0000-0000-0000ED910000}"/>
    <cellStyle name="40% - Dekorfärg3 3 8 2 2 2 2" xfId="50893" xr:uid="{00000000-0005-0000-0000-0000EE910000}"/>
    <cellStyle name="40% - Dekorfärg3 3 8 2 2 3" xfId="34839" xr:uid="{00000000-0005-0000-0000-0000EF910000}"/>
    <cellStyle name="40% - Dekorfärg3 3 8 2 2_Tabell 6a K" xfId="26275" xr:uid="{00000000-0005-0000-0000-0000F0910000}"/>
    <cellStyle name="40% - Dekorfärg3 3 8 2 3" xfId="12956" xr:uid="{00000000-0005-0000-0000-0000F1910000}"/>
    <cellStyle name="40% - Dekorfärg3 3 8 2 4" xfId="30453" xr:uid="{00000000-0005-0000-0000-0000F2910000}"/>
    <cellStyle name="40% - Dekorfärg3 3 8 2_Tabell 6a K" xfId="26007" xr:uid="{00000000-0005-0000-0000-0000F3910000}"/>
    <cellStyle name="40% - Dekorfärg3 3 8 3" xfId="6264" xr:uid="{00000000-0005-0000-0000-0000F4910000}"/>
    <cellStyle name="40% - Dekorfärg3 3 8 3 2" xfId="15149" xr:uid="{00000000-0005-0000-0000-0000F5910000}"/>
    <cellStyle name="40% - Dekorfärg3 3 8 3 3" xfId="32646" xr:uid="{00000000-0005-0000-0000-0000F6910000}"/>
    <cellStyle name="40% - Dekorfärg3 3 8 3_Tabell 6a K" xfId="24179" xr:uid="{00000000-0005-0000-0000-0000F7910000}"/>
    <cellStyle name="40% - Dekorfärg3 3 8 4" xfId="10764" xr:uid="{00000000-0005-0000-0000-0000F8910000}"/>
    <cellStyle name="40% - Dekorfärg3 3 8 4 2" xfId="50894" xr:uid="{00000000-0005-0000-0000-0000F9910000}"/>
    <cellStyle name="40% - Dekorfärg3 3 8 4 2 2" xfId="50895" xr:uid="{00000000-0005-0000-0000-0000FA910000}"/>
    <cellStyle name="40% - Dekorfärg3 3 8 4 3" xfId="50896" xr:uid="{00000000-0005-0000-0000-0000FB910000}"/>
    <cellStyle name="40% - Dekorfärg3 3 8 5" xfId="28261" xr:uid="{00000000-0005-0000-0000-0000FC910000}"/>
    <cellStyle name="40% - Dekorfärg3 3 8 6" xfId="50897" xr:uid="{00000000-0005-0000-0000-0000FD910000}"/>
    <cellStyle name="40% - Dekorfärg3 3 8_Tabell 6a K" xfId="23306" xr:uid="{00000000-0005-0000-0000-0000FE910000}"/>
    <cellStyle name="40% - Dekorfärg3 3 9" xfId="2367" xr:uid="{00000000-0005-0000-0000-0000FF910000}"/>
    <cellStyle name="40% - Dekorfärg3 3 9 2" xfId="6753" xr:uid="{00000000-0005-0000-0000-000000920000}"/>
    <cellStyle name="40% - Dekorfärg3 3 9 2 2" xfId="15638" xr:uid="{00000000-0005-0000-0000-000001920000}"/>
    <cellStyle name="40% - Dekorfärg3 3 9 2 3" xfId="33135" xr:uid="{00000000-0005-0000-0000-000002920000}"/>
    <cellStyle name="40% - Dekorfärg3 3 9 2_Tabell 6a K" xfId="19092" xr:uid="{00000000-0005-0000-0000-000003920000}"/>
    <cellStyle name="40% - Dekorfärg3 3 9 3" xfId="11252" xr:uid="{00000000-0005-0000-0000-000004920000}"/>
    <cellStyle name="40% - Dekorfärg3 3 9 3 2" xfId="50898" xr:uid="{00000000-0005-0000-0000-000005920000}"/>
    <cellStyle name="40% - Dekorfärg3 3 9 3 2 2" xfId="50899" xr:uid="{00000000-0005-0000-0000-000006920000}"/>
    <cellStyle name="40% - Dekorfärg3 3 9 3 3" xfId="50900" xr:uid="{00000000-0005-0000-0000-000007920000}"/>
    <cellStyle name="40% - Dekorfärg3 3 9 4" xfId="28749" xr:uid="{00000000-0005-0000-0000-000008920000}"/>
    <cellStyle name="40% - Dekorfärg3 3 9 5" xfId="50901" xr:uid="{00000000-0005-0000-0000-000009920000}"/>
    <cellStyle name="40% - Dekorfärg3 3 9_Tabell 6a K" xfId="22258" xr:uid="{00000000-0005-0000-0000-00000A920000}"/>
    <cellStyle name="40% - Dekorfärg3 3_Tabell 6a K" xfId="21529" xr:uid="{00000000-0005-0000-0000-00000B920000}"/>
    <cellStyle name="40% - Dekorfärg3 4" xfId="303" xr:uid="{00000000-0005-0000-0000-00000C920000}"/>
    <cellStyle name="40% - Dekorfärg3 4 10" xfId="50902" xr:uid="{00000000-0005-0000-0000-00000D920000}"/>
    <cellStyle name="40% - Dekorfärg3 4 11" xfId="50903" xr:uid="{00000000-0005-0000-0000-00000E920000}"/>
    <cellStyle name="40% - Dekorfärg3 4 2" xfId="515" xr:uid="{00000000-0005-0000-0000-00000F920000}"/>
    <cellStyle name="40% - Dekorfärg3 4 2 2" xfId="939" xr:uid="{00000000-0005-0000-0000-000010920000}"/>
    <cellStyle name="40% - Dekorfärg3 4 2 2 2" xfId="1901" xr:uid="{00000000-0005-0000-0000-000011920000}"/>
    <cellStyle name="40% - Dekorfärg3 4 2 2 2 2" xfId="4093" xr:uid="{00000000-0005-0000-0000-000012920000}"/>
    <cellStyle name="40% - Dekorfärg3 4 2 2 2 2 2" xfId="8479" xr:uid="{00000000-0005-0000-0000-000013920000}"/>
    <cellStyle name="40% - Dekorfärg3 4 2 2 2 2 2 2" xfId="17364" xr:uid="{00000000-0005-0000-0000-000014920000}"/>
    <cellStyle name="40% - Dekorfärg3 4 2 2 2 2 2 2 2" xfId="50904" xr:uid="{00000000-0005-0000-0000-000015920000}"/>
    <cellStyle name="40% - Dekorfärg3 4 2 2 2 2 2 3" xfId="34861" xr:uid="{00000000-0005-0000-0000-000016920000}"/>
    <cellStyle name="40% - Dekorfärg3 4 2 2 2 2 2_Tabell 6a K" xfId="20713" xr:uid="{00000000-0005-0000-0000-000017920000}"/>
    <cellStyle name="40% - Dekorfärg3 4 2 2 2 2 3" xfId="12978" xr:uid="{00000000-0005-0000-0000-000018920000}"/>
    <cellStyle name="40% - Dekorfärg3 4 2 2 2 2 4" xfId="30475" xr:uid="{00000000-0005-0000-0000-000019920000}"/>
    <cellStyle name="40% - Dekorfärg3 4 2 2 2 2_Tabell 6a K" xfId="24105" xr:uid="{00000000-0005-0000-0000-00001A920000}"/>
    <cellStyle name="40% - Dekorfärg3 4 2 2 2 3" xfId="6286" xr:uid="{00000000-0005-0000-0000-00001B920000}"/>
    <cellStyle name="40% - Dekorfärg3 4 2 2 2 3 2" xfId="15171" xr:uid="{00000000-0005-0000-0000-00001C920000}"/>
    <cellStyle name="40% - Dekorfärg3 4 2 2 2 3 3" xfId="32668" xr:uid="{00000000-0005-0000-0000-00001D920000}"/>
    <cellStyle name="40% - Dekorfärg3 4 2 2 2 3_Tabell 6a K" xfId="23725" xr:uid="{00000000-0005-0000-0000-00001E920000}"/>
    <cellStyle name="40% - Dekorfärg3 4 2 2 2 4" xfId="10786" xr:uid="{00000000-0005-0000-0000-00001F920000}"/>
    <cellStyle name="40% - Dekorfärg3 4 2 2 2 4 2" xfId="50905" xr:uid="{00000000-0005-0000-0000-000020920000}"/>
    <cellStyle name="40% - Dekorfärg3 4 2 2 2 4 2 2" xfId="50906" xr:uid="{00000000-0005-0000-0000-000021920000}"/>
    <cellStyle name="40% - Dekorfärg3 4 2 2 2 4 3" xfId="50907" xr:uid="{00000000-0005-0000-0000-000022920000}"/>
    <cellStyle name="40% - Dekorfärg3 4 2 2 2 5" xfId="28283" xr:uid="{00000000-0005-0000-0000-000023920000}"/>
    <cellStyle name="40% - Dekorfärg3 4 2 2 2 6" xfId="50908" xr:uid="{00000000-0005-0000-0000-000024920000}"/>
    <cellStyle name="40% - Dekorfärg3 4 2 2 2_Tabell 6a K" xfId="23837" xr:uid="{00000000-0005-0000-0000-000025920000}"/>
    <cellStyle name="40% - Dekorfärg3 4 2 2 3" xfId="3131" xr:uid="{00000000-0005-0000-0000-000026920000}"/>
    <cellStyle name="40% - Dekorfärg3 4 2 2 3 2" xfId="7517" xr:uid="{00000000-0005-0000-0000-000027920000}"/>
    <cellStyle name="40% - Dekorfärg3 4 2 2 3 2 2" xfId="16402" xr:uid="{00000000-0005-0000-0000-000028920000}"/>
    <cellStyle name="40% - Dekorfärg3 4 2 2 3 2 3" xfId="33899" xr:uid="{00000000-0005-0000-0000-000029920000}"/>
    <cellStyle name="40% - Dekorfärg3 4 2 2 3 2_Tabell 6a K" xfId="19649" xr:uid="{00000000-0005-0000-0000-00002A920000}"/>
    <cellStyle name="40% - Dekorfärg3 4 2 2 3 3" xfId="12016" xr:uid="{00000000-0005-0000-0000-00002B920000}"/>
    <cellStyle name="40% - Dekorfärg3 4 2 2 3 3 2" xfId="50909" xr:uid="{00000000-0005-0000-0000-00002C920000}"/>
    <cellStyle name="40% - Dekorfärg3 4 2 2 3 3 2 2" xfId="50910" xr:uid="{00000000-0005-0000-0000-00002D920000}"/>
    <cellStyle name="40% - Dekorfärg3 4 2 2 3 3 3" xfId="50911" xr:uid="{00000000-0005-0000-0000-00002E920000}"/>
    <cellStyle name="40% - Dekorfärg3 4 2 2 3 4" xfId="29513" xr:uid="{00000000-0005-0000-0000-00002F920000}"/>
    <cellStyle name="40% - Dekorfärg3 4 2 2 3 5" xfId="50912" xr:uid="{00000000-0005-0000-0000-000030920000}"/>
    <cellStyle name="40% - Dekorfärg3 4 2 2 3_Tabell 6a K" xfId="23455" xr:uid="{00000000-0005-0000-0000-000031920000}"/>
    <cellStyle name="40% - Dekorfärg3 4 2 2 4" xfId="5324" xr:uid="{00000000-0005-0000-0000-000032920000}"/>
    <cellStyle name="40% - Dekorfärg3 4 2 2 4 2" xfId="14209" xr:uid="{00000000-0005-0000-0000-000033920000}"/>
    <cellStyle name="40% - Dekorfärg3 4 2 2 4 3" xfId="31706" xr:uid="{00000000-0005-0000-0000-000034920000}"/>
    <cellStyle name="40% - Dekorfärg3 4 2 2 4_Tabell 6a K" xfId="19232" xr:uid="{00000000-0005-0000-0000-000035920000}"/>
    <cellStyle name="40% - Dekorfärg3 4 2 2 5" xfId="9824" xr:uid="{00000000-0005-0000-0000-000036920000}"/>
    <cellStyle name="40% - Dekorfärg3 4 2 2 5 2" xfId="50913" xr:uid="{00000000-0005-0000-0000-000037920000}"/>
    <cellStyle name="40% - Dekorfärg3 4 2 2 5 2 2" xfId="50914" xr:uid="{00000000-0005-0000-0000-000038920000}"/>
    <cellStyle name="40% - Dekorfärg3 4 2 2 5 3" xfId="50915" xr:uid="{00000000-0005-0000-0000-000039920000}"/>
    <cellStyle name="40% - Dekorfärg3 4 2 2 6" xfId="27321" xr:uid="{00000000-0005-0000-0000-00003A920000}"/>
    <cellStyle name="40% - Dekorfärg3 4 2 2 7" xfId="50916" xr:uid="{00000000-0005-0000-0000-00003B920000}"/>
    <cellStyle name="40% - Dekorfärg3 4 2 2_Tabell 6a K" xfId="20802" xr:uid="{00000000-0005-0000-0000-00003C920000}"/>
    <cellStyle name="40% - Dekorfärg3 4 2 3" xfId="1900" xr:uid="{00000000-0005-0000-0000-00003D920000}"/>
    <cellStyle name="40% - Dekorfärg3 4 2 3 2" xfId="4092" xr:uid="{00000000-0005-0000-0000-00003E920000}"/>
    <cellStyle name="40% - Dekorfärg3 4 2 3 2 2" xfId="8478" xr:uid="{00000000-0005-0000-0000-00003F920000}"/>
    <cellStyle name="40% - Dekorfärg3 4 2 3 2 2 2" xfId="17363" xr:uid="{00000000-0005-0000-0000-000040920000}"/>
    <cellStyle name="40% - Dekorfärg3 4 2 3 2 2 2 2" xfId="50917" xr:uid="{00000000-0005-0000-0000-000041920000}"/>
    <cellStyle name="40% - Dekorfärg3 4 2 3 2 2 3" xfId="34860" xr:uid="{00000000-0005-0000-0000-000042920000}"/>
    <cellStyle name="40% - Dekorfärg3 4 2 3 2 2_Tabell 6a K" xfId="25243" xr:uid="{00000000-0005-0000-0000-000043920000}"/>
    <cellStyle name="40% - Dekorfärg3 4 2 3 2 3" xfId="12977" xr:uid="{00000000-0005-0000-0000-000044920000}"/>
    <cellStyle name="40% - Dekorfärg3 4 2 3 2 4" xfId="30474" xr:uid="{00000000-0005-0000-0000-000045920000}"/>
    <cellStyle name="40% - Dekorfärg3 4 2 3 2_Tabell 6a K" xfId="24604" xr:uid="{00000000-0005-0000-0000-000046920000}"/>
    <cellStyle name="40% - Dekorfärg3 4 2 3 3" xfId="6285" xr:uid="{00000000-0005-0000-0000-000047920000}"/>
    <cellStyle name="40% - Dekorfärg3 4 2 3 3 2" xfId="15170" xr:uid="{00000000-0005-0000-0000-000048920000}"/>
    <cellStyle name="40% - Dekorfärg3 4 2 3 3 3" xfId="32667" xr:uid="{00000000-0005-0000-0000-000049920000}"/>
    <cellStyle name="40% - Dekorfärg3 4 2 3 3_Tabell 6a K" xfId="26469" xr:uid="{00000000-0005-0000-0000-00004A920000}"/>
    <cellStyle name="40% - Dekorfärg3 4 2 3 4" xfId="10785" xr:uid="{00000000-0005-0000-0000-00004B920000}"/>
    <cellStyle name="40% - Dekorfärg3 4 2 3 4 2" xfId="50918" xr:uid="{00000000-0005-0000-0000-00004C920000}"/>
    <cellStyle name="40% - Dekorfärg3 4 2 3 4 2 2" xfId="50919" xr:uid="{00000000-0005-0000-0000-00004D920000}"/>
    <cellStyle name="40% - Dekorfärg3 4 2 3 4 3" xfId="50920" xr:uid="{00000000-0005-0000-0000-00004E920000}"/>
    <cellStyle name="40% - Dekorfärg3 4 2 3 5" xfId="28282" xr:uid="{00000000-0005-0000-0000-00004F920000}"/>
    <cellStyle name="40% - Dekorfärg3 4 2 3 6" xfId="50921" xr:uid="{00000000-0005-0000-0000-000050920000}"/>
    <cellStyle name="40% - Dekorfärg3 4 2 3_Tabell 6a K" xfId="22973" xr:uid="{00000000-0005-0000-0000-000051920000}"/>
    <cellStyle name="40% - Dekorfärg3 4 2 4" xfId="2707" xr:uid="{00000000-0005-0000-0000-000052920000}"/>
    <cellStyle name="40% - Dekorfärg3 4 2 4 2" xfId="7093" xr:uid="{00000000-0005-0000-0000-000053920000}"/>
    <cellStyle name="40% - Dekorfärg3 4 2 4 2 2" xfId="15978" xr:uid="{00000000-0005-0000-0000-000054920000}"/>
    <cellStyle name="40% - Dekorfärg3 4 2 4 2 3" xfId="33475" xr:uid="{00000000-0005-0000-0000-000055920000}"/>
    <cellStyle name="40% - Dekorfärg3 4 2 4 2_Tabell 6a K" xfId="18568" xr:uid="{00000000-0005-0000-0000-000056920000}"/>
    <cellStyle name="40% - Dekorfärg3 4 2 4 3" xfId="11592" xr:uid="{00000000-0005-0000-0000-000057920000}"/>
    <cellStyle name="40% - Dekorfärg3 4 2 4 3 2" xfId="50922" xr:uid="{00000000-0005-0000-0000-000058920000}"/>
    <cellStyle name="40% - Dekorfärg3 4 2 4 3 2 2" xfId="50923" xr:uid="{00000000-0005-0000-0000-000059920000}"/>
    <cellStyle name="40% - Dekorfärg3 4 2 4 3 3" xfId="50924" xr:uid="{00000000-0005-0000-0000-00005A920000}"/>
    <cellStyle name="40% - Dekorfärg3 4 2 4 4" xfId="29089" xr:uid="{00000000-0005-0000-0000-00005B920000}"/>
    <cellStyle name="40% - Dekorfärg3 4 2 4 5" xfId="50925" xr:uid="{00000000-0005-0000-0000-00005C920000}"/>
    <cellStyle name="40% - Dekorfärg3 4 2 4_Tabell 6a K" xfId="21232" xr:uid="{00000000-0005-0000-0000-00005D920000}"/>
    <cellStyle name="40% - Dekorfärg3 4 2 5" xfId="4900" xr:uid="{00000000-0005-0000-0000-00005E920000}"/>
    <cellStyle name="40% - Dekorfärg3 4 2 5 2" xfId="13785" xr:uid="{00000000-0005-0000-0000-00005F920000}"/>
    <cellStyle name="40% - Dekorfärg3 4 2 5 3" xfId="31282" xr:uid="{00000000-0005-0000-0000-000060920000}"/>
    <cellStyle name="40% - Dekorfärg3 4 2 5_Tabell 6a K" xfId="18832" xr:uid="{00000000-0005-0000-0000-000061920000}"/>
    <cellStyle name="40% - Dekorfärg3 4 2 6" xfId="9400" xr:uid="{00000000-0005-0000-0000-000062920000}"/>
    <cellStyle name="40% - Dekorfärg3 4 2 6 2" xfId="50926" xr:uid="{00000000-0005-0000-0000-000063920000}"/>
    <cellStyle name="40% - Dekorfärg3 4 2 6 2 2" xfId="50927" xr:uid="{00000000-0005-0000-0000-000064920000}"/>
    <cellStyle name="40% - Dekorfärg3 4 2 6 3" xfId="50928" xr:uid="{00000000-0005-0000-0000-000065920000}"/>
    <cellStyle name="40% - Dekorfärg3 4 2 7" xfId="26897" xr:uid="{00000000-0005-0000-0000-000066920000}"/>
    <cellStyle name="40% - Dekorfärg3 4 2 8" xfId="50929" xr:uid="{00000000-0005-0000-0000-000067920000}"/>
    <cellStyle name="40% - Dekorfärg3 4 2_Tabell 6a K" xfId="22752" xr:uid="{00000000-0005-0000-0000-000068920000}"/>
    <cellStyle name="40% - Dekorfärg3 4 3" xfId="727" xr:uid="{00000000-0005-0000-0000-000069920000}"/>
    <cellStyle name="40% - Dekorfärg3 4 3 2" xfId="1902" xr:uid="{00000000-0005-0000-0000-00006A920000}"/>
    <cellStyle name="40% - Dekorfärg3 4 3 2 2" xfId="4094" xr:uid="{00000000-0005-0000-0000-00006B920000}"/>
    <cellStyle name="40% - Dekorfärg3 4 3 2 2 2" xfId="8480" xr:uid="{00000000-0005-0000-0000-00006C920000}"/>
    <cellStyle name="40% - Dekorfärg3 4 3 2 2 2 2" xfId="17365" xr:uid="{00000000-0005-0000-0000-00006D920000}"/>
    <cellStyle name="40% - Dekorfärg3 4 3 2 2 2 2 2" xfId="50930" xr:uid="{00000000-0005-0000-0000-00006E920000}"/>
    <cellStyle name="40% - Dekorfärg3 4 3 2 2 2 3" xfId="34862" xr:uid="{00000000-0005-0000-0000-00006F920000}"/>
    <cellStyle name="40% - Dekorfärg3 4 3 2 2 2_Tabell 6a K" xfId="8943" xr:uid="{00000000-0005-0000-0000-000070920000}"/>
    <cellStyle name="40% - Dekorfärg3 4 3 2 2 3" xfId="12979" xr:uid="{00000000-0005-0000-0000-000071920000}"/>
    <cellStyle name="40% - Dekorfärg3 4 3 2 2 4" xfId="30476" xr:uid="{00000000-0005-0000-0000-000072920000}"/>
    <cellStyle name="40% - Dekorfärg3 4 3 2 2_Tabell 6a K" xfId="20903" xr:uid="{00000000-0005-0000-0000-000073920000}"/>
    <cellStyle name="40% - Dekorfärg3 4 3 2 3" xfId="6287" xr:uid="{00000000-0005-0000-0000-000074920000}"/>
    <cellStyle name="40% - Dekorfärg3 4 3 2 3 2" xfId="15172" xr:uid="{00000000-0005-0000-0000-000075920000}"/>
    <cellStyle name="40% - Dekorfärg3 4 3 2 3 3" xfId="32669" xr:uid="{00000000-0005-0000-0000-000076920000}"/>
    <cellStyle name="40% - Dekorfärg3 4 3 2 3_Tabell 6a K" xfId="24252" xr:uid="{00000000-0005-0000-0000-000077920000}"/>
    <cellStyle name="40% - Dekorfärg3 4 3 2 4" xfId="10787" xr:uid="{00000000-0005-0000-0000-000078920000}"/>
    <cellStyle name="40% - Dekorfärg3 4 3 2 4 2" xfId="50931" xr:uid="{00000000-0005-0000-0000-000079920000}"/>
    <cellStyle name="40% - Dekorfärg3 4 3 2 4 2 2" xfId="50932" xr:uid="{00000000-0005-0000-0000-00007A920000}"/>
    <cellStyle name="40% - Dekorfärg3 4 3 2 4 3" xfId="50933" xr:uid="{00000000-0005-0000-0000-00007B920000}"/>
    <cellStyle name="40% - Dekorfärg3 4 3 2 5" xfId="28284" xr:uid="{00000000-0005-0000-0000-00007C920000}"/>
    <cellStyle name="40% - Dekorfärg3 4 3 2 6" xfId="50934" xr:uid="{00000000-0005-0000-0000-00007D920000}"/>
    <cellStyle name="40% - Dekorfärg3 4 3 2_Tabell 6a K" xfId="20262" xr:uid="{00000000-0005-0000-0000-00007E920000}"/>
    <cellStyle name="40% - Dekorfärg3 4 3 3" xfId="2919" xr:uid="{00000000-0005-0000-0000-00007F920000}"/>
    <cellStyle name="40% - Dekorfärg3 4 3 3 2" xfId="7305" xr:uid="{00000000-0005-0000-0000-000080920000}"/>
    <cellStyle name="40% - Dekorfärg3 4 3 3 2 2" xfId="16190" xr:uid="{00000000-0005-0000-0000-000081920000}"/>
    <cellStyle name="40% - Dekorfärg3 4 3 3 2 3" xfId="33687" xr:uid="{00000000-0005-0000-0000-000082920000}"/>
    <cellStyle name="40% - Dekorfärg3 4 3 3 2_Tabell 6a K" xfId="25650" xr:uid="{00000000-0005-0000-0000-000083920000}"/>
    <cellStyle name="40% - Dekorfärg3 4 3 3 3" xfId="11804" xr:uid="{00000000-0005-0000-0000-000084920000}"/>
    <cellStyle name="40% - Dekorfärg3 4 3 3 3 2" xfId="50935" xr:uid="{00000000-0005-0000-0000-000085920000}"/>
    <cellStyle name="40% - Dekorfärg3 4 3 3 3 2 2" xfId="50936" xr:uid="{00000000-0005-0000-0000-000086920000}"/>
    <cellStyle name="40% - Dekorfärg3 4 3 3 3 3" xfId="50937" xr:uid="{00000000-0005-0000-0000-000087920000}"/>
    <cellStyle name="40% - Dekorfärg3 4 3 3 4" xfId="29301" xr:uid="{00000000-0005-0000-0000-000088920000}"/>
    <cellStyle name="40% - Dekorfärg3 4 3 3 5" xfId="50938" xr:uid="{00000000-0005-0000-0000-000089920000}"/>
    <cellStyle name="40% - Dekorfärg3 4 3 3_Tabell 6a K" xfId="24735" xr:uid="{00000000-0005-0000-0000-00008A920000}"/>
    <cellStyle name="40% - Dekorfärg3 4 3 4" xfId="5112" xr:uid="{00000000-0005-0000-0000-00008B920000}"/>
    <cellStyle name="40% - Dekorfärg3 4 3 4 2" xfId="13997" xr:uid="{00000000-0005-0000-0000-00008C920000}"/>
    <cellStyle name="40% - Dekorfärg3 4 3 4 3" xfId="31494" xr:uid="{00000000-0005-0000-0000-00008D920000}"/>
    <cellStyle name="40% - Dekorfärg3 4 3 4_Tabell 6a K" xfId="26181" xr:uid="{00000000-0005-0000-0000-00008E920000}"/>
    <cellStyle name="40% - Dekorfärg3 4 3 5" xfId="9612" xr:uid="{00000000-0005-0000-0000-00008F920000}"/>
    <cellStyle name="40% - Dekorfärg3 4 3 5 2" xfId="50939" xr:uid="{00000000-0005-0000-0000-000090920000}"/>
    <cellStyle name="40% - Dekorfärg3 4 3 5 2 2" xfId="50940" xr:uid="{00000000-0005-0000-0000-000091920000}"/>
    <cellStyle name="40% - Dekorfärg3 4 3 5 3" xfId="50941" xr:uid="{00000000-0005-0000-0000-000092920000}"/>
    <cellStyle name="40% - Dekorfärg3 4 3 6" xfId="27109" xr:uid="{00000000-0005-0000-0000-000093920000}"/>
    <cellStyle name="40% - Dekorfärg3 4 3 7" xfId="50942" xr:uid="{00000000-0005-0000-0000-000094920000}"/>
    <cellStyle name="40% - Dekorfärg3 4 3_Tabell 6a K" xfId="25143" xr:uid="{00000000-0005-0000-0000-000095920000}"/>
    <cellStyle name="40% - Dekorfärg3 4 4" xfId="1151" xr:uid="{00000000-0005-0000-0000-000096920000}"/>
    <cellStyle name="40% - Dekorfärg3 4 4 2" xfId="1903" xr:uid="{00000000-0005-0000-0000-000097920000}"/>
    <cellStyle name="40% - Dekorfärg3 4 4 2 2" xfId="4095" xr:uid="{00000000-0005-0000-0000-000098920000}"/>
    <cellStyle name="40% - Dekorfärg3 4 4 2 2 2" xfId="8481" xr:uid="{00000000-0005-0000-0000-000099920000}"/>
    <cellStyle name="40% - Dekorfärg3 4 4 2 2 2 2" xfId="17366" xr:uid="{00000000-0005-0000-0000-00009A920000}"/>
    <cellStyle name="40% - Dekorfärg3 4 4 2 2 2 2 2" xfId="50943" xr:uid="{00000000-0005-0000-0000-00009B920000}"/>
    <cellStyle name="40% - Dekorfärg3 4 4 2 2 2 3" xfId="34863" xr:uid="{00000000-0005-0000-0000-00009C920000}"/>
    <cellStyle name="40% - Dekorfärg3 4 4 2 2 2_Tabell 6a K" xfId="24101" xr:uid="{00000000-0005-0000-0000-00009D920000}"/>
    <cellStyle name="40% - Dekorfärg3 4 4 2 2 3" xfId="12980" xr:uid="{00000000-0005-0000-0000-00009E920000}"/>
    <cellStyle name="40% - Dekorfärg3 4 4 2 2 4" xfId="30477" xr:uid="{00000000-0005-0000-0000-00009F920000}"/>
    <cellStyle name="40% - Dekorfärg3 4 4 2 2_Tabell 6a K" xfId="26009" xr:uid="{00000000-0005-0000-0000-0000A0920000}"/>
    <cellStyle name="40% - Dekorfärg3 4 4 2 3" xfId="6288" xr:uid="{00000000-0005-0000-0000-0000A1920000}"/>
    <cellStyle name="40% - Dekorfärg3 4 4 2 3 2" xfId="15173" xr:uid="{00000000-0005-0000-0000-0000A2920000}"/>
    <cellStyle name="40% - Dekorfärg3 4 4 2 3 3" xfId="32670" xr:uid="{00000000-0005-0000-0000-0000A3920000}"/>
    <cellStyle name="40% - Dekorfärg3 4 4 2 3_Tabell 6a K" xfId="23120" xr:uid="{00000000-0005-0000-0000-0000A4920000}"/>
    <cellStyle name="40% - Dekorfärg3 4 4 2 4" xfId="10788" xr:uid="{00000000-0005-0000-0000-0000A5920000}"/>
    <cellStyle name="40% - Dekorfärg3 4 4 2 4 2" xfId="50944" xr:uid="{00000000-0005-0000-0000-0000A6920000}"/>
    <cellStyle name="40% - Dekorfärg3 4 4 2 4 2 2" xfId="50945" xr:uid="{00000000-0005-0000-0000-0000A7920000}"/>
    <cellStyle name="40% - Dekorfärg3 4 4 2 4 3" xfId="50946" xr:uid="{00000000-0005-0000-0000-0000A8920000}"/>
    <cellStyle name="40% - Dekorfärg3 4 4 2 5" xfId="28285" xr:uid="{00000000-0005-0000-0000-0000A9920000}"/>
    <cellStyle name="40% - Dekorfärg3 4 4 2 6" xfId="50947" xr:uid="{00000000-0005-0000-0000-0000AA920000}"/>
    <cellStyle name="40% - Dekorfärg3 4 4 2_Tabell 6a K" xfId="20382" xr:uid="{00000000-0005-0000-0000-0000AB920000}"/>
    <cellStyle name="40% - Dekorfärg3 4 4 3" xfId="3343" xr:uid="{00000000-0005-0000-0000-0000AC920000}"/>
    <cellStyle name="40% - Dekorfärg3 4 4 3 2" xfId="7729" xr:uid="{00000000-0005-0000-0000-0000AD920000}"/>
    <cellStyle name="40% - Dekorfärg3 4 4 3 2 2" xfId="16614" xr:uid="{00000000-0005-0000-0000-0000AE920000}"/>
    <cellStyle name="40% - Dekorfärg3 4 4 3 2 3" xfId="34111" xr:uid="{00000000-0005-0000-0000-0000AF920000}"/>
    <cellStyle name="40% - Dekorfärg3 4 4 3 2_Tabell 6a K" xfId="23909" xr:uid="{00000000-0005-0000-0000-0000B0920000}"/>
    <cellStyle name="40% - Dekorfärg3 4 4 3 3" xfId="12228" xr:uid="{00000000-0005-0000-0000-0000B1920000}"/>
    <cellStyle name="40% - Dekorfärg3 4 4 3 3 2" xfId="50948" xr:uid="{00000000-0005-0000-0000-0000B2920000}"/>
    <cellStyle name="40% - Dekorfärg3 4 4 3 3 2 2" xfId="50949" xr:uid="{00000000-0005-0000-0000-0000B3920000}"/>
    <cellStyle name="40% - Dekorfärg3 4 4 3 3 3" xfId="50950" xr:uid="{00000000-0005-0000-0000-0000B4920000}"/>
    <cellStyle name="40% - Dekorfärg3 4 4 3 4" xfId="29725" xr:uid="{00000000-0005-0000-0000-0000B5920000}"/>
    <cellStyle name="40% - Dekorfärg3 4 4 3 5" xfId="50951" xr:uid="{00000000-0005-0000-0000-0000B6920000}"/>
    <cellStyle name="40% - Dekorfärg3 4 4 3_Tabell 6a K" xfId="24671" xr:uid="{00000000-0005-0000-0000-0000B7920000}"/>
    <cellStyle name="40% - Dekorfärg3 4 4 4" xfId="5536" xr:uid="{00000000-0005-0000-0000-0000B8920000}"/>
    <cellStyle name="40% - Dekorfärg3 4 4 4 2" xfId="14421" xr:uid="{00000000-0005-0000-0000-0000B9920000}"/>
    <cellStyle name="40% - Dekorfärg3 4 4 4 3" xfId="31918" xr:uid="{00000000-0005-0000-0000-0000BA920000}"/>
    <cellStyle name="40% - Dekorfärg3 4 4 4_Tabell 6a K" xfId="21402" xr:uid="{00000000-0005-0000-0000-0000BB920000}"/>
    <cellStyle name="40% - Dekorfärg3 4 4 5" xfId="10036" xr:uid="{00000000-0005-0000-0000-0000BC920000}"/>
    <cellStyle name="40% - Dekorfärg3 4 4 5 2" xfId="50952" xr:uid="{00000000-0005-0000-0000-0000BD920000}"/>
    <cellStyle name="40% - Dekorfärg3 4 4 5 2 2" xfId="50953" xr:uid="{00000000-0005-0000-0000-0000BE920000}"/>
    <cellStyle name="40% - Dekorfärg3 4 4 5 3" xfId="50954" xr:uid="{00000000-0005-0000-0000-0000BF920000}"/>
    <cellStyle name="40% - Dekorfärg3 4 4 6" xfId="27533" xr:uid="{00000000-0005-0000-0000-0000C0920000}"/>
    <cellStyle name="40% - Dekorfärg3 4 4 7" xfId="50955" xr:uid="{00000000-0005-0000-0000-0000C1920000}"/>
    <cellStyle name="40% - Dekorfärg3 4 4_Tabell 6a K" xfId="25344" xr:uid="{00000000-0005-0000-0000-0000C2920000}"/>
    <cellStyle name="40% - Dekorfärg3 4 5" xfId="1899" xr:uid="{00000000-0005-0000-0000-0000C3920000}"/>
    <cellStyle name="40% - Dekorfärg3 4 5 2" xfId="4091" xr:uid="{00000000-0005-0000-0000-0000C4920000}"/>
    <cellStyle name="40% - Dekorfärg3 4 5 2 2" xfId="8477" xr:uid="{00000000-0005-0000-0000-0000C5920000}"/>
    <cellStyle name="40% - Dekorfärg3 4 5 2 2 2" xfId="17362" xr:uid="{00000000-0005-0000-0000-0000C6920000}"/>
    <cellStyle name="40% - Dekorfärg3 4 5 2 2 2 2" xfId="50956" xr:uid="{00000000-0005-0000-0000-0000C7920000}"/>
    <cellStyle name="40% - Dekorfärg3 4 5 2 2 3" xfId="34859" xr:uid="{00000000-0005-0000-0000-0000C8920000}"/>
    <cellStyle name="40% - Dekorfärg3 4 5 2 2_Tabell 6a K" xfId="23074" xr:uid="{00000000-0005-0000-0000-0000C9920000}"/>
    <cellStyle name="40% - Dekorfärg3 4 5 2 3" xfId="12976" xr:uid="{00000000-0005-0000-0000-0000CA920000}"/>
    <cellStyle name="40% - Dekorfärg3 4 5 2 4" xfId="30473" xr:uid="{00000000-0005-0000-0000-0000CB920000}"/>
    <cellStyle name="40% - Dekorfärg3 4 5 2_Tabell 6a K" xfId="22434" xr:uid="{00000000-0005-0000-0000-0000CC920000}"/>
    <cellStyle name="40% - Dekorfärg3 4 5 3" xfId="6284" xr:uid="{00000000-0005-0000-0000-0000CD920000}"/>
    <cellStyle name="40% - Dekorfärg3 4 5 3 2" xfId="15169" xr:uid="{00000000-0005-0000-0000-0000CE920000}"/>
    <cellStyle name="40% - Dekorfärg3 4 5 3 3" xfId="32666" xr:uid="{00000000-0005-0000-0000-0000CF920000}"/>
    <cellStyle name="40% - Dekorfärg3 4 5 3_Tabell 6a K" xfId="20696" xr:uid="{00000000-0005-0000-0000-0000D0920000}"/>
    <cellStyle name="40% - Dekorfärg3 4 5 4" xfId="10784" xr:uid="{00000000-0005-0000-0000-0000D1920000}"/>
    <cellStyle name="40% - Dekorfärg3 4 5 4 2" xfId="50957" xr:uid="{00000000-0005-0000-0000-0000D2920000}"/>
    <cellStyle name="40% - Dekorfärg3 4 5 4 2 2" xfId="50958" xr:uid="{00000000-0005-0000-0000-0000D3920000}"/>
    <cellStyle name="40% - Dekorfärg3 4 5 4 3" xfId="50959" xr:uid="{00000000-0005-0000-0000-0000D4920000}"/>
    <cellStyle name="40% - Dekorfärg3 4 5 5" xfId="28281" xr:uid="{00000000-0005-0000-0000-0000D5920000}"/>
    <cellStyle name="40% - Dekorfärg3 4 5 6" xfId="50960" xr:uid="{00000000-0005-0000-0000-0000D6920000}"/>
    <cellStyle name="40% - Dekorfärg3 4 5_Tabell 6a K" xfId="18965" xr:uid="{00000000-0005-0000-0000-0000D7920000}"/>
    <cellStyle name="40% - Dekorfärg3 4 6" xfId="2495" xr:uid="{00000000-0005-0000-0000-0000D8920000}"/>
    <cellStyle name="40% - Dekorfärg3 4 6 2" xfId="6881" xr:uid="{00000000-0005-0000-0000-0000D9920000}"/>
    <cellStyle name="40% - Dekorfärg3 4 6 2 2" xfId="15766" xr:uid="{00000000-0005-0000-0000-0000DA920000}"/>
    <cellStyle name="40% - Dekorfärg3 4 6 2 3" xfId="33263" xr:uid="{00000000-0005-0000-0000-0000DB920000}"/>
    <cellStyle name="40% - Dekorfärg3 4 6 2_Tabell 6a K" xfId="21258" xr:uid="{00000000-0005-0000-0000-0000DC920000}"/>
    <cellStyle name="40% - Dekorfärg3 4 6 3" xfId="11380" xr:uid="{00000000-0005-0000-0000-0000DD920000}"/>
    <cellStyle name="40% - Dekorfärg3 4 6 3 2" xfId="50961" xr:uid="{00000000-0005-0000-0000-0000DE920000}"/>
    <cellStyle name="40% - Dekorfärg3 4 6 3 2 2" xfId="50962" xr:uid="{00000000-0005-0000-0000-0000DF920000}"/>
    <cellStyle name="40% - Dekorfärg3 4 6 3 3" xfId="50963" xr:uid="{00000000-0005-0000-0000-0000E0920000}"/>
    <cellStyle name="40% - Dekorfärg3 4 6 4" xfId="28877" xr:uid="{00000000-0005-0000-0000-0000E1920000}"/>
    <cellStyle name="40% - Dekorfärg3 4 6 5" xfId="50964" xr:uid="{00000000-0005-0000-0000-0000E2920000}"/>
    <cellStyle name="40% - Dekorfärg3 4 6_Tabell 6a K" xfId="19332" xr:uid="{00000000-0005-0000-0000-0000E3920000}"/>
    <cellStyle name="40% - Dekorfärg3 4 7" xfId="4688" xr:uid="{00000000-0005-0000-0000-0000E4920000}"/>
    <cellStyle name="40% - Dekorfärg3 4 7 2" xfId="13573" xr:uid="{00000000-0005-0000-0000-0000E5920000}"/>
    <cellStyle name="40% - Dekorfärg3 4 7 3" xfId="31070" xr:uid="{00000000-0005-0000-0000-0000E6920000}"/>
    <cellStyle name="40% - Dekorfärg3 4 7_Tabell 6a K" xfId="21788" xr:uid="{00000000-0005-0000-0000-0000E7920000}"/>
    <cellStyle name="40% - Dekorfärg3 4 8" xfId="9188" xr:uid="{00000000-0005-0000-0000-0000E8920000}"/>
    <cellStyle name="40% - Dekorfärg3 4 8 2" xfId="50965" xr:uid="{00000000-0005-0000-0000-0000E9920000}"/>
    <cellStyle name="40% - Dekorfärg3 4 8 2 2" xfId="50966" xr:uid="{00000000-0005-0000-0000-0000EA920000}"/>
    <cellStyle name="40% - Dekorfärg3 4 8 3" xfId="50967" xr:uid="{00000000-0005-0000-0000-0000EB920000}"/>
    <cellStyle name="40% - Dekorfärg3 4 9" xfId="26685" xr:uid="{00000000-0005-0000-0000-0000EC920000}"/>
    <cellStyle name="40% - Dekorfärg3 4_Tabell 6a K" xfId="22460" xr:uid="{00000000-0005-0000-0000-0000ED920000}"/>
    <cellStyle name="40% - Dekorfärg3 5" xfId="247" xr:uid="{00000000-0005-0000-0000-0000EE920000}"/>
    <cellStyle name="40% - Dekorfärg3 5 10" xfId="50968" xr:uid="{00000000-0005-0000-0000-0000EF920000}"/>
    <cellStyle name="40% - Dekorfärg3 5 11" xfId="50969" xr:uid="{00000000-0005-0000-0000-0000F0920000}"/>
    <cellStyle name="40% - Dekorfärg3 5 2" xfId="459" xr:uid="{00000000-0005-0000-0000-0000F1920000}"/>
    <cellStyle name="40% - Dekorfärg3 5 2 2" xfId="883" xr:uid="{00000000-0005-0000-0000-0000F2920000}"/>
    <cellStyle name="40% - Dekorfärg3 5 2 2 2" xfId="1906" xr:uid="{00000000-0005-0000-0000-0000F3920000}"/>
    <cellStyle name="40% - Dekorfärg3 5 2 2 2 2" xfId="4098" xr:uid="{00000000-0005-0000-0000-0000F4920000}"/>
    <cellStyle name="40% - Dekorfärg3 5 2 2 2 2 2" xfId="8484" xr:uid="{00000000-0005-0000-0000-0000F5920000}"/>
    <cellStyle name="40% - Dekorfärg3 5 2 2 2 2 2 2" xfId="17369" xr:uid="{00000000-0005-0000-0000-0000F6920000}"/>
    <cellStyle name="40% - Dekorfärg3 5 2 2 2 2 2 2 2" xfId="50970" xr:uid="{00000000-0005-0000-0000-0000F7920000}"/>
    <cellStyle name="40% - Dekorfärg3 5 2 2 2 2 2 3" xfId="34866" xr:uid="{00000000-0005-0000-0000-0000F8920000}"/>
    <cellStyle name="40% - Dekorfärg3 5 2 2 2 2 2_Tabell 6a K" xfId="25126" xr:uid="{00000000-0005-0000-0000-0000F9920000}"/>
    <cellStyle name="40% - Dekorfärg3 5 2 2 2 2 3" xfId="12983" xr:uid="{00000000-0005-0000-0000-0000FA920000}"/>
    <cellStyle name="40% - Dekorfärg3 5 2 2 2 2 4" xfId="30480" xr:uid="{00000000-0005-0000-0000-0000FB920000}"/>
    <cellStyle name="40% - Dekorfärg3 5 2 2 2 2_Tabell 6a K" xfId="18051" xr:uid="{00000000-0005-0000-0000-0000FC920000}"/>
    <cellStyle name="40% - Dekorfärg3 5 2 2 2 3" xfId="6291" xr:uid="{00000000-0005-0000-0000-0000FD920000}"/>
    <cellStyle name="40% - Dekorfärg3 5 2 2 2 3 2" xfId="15176" xr:uid="{00000000-0005-0000-0000-0000FE920000}"/>
    <cellStyle name="40% - Dekorfärg3 5 2 2 2 3 3" xfId="32673" xr:uid="{00000000-0005-0000-0000-0000FF920000}"/>
    <cellStyle name="40% - Dekorfärg3 5 2 2 2 3_Tabell 6a K" xfId="25302" xr:uid="{00000000-0005-0000-0000-000000930000}"/>
    <cellStyle name="40% - Dekorfärg3 5 2 2 2 4" xfId="10791" xr:uid="{00000000-0005-0000-0000-000001930000}"/>
    <cellStyle name="40% - Dekorfärg3 5 2 2 2 4 2" xfId="50971" xr:uid="{00000000-0005-0000-0000-000002930000}"/>
    <cellStyle name="40% - Dekorfärg3 5 2 2 2 4 2 2" xfId="50972" xr:uid="{00000000-0005-0000-0000-000003930000}"/>
    <cellStyle name="40% - Dekorfärg3 5 2 2 2 4 3" xfId="50973" xr:uid="{00000000-0005-0000-0000-000004930000}"/>
    <cellStyle name="40% - Dekorfärg3 5 2 2 2 5" xfId="28288" xr:uid="{00000000-0005-0000-0000-000005930000}"/>
    <cellStyle name="40% - Dekorfärg3 5 2 2 2 6" xfId="50974" xr:uid="{00000000-0005-0000-0000-000006930000}"/>
    <cellStyle name="40% - Dekorfärg3 5 2 2 2_Tabell 6a K" xfId="19758" xr:uid="{00000000-0005-0000-0000-000007930000}"/>
    <cellStyle name="40% - Dekorfärg3 5 2 2 3" xfId="3075" xr:uid="{00000000-0005-0000-0000-000008930000}"/>
    <cellStyle name="40% - Dekorfärg3 5 2 2 3 2" xfId="7461" xr:uid="{00000000-0005-0000-0000-000009930000}"/>
    <cellStyle name="40% - Dekorfärg3 5 2 2 3 2 2" xfId="16346" xr:uid="{00000000-0005-0000-0000-00000A930000}"/>
    <cellStyle name="40% - Dekorfärg3 5 2 2 3 2 3" xfId="33843" xr:uid="{00000000-0005-0000-0000-00000B930000}"/>
    <cellStyle name="40% - Dekorfärg3 5 2 2 3 2_Tabell 6a K" xfId="21004" xr:uid="{00000000-0005-0000-0000-00000C930000}"/>
    <cellStyle name="40% - Dekorfärg3 5 2 2 3 3" xfId="11960" xr:uid="{00000000-0005-0000-0000-00000D930000}"/>
    <cellStyle name="40% - Dekorfärg3 5 2 2 3 3 2" xfId="50975" xr:uid="{00000000-0005-0000-0000-00000E930000}"/>
    <cellStyle name="40% - Dekorfärg3 5 2 2 3 3 2 2" xfId="50976" xr:uid="{00000000-0005-0000-0000-00000F930000}"/>
    <cellStyle name="40% - Dekorfärg3 5 2 2 3 3 3" xfId="50977" xr:uid="{00000000-0005-0000-0000-000010930000}"/>
    <cellStyle name="40% - Dekorfärg3 5 2 2 3 4" xfId="29457" xr:uid="{00000000-0005-0000-0000-000011930000}"/>
    <cellStyle name="40% - Dekorfärg3 5 2 2 3 5" xfId="50978" xr:uid="{00000000-0005-0000-0000-000012930000}"/>
    <cellStyle name="40% - Dekorfärg3 5 2 2 3_Tabell 6a K" xfId="20180" xr:uid="{00000000-0005-0000-0000-000013930000}"/>
    <cellStyle name="40% - Dekorfärg3 5 2 2 4" xfId="5268" xr:uid="{00000000-0005-0000-0000-000014930000}"/>
    <cellStyle name="40% - Dekorfärg3 5 2 2 4 2" xfId="14153" xr:uid="{00000000-0005-0000-0000-000015930000}"/>
    <cellStyle name="40% - Dekorfärg3 5 2 2 4 3" xfId="31650" xr:uid="{00000000-0005-0000-0000-000016930000}"/>
    <cellStyle name="40% - Dekorfärg3 5 2 2 4_Tabell 6a K" xfId="23305" xr:uid="{00000000-0005-0000-0000-000017930000}"/>
    <cellStyle name="40% - Dekorfärg3 5 2 2 5" xfId="9768" xr:uid="{00000000-0005-0000-0000-000018930000}"/>
    <cellStyle name="40% - Dekorfärg3 5 2 2 5 2" xfId="50979" xr:uid="{00000000-0005-0000-0000-000019930000}"/>
    <cellStyle name="40% - Dekorfärg3 5 2 2 5 2 2" xfId="50980" xr:uid="{00000000-0005-0000-0000-00001A930000}"/>
    <cellStyle name="40% - Dekorfärg3 5 2 2 5 3" xfId="50981" xr:uid="{00000000-0005-0000-0000-00001B930000}"/>
    <cellStyle name="40% - Dekorfärg3 5 2 2 6" xfId="27265" xr:uid="{00000000-0005-0000-0000-00001C930000}"/>
    <cellStyle name="40% - Dekorfärg3 5 2 2 7" xfId="50982" xr:uid="{00000000-0005-0000-0000-00001D930000}"/>
    <cellStyle name="40% - Dekorfärg3 5 2 2_Tabell 6a K" xfId="18304" xr:uid="{00000000-0005-0000-0000-00001E930000}"/>
    <cellStyle name="40% - Dekorfärg3 5 2 3" xfId="1905" xr:uid="{00000000-0005-0000-0000-00001F930000}"/>
    <cellStyle name="40% - Dekorfärg3 5 2 3 2" xfId="4097" xr:uid="{00000000-0005-0000-0000-000020930000}"/>
    <cellStyle name="40% - Dekorfärg3 5 2 3 2 2" xfId="8483" xr:uid="{00000000-0005-0000-0000-000021930000}"/>
    <cellStyle name="40% - Dekorfärg3 5 2 3 2 2 2" xfId="17368" xr:uid="{00000000-0005-0000-0000-000022930000}"/>
    <cellStyle name="40% - Dekorfärg3 5 2 3 2 2 2 2" xfId="50983" xr:uid="{00000000-0005-0000-0000-000023930000}"/>
    <cellStyle name="40% - Dekorfärg3 5 2 3 2 2 3" xfId="34865" xr:uid="{00000000-0005-0000-0000-000024930000}"/>
    <cellStyle name="40% - Dekorfärg3 5 2 3 2 2_Tabell 6a K" xfId="20613" xr:uid="{00000000-0005-0000-0000-000025930000}"/>
    <cellStyle name="40% - Dekorfärg3 5 2 3 2 3" xfId="12982" xr:uid="{00000000-0005-0000-0000-000026930000}"/>
    <cellStyle name="40% - Dekorfärg3 5 2 3 2 4" xfId="30479" xr:uid="{00000000-0005-0000-0000-000027930000}"/>
    <cellStyle name="40% - Dekorfärg3 5 2 3 2_Tabell 6a K" xfId="26271" xr:uid="{00000000-0005-0000-0000-000028930000}"/>
    <cellStyle name="40% - Dekorfärg3 5 2 3 3" xfId="6290" xr:uid="{00000000-0005-0000-0000-000029930000}"/>
    <cellStyle name="40% - Dekorfärg3 5 2 3 3 2" xfId="15175" xr:uid="{00000000-0005-0000-0000-00002A930000}"/>
    <cellStyle name="40% - Dekorfärg3 5 2 3 3 3" xfId="32672" xr:uid="{00000000-0005-0000-0000-00002B930000}"/>
    <cellStyle name="40% - Dekorfärg3 5 2 3 3_Tabell 6a K" xfId="23402" xr:uid="{00000000-0005-0000-0000-00002C930000}"/>
    <cellStyle name="40% - Dekorfärg3 5 2 3 4" xfId="10790" xr:uid="{00000000-0005-0000-0000-00002D930000}"/>
    <cellStyle name="40% - Dekorfärg3 5 2 3 4 2" xfId="50984" xr:uid="{00000000-0005-0000-0000-00002E930000}"/>
    <cellStyle name="40% - Dekorfärg3 5 2 3 4 2 2" xfId="50985" xr:uid="{00000000-0005-0000-0000-00002F930000}"/>
    <cellStyle name="40% - Dekorfärg3 5 2 3 4 3" xfId="50986" xr:uid="{00000000-0005-0000-0000-000030930000}"/>
    <cellStyle name="40% - Dekorfärg3 5 2 3 5" xfId="28287" xr:uid="{00000000-0005-0000-0000-000031930000}"/>
    <cellStyle name="40% - Dekorfärg3 5 2 3 6" xfId="50987" xr:uid="{00000000-0005-0000-0000-000032930000}"/>
    <cellStyle name="40% - Dekorfärg3 5 2 3_Tabell 6a K" xfId="21668" xr:uid="{00000000-0005-0000-0000-000033930000}"/>
    <cellStyle name="40% - Dekorfärg3 5 2 4" xfId="2651" xr:uid="{00000000-0005-0000-0000-000034930000}"/>
    <cellStyle name="40% - Dekorfärg3 5 2 4 2" xfId="7037" xr:uid="{00000000-0005-0000-0000-000035930000}"/>
    <cellStyle name="40% - Dekorfärg3 5 2 4 2 2" xfId="15922" xr:uid="{00000000-0005-0000-0000-000036930000}"/>
    <cellStyle name="40% - Dekorfärg3 5 2 4 2 3" xfId="33419" xr:uid="{00000000-0005-0000-0000-000037930000}"/>
    <cellStyle name="40% - Dekorfärg3 5 2 4 2_Tabell 6a K" xfId="23573" xr:uid="{00000000-0005-0000-0000-000038930000}"/>
    <cellStyle name="40% - Dekorfärg3 5 2 4 3" xfId="11536" xr:uid="{00000000-0005-0000-0000-000039930000}"/>
    <cellStyle name="40% - Dekorfärg3 5 2 4 3 2" xfId="50988" xr:uid="{00000000-0005-0000-0000-00003A930000}"/>
    <cellStyle name="40% - Dekorfärg3 5 2 4 3 2 2" xfId="50989" xr:uid="{00000000-0005-0000-0000-00003B930000}"/>
    <cellStyle name="40% - Dekorfärg3 5 2 4 3 3" xfId="50990" xr:uid="{00000000-0005-0000-0000-00003C930000}"/>
    <cellStyle name="40% - Dekorfärg3 5 2 4 4" xfId="29033" xr:uid="{00000000-0005-0000-0000-00003D930000}"/>
    <cellStyle name="40% - Dekorfärg3 5 2 4 5" xfId="50991" xr:uid="{00000000-0005-0000-0000-00003E930000}"/>
    <cellStyle name="40% - Dekorfärg3 5 2 4_Tabell 6a K" xfId="26100" xr:uid="{00000000-0005-0000-0000-00003F930000}"/>
    <cellStyle name="40% - Dekorfärg3 5 2 5" xfId="4844" xr:uid="{00000000-0005-0000-0000-000040930000}"/>
    <cellStyle name="40% - Dekorfärg3 5 2 5 2" xfId="13729" xr:uid="{00000000-0005-0000-0000-000041930000}"/>
    <cellStyle name="40% - Dekorfärg3 5 2 5 3" xfId="31226" xr:uid="{00000000-0005-0000-0000-000042930000}"/>
    <cellStyle name="40% - Dekorfärg3 5 2 5_Tabell 6a K" xfId="25476" xr:uid="{00000000-0005-0000-0000-000043930000}"/>
    <cellStyle name="40% - Dekorfärg3 5 2 6" xfId="9344" xr:uid="{00000000-0005-0000-0000-000044930000}"/>
    <cellStyle name="40% - Dekorfärg3 5 2 6 2" xfId="50992" xr:uid="{00000000-0005-0000-0000-000045930000}"/>
    <cellStyle name="40% - Dekorfärg3 5 2 6 2 2" xfId="50993" xr:uid="{00000000-0005-0000-0000-000046930000}"/>
    <cellStyle name="40% - Dekorfärg3 5 2 6 3" xfId="50994" xr:uid="{00000000-0005-0000-0000-000047930000}"/>
    <cellStyle name="40% - Dekorfärg3 5 2 7" xfId="26841" xr:uid="{00000000-0005-0000-0000-000048930000}"/>
    <cellStyle name="40% - Dekorfärg3 5 2 8" xfId="50995" xr:uid="{00000000-0005-0000-0000-000049930000}"/>
    <cellStyle name="40% - Dekorfärg3 5 2_Tabell 6a K" xfId="21135" xr:uid="{00000000-0005-0000-0000-00004A930000}"/>
    <cellStyle name="40% - Dekorfärg3 5 3" xfId="671" xr:uid="{00000000-0005-0000-0000-00004B930000}"/>
    <cellStyle name="40% - Dekorfärg3 5 3 2" xfId="1907" xr:uid="{00000000-0005-0000-0000-00004C930000}"/>
    <cellStyle name="40% - Dekorfärg3 5 3 2 2" xfId="4099" xr:uid="{00000000-0005-0000-0000-00004D930000}"/>
    <cellStyle name="40% - Dekorfärg3 5 3 2 2 2" xfId="8485" xr:uid="{00000000-0005-0000-0000-00004E930000}"/>
    <cellStyle name="40% - Dekorfärg3 5 3 2 2 2 2" xfId="17370" xr:uid="{00000000-0005-0000-0000-00004F930000}"/>
    <cellStyle name="40% - Dekorfärg3 5 3 2 2 2 2 2" xfId="50996" xr:uid="{00000000-0005-0000-0000-000050930000}"/>
    <cellStyle name="40% - Dekorfärg3 5 3 2 2 2 3" xfId="34867" xr:uid="{00000000-0005-0000-0000-000051930000}"/>
    <cellStyle name="40% - Dekorfärg3 5 3 2 2 2_Tabell 6a K" xfId="25083" xr:uid="{00000000-0005-0000-0000-000052930000}"/>
    <cellStyle name="40% - Dekorfärg3 5 3 2 2 3" xfId="12984" xr:uid="{00000000-0005-0000-0000-000053930000}"/>
    <cellStyle name="40% - Dekorfärg3 5 3 2 2 4" xfId="30481" xr:uid="{00000000-0005-0000-0000-000054930000}"/>
    <cellStyle name="40% - Dekorfärg3 5 3 2 2_Tabell 6a K" xfId="20407" xr:uid="{00000000-0005-0000-0000-000055930000}"/>
    <cellStyle name="40% - Dekorfärg3 5 3 2 3" xfId="6292" xr:uid="{00000000-0005-0000-0000-000056930000}"/>
    <cellStyle name="40% - Dekorfärg3 5 3 2 3 2" xfId="15177" xr:uid="{00000000-0005-0000-0000-000057930000}"/>
    <cellStyle name="40% - Dekorfärg3 5 3 2 3 3" xfId="32674" xr:uid="{00000000-0005-0000-0000-000058930000}"/>
    <cellStyle name="40% - Dekorfärg3 5 3 2 3_Tabell 6a K" xfId="24273" xr:uid="{00000000-0005-0000-0000-000059930000}"/>
    <cellStyle name="40% - Dekorfärg3 5 3 2 4" xfId="10792" xr:uid="{00000000-0005-0000-0000-00005A930000}"/>
    <cellStyle name="40% - Dekorfärg3 5 3 2 4 2" xfId="50997" xr:uid="{00000000-0005-0000-0000-00005B930000}"/>
    <cellStyle name="40% - Dekorfärg3 5 3 2 4 2 2" xfId="50998" xr:uid="{00000000-0005-0000-0000-00005C930000}"/>
    <cellStyle name="40% - Dekorfärg3 5 3 2 4 3" xfId="50999" xr:uid="{00000000-0005-0000-0000-00005D930000}"/>
    <cellStyle name="40% - Dekorfärg3 5 3 2 5" xfId="28289" xr:uid="{00000000-0005-0000-0000-00005E930000}"/>
    <cellStyle name="40% - Dekorfärg3 5 3 2 6" xfId="51000" xr:uid="{00000000-0005-0000-0000-00005F930000}"/>
    <cellStyle name="40% - Dekorfärg3 5 3 2_Tabell 6a K" xfId="21928" xr:uid="{00000000-0005-0000-0000-000060930000}"/>
    <cellStyle name="40% - Dekorfärg3 5 3 3" xfId="2863" xr:uid="{00000000-0005-0000-0000-000061930000}"/>
    <cellStyle name="40% - Dekorfärg3 5 3 3 2" xfId="7249" xr:uid="{00000000-0005-0000-0000-000062930000}"/>
    <cellStyle name="40% - Dekorfärg3 5 3 3 2 2" xfId="16134" xr:uid="{00000000-0005-0000-0000-000063930000}"/>
    <cellStyle name="40% - Dekorfärg3 5 3 3 2 3" xfId="33631" xr:uid="{00000000-0005-0000-0000-000064930000}"/>
    <cellStyle name="40% - Dekorfärg3 5 3 3 2_Tabell 6a K" xfId="23465" xr:uid="{00000000-0005-0000-0000-000065930000}"/>
    <cellStyle name="40% - Dekorfärg3 5 3 3 3" xfId="11748" xr:uid="{00000000-0005-0000-0000-000066930000}"/>
    <cellStyle name="40% - Dekorfärg3 5 3 3 3 2" xfId="51001" xr:uid="{00000000-0005-0000-0000-000067930000}"/>
    <cellStyle name="40% - Dekorfärg3 5 3 3 3 2 2" xfId="51002" xr:uid="{00000000-0005-0000-0000-000068930000}"/>
    <cellStyle name="40% - Dekorfärg3 5 3 3 3 3" xfId="51003" xr:uid="{00000000-0005-0000-0000-000069930000}"/>
    <cellStyle name="40% - Dekorfärg3 5 3 3 4" xfId="29245" xr:uid="{00000000-0005-0000-0000-00006A930000}"/>
    <cellStyle name="40% - Dekorfärg3 5 3 3 5" xfId="51004" xr:uid="{00000000-0005-0000-0000-00006B930000}"/>
    <cellStyle name="40% - Dekorfärg3 5 3 3_Tabell 6a K" xfId="20841" xr:uid="{00000000-0005-0000-0000-00006C930000}"/>
    <cellStyle name="40% - Dekorfärg3 5 3 4" xfId="5056" xr:uid="{00000000-0005-0000-0000-00006D930000}"/>
    <cellStyle name="40% - Dekorfärg3 5 3 4 2" xfId="13941" xr:uid="{00000000-0005-0000-0000-00006E930000}"/>
    <cellStyle name="40% - Dekorfärg3 5 3 4 3" xfId="31438" xr:uid="{00000000-0005-0000-0000-00006F930000}"/>
    <cellStyle name="40% - Dekorfärg3 5 3 4_Tabell 6a K" xfId="26169" xr:uid="{00000000-0005-0000-0000-000070930000}"/>
    <cellStyle name="40% - Dekorfärg3 5 3 5" xfId="9556" xr:uid="{00000000-0005-0000-0000-000071930000}"/>
    <cellStyle name="40% - Dekorfärg3 5 3 5 2" xfId="51005" xr:uid="{00000000-0005-0000-0000-000072930000}"/>
    <cellStyle name="40% - Dekorfärg3 5 3 5 2 2" xfId="51006" xr:uid="{00000000-0005-0000-0000-000073930000}"/>
    <cellStyle name="40% - Dekorfärg3 5 3 5 3" xfId="51007" xr:uid="{00000000-0005-0000-0000-000074930000}"/>
    <cellStyle name="40% - Dekorfärg3 5 3 6" xfId="27053" xr:uid="{00000000-0005-0000-0000-000075930000}"/>
    <cellStyle name="40% - Dekorfärg3 5 3 7" xfId="51008" xr:uid="{00000000-0005-0000-0000-000076930000}"/>
    <cellStyle name="40% - Dekorfärg3 5 3_Tabell 6a K" xfId="19497" xr:uid="{00000000-0005-0000-0000-000077930000}"/>
    <cellStyle name="40% - Dekorfärg3 5 4" xfId="1095" xr:uid="{00000000-0005-0000-0000-000078930000}"/>
    <cellStyle name="40% - Dekorfärg3 5 4 2" xfId="1908" xr:uid="{00000000-0005-0000-0000-000079930000}"/>
    <cellStyle name="40% - Dekorfärg3 5 4 2 2" xfId="4100" xr:uid="{00000000-0005-0000-0000-00007A930000}"/>
    <cellStyle name="40% - Dekorfärg3 5 4 2 2 2" xfId="8486" xr:uid="{00000000-0005-0000-0000-00007B930000}"/>
    <cellStyle name="40% - Dekorfärg3 5 4 2 2 2 2" xfId="17371" xr:uid="{00000000-0005-0000-0000-00007C930000}"/>
    <cellStyle name="40% - Dekorfärg3 5 4 2 2 2 2 2" xfId="51009" xr:uid="{00000000-0005-0000-0000-00007D930000}"/>
    <cellStyle name="40% - Dekorfärg3 5 4 2 2 2 3" xfId="34868" xr:uid="{00000000-0005-0000-0000-00007E930000}"/>
    <cellStyle name="40% - Dekorfärg3 5 4 2 2 2_Tabell 6a K" xfId="18472" xr:uid="{00000000-0005-0000-0000-00007F930000}"/>
    <cellStyle name="40% - Dekorfärg3 5 4 2 2 3" xfId="12985" xr:uid="{00000000-0005-0000-0000-000080930000}"/>
    <cellStyle name="40% - Dekorfärg3 5 4 2 2 4" xfId="30482" xr:uid="{00000000-0005-0000-0000-000081930000}"/>
    <cellStyle name="40% - Dekorfärg3 5 4 2 2_Tabell 6a K" xfId="18721" xr:uid="{00000000-0005-0000-0000-000082930000}"/>
    <cellStyle name="40% - Dekorfärg3 5 4 2 3" xfId="6293" xr:uid="{00000000-0005-0000-0000-000083930000}"/>
    <cellStyle name="40% - Dekorfärg3 5 4 2 3 2" xfId="15178" xr:uid="{00000000-0005-0000-0000-000084930000}"/>
    <cellStyle name="40% - Dekorfärg3 5 4 2 3 3" xfId="32675" xr:uid="{00000000-0005-0000-0000-000085930000}"/>
    <cellStyle name="40% - Dekorfärg3 5 4 2 3_Tabell 6a K" xfId="22323" xr:uid="{00000000-0005-0000-0000-000086930000}"/>
    <cellStyle name="40% - Dekorfärg3 5 4 2 4" xfId="10793" xr:uid="{00000000-0005-0000-0000-000087930000}"/>
    <cellStyle name="40% - Dekorfärg3 5 4 2 4 2" xfId="51010" xr:uid="{00000000-0005-0000-0000-000088930000}"/>
    <cellStyle name="40% - Dekorfärg3 5 4 2 4 2 2" xfId="51011" xr:uid="{00000000-0005-0000-0000-000089930000}"/>
    <cellStyle name="40% - Dekorfärg3 5 4 2 4 3" xfId="51012" xr:uid="{00000000-0005-0000-0000-00008A930000}"/>
    <cellStyle name="40% - Dekorfärg3 5 4 2 5" xfId="28290" xr:uid="{00000000-0005-0000-0000-00008B930000}"/>
    <cellStyle name="40% - Dekorfärg3 5 4 2 6" xfId="51013" xr:uid="{00000000-0005-0000-0000-00008C930000}"/>
    <cellStyle name="40% - Dekorfärg3 5 4 2_Tabell 6a K" xfId="21137" xr:uid="{00000000-0005-0000-0000-00008D930000}"/>
    <cellStyle name="40% - Dekorfärg3 5 4 3" xfId="3287" xr:uid="{00000000-0005-0000-0000-00008E930000}"/>
    <cellStyle name="40% - Dekorfärg3 5 4 3 2" xfId="7673" xr:uid="{00000000-0005-0000-0000-00008F930000}"/>
    <cellStyle name="40% - Dekorfärg3 5 4 3 2 2" xfId="16558" xr:uid="{00000000-0005-0000-0000-000090930000}"/>
    <cellStyle name="40% - Dekorfärg3 5 4 3 2 3" xfId="34055" xr:uid="{00000000-0005-0000-0000-000091930000}"/>
    <cellStyle name="40% - Dekorfärg3 5 4 3 2_Tabell 6a K" xfId="18228" xr:uid="{00000000-0005-0000-0000-000092930000}"/>
    <cellStyle name="40% - Dekorfärg3 5 4 3 3" xfId="12172" xr:uid="{00000000-0005-0000-0000-000093930000}"/>
    <cellStyle name="40% - Dekorfärg3 5 4 3 3 2" xfId="51014" xr:uid="{00000000-0005-0000-0000-000094930000}"/>
    <cellStyle name="40% - Dekorfärg3 5 4 3 3 2 2" xfId="51015" xr:uid="{00000000-0005-0000-0000-000095930000}"/>
    <cellStyle name="40% - Dekorfärg3 5 4 3 3 3" xfId="51016" xr:uid="{00000000-0005-0000-0000-000096930000}"/>
    <cellStyle name="40% - Dekorfärg3 5 4 3 4" xfId="29669" xr:uid="{00000000-0005-0000-0000-000097930000}"/>
    <cellStyle name="40% - Dekorfärg3 5 4 3 5" xfId="51017" xr:uid="{00000000-0005-0000-0000-000098930000}"/>
    <cellStyle name="40% - Dekorfärg3 5 4 3_Tabell 6a K" xfId="19021" xr:uid="{00000000-0005-0000-0000-000099930000}"/>
    <cellStyle name="40% - Dekorfärg3 5 4 4" xfId="5480" xr:uid="{00000000-0005-0000-0000-00009A930000}"/>
    <cellStyle name="40% - Dekorfärg3 5 4 4 2" xfId="14365" xr:uid="{00000000-0005-0000-0000-00009B930000}"/>
    <cellStyle name="40% - Dekorfärg3 5 4 4 3" xfId="31862" xr:uid="{00000000-0005-0000-0000-00009C930000}"/>
    <cellStyle name="40% - Dekorfärg3 5 4 4_Tabell 6a K" xfId="23174" xr:uid="{00000000-0005-0000-0000-00009D930000}"/>
    <cellStyle name="40% - Dekorfärg3 5 4 5" xfId="9980" xr:uid="{00000000-0005-0000-0000-00009E930000}"/>
    <cellStyle name="40% - Dekorfärg3 5 4 5 2" xfId="51018" xr:uid="{00000000-0005-0000-0000-00009F930000}"/>
    <cellStyle name="40% - Dekorfärg3 5 4 5 2 2" xfId="51019" xr:uid="{00000000-0005-0000-0000-0000A0930000}"/>
    <cellStyle name="40% - Dekorfärg3 5 4 5 3" xfId="51020" xr:uid="{00000000-0005-0000-0000-0000A1930000}"/>
    <cellStyle name="40% - Dekorfärg3 5 4 6" xfId="27477" xr:uid="{00000000-0005-0000-0000-0000A2930000}"/>
    <cellStyle name="40% - Dekorfärg3 5 4 7" xfId="51021" xr:uid="{00000000-0005-0000-0000-0000A3930000}"/>
    <cellStyle name="40% - Dekorfärg3 5 4_Tabell 6a K" xfId="23569" xr:uid="{00000000-0005-0000-0000-0000A4930000}"/>
    <cellStyle name="40% - Dekorfärg3 5 5" xfId="1904" xr:uid="{00000000-0005-0000-0000-0000A5930000}"/>
    <cellStyle name="40% - Dekorfärg3 5 5 2" xfId="4096" xr:uid="{00000000-0005-0000-0000-0000A6930000}"/>
    <cellStyle name="40% - Dekorfärg3 5 5 2 2" xfId="8482" xr:uid="{00000000-0005-0000-0000-0000A7930000}"/>
    <cellStyle name="40% - Dekorfärg3 5 5 2 2 2" xfId="17367" xr:uid="{00000000-0005-0000-0000-0000A8930000}"/>
    <cellStyle name="40% - Dekorfärg3 5 5 2 2 2 2" xfId="51022" xr:uid="{00000000-0005-0000-0000-0000A9930000}"/>
    <cellStyle name="40% - Dekorfärg3 5 5 2 2 3" xfId="34864" xr:uid="{00000000-0005-0000-0000-0000AA930000}"/>
    <cellStyle name="40% - Dekorfärg3 5 5 2 2_Tabell 6a K" xfId="20062" xr:uid="{00000000-0005-0000-0000-0000AB930000}"/>
    <cellStyle name="40% - Dekorfärg3 5 5 2 3" xfId="12981" xr:uid="{00000000-0005-0000-0000-0000AC930000}"/>
    <cellStyle name="40% - Dekorfärg3 5 5 2 4" xfId="30478" xr:uid="{00000000-0005-0000-0000-0000AD930000}"/>
    <cellStyle name="40% - Dekorfärg3 5 5 2_Tabell 6a K" xfId="23839" xr:uid="{00000000-0005-0000-0000-0000AE930000}"/>
    <cellStyle name="40% - Dekorfärg3 5 5 3" xfId="6289" xr:uid="{00000000-0005-0000-0000-0000AF930000}"/>
    <cellStyle name="40% - Dekorfärg3 5 5 3 2" xfId="15174" xr:uid="{00000000-0005-0000-0000-0000B0930000}"/>
    <cellStyle name="40% - Dekorfärg3 5 5 3 3" xfId="32671" xr:uid="{00000000-0005-0000-0000-0000B1930000}"/>
    <cellStyle name="40% - Dekorfärg3 5 5 3_Tabell 6a K" xfId="21988" xr:uid="{00000000-0005-0000-0000-0000B2930000}"/>
    <cellStyle name="40% - Dekorfärg3 5 5 4" xfId="10789" xr:uid="{00000000-0005-0000-0000-0000B3930000}"/>
    <cellStyle name="40% - Dekorfärg3 5 5 4 2" xfId="51023" xr:uid="{00000000-0005-0000-0000-0000B4930000}"/>
    <cellStyle name="40% - Dekorfärg3 5 5 4 2 2" xfId="51024" xr:uid="{00000000-0005-0000-0000-0000B5930000}"/>
    <cellStyle name="40% - Dekorfärg3 5 5 4 3" xfId="51025" xr:uid="{00000000-0005-0000-0000-0000B6930000}"/>
    <cellStyle name="40% - Dekorfärg3 5 5 5" xfId="28286" xr:uid="{00000000-0005-0000-0000-0000B7930000}"/>
    <cellStyle name="40% - Dekorfärg3 5 5 6" xfId="51026" xr:uid="{00000000-0005-0000-0000-0000B8930000}"/>
    <cellStyle name="40% - Dekorfärg3 5 5_Tabell 6a K" xfId="24724" xr:uid="{00000000-0005-0000-0000-0000B9930000}"/>
    <cellStyle name="40% - Dekorfärg3 5 6" xfId="2439" xr:uid="{00000000-0005-0000-0000-0000BA930000}"/>
    <cellStyle name="40% - Dekorfärg3 5 6 2" xfId="6825" xr:uid="{00000000-0005-0000-0000-0000BB930000}"/>
    <cellStyle name="40% - Dekorfärg3 5 6 2 2" xfId="15710" xr:uid="{00000000-0005-0000-0000-0000BC930000}"/>
    <cellStyle name="40% - Dekorfärg3 5 6 2 3" xfId="33207" xr:uid="{00000000-0005-0000-0000-0000BD930000}"/>
    <cellStyle name="40% - Dekorfärg3 5 6 2_Tabell 6a K" xfId="25583" xr:uid="{00000000-0005-0000-0000-0000BE930000}"/>
    <cellStyle name="40% - Dekorfärg3 5 6 3" xfId="11324" xr:uid="{00000000-0005-0000-0000-0000BF930000}"/>
    <cellStyle name="40% - Dekorfärg3 5 6 3 2" xfId="51027" xr:uid="{00000000-0005-0000-0000-0000C0930000}"/>
    <cellStyle name="40% - Dekorfärg3 5 6 3 2 2" xfId="51028" xr:uid="{00000000-0005-0000-0000-0000C1930000}"/>
    <cellStyle name="40% - Dekorfärg3 5 6 3 3" xfId="51029" xr:uid="{00000000-0005-0000-0000-0000C2930000}"/>
    <cellStyle name="40% - Dekorfärg3 5 6 4" xfId="28821" xr:uid="{00000000-0005-0000-0000-0000C3930000}"/>
    <cellStyle name="40% - Dekorfärg3 5 6 5" xfId="51030" xr:uid="{00000000-0005-0000-0000-0000C4930000}"/>
    <cellStyle name="40% - Dekorfärg3 5 6_Tabell 6a K" xfId="18212" xr:uid="{00000000-0005-0000-0000-0000C5930000}"/>
    <cellStyle name="40% - Dekorfärg3 5 7" xfId="4632" xr:uid="{00000000-0005-0000-0000-0000C6930000}"/>
    <cellStyle name="40% - Dekorfärg3 5 7 2" xfId="13517" xr:uid="{00000000-0005-0000-0000-0000C7930000}"/>
    <cellStyle name="40% - Dekorfärg3 5 7 3" xfId="31014" xr:uid="{00000000-0005-0000-0000-0000C8930000}"/>
    <cellStyle name="40% - Dekorfärg3 5 7_Tabell 6a K" xfId="19604" xr:uid="{00000000-0005-0000-0000-0000C9930000}"/>
    <cellStyle name="40% - Dekorfärg3 5 8" xfId="9132" xr:uid="{00000000-0005-0000-0000-0000CA930000}"/>
    <cellStyle name="40% - Dekorfärg3 5 8 2" xfId="51031" xr:uid="{00000000-0005-0000-0000-0000CB930000}"/>
    <cellStyle name="40% - Dekorfärg3 5 8 2 2" xfId="51032" xr:uid="{00000000-0005-0000-0000-0000CC930000}"/>
    <cellStyle name="40% - Dekorfärg3 5 8 3" xfId="51033" xr:uid="{00000000-0005-0000-0000-0000CD930000}"/>
    <cellStyle name="40% - Dekorfärg3 5 9" xfId="26629" xr:uid="{00000000-0005-0000-0000-0000CE930000}"/>
    <cellStyle name="40% - Dekorfärg3 5_Tabell 6a K" xfId="25741" xr:uid="{00000000-0005-0000-0000-0000CF930000}"/>
    <cellStyle name="40% - Dekorfärg3 6" xfId="359" xr:uid="{00000000-0005-0000-0000-0000D0930000}"/>
    <cellStyle name="40% - Dekorfärg3 6 2" xfId="783" xr:uid="{00000000-0005-0000-0000-0000D1930000}"/>
    <cellStyle name="40% - Dekorfärg3 6 2 2" xfId="1910" xr:uid="{00000000-0005-0000-0000-0000D2930000}"/>
    <cellStyle name="40% - Dekorfärg3 6 2 2 2" xfId="4102" xr:uid="{00000000-0005-0000-0000-0000D3930000}"/>
    <cellStyle name="40% - Dekorfärg3 6 2 2 2 2" xfId="8488" xr:uid="{00000000-0005-0000-0000-0000D4930000}"/>
    <cellStyle name="40% - Dekorfärg3 6 2 2 2 2 2" xfId="17373" xr:uid="{00000000-0005-0000-0000-0000D5930000}"/>
    <cellStyle name="40% - Dekorfärg3 6 2 2 2 2 2 2" xfId="51034" xr:uid="{00000000-0005-0000-0000-0000D6930000}"/>
    <cellStyle name="40% - Dekorfärg3 6 2 2 2 2 3" xfId="34870" xr:uid="{00000000-0005-0000-0000-0000D7930000}"/>
    <cellStyle name="40% - Dekorfärg3 6 2 2 2 2_Tabell 6a K" xfId="22911" xr:uid="{00000000-0005-0000-0000-0000D8930000}"/>
    <cellStyle name="40% - Dekorfärg3 6 2 2 2 3" xfId="12987" xr:uid="{00000000-0005-0000-0000-0000D9930000}"/>
    <cellStyle name="40% - Dekorfärg3 6 2 2 2 4" xfId="30484" xr:uid="{00000000-0005-0000-0000-0000DA930000}"/>
    <cellStyle name="40% - Dekorfärg3 6 2 2 2_Tabell 6a K" xfId="24405" xr:uid="{00000000-0005-0000-0000-0000DB930000}"/>
    <cellStyle name="40% - Dekorfärg3 6 2 2 3" xfId="6295" xr:uid="{00000000-0005-0000-0000-0000DC930000}"/>
    <cellStyle name="40% - Dekorfärg3 6 2 2 3 2" xfId="15180" xr:uid="{00000000-0005-0000-0000-0000DD930000}"/>
    <cellStyle name="40% - Dekorfärg3 6 2 2 3 3" xfId="32677" xr:uid="{00000000-0005-0000-0000-0000DE930000}"/>
    <cellStyle name="40% - Dekorfärg3 6 2 2 3_Tabell 6a K" xfId="24597" xr:uid="{00000000-0005-0000-0000-0000DF930000}"/>
    <cellStyle name="40% - Dekorfärg3 6 2 2 4" xfId="10795" xr:uid="{00000000-0005-0000-0000-0000E0930000}"/>
    <cellStyle name="40% - Dekorfärg3 6 2 2 4 2" xfId="51035" xr:uid="{00000000-0005-0000-0000-0000E1930000}"/>
    <cellStyle name="40% - Dekorfärg3 6 2 2 4 2 2" xfId="51036" xr:uid="{00000000-0005-0000-0000-0000E2930000}"/>
    <cellStyle name="40% - Dekorfärg3 6 2 2 4 3" xfId="51037" xr:uid="{00000000-0005-0000-0000-0000E3930000}"/>
    <cellStyle name="40% - Dekorfärg3 6 2 2 5" xfId="28292" xr:uid="{00000000-0005-0000-0000-0000E4930000}"/>
    <cellStyle name="40% - Dekorfärg3 6 2 2 6" xfId="51038" xr:uid="{00000000-0005-0000-0000-0000E5930000}"/>
    <cellStyle name="40% - Dekorfärg3 6 2 2_Tabell 6a K" xfId="20473" xr:uid="{00000000-0005-0000-0000-0000E6930000}"/>
    <cellStyle name="40% - Dekorfärg3 6 2 3" xfId="2975" xr:uid="{00000000-0005-0000-0000-0000E7930000}"/>
    <cellStyle name="40% - Dekorfärg3 6 2 3 2" xfId="7361" xr:uid="{00000000-0005-0000-0000-0000E8930000}"/>
    <cellStyle name="40% - Dekorfärg3 6 2 3 2 2" xfId="16246" xr:uid="{00000000-0005-0000-0000-0000E9930000}"/>
    <cellStyle name="40% - Dekorfärg3 6 2 3 2 3" xfId="33743" xr:uid="{00000000-0005-0000-0000-0000EA930000}"/>
    <cellStyle name="40% - Dekorfärg3 6 2 3 2_Tabell 6a K" xfId="18861" xr:uid="{00000000-0005-0000-0000-0000EB930000}"/>
    <cellStyle name="40% - Dekorfärg3 6 2 3 3" xfId="11860" xr:uid="{00000000-0005-0000-0000-0000EC930000}"/>
    <cellStyle name="40% - Dekorfärg3 6 2 3 3 2" xfId="51039" xr:uid="{00000000-0005-0000-0000-0000ED930000}"/>
    <cellStyle name="40% - Dekorfärg3 6 2 3 3 2 2" xfId="51040" xr:uid="{00000000-0005-0000-0000-0000EE930000}"/>
    <cellStyle name="40% - Dekorfärg3 6 2 3 3 3" xfId="51041" xr:uid="{00000000-0005-0000-0000-0000EF930000}"/>
    <cellStyle name="40% - Dekorfärg3 6 2 3 4" xfId="29357" xr:uid="{00000000-0005-0000-0000-0000F0930000}"/>
    <cellStyle name="40% - Dekorfärg3 6 2 3 5" xfId="51042" xr:uid="{00000000-0005-0000-0000-0000F1930000}"/>
    <cellStyle name="40% - Dekorfärg3 6 2 3_Tabell 6a K" xfId="19100" xr:uid="{00000000-0005-0000-0000-0000F2930000}"/>
    <cellStyle name="40% - Dekorfärg3 6 2 4" xfId="5168" xr:uid="{00000000-0005-0000-0000-0000F3930000}"/>
    <cellStyle name="40% - Dekorfärg3 6 2 4 2" xfId="14053" xr:uid="{00000000-0005-0000-0000-0000F4930000}"/>
    <cellStyle name="40% - Dekorfärg3 6 2 4 3" xfId="31550" xr:uid="{00000000-0005-0000-0000-0000F5930000}"/>
    <cellStyle name="40% - Dekorfärg3 6 2 4_Tabell 6a K" xfId="25737" xr:uid="{00000000-0005-0000-0000-0000F6930000}"/>
    <cellStyle name="40% - Dekorfärg3 6 2 5" xfId="9668" xr:uid="{00000000-0005-0000-0000-0000F7930000}"/>
    <cellStyle name="40% - Dekorfärg3 6 2 5 2" xfId="51043" xr:uid="{00000000-0005-0000-0000-0000F8930000}"/>
    <cellStyle name="40% - Dekorfärg3 6 2 5 2 2" xfId="51044" xr:uid="{00000000-0005-0000-0000-0000F9930000}"/>
    <cellStyle name="40% - Dekorfärg3 6 2 5 3" xfId="51045" xr:uid="{00000000-0005-0000-0000-0000FA930000}"/>
    <cellStyle name="40% - Dekorfärg3 6 2 6" xfId="27165" xr:uid="{00000000-0005-0000-0000-0000FB930000}"/>
    <cellStyle name="40% - Dekorfärg3 6 2 7" xfId="51046" xr:uid="{00000000-0005-0000-0000-0000FC930000}"/>
    <cellStyle name="40% - Dekorfärg3 6 2_Tabell 6a K" xfId="22554" xr:uid="{00000000-0005-0000-0000-0000FD930000}"/>
    <cellStyle name="40% - Dekorfärg3 6 3" xfId="1909" xr:uid="{00000000-0005-0000-0000-0000FE930000}"/>
    <cellStyle name="40% - Dekorfärg3 6 3 2" xfId="4101" xr:uid="{00000000-0005-0000-0000-0000FF930000}"/>
    <cellStyle name="40% - Dekorfärg3 6 3 2 2" xfId="8487" xr:uid="{00000000-0005-0000-0000-000000940000}"/>
    <cellStyle name="40% - Dekorfärg3 6 3 2 2 2" xfId="17372" xr:uid="{00000000-0005-0000-0000-000001940000}"/>
    <cellStyle name="40% - Dekorfärg3 6 3 2 2 2 2" xfId="51047" xr:uid="{00000000-0005-0000-0000-000002940000}"/>
    <cellStyle name="40% - Dekorfärg3 6 3 2 2 3" xfId="34869" xr:uid="{00000000-0005-0000-0000-000003940000}"/>
    <cellStyle name="40% - Dekorfärg3 6 3 2 2_Tabell 6a K" xfId="18050" xr:uid="{00000000-0005-0000-0000-000004940000}"/>
    <cellStyle name="40% - Dekorfärg3 6 3 2 3" xfId="12986" xr:uid="{00000000-0005-0000-0000-000005940000}"/>
    <cellStyle name="40% - Dekorfärg3 6 3 2 4" xfId="30483" xr:uid="{00000000-0005-0000-0000-000006940000}"/>
    <cellStyle name="40% - Dekorfärg3 6 3 2_Tabell 6a K" xfId="22643" xr:uid="{00000000-0005-0000-0000-000007940000}"/>
    <cellStyle name="40% - Dekorfärg3 6 3 3" xfId="6294" xr:uid="{00000000-0005-0000-0000-000008940000}"/>
    <cellStyle name="40% - Dekorfärg3 6 3 3 2" xfId="15179" xr:uid="{00000000-0005-0000-0000-000009940000}"/>
    <cellStyle name="40% - Dekorfärg3 6 3 3 3" xfId="32676" xr:uid="{00000000-0005-0000-0000-00000A940000}"/>
    <cellStyle name="40% - Dekorfärg3 6 3 3_Tabell 6a K" xfId="20220" xr:uid="{00000000-0005-0000-0000-00000B940000}"/>
    <cellStyle name="40% - Dekorfärg3 6 3 4" xfId="10794" xr:uid="{00000000-0005-0000-0000-00000C940000}"/>
    <cellStyle name="40% - Dekorfärg3 6 3 4 2" xfId="51048" xr:uid="{00000000-0005-0000-0000-00000D940000}"/>
    <cellStyle name="40% - Dekorfärg3 6 3 4 2 2" xfId="51049" xr:uid="{00000000-0005-0000-0000-00000E940000}"/>
    <cellStyle name="40% - Dekorfärg3 6 3 4 3" xfId="51050" xr:uid="{00000000-0005-0000-0000-00000F940000}"/>
    <cellStyle name="40% - Dekorfärg3 6 3 5" xfId="28291" xr:uid="{00000000-0005-0000-0000-000010940000}"/>
    <cellStyle name="40% - Dekorfärg3 6 3 6" xfId="51051" xr:uid="{00000000-0005-0000-0000-000011940000}"/>
    <cellStyle name="40% - Dekorfärg3 6 3_Tabell 6a K" xfId="18967" xr:uid="{00000000-0005-0000-0000-000012940000}"/>
    <cellStyle name="40% - Dekorfärg3 6 4" xfId="2551" xr:uid="{00000000-0005-0000-0000-000013940000}"/>
    <cellStyle name="40% - Dekorfärg3 6 4 2" xfId="6937" xr:uid="{00000000-0005-0000-0000-000014940000}"/>
    <cellStyle name="40% - Dekorfärg3 6 4 2 2" xfId="15822" xr:uid="{00000000-0005-0000-0000-000015940000}"/>
    <cellStyle name="40% - Dekorfärg3 6 4 2 3" xfId="33319" xr:uid="{00000000-0005-0000-0000-000016940000}"/>
    <cellStyle name="40% - Dekorfärg3 6 4 2_Tabell 6a K" xfId="21750" xr:uid="{00000000-0005-0000-0000-000017940000}"/>
    <cellStyle name="40% - Dekorfärg3 6 4 3" xfId="11436" xr:uid="{00000000-0005-0000-0000-000018940000}"/>
    <cellStyle name="40% - Dekorfärg3 6 4 3 2" xfId="51052" xr:uid="{00000000-0005-0000-0000-000019940000}"/>
    <cellStyle name="40% - Dekorfärg3 6 4 3 2 2" xfId="51053" xr:uid="{00000000-0005-0000-0000-00001A940000}"/>
    <cellStyle name="40% - Dekorfärg3 6 4 3 3" xfId="51054" xr:uid="{00000000-0005-0000-0000-00001B940000}"/>
    <cellStyle name="40% - Dekorfärg3 6 4 4" xfId="28933" xr:uid="{00000000-0005-0000-0000-00001C940000}"/>
    <cellStyle name="40% - Dekorfärg3 6 4 5" xfId="51055" xr:uid="{00000000-0005-0000-0000-00001D940000}"/>
    <cellStyle name="40% - Dekorfärg3 6 4_Tabell 6a K" xfId="23384" xr:uid="{00000000-0005-0000-0000-00001E940000}"/>
    <cellStyle name="40% - Dekorfärg3 6 5" xfId="4744" xr:uid="{00000000-0005-0000-0000-00001F940000}"/>
    <cellStyle name="40% - Dekorfärg3 6 5 2" xfId="13629" xr:uid="{00000000-0005-0000-0000-000020940000}"/>
    <cellStyle name="40% - Dekorfärg3 6 5 3" xfId="31126" xr:uid="{00000000-0005-0000-0000-000021940000}"/>
    <cellStyle name="40% - Dekorfärg3 6 5_Tabell 6a K" xfId="21398" xr:uid="{00000000-0005-0000-0000-000022940000}"/>
    <cellStyle name="40% - Dekorfärg3 6 6" xfId="9244" xr:uid="{00000000-0005-0000-0000-000023940000}"/>
    <cellStyle name="40% - Dekorfärg3 6 6 2" xfId="51056" xr:uid="{00000000-0005-0000-0000-000024940000}"/>
    <cellStyle name="40% - Dekorfärg3 6 6 2 2" xfId="51057" xr:uid="{00000000-0005-0000-0000-000025940000}"/>
    <cellStyle name="40% - Dekorfärg3 6 6 3" xfId="51058" xr:uid="{00000000-0005-0000-0000-000026940000}"/>
    <cellStyle name="40% - Dekorfärg3 6 7" xfId="26741" xr:uid="{00000000-0005-0000-0000-000027940000}"/>
    <cellStyle name="40% - Dekorfärg3 6 8" xfId="51059" xr:uid="{00000000-0005-0000-0000-000028940000}"/>
    <cellStyle name="40% - Dekorfärg3 6 9" xfId="51060" xr:uid="{00000000-0005-0000-0000-000029940000}"/>
    <cellStyle name="40% - Dekorfärg3 6_Tabell 6a K" xfId="19228" xr:uid="{00000000-0005-0000-0000-00002A940000}"/>
    <cellStyle name="40% - Dekorfärg3 7" xfId="571" xr:uid="{00000000-0005-0000-0000-00002B940000}"/>
    <cellStyle name="40% - Dekorfärg3 7 2" xfId="1911" xr:uid="{00000000-0005-0000-0000-00002C940000}"/>
    <cellStyle name="40% - Dekorfärg3 7 2 2" xfId="4103" xr:uid="{00000000-0005-0000-0000-00002D940000}"/>
    <cellStyle name="40% - Dekorfärg3 7 2 2 2" xfId="8489" xr:uid="{00000000-0005-0000-0000-00002E940000}"/>
    <cellStyle name="40% - Dekorfärg3 7 2 2 2 2" xfId="17374" xr:uid="{00000000-0005-0000-0000-00002F940000}"/>
    <cellStyle name="40% - Dekorfärg3 7 2 2 2 2 2" xfId="51061" xr:uid="{00000000-0005-0000-0000-000030940000}"/>
    <cellStyle name="40% - Dekorfärg3 7 2 2 2 3" xfId="34871" xr:uid="{00000000-0005-0000-0000-000031940000}"/>
    <cellStyle name="40% - Dekorfärg3 7 2 2 2_Tabell 6a K" xfId="20927" xr:uid="{00000000-0005-0000-0000-000032940000}"/>
    <cellStyle name="40% - Dekorfärg3 7 2 2 3" xfId="12988" xr:uid="{00000000-0005-0000-0000-000033940000}"/>
    <cellStyle name="40% - Dekorfärg3 7 2 2 4" xfId="30485" xr:uid="{00000000-0005-0000-0000-000034940000}"/>
    <cellStyle name="40% - Dekorfärg3 7 2 2_Tabell 6a K" xfId="22232" xr:uid="{00000000-0005-0000-0000-000035940000}"/>
    <cellStyle name="40% - Dekorfärg3 7 2 3" xfId="6296" xr:uid="{00000000-0005-0000-0000-000036940000}"/>
    <cellStyle name="40% - Dekorfärg3 7 2 3 2" xfId="15181" xr:uid="{00000000-0005-0000-0000-000037940000}"/>
    <cellStyle name="40% - Dekorfärg3 7 2 3 3" xfId="32678" xr:uid="{00000000-0005-0000-0000-000038940000}"/>
    <cellStyle name="40% - Dekorfärg3 7 2 3_Tabell 6a K" xfId="20559" xr:uid="{00000000-0005-0000-0000-000039940000}"/>
    <cellStyle name="40% - Dekorfärg3 7 2 4" xfId="10796" xr:uid="{00000000-0005-0000-0000-00003A940000}"/>
    <cellStyle name="40% - Dekorfärg3 7 2 4 2" xfId="51062" xr:uid="{00000000-0005-0000-0000-00003B940000}"/>
    <cellStyle name="40% - Dekorfärg3 7 2 4 2 2" xfId="51063" xr:uid="{00000000-0005-0000-0000-00003C940000}"/>
    <cellStyle name="40% - Dekorfärg3 7 2 4 3" xfId="51064" xr:uid="{00000000-0005-0000-0000-00003D940000}"/>
    <cellStyle name="40% - Dekorfärg3 7 2 5" xfId="28293" xr:uid="{00000000-0005-0000-0000-00003E940000}"/>
    <cellStyle name="40% - Dekorfärg3 7 2 6" xfId="51065" xr:uid="{00000000-0005-0000-0000-00003F940000}"/>
    <cellStyle name="40% - Dekorfärg3 7 2_Tabell 6a K" xfId="24814" xr:uid="{00000000-0005-0000-0000-000040940000}"/>
    <cellStyle name="40% - Dekorfärg3 7 3" xfId="2763" xr:uid="{00000000-0005-0000-0000-000041940000}"/>
    <cellStyle name="40% - Dekorfärg3 7 3 2" xfId="7149" xr:uid="{00000000-0005-0000-0000-000042940000}"/>
    <cellStyle name="40% - Dekorfärg3 7 3 2 2" xfId="16034" xr:uid="{00000000-0005-0000-0000-000043940000}"/>
    <cellStyle name="40% - Dekorfärg3 7 3 2 3" xfId="33531" xr:uid="{00000000-0005-0000-0000-000044940000}"/>
    <cellStyle name="40% - Dekorfärg3 7 3 2_Tabell 6a K" xfId="20702" xr:uid="{00000000-0005-0000-0000-000045940000}"/>
    <cellStyle name="40% - Dekorfärg3 7 3 3" xfId="11648" xr:uid="{00000000-0005-0000-0000-000046940000}"/>
    <cellStyle name="40% - Dekorfärg3 7 3 3 2" xfId="51066" xr:uid="{00000000-0005-0000-0000-000047940000}"/>
    <cellStyle name="40% - Dekorfärg3 7 3 3 2 2" xfId="51067" xr:uid="{00000000-0005-0000-0000-000048940000}"/>
    <cellStyle name="40% - Dekorfärg3 7 3 3 3" xfId="51068" xr:uid="{00000000-0005-0000-0000-000049940000}"/>
    <cellStyle name="40% - Dekorfärg3 7 3 4" xfId="29145" xr:uid="{00000000-0005-0000-0000-00004A940000}"/>
    <cellStyle name="40% - Dekorfärg3 7 3 5" xfId="51069" xr:uid="{00000000-0005-0000-0000-00004B940000}"/>
    <cellStyle name="40% - Dekorfärg3 7 3_Tabell 6a K" xfId="24260" xr:uid="{00000000-0005-0000-0000-00004C940000}"/>
    <cellStyle name="40% - Dekorfärg3 7 4" xfId="4956" xr:uid="{00000000-0005-0000-0000-00004D940000}"/>
    <cellStyle name="40% - Dekorfärg3 7 4 2" xfId="13841" xr:uid="{00000000-0005-0000-0000-00004E940000}"/>
    <cellStyle name="40% - Dekorfärg3 7 4 3" xfId="31338" xr:uid="{00000000-0005-0000-0000-00004F940000}"/>
    <cellStyle name="40% - Dekorfärg3 7 4_Tabell 6a K" xfId="20934" xr:uid="{00000000-0005-0000-0000-000050940000}"/>
    <cellStyle name="40% - Dekorfärg3 7 5" xfId="9456" xr:uid="{00000000-0005-0000-0000-000051940000}"/>
    <cellStyle name="40% - Dekorfärg3 7 5 2" xfId="51070" xr:uid="{00000000-0005-0000-0000-000052940000}"/>
    <cellStyle name="40% - Dekorfärg3 7 5 2 2" xfId="51071" xr:uid="{00000000-0005-0000-0000-000053940000}"/>
    <cellStyle name="40% - Dekorfärg3 7 5 3" xfId="51072" xr:uid="{00000000-0005-0000-0000-000054940000}"/>
    <cellStyle name="40% - Dekorfärg3 7 6" xfId="26953" xr:uid="{00000000-0005-0000-0000-000055940000}"/>
    <cellStyle name="40% - Dekorfärg3 7 7" xfId="51073" xr:uid="{00000000-0005-0000-0000-000056940000}"/>
    <cellStyle name="40% - Dekorfärg3 7_Tabell 6a K" xfId="18423" xr:uid="{00000000-0005-0000-0000-000057940000}"/>
    <cellStyle name="40% - Dekorfärg3 8" xfId="995" xr:uid="{00000000-0005-0000-0000-000058940000}"/>
    <cellStyle name="40% - Dekorfärg3 8 2" xfId="1912" xr:uid="{00000000-0005-0000-0000-000059940000}"/>
    <cellStyle name="40% - Dekorfärg3 8 2 2" xfId="4104" xr:uid="{00000000-0005-0000-0000-00005A940000}"/>
    <cellStyle name="40% - Dekorfärg3 8 2 2 2" xfId="8490" xr:uid="{00000000-0005-0000-0000-00005B940000}"/>
    <cellStyle name="40% - Dekorfärg3 8 2 2 2 2" xfId="17375" xr:uid="{00000000-0005-0000-0000-00005C940000}"/>
    <cellStyle name="40% - Dekorfärg3 8 2 2 2 2 2" xfId="51074" xr:uid="{00000000-0005-0000-0000-00005D940000}"/>
    <cellStyle name="40% - Dekorfärg3 8 2 2 2 3" xfId="34872" xr:uid="{00000000-0005-0000-0000-00005E940000}"/>
    <cellStyle name="40% - Dekorfärg3 8 2 2 2_Tabell 6a K" xfId="20893" xr:uid="{00000000-0005-0000-0000-00005F940000}"/>
    <cellStyle name="40% - Dekorfärg3 8 2 2 3" xfId="12989" xr:uid="{00000000-0005-0000-0000-000060940000}"/>
    <cellStyle name="40% - Dekorfärg3 8 2 2 4" xfId="30486" xr:uid="{00000000-0005-0000-0000-000061940000}"/>
    <cellStyle name="40% - Dekorfärg3 8 2 2_Tabell 6a K" xfId="22762" xr:uid="{00000000-0005-0000-0000-000062940000}"/>
    <cellStyle name="40% - Dekorfärg3 8 2 3" xfId="6297" xr:uid="{00000000-0005-0000-0000-000063940000}"/>
    <cellStyle name="40% - Dekorfärg3 8 2 3 2" xfId="15182" xr:uid="{00000000-0005-0000-0000-000064940000}"/>
    <cellStyle name="40% - Dekorfärg3 8 2 3 3" xfId="32679" xr:uid="{00000000-0005-0000-0000-000065940000}"/>
    <cellStyle name="40% - Dekorfärg3 8 2 3_Tabell 6a K" xfId="20641" xr:uid="{00000000-0005-0000-0000-000066940000}"/>
    <cellStyle name="40% - Dekorfärg3 8 2 4" xfId="10797" xr:uid="{00000000-0005-0000-0000-000067940000}"/>
    <cellStyle name="40% - Dekorfärg3 8 2 4 2" xfId="51075" xr:uid="{00000000-0005-0000-0000-000068940000}"/>
    <cellStyle name="40% - Dekorfärg3 8 2 4 2 2" xfId="51076" xr:uid="{00000000-0005-0000-0000-000069940000}"/>
    <cellStyle name="40% - Dekorfärg3 8 2 4 3" xfId="51077" xr:uid="{00000000-0005-0000-0000-00006A940000}"/>
    <cellStyle name="40% - Dekorfärg3 8 2 5" xfId="28294" xr:uid="{00000000-0005-0000-0000-00006B940000}"/>
    <cellStyle name="40% - Dekorfärg3 8 2 6" xfId="51078" xr:uid="{00000000-0005-0000-0000-00006C940000}"/>
    <cellStyle name="40% - Dekorfärg3 8 2_Tabell 6a K" xfId="18081" xr:uid="{00000000-0005-0000-0000-00006D940000}"/>
    <cellStyle name="40% - Dekorfärg3 8 3" xfId="3187" xr:uid="{00000000-0005-0000-0000-00006E940000}"/>
    <cellStyle name="40% - Dekorfärg3 8 3 2" xfId="7573" xr:uid="{00000000-0005-0000-0000-00006F940000}"/>
    <cellStyle name="40% - Dekorfärg3 8 3 2 2" xfId="16458" xr:uid="{00000000-0005-0000-0000-000070940000}"/>
    <cellStyle name="40% - Dekorfärg3 8 3 2 3" xfId="33955" xr:uid="{00000000-0005-0000-0000-000071940000}"/>
    <cellStyle name="40% - Dekorfärg3 8 3 2_Tabell 6a K" xfId="21198" xr:uid="{00000000-0005-0000-0000-000072940000}"/>
    <cellStyle name="40% - Dekorfärg3 8 3 3" xfId="12072" xr:uid="{00000000-0005-0000-0000-000073940000}"/>
    <cellStyle name="40% - Dekorfärg3 8 3 3 2" xfId="51079" xr:uid="{00000000-0005-0000-0000-000074940000}"/>
    <cellStyle name="40% - Dekorfärg3 8 3 3 2 2" xfId="51080" xr:uid="{00000000-0005-0000-0000-000075940000}"/>
    <cellStyle name="40% - Dekorfärg3 8 3 3 3" xfId="51081" xr:uid="{00000000-0005-0000-0000-000076940000}"/>
    <cellStyle name="40% - Dekorfärg3 8 3 4" xfId="29569" xr:uid="{00000000-0005-0000-0000-000077940000}"/>
    <cellStyle name="40% - Dekorfärg3 8 3 5" xfId="51082" xr:uid="{00000000-0005-0000-0000-000078940000}"/>
    <cellStyle name="40% - Dekorfärg3 8 3_Tabell 6a K" xfId="22379" xr:uid="{00000000-0005-0000-0000-000079940000}"/>
    <cellStyle name="40% - Dekorfärg3 8 4" xfId="5380" xr:uid="{00000000-0005-0000-0000-00007A940000}"/>
    <cellStyle name="40% - Dekorfärg3 8 4 2" xfId="14265" xr:uid="{00000000-0005-0000-0000-00007B940000}"/>
    <cellStyle name="40% - Dekorfärg3 8 4 3" xfId="31762" xr:uid="{00000000-0005-0000-0000-00007C940000}"/>
    <cellStyle name="40% - Dekorfärg3 8 4_Tabell 6a K" xfId="23903" xr:uid="{00000000-0005-0000-0000-00007D940000}"/>
    <cellStyle name="40% - Dekorfärg3 8 5" xfId="9880" xr:uid="{00000000-0005-0000-0000-00007E940000}"/>
    <cellStyle name="40% - Dekorfärg3 8 5 2" xfId="51083" xr:uid="{00000000-0005-0000-0000-00007F940000}"/>
    <cellStyle name="40% - Dekorfärg3 8 5 2 2" xfId="51084" xr:uid="{00000000-0005-0000-0000-000080940000}"/>
    <cellStyle name="40% - Dekorfärg3 8 5 3" xfId="51085" xr:uid="{00000000-0005-0000-0000-000081940000}"/>
    <cellStyle name="40% - Dekorfärg3 8 6" xfId="27377" xr:uid="{00000000-0005-0000-0000-000082940000}"/>
    <cellStyle name="40% - Dekorfärg3 8 7" xfId="51086" xr:uid="{00000000-0005-0000-0000-000083940000}"/>
    <cellStyle name="40% - Dekorfärg3 8_Tabell 6a K" xfId="24000" xr:uid="{00000000-0005-0000-0000-000084940000}"/>
    <cellStyle name="40% - Dekorfärg3 9" xfId="1209" xr:uid="{00000000-0005-0000-0000-000085940000}"/>
    <cellStyle name="40% - Dekorfärg3 9 2" xfId="1913" xr:uid="{00000000-0005-0000-0000-000086940000}"/>
    <cellStyle name="40% - Dekorfärg3 9 2 2" xfId="4105" xr:uid="{00000000-0005-0000-0000-000087940000}"/>
    <cellStyle name="40% - Dekorfärg3 9 2 2 2" xfId="8491" xr:uid="{00000000-0005-0000-0000-000088940000}"/>
    <cellStyle name="40% - Dekorfärg3 9 2 2 2 2" xfId="17376" xr:uid="{00000000-0005-0000-0000-000089940000}"/>
    <cellStyle name="40% - Dekorfärg3 9 2 2 2 2 2" xfId="51087" xr:uid="{00000000-0005-0000-0000-00008A940000}"/>
    <cellStyle name="40% - Dekorfärg3 9 2 2 2 3" xfId="34873" xr:uid="{00000000-0005-0000-0000-00008B940000}"/>
    <cellStyle name="40% - Dekorfärg3 9 2 2 2_Tabell 6a K" xfId="19764" xr:uid="{00000000-0005-0000-0000-00008C940000}"/>
    <cellStyle name="40% - Dekorfärg3 9 2 2 3" xfId="12990" xr:uid="{00000000-0005-0000-0000-00008D940000}"/>
    <cellStyle name="40% - Dekorfärg3 9 2 2 4" xfId="30487" xr:uid="{00000000-0005-0000-0000-00008E940000}"/>
    <cellStyle name="40% - Dekorfärg3 9 2 2_Tabell 6a K" xfId="19498" xr:uid="{00000000-0005-0000-0000-00008F940000}"/>
    <cellStyle name="40% - Dekorfärg3 9 2 3" xfId="6298" xr:uid="{00000000-0005-0000-0000-000090940000}"/>
    <cellStyle name="40% - Dekorfärg3 9 2 3 2" xfId="15183" xr:uid="{00000000-0005-0000-0000-000091940000}"/>
    <cellStyle name="40% - Dekorfärg3 9 2 3 3" xfId="32680" xr:uid="{00000000-0005-0000-0000-000092940000}"/>
    <cellStyle name="40% - Dekorfärg3 9 2 3_Tabell 6a K" xfId="23125" xr:uid="{00000000-0005-0000-0000-000093940000}"/>
    <cellStyle name="40% - Dekorfärg3 9 2 4" xfId="10798" xr:uid="{00000000-0005-0000-0000-000094940000}"/>
    <cellStyle name="40% - Dekorfärg3 9 2 4 2" xfId="51088" xr:uid="{00000000-0005-0000-0000-000095940000}"/>
    <cellStyle name="40% - Dekorfärg3 9 2 4 2 2" xfId="51089" xr:uid="{00000000-0005-0000-0000-000096940000}"/>
    <cellStyle name="40% - Dekorfärg3 9 2 4 3" xfId="51090" xr:uid="{00000000-0005-0000-0000-000097940000}"/>
    <cellStyle name="40% - Dekorfärg3 9 2 5" xfId="28295" xr:uid="{00000000-0005-0000-0000-000098940000}"/>
    <cellStyle name="40% - Dekorfärg3 9 2 6" xfId="51091" xr:uid="{00000000-0005-0000-0000-000099940000}"/>
    <cellStyle name="40% - Dekorfärg3 9 2_Tabell 6a K" xfId="25478" xr:uid="{00000000-0005-0000-0000-00009A940000}"/>
    <cellStyle name="40% - Dekorfärg3 9 3" xfId="3401" xr:uid="{00000000-0005-0000-0000-00009B940000}"/>
    <cellStyle name="40% - Dekorfärg3 9 3 2" xfId="7787" xr:uid="{00000000-0005-0000-0000-00009C940000}"/>
    <cellStyle name="40% - Dekorfärg3 9 3 2 2" xfId="16672" xr:uid="{00000000-0005-0000-0000-00009D940000}"/>
    <cellStyle name="40% - Dekorfärg3 9 3 2 3" xfId="34169" xr:uid="{00000000-0005-0000-0000-00009E940000}"/>
    <cellStyle name="40% - Dekorfärg3 9 3 2_Tabell 6a K" xfId="25591" xr:uid="{00000000-0005-0000-0000-00009F940000}"/>
    <cellStyle name="40% - Dekorfärg3 9 3 3" xfId="12286" xr:uid="{00000000-0005-0000-0000-0000A0940000}"/>
    <cellStyle name="40% - Dekorfärg3 9 3 3 2" xfId="51092" xr:uid="{00000000-0005-0000-0000-0000A1940000}"/>
    <cellStyle name="40% - Dekorfärg3 9 3 3 2 2" xfId="51093" xr:uid="{00000000-0005-0000-0000-0000A2940000}"/>
    <cellStyle name="40% - Dekorfärg3 9 3 3 3" xfId="51094" xr:uid="{00000000-0005-0000-0000-0000A3940000}"/>
    <cellStyle name="40% - Dekorfärg3 9 3 4" xfId="29783" xr:uid="{00000000-0005-0000-0000-0000A4940000}"/>
    <cellStyle name="40% - Dekorfärg3 9 3 5" xfId="51095" xr:uid="{00000000-0005-0000-0000-0000A5940000}"/>
    <cellStyle name="40% - Dekorfärg3 9 3_Tabell 6a K" xfId="18298" xr:uid="{00000000-0005-0000-0000-0000A6940000}"/>
    <cellStyle name="40% - Dekorfärg3 9 4" xfId="5594" xr:uid="{00000000-0005-0000-0000-0000A7940000}"/>
    <cellStyle name="40% - Dekorfärg3 9 4 2" xfId="14479" xr:uid="{00000000-0005-0000-0000-0000A8940000}"/>
    <cellStyle name="40% - Dekorfärg3 9 4 3" xfId="31976" xr:uid="{00000000-0005-0000-0000-0000A9940000}"/>
    <cellStyle name="40% - Dekorfärg3 9 4_Tabell 6a K" xfId="21778" xr:uid="{00000000-0005-0000-0000-0000AA940000}"/>
    <cellStyle name="40% - Dekorfärg3 9 5" xfId="10094" xr:uid="{00000000-0005-0000-0000-0000AB940000}"/>
    <cellStyle name="40% - Dekorfärg3 9 5 2" xfId="51096" xr:uid="{00000000-0005-0000-0000-0000AC940000}"/>
    <cellStyle name="40% - Dekorfärg3 9 5 2 2" xfId="51097" xr:uid="{00000000-0005-0000-0000-0000AD940000}"/>
    <cellStyle name="40% - Dekorfärg3 9 5 3" xfId="51098" xr:uid="{00000000-0005-0000-0000-0000AE940000}"/>
    <cellStyle name="40% - Dekorfärg3 9 6" xfId="27591" xr:uid="{00000000-0005-0000-0000-0000AF940000}"/>
    <cellStyle name="40% - Dekorfärg3 9 7" xfId="51099" xr:uid="{00000000-0005-0000-0000-0000B0940000}"/>
    <cellStyle name="40% - Dekorfärg3 9_Tabell 6a K" xfId="20163" xr:uid="{00000000-0005-0000-0000-0000B1940000}"/>
    <cellStyle name="40% - Dekorfärg4 10" xfId="1225" xr:uid="{00000000-0005-0000-0000-0000B2940000}"/>
    <cellStyle name="40% - Dekorfärg4 10 2" xfId="1914" xr:uid="{00000000-0005-0000-0000-0000B3940000}"/>
    <cellStyle name="40% - Dekorfärg4 10 2 2" xfId="4106" xr:uid="{00000000-0005-0000-0000-0000B4940000}"/>
    <cellStyle name="40% - Dekorfärg4 10 2 2 2" xfId="8492" xr:uid="{00000000-0005-0000-0000-0000B5940000}"/>
    <cellStyle name="40% - Dekorfärg4 10 2 2 2 2" xfId="17377" xr:uid="{00000000-0005-0000-0000-0000B6940000}"/>
    <cellStyle name="40% - Dekorfärg4 10 2 2 2 2 2" xfId="51100" xr:uid="{00000000-0005-0000-0000-0000B7940000}"/>
    <cellStyle name="40% - Dekorfärg4 10 2 2 2 3" xfId="34874" xr:uid="{00000000-0005-0000-0000-0000B8940000}"/>
    <cellStyle name="40% - Dekorfärg4 10 2 2 2_Tabell 6a K" xfId="18836" xr:uid="{00000000-0005-0000-0000-0000B9940000}"/>
    <cellStyle name="40% - Dekorfärg4 10 2 2 3" xfId="12991" xr:uid="{00000000-0005-0000-0000-0000BA940000}"/>
    <cellStyle name="40% - Dekorfärg4 10 2 2 4" xfId="30488" xr:uid="{00000000-0005-0000-0000-0000BB940000}"/>
    <cellStyle name="40% - Dekorfärg4 10 2 2_Tabell 6a K" xfId="21934" xr:uid="{00000000-0005-0000-0000-0000BC940000}"/>
    <cellStyle name="40% - Dekorfärg4 10 2 3" xfId="6299" xr:uid="{00000000-0005-0000-0000-0000BD940000}"/>
    <cellStyle name="40% - Dekorfärg4 10 2 3 2" xfId="15184" xr:uid="{00000000-0005-0000-0000-0000BE940000}"/>
    <cellStyle name="40% - Dekorfärg4 10 2 3 3" xfId="32681" xr:uid="{00000000-0005-0000-0000-0000BF940000}"/>
    <cellStyle name="40% - Dekorfärg4 10 2 3_Tabell 6a K" xfId="23000" xr:uid="{00000000-0005-0000-0000-0000C0940000}"/>
    <cellStyle name="40% - Dekorfärg4 10 2 4" xfId="10799" xr:uid="{00000000-0005-0000-0000-0000C1940000}"/>
    <cellStyle name="40% - Dekorfärg4 10 2 4 2" xfId="51101" xr:uid="{00000000-0005-0000-0000-0000C2940000}"/>
    <cellStyle name="40% - Dekorfärg4 10 2 4 2 2" xfId="51102" xr:uid="{00000000-0005-0000-0000-0000C3940000}"/>
    <cellStyle name="40% - Dekorfärg4 10 2 4 3" xfId="51103" xr:uid="{00000000-0005-0000-0000-0000C4940000}"/>
    <cellStyle name="40% - Dekorfärg4 10 2 5" xfId="28296" xr:uid="{00000000-0005-0000-0000-0000C5940000}"/>
    <cellStyle name="40% - Dekorfärg4 10 2 6" xfId="51104" xr:uid="{00000000-0005-0000-0000-0000C6940000}"/>
    <cellStyle name="40% - Dekorfärg4 10 2_Tabell 6a K" xfId="21669" xr:uid="{00000000-0005-0000-0000-0000C7940000}"/>
    <cellStyle name="40% - Dekorfärg4 10 3" xfId="3417" xr:uid="{00000000-0005-0000-0000-0000C8940000}"/>
    <cellStyle name="40% - Dekorfärg4 10 3 2" xfId="7803" xr:uid="{00000000-0005-0000-0000-0000C9940000}"/>
    <cellStyle name="40% - Dekorfärg4 10 3 2 2" xfId="16688" xr:uid="{00000000-0005-0000-0000-0000CA940000}"/>
    <cellStyle name="40% - Dekorfärg4 10 3 2 3" xfId="34185" xr:uid="{00000000-0005-0000-0000-0000CB940000}"/>
    <cellStyle name="40% - Dekorfärg4 10 3 2_Tabell 6a K" xfId="20545" xr:uid="{00000000-0005-0000-0000-0000CC940000}"/>
    <cellStyle name="40% - Dekorfärg4 10 3 3" xfId="12302" xr:uid="{00000000-0005-0000-0000-0000CD940000}"/>
    <cellStyle name="40% - Dekorfärg4 10 3 3 2" xfId="51105" xr:uid="{00000000-0005-0000-0000-0000CE940000}"/>
    <cellStyle name="40% - Dekorfärg4 10 3 3 2 2" xfId="51106" xr:uid="{00000000-0005-0000-0000-0000CF940000}"/>
    <cellStyle name="40% - Dekorfärg4 10 3 3 3" xfId="51107" xr:uid="{00000000-0005-0000-0000-0000D0940000}"/>
    <cellStyle name="40% - Dekorfärg4 10 3 4" xfId="29799" xr:uid="{00000000-0005-0000-0000-0000D1940000}"/>
    <cellStyle name="40% - Dekorfärg4 10 3 5" xfId="51108" xr:uid="{00000000-0005-0000-0000-0000D2940000}"/>
    <cellStyle name="40% - Dekorfärg4 10 3_Tabell 6a K" xfId="19106" xr:uid="{00000000-0005-0000-0000-0000D3940000}"/>
    <cellStyle name="40% - Dekorfärg4 10 4" xfId="5610" xr:uid="{00000000-0005-0000-0000-0000D4940000}"/>
    <cellStyle name="40% - Dekorfärg4 10 4 2" xfId="14495" xr:uid="{00000000-0005-0000-0000-0000D5940000}"/>
    <cellStyle name="40% - Dekorfärg4 10 4 3" xfId="31992" xr:uid="{00000000-0005-0000-0000-0000D6940000}"/>
    <cellStyle name="40% - Dekorfärg4 10 4_Tabell 6a K" xfId="17870" xr:uid="{00000000-0005-0000-0000-0000D7940000}"/>
    <cellStyle name="40% - Dekorfärg4 10 5" xfId="10110" xr:uid="{00000000-0005-0000-0000-0000D8940000}"/>
    <cellStyle name="40% - Dekorfärg4 10 5 2" xfId="51109" xr:uid="{00000000-0005-0000-0000-0000D9940000}"/>
    <cellStyle name="40% - Dekorfärg4 10 5 2 2" xfId="51110" xr:uid="{00000000-0005-0000-0000-0000DA940000}"/>
    <cellStyle name="40% - Dekorfärg4 10 5 3" xfId="51111" xr:uid="{00000000-0005-0000-0000-0000DB940000}"/>
    <cellStyle name="40% - Dekorfärg4 10 6" xfId="27607" xr:uid="{00000000-0005-0000-0000-0000DC940000}"/>
    <cellStyle name="40% - Dekorfärg4 10 7" xfId="51112" xr:uid="{00000000-0005-0000-0000-0000DD940000}"/>
    <cellStyle name="40% - Dekorfärg4 10_Tabell 6a K" xfId="23307" xr:uid="{00000000-0005-0000-0000-0000DE940000}"/>
    <cellStyle name="40% - Dekorfärg4 11" xfId="2326" xr:uid="{00000000-0005-0000-0000-0000DF940000}"/>
    <cellStyle name="40% - Dekorfärg4 11 2" xfId="4519" xr:uid="{00000000-0005-0000-0000-0000E0940000}"/>
    <cellStyle name="40% - Dekorfärg4 11 2 2" xfId="8905" xr:uid="{00000000-0005-0000-0000-0000E1940000}"/>
    <cellStyle name="40% - Dekorfärg4 11 2 2 2" xfId="17790" xr:uid="{00000000-0005-0000-0000-0000E2940000}"/>
    <cellStyle name="40% - Dekorfärg4 11 2 2 2 2" xfId="51113" xr:uid="{00000000-0005-0000-0000-0000E3940000}"/>
    <cellStyle name="40% - Dekorfärg4 11 2 2 3" xfId="35287" xr:uid="{00000000-0005-0000-0000-0000E4940000}"/>
    <cellStyle name="40% - Dekorfärg4 11 2 2_Tabell 6a K" xfId="24107" xr:uid="{00000000-0005-0000-0000-0000E5940000}"/>
    <cellStyle name="40% - Dekorfärg4 11 2 3" xfId="13404" xr:uid="{00000000-0005-0000-0000-0000E6940000}"/>
    <cellStyle name="40% - Dekorfärg4 11 2 4" xfId="30901" xr:uid="{00000000-0005-0000-0000-0000E7940000}"/>
    <cellStyle name="40% - Dekorfärg4 11 2_Tabell 6a K" xfId="23840" xr:uid="{00000000-0005-0000-0000-0000E8940000}"/>
    <cellStyle name="40% - Dekorfärg4 11 3" xfId="6712" xr:uid="{00000000-0005-0000-0000-0000E9940000}"/>
    <cellStyle name="40% - Dekorfärg4 11 3 2" xfId="15597" xr:uid="{00000000-0005-0000-0000-0000EA940000}"/>
    <cellStyle name="40% - Dekorfärg4 11 3 2 2" xfId="51114" xr:uid="{00000000-0005-0000-0000-0000EB940000}"/>
    <cellStyle name="40% - Dekorfärg4 11 3 3" xfId="33094" xr:uid="{00000000-0005-0000-0000-0000EC940000}"/>
    <cellStyle name="40% - Dekorfärg4 11 3_Tabell 6a K" xfId="25318" xr:uid="{00000000-0005-0000-0000-0000ED940000}"/>
    <cellStyle name="40% - Dekorfärg4 11 4" xfId="11211" xr:uid="{00000000-0005-0000-0000-0000EE940000}"/>
    <cellStyle name="40% - Dekorfärg4 11 5" xfId="28708" xr:uid="{00000000-0005-0000-0000-0000EF940000}"/>
    <cellStyle name="40% - Dekorfärg4 11_Tabell 6a K" xfId="24933" xr:uid="{00000000-0005-0000-0000-0000F0940000}"/>
    <cellStyle name="40% - Dekorfärg4 12" xfId="2327" xr:uid="{00000000-0005-0000-0000-0000F1940000}"/>
    <cellStyle name="40% - Dekorfärg4 12 2" xfId="4520" xr:uid="{00000000-0005-0000-0000-0000F2940000}"/>
    <cellStyle name="40% - Dekorfärg4 12 2 2" xfId="8906" xr:uid="{00000000-0005-0000-0000-0000F3940000}"/>
    <cellStyle name="40% - Dekorfärg4 12 2 2 2" xfId="17791" xr:uid="{00000000-0005-0000-0000-0000F4940000}"/>
    <cellStyle name="40% - Dekorfärg4 12 2 2 2 2" xfId="51115" xr:uid="{00000000-0005-0000-0000-0000F5940000}"/>
    <cellStyle name="40% - Dekorfärg4 12 2 2 3" xfId="35288" xr:uid="{00000000-0005-0000-0000-0000F6940000}"/>
    <cellStyle name="40% - Dekorfärg4 12 2 2_Tabell 6a K" xfId="22333" xr:uid="{00000000-0005-0000-0000-0000F7940000}"/>
    <cellStyle name="40% - Dekorfärg4 12 2 3" xfId="13405" xr:uid="{00000000-0005-0000-0000-0000F8940000}"/>
    <cellStyle name="40% - Dekorfärg4 12 2 4" xfId="30902" xr:uid="{00000000-0005-0000-0000-0000F9940000}"/>
    <cellStyle name="40% - Dekorfärg4 12 2_Tabell 6a K" xfId="26098" xr:uid="{00000000-0005-0000-0000-0000FA940000}"/>
    <cellStyle name="40% - Dekorfärg4 12 3" xfId="6713" xr:uid="{00000000-0005-0000-0000-0000FB940000}"/>
    <cellStyle name="40% - Dekorfärg4 12 3 2" xfId="15598" xr:uid="{00000000-0005-0000-0000-0000FC940000}"/>
    <cellStyle name="40% - Dekorfärg4 12 3 2 2" xfId="51116" xr:uid="{00000000-0005-0000-0000-0000FD940000}"/>
    <cellStyle name="40% - Dekorfärg4 12 3 3" xfId="33095" xr:uid="{00000000-0005-0000-0000-0000FE940000}"/>
    <cellStyle name="40% - Dekorfärg4 12 3_Tabell 6a K" xfId="20593" xr:uid="{00000000-0005-0000-0000-0000FF940000}"/>
    <cellStyle name="40% - Dekorfärg4 12 4" xfId="11212" xr:uid="{00000000-0005-0000-0000-000000950000}"/>
    <cellStyle name="40% - Dekorfärg4 12 5" xfId="28709" xr:uid="{00000000-0005-0000-0000-000001950000}"/>
    <cellStyle name="40% - Dekorfärg4 12_Tabell 6a K" xfId="20301" xr:uid="{00000000-0005-0000-0000-000002950000}"/>
    <cellStyle name="40% - Dekorfärg4 13" xfId="2341" xr:uid="{00000000-0005-0000-0000-000003950000}"/>
    <cellStyle name="40% - Dekorfärg4 13 2" xfId="6727" xr:uid="{00000000-0005-0000-0000-000004950000}"/>
    <cellStyle name="40% - Dekorfärg4 13 2 2" xfId="15612" xr:uid="{00000000-0005-0000-0000-000005950000}"/>
    <cellStyle name="40% - Dekorfärg4 13 2 2 2" xfId="51117" xr:uid="{00000000-0005-0000-0000-000006950000}"/>
    <cellStyle name="40% - Dekorfärg4 13 2 3" xfId="33109" xr:uid="{00000000-0005-0000-0000-000007950000}"/>
    <cellStyle name="40% - Dekorfärg4 13 2_Tabell 6a K" xfId="26277" xr:uid="{00000000-0005-0000-0000-000008950000}"/>
    <cellStyle name="40% - Dekorfärg4 13 3" xfId="11226" xr:uid="{00000000-0005-0000-0000-000009950000}"/>
    <cellStyle name="40% - Dekorfärg4 13 4" xfId="28723" xr:uid="{00000000-0005-0000-0000-00000A950000}"/>
    <cellStyle name="40% - Dekorfärg4 13_Tabell 6a K" xfId="26010" xr:uid="{00000000-0005-0000-0000-00000B950000}"/>
    <cellStyle name="40% - Dekorfärg4 14" xfId="4534" xr:uid="{00000000-0005-0000-0000-00000C950000}"/>
    <cellStyle name="40% - Dekorfärg4 14 2" xfId="13419" xr:uid="{00000000-0005-0000-0000-00000D950000}"/>
    <cellStyle name="40% - Dekorfärg4 14 3" xfId="30916" xr:uid="{00000000-0005-0000-0000-00000E950000}"/>
    <cellStyle name="40% - Dekorfärg4 14_Tabell 6a K" xfId="24195" xr:uid="{00000000-0005-0000-0000-00000F950000}"/>
    <cellStyle name="40% - Dekorfärg4 15" xfId="133" xr:uid="{00000000-0005-0000-0000-000010950000}"/>
    <cellStyle name="40% - Dekorfärg4 16" xfId="8995" xr:uid="{00000000-0005-0000-0000-000011950000}"/>
    <cellStyle name="40% - Dekorfärg4 17" xfId="26527" xr:uid="{00000000-0005-0000-0000-000012950000}"/>
    <cellStyle name="40% - Dekorfärg4 2" xfId="165" xr:uid="{00000000-0005-0000-0000-000013950000}"/>
    <cellStyle name="40% - Dekorfärg4 2 10" xfId="2357" xr:uid="{00000000-0005-0000-0000-000014950000}"/>
    <cellStyle name="40% - Dekorfärg4 2 10 2" xfId="6743" xr:uid="{00000000-0005-0000-0000-000015950000}"/>
    <cellStyle name="40% - Dekorfärg4 2 10 2 2" xfId="15628" xr:uid="{00000000-0005-0000-0000-000016950000}"/>
    <cellStyle name="40% - Dekorfärg4 2 10 2 3" xfId="33125" xr:uid="{00000000-0005-0000-0000-000017950000}"/>
    <cellStyle name="40% - Dekorfärg4 2 10 2_Tabell 6a K" xfId="20457" xr:uid="{00000000-0005-0000-0000-000018950000}"/>
    <cellStyle name="40% - Dekorfärg4 2 10 3" xfId="11242" xr:uid="{00000000-0005-0000-0000-000019950000}"/>
    <cellStyle name="40% - Dekorfärg4 2 10 3 2" xfId="51118" xr:uid="{00000000-0005-0000-0000-00001A950000}"/>
    <cellStyle name="40% - Dekorfärg4 2 10 3 2 2" xfId="51119" xr:uid="{00000000-0005-0000-0000-00001B950000}"/>
    <cellStyle name="40% - Dekorfärg4 2 10 3 3" xfId="51120" xr:uid="{00000000-0005-0000-0000-00001C950000}"/>
    <cellStyle name="40% - Dekorfärg4 2 10 4" xfId="28739" xr:uid="{00000000-0005-0000-0000-00001D950000}"/>
    <cellStyle name="40% - Dekorfärg4 2 10 5" xfId="51121" xr:uid="{00000000-0005-0000-0000-00001E950000}"/>
    <cellStyle name="40% - Dekorfärg4 2 10_Tabell 6a K" xfId="20715" xr:uid="{00000000-0005-0000-0000-00001F950000}"/>
    <cellStyle name="40% - Dekorfärg4 2 11" xfId="4550" xr:uid="{00000000-0005-0000-0000-000020950000}"/>
    <cellStyle name="40% - Dekorfärg4 2 11 2" xfId="13435" xr:uid="{00000000-0005-0000-0000-000021950000}"/>
    <cellStyle name="40% - Dekorfärg4 2 11 3" xfId="30932" xr:uid="{00000000-0005-0000-0000-000022950000}"/>
    <cellStyle name="40% - Dekorfärg4 2 11_Tabell 6a K" xfId="24013" xr:uid="{00000000-0005-0000-0000-000023950000}"/>
    <cellStyle name="40% - Dekorfärg4 2 12" xfId="9050" xr:uid="{00000000-0005-0000-0000-000024950000}"/>
    <cellStyle name="40% - Dekorfärg4 2 12 2" xfId="51122" xr:uid="{00000000-0005-0000-0000-000025950000}"/>
    <cellStyle name="40% - Dekorfärg4 2 12 2 2" xfId="51123" xr:uid="{00000000-0005-0000-0000-000026950000}"/>
    <cellStyle name="40% - Dekorfärg4 2 12 3" xfId="51124" xr:uid="{00000000-0005-0000-0000-000027950000}"/>
    <cellStyle name="40% - Dekorfärg4 2 13" xfId="26547" xr:uid="{00000000-0005-0000-0000-000028950000}"/>
    <cellStyle name="40% - Dekorfärg4 2 14" xfId="51125" xr:uid="{00000000-0005-0000-0000-000029950000}"/>
    <cellStyle name="40% - Dekorfärg4 2 15" xfId="51126" xr:uid="{00000000-0005-0000-0000-00002A950000}"/>
    <cellStyle name="40% - Dekorfärg4 2 2" xfId="193" xr:uid="{00000000-0005-0000-0000-00002B950000}"/>
    <cellStyle name="40% - Dekorfärg4 2 2 10" xfId="4578" xr:uid="{00000000-0005-0000-0000-00002C950000}"/>
    <cellStyle name="40% - Dekorfärg4 2 2 10 2" xfId="13463" xr:uid="{00000000-0005-0000-0000-00002D950000}"/>
    <cellStyle name="40% - Dekorfärg4 2 2 10 3" xfId="30960" xr:uid="{00000000-0005-0000-0000-00002E950000}"/>
    <cellStyle name="40% - Dekorfärg4 2 2 10_Tabell 6a K" xfId="21141" xr:uid="{00000000-0005-0000-0000-00002F950000}"/>
    <cellStyle name="40% - Dekorfärg4 2 2 11" xfId="9078" xr:uid="{00000000-0005-0000-0000-000030950000}"/>
    <cellStyle name="40% - Dekorfärg4 2 2 11 2" xfId="51127" xr:uid="{00000000-0005-0000-0000-000031950000}"/>
    <cellStyle name="40% - Dekorfärg4 2 2 11 2 2" xfId="51128" xr:uid="{00000000-0005-0000-0000-000032950000}"/>
    <cellStyle name="40% - Dekorfärg4 2 2 11 3" xfId="51129" xr:uid="{00000000-0005-0000-0000-000033950000}"/>
    <cellStyle name="40% - Dekorfärg4 2 2 12" xfId="26575" xr:uid="{00000000-0005-0000-0000-000034950000}"/>
    <cellStyle name="40% - Dekorfärg4 2 2 13" xfId="51130" xr:uid="{00000000-0005-0000-0000-000035950000}"/>
    <cellStyle name="40% - Dekorfärg4 2 2 14" xfId="51131" xr:uid="{00000000-0005-0000-0000-000036950000}"/>
    <cellStyle name="40% - Dekorfärg4 2 2 2" xfId="293" xr:uid="{00000000-0005-0000-0000-000037950000}"/>
    <cellStyle name="40% - Dekorfärg4 2 2 2 10" xfId="51132" xr:uid="{00000000-0005-0000-0000-000038950000}"/>
    <cellStyle name="40% - Dekorfärg4 2 2 2 11" xfId="51133" xr:uid="{00000000-0005-0000-0000-000039950000}"/>
    <cellStyle name="40% - Dekorfärg4 2 2 2 2" xfId="505" xr:uid="{00000000-0005-0000-0000-00003A950000}"/>
    <cellStyle name="40% - Dekorfärg4 2 2 2 2 2" xfId="929" xr:uid="{00000000-0005-0000-0000-00003B950000}"/>
    <cellStyle name="40% - Dekorfärg4 2 2 2 2 2 2" xfId="1919" xr:uid="{00000000-0005-0000-0000-00003C950000}"/>
    <cellStyle name="40% - Dekorfärg4 2 2 2 2 2 2 2" xfId="4111" xr:uid="{00000000-0005-0000-0000-00003D950000}"/>
    <cellStyle name="40% - Dekorfärg4 2 2 2 2 2 2 2 2" xfId="8497" xr:uid="{00000000-0005-0000-0000-00003E950000}"/>
    <cellStyle name="40% - Dekorfärg4 2 2 2 2 2 2 2 2 2" xfId="17382" xr:uid="{00000000-0005-0000-0000-00003F950000}"/>
    <cellStyle name="40% - Dekorfärg4 2 2 2 2 2 2 2 2 2 2" xfId="51134" xr:uid="{00000000-0005-0000-0000-000040950000}"/>
    <cellStyle name="40% - Dekorfärg4 2 2 2 2 2 2 2 2 3" xfId="34879" xr:uid="{00000000-0005-0000-0000-000041950000}"/>
    <cellStyle name="40% - Dekorfärg4 2 2 2 2 2 2 2 2_Tabell 6a K" xfId="18503" xr:uid="{00000000-0005-0000-0000-000042950000}"/>
    <cellStyle name="40% - Dekorfärg4 2 2 2 2 2 2 2 3" xfId="12996" xr:uid="{00000000-0005-0000-0000-000043950000}"/>
    <cellStyle name="40% - Dekorfärg4 2 2 2 2 2 2 2 4" xfId="30493" xr:uid="{00000000-0005-0000-0000-000044950000}"/>
    <cellStyle name="40% - Dekorfärg4 2 2 2 2 2 2 2_Tabell 6a K" xfId="24519" xr:uid="{00000000-0005-0000-0000-000045950000}"/>
    <cellStyle name="40% - Dekorfärg4 2 2 2 2 2 2 3" xfId="6304" xr:uid="{00000000-0005-0000-0000-000046950000}"/>
    <cellStyle name="40% - Dekorfärg4 2 2 2 2 2 2 3 2" xfId="15189" xr:uid="{00000000-0005-0000-0000-000047950000}"/>
    <cellStyle name="40% - Dekorfärg4 2 2 2 2 2 2 3 3" xfId="32686" xr:uid="{00000000-0005-0000-0000-000048950000}"/>
    <cellStyle name="40% - Dekorfärg4 2 2 2 2 2 2 3_Tabell 6a K" xfId="18842" xr:uid="{00000000-0005-0000-0000-000049950000}"/>
    <cellStyle name="40% - Dekorfärg4 2 2 2 2 2 2 4" xfId="10804" xr:uid="{00000000-0005-0000-0000-00004A950000}"/>
    <cellStyle name="40% - Dekorfärg4 2 2 2 2 2 2 4 2" xfId="51135" xr:uid="{00000000-0005-0000-0000-00004B950000}"/>
    <cellStyle name="40% - Dekorfärg4 2 2 2 2 2 2 4 2 2" xfId="51136" xr:uid="{00000000-0005-0000-0000-00004C950000}"/>
    <cellStyle name="40% - Dekorfärg4 2 2 2 2 2 2 4 3" xfId="51137" xr:uid="{00000000-0005-0000-0000-00004D950000}"/>
    <cellStyle name="40% - Dekorfärg4 2 2 2 2 2 2 5" xfId="28301" xr:uid="{00000000-0005-0000-0000-00004E950000}"/>
    <cellStyle name="40% - Dekorfärg4 2 2 2 2 2 2 6" xfId="51138" xr:uid="{00000000-0005-0000-0000-00004F950000}"/>
    <cellStyle name="40% - Dekorfärg4 2 2 2 2 2 2_Tabell 6a K" xfId="23130" xr:uid="{00000000-0005-0000-0000-000050950000}"/>
    <cellStyle name="40% - Dekorfärg4 2 2 2 2 2 3" xfId="3121" xr:uid="{00000000-0005-0000-0000-000051950000}"/>
    <cellStyle name="40% - Dekorfärg4 2 2 2 2 2 3 2" xfId="7507" xr:uid="{00000000-0005-0000-0000-000052950000}"/>
    <cellStyle name="40% - Dekorfärg4 2 2 2 2 2 3 2 2" xfId="16392" xr:uid="{00000000-0005-0000-0000-000053950000}"/>
    <cellStyle name="40% - Dekorfärg4 2 2 2 2 2 3 2 3" xfId="33889" xr:uid="{00000000-0005-0000-0000-000054950000}"/>
    <cellStyle name="40% - Dekorfärg4 2 2 2 2 2 3 2_Tabell 6a K" xfId="24982" xr:uid="{00000000-0005-0000-0000-000055950000}"/>
    <cellStyle name="40% - Dekorfärg4 2 2 2 2 2 3 3" xfId="12006" xr:uid="{00000000-0005-0000-0000-000056950000}"/>
    <cellStyle name="40% - Dekorfärg4 2 2 2 2 2 3 3 2" xfId="51139" xr:uid="{00000000-0005-0000-0000-000057950000}"/>
    <cellStyle name="40% - Dekorfärg4 2 2 2 2 2 3 3 2 2" xfId="51140" xr:uid="{00000000-0005-0000-0000-000058950000}"/>
    <cellStyle name="40% - Dekorfärg4 2 2 2 2 2 3 3 3" xfId="51141" xr:uid="{00000000-0005-0000-0000-000059950000}"/>
    <cellStyle name="40% - Dekorfärg4 2 2 2 2 2 3 4" xfId="29503" xr:uid="{00000000-0005-0000-0000-00005A950000}"/>
    <cellStyle name="40% - Dekorfärg4 2 2 2 2 2 3 5" xfId="51142" xr:uid="{00000000-0005-0000-0000-00005B950000}"/>
    <cellStyle name="40% - Dekorfärg4 2 2 2 2 2 3_Tabell 6a K" xfId="25233" xr:uid="{00000000-0005-0000-0000-00005C950000}"/>
    <cellStyle name="40% - Dekorfärg4 2 2 2 2 2 4" xfId="5314" xr:uid="{00000000-0005-0000-0000-00005D950000}"/>
    <cellStyle name="40% - Dekorfärg4 2 2 2 2 2 4 2" xfId="14199" xr:uid="{00000000-0005-0000-0000-00005E950000}"/>
    <cellStyle name="40% - Dekorfärg4 2 2 2 2 2 4 3" xfId="31696" xr:uid="{00000000-0005-0000-0000-00005F950000}"/>
    <cellStyle name="40% - Dekorfärg4 2 2 2 2 2 4_Tabell 6a K" xfId="22656" xr:uid="{00000000-0005-0000-0000-000060950000}"/>
    <cellStyle name="40% - Dekorfärg4 2 2 2 2 2 5" xfId="9814" xr:uid="{00000000-0005-0000-0000-000061950000}"/>
    <cellStyle name="40% - Dekorfärg4 2 2 2 2 2 5 2" xfId="51143" xr:uid="{00000000-0005-0000-0000-000062950000}"/>
    <cellStyle name="40% - Dekorfärg4 2 2 2 2 2 5 2 2" xfId="51144" xr:uid="{00000000-0005-0000-0000-000063950000}"/>
    <cellStyle name="40% - Dekorfärg4 2 2 2 2 2 5 3" xfId="51145" xr:uid="{00000000-0005-0000-0000-000064950000}"/>
    <cellStyle name="40% - Dekorfärg4 2 2 2 2 2 6" xfId="27311" xr:uid="{00000000-0005-0000-0000-000065950000}"/>
    <cellStyle name="40% - Dekorfärg4 2 2 2 2 2 7" xfId="51146" xr:uid="{00000000-0005-0000-0000-000066950000}"/>
    <cellStyle name="40% - Dekorfärg4 2 2 2 2 2_Tabell 6a K" xfId="22965" xr:uid="{00000000-0005-0000-0000-000067950000}"/>
    <cellStyle name="40% - Dekorfärg4 2 2 2 2 3" xfId="1918" xr:uid="{00000000-0005-0000-0000-000068950000}"/>
    <cellStyle name="40% - Dekorfärg4 2 2 2 2 3 2" xfId="4110" xr:uid="{00000000-0005-0000-0000-000069950000}"/>
    <cellStyle name="40% - Dekorfärg4 2 2 2 2 3 2 2" xfId="8496" xr:uid="{00000000-0005-0000-0000-00006A950000}"/>
    <cellStyle name="40% - Dekorfärg4 2 2 2 2 3 2 2 2" xfId="17381" xr:uid="{00000000-0005-0000-0000-00006B950000}"/>
    <cellStyle name="40% - Dekorfärg4 2 2 2 2 3 2 2 2 2" xfId="51147" xr:uid="{00000000-0005-0000-0000-00006C950000}"/>
    <cellStyle name="40% - Dekorfärg4 2 2 2 2 3 2 2 3" xfId="34878" xr:uid="{00000000-0005-0000-0000-00006D950000}"/>
    <cellStyle name="40% - Dekorfärg4 2 2 2 2 3 2 2_Tabell 6a K" xfId="26133" xr:uid="{00000000-0005-0000-0000-00006E950000}"/>
    <cellStyle name="40% - Dekorfärg4 2 2 2 2 3 2 3" xfId="12995" xr:uid="{00000000-0005-0000-0000-00006F950000}"/>
    <cellStyle name="40% - Dekorfärg4 2 2 2 2 3 2 4" xfId="30492" xr:uid="{00000000-0005-0000-0000-000070950000}"/>
    <cellStyle name="40% - Dekorfärg4 2 2 2 2 3 2_Tabell 6a K" xfId="23430" xr:uid="{00000000-0005-0000-0000-000071950000}"/>
    <cellStyle name="40% - Dekorfärg4 2 2 2 2 3 3" xfId="6303" xr:uid="{00000000-0005-0000-0000-000072950000}"/>
    <cellStyle name="40% - Dekorfärg4 2 2 2 2 3 3 2" xfId="15188" xr:uid="{00000000-0005-0000-0000-000073950000}"/>
    <cellStyle name="40% - Dekorfärg4 2 2 2 2 3 3 3" xfId="32685" xr:uid="{00000000-0005-0000-0000-000074950000}"/>
    <cellStyle name="40% - Dekorfärg4 2 2 2 2 3 3_Tabell 6a K" xfId="19235" xr:uid="{00000000-0005-0000-0000-000075950000}"/>
    <cellStyle name="40% - Dekorfärg4 2 2 2 2 3 4" xfId="10803" xr:uid="{00000000-0005-0000-0000-000076950000}"/>
    <cellStyle name="40% - Dekorfärg4 2 2 2 2 3 4 2" xfId="51148" xr:uid="{00000000-0005-0000-0000-000077950000}"/>
    <cellStyle name="40% - Dekorfärg4 2 2 2 2 3 4 2 2" xfId="51149" xr:uid="{00000000-0005-0000-0000-000078950000}"/>
    <cellStyle name="40% - Dekorfärg4 2 2 2 2 3 4 3" xfId="51150" xr:uid="{00000000-0005-0000-0000-000079950000}"/>
    <cellStyle name="40% - Dekorfärg4 2 2 2 2 3 5" xfId="28300" xr:uid="{00000000-0005-0000-0000-00007A950000}"/>
    <cellStyle name="40% - Dekorfärg4 2 2 2 2 3 6" xfId="51151" xr:uid="{00000000-0005-0000-0000-00007B950000}"/>
    <cellStyle name="40% - Dekorfärg4 2 2 2 2 3_Tabell 6a K" xfId="21526" xr:uid="{00000000-0005-0000-0000-00007C950000}"/>
    <cellStyle name="40% - Dekorfärg4 2 2 2 2 4" xfId="2697" xr:uid="{00000000-0005-0000-0000-00007D950000}"/>
    <cellStyle name="40% - Dekorfärg4 2 2 2 2 4 2" xfId="7083" xr:uid="{00000000-0005-0000-0000-00007E950000}"/>
    <cellStyle name="40% - Dekorfärg4 2 2 2 2 4 2 2" xfId="15968" xr:uid="{00000000-0005-0000-0000-00007F950000}"/>
    <cellStyle name="40% - Dekorfärg4 2 2 2 2 4 2 3" xfId="33465" xr:uid="{00000000-0005-0000-0000-000080950000}"/>
    <cellStyle name="40% - Dekorfärg4 2 2 2 2 4 2_Tabell 6a K" xfId="23064" xr:uid="{00000000-0005-0000-0000-000081950000}"/>
    <cellStyle name="40% - Dekorfärg4 2 2 2 2 4 3" xfId="11582" xr:uid="{00000000-0005-0000-0000-000082950000}"/>
    <cellStyle name="40% - Dekorfärg4 2 2 2 2 4 3 2" xfId="51152" xr:uid="{00000000-0005-0000-0000-000083950000}"/>
    <cellStyle name="40% - Dekorfärg4 2 2 2 2 4 3 2 2" xfId="51153" xr:uid="{00000000-0005-0000-0000-000084950000}"/>
    <cellStyle name="40% - Dekorfärg4 2 2 2 2 4 3 3" xfId="51154" xr:uid="{00000000-0005-0000-0000-000085950000}"/>
    <cellStyle name="40% - Dekorfärg4 2 2 2 2 4 4" xfId="29079" xr:uid="{00000000-0005-0000-0000-000086950000}"/>
    <cellStyle name="40% - Dekorfärg4 2 2 2 2 4 5" xfId="51155" xr:uid="{00000000-0005-0000-0000-000087950000}"/>
    <cellStyle name="40% - Dekorfärg4 2 2 2 2 4_Tabell 6a K" xfId="18968" xr:uid="{00000000-0005-0000-0000-000088950000}"/>
    <cellStyle name="40% - Dekorfärg4 2 2 2 2 5" xfId="4890" xr:uid="{00000000-0005-0000-0000-000089950000}"/>
    <cellStyle name="40% - Dekorfärg4 2 2 2 2 5 2" xfId="13775" xr:uid="{00000000-0005-0000-0000-00008A950000}"/>
    <cellStyle name="40% - Dekorfärg4 2 2 2 2 5 3" xfId="31272" xr:uid="{00000000-0005-0000-0000-00008B950000}"/>
    <cellStyle name="40% - Dekorfärg4 2 2 2 2 5_Tabell 6a K" xfId="22811" xr:uid="{00000000-0005-0000-0000-00008C950000}"/>
    <cellStyle name="40% - Dekorfärg4 2 2 2 2 6" xfId="9390" xr:uid="{00000000-0005-0000-0000-00008D950000}"/>
    <cellStyle name="40% - Dekorfärg4 2 2 2 2 6 2" xfId="51156" xr:uid="{00000000-0005-0000-0000-00008E950000}"/>
    <cellStyle name="40% - Dekorfärg4 2 2 2 2 6 2 2" xfId="51157" xr:uid="{00000000-0005-0000-0000-00008F950000}"/>
    <cellStyle name="40% - Dekorfärg4 2 2 2 2 6 3" xfId="51158" xr:uid="{00000000-0005-0000-0000-000090950000}"/>
    <cellStyle name="40% - Dekorfärg4 2 2 2 2 7" xfId="26887" xr:uid="{00000000-0005-0000-0000-000091950000}"/>
    <cellStyle name="40% - Dekorfärg4 2 2 2 2 8" xfId="51159" xr:uid="{00000000-0005-0000-0000-000092950000}"/>
    <cellStyle name="40% - Dekorfärg4 2 2 2 2_Tabell 6a K" xfId="21936" xr:uid="{00000000-0005-0000-0000-000093950000}"/>
    <cellStyle name="40% - Dekorfärg4 2 2 2 3" xfId="717" xr:uid="{00000000-0005-0000-0000-000094950000}"/>
    <cellStyle name="40% - Dekorfärg4 2 2 2 3 2" xfId="1920" xr:uid="{00000000-0005-0000-0000-000095950000}"/>
    <cellStyle name="40% - Dekorfärg4 2 2 2 3 2 2" xfId="4112" xr:uid="{00000000-0005-0000-0000-000096950000}"/>
    <cellStyle name="40% - Dekorfärg4 2 2 2 3 2 2 2" xfId="8498" xr:uid="{00000000-0005-0000-0000-000097950000}"/>
    <cellStyle name="40% - Dekorfärg4 2 2 2 3 2 2 2 2" xfId="17383" xr:uid="{00000000-0005-0000-0000-000098950000}"/>
    <cellStyle name="40% - Dekorfärg4 2 2 2 3 2 2 2 2 2" xfId="51160" xr:uid="{00000000-0005-0000-0000-000099950000}"/>
    <cellStyle name="40% - Dekorfärg4 2 2 2 3 2 2 2 3" xfId="34880" xr:uid="{00000000-0005-0000-0000-00009A950000}"/>
    <cellStyle name="40% - Dekorfärg4 2 2 2 3 2 2 2_Tabell 6a K" xfId="20268" xr:uid="{00000000-0005-0000-0000-00009B950000}"/>
    <cellStyle name="40% - Dekorfärg4 2 2 2 3 2 2 3" xfId="12997" xr:uid="{00000000-0005-0000-0000-00009C950000}"/>
    <cellStyle name="40% - Dekorfärg4 2 2 2 3 2 2 4" xfId="30494" xr:uid="{00000000-0005-0000-0000-00009D950000}"/>
    <cellStyle name="40% - Dekorfärg4 2 2 2 3 2 2_Tabell 6a K" xfId="25147" xr:uid="{00000000-0005-0000-0000-00009E950000}"/>
    <cellStyle name="40% - Dekorfärg4 2 2 2 3 2 3" xfId="6305" xr:uid="{00000000-0005-0000-0000-00009F950000}"/>
    <cellStyle name="40% - Dekorfärg4 2 2 2 3 2 3 2" xfId="15190" xr:uid="{00000000-0005-0000-0000-0000A0950000}"/>
    <cellStyle name="40% - Dekorfärg4 2 2 2 3 2 3 3" xfId="32687" xr:uid="{00000000-0005-0000-0000-0000A1950000}"/>
    <cellStyle name="40% - Dekorfärg4 2 2 2 3 2 3_Tabell 6a K" xfId="25744" xr:uid="{00000000-0005-0000-0000-0000A2950000}"/>
    <cellStyle name="40% - Dekorfärg4 2 2 2 3 2 4" xfId="10805" xr:uid="{00000000-0005-0000-0000-0000A3950000}"/>
    <cellStyle name="40% - Dekorfärg4 2 2 2 3 2 4 2" xfId="51161" xr:uid="{00000000-0005-0000-0000-0000A4950000}"/>
    <cellStyle name="40% - Dekorfärg4 2 2 2 3 2 4 2 2" xfId="51162" xr:uid="{00000000-0005-0000-0000-0000A5950000}"/>
    <cellStyle name="40% - Dekorfärg4 2 2 2 3 2 4 3" xfId="51163" xr:uid="{00000000-0005-0000-0000-0000A6950000}"/>
    <cellStyle name="40% - Dekorfärg4 2 2 2 3 2 5" xfId="28302" xr:uid="{00000000-0005-0000-0000-0000A7950000}"/>
    <cellStyle name="40% - Dekorfärg4 2 2 2 3 2 6" xfId="51164" xr:uid="{00000000-0005-0000-0000-0000A8950000}"/>
    <cellStyle name="40% - Dekorfärg4 2 2 2 3 2_Tabell 6a K" xfId="18825" xr:uid="{00000000-0005-0000-0000-0000A9950000}"/>
    <cellStyle name="40% - Dekorfärg4 2 2 2 3 3" xfId="2909" xr:uid="{00000000-0005-0000-0000-0000AA950000}"/>
    <cellStyle name="40% - Dekorfärg4 2 2 2 3 3 2" xfId="7295" xr:uid="{00000000-0005-0000-0000-0000AB950000}"/>
    <cellStyle name="40% - Dekorfärg4 2 2 2 3 3 2 2" xfId="16180" xr:uid="{00000000-0005-0000-0000-0000AC950000}"/>
    <cellStyle name="40% - Dekorfärg4 2 2 2 3 3 2 3" xfId="33677" xr:uid="{00000000-0005-0000-0000-0000AD950000}"/>
    <cellStyle name="40% - Dekorfärg4 2 2 2 3 3 2_Tabell 6a K" xfId="21665" xr:uid="{00000000-0005-0000-0000-0000AE950000}"/>
    <cellStyle name="40% - Dekorfärg4 2 2 2 3 3 3" xfId="11794" xr:uid="{00000000-0005-0000-0000-0000AF950000}"/>
    <cellStyle name="40% - Dekorfärg4 2 2 2 3 3 3 2" xfId="51165" xr:uid="{00000000-0005-0000-0000-0000B0950000}"/>
    <cellStyle name="40% - Dekorfärg4 2 2 2 3 3 3 2 2" xfId="51166" xr:uid="{00000000-0005-0000-0000-0000B1950000}"/>
    <cellStyle name="40% - Dekorfärg4 2 2 2 3 3 3 3" xfId="51167" xr:uid="{00000000-0005-0000-0000-0000B2950000}"/>
    <cellStyle name="40% - Dekorfärg4 2 2 2 3 3 4" xfId="29291" xr:uid="{00000000-0005-0000-0000-0000B3950000}"/>
    <cellStyle name="40% - Dekorfärg4 2 2 2 3 3 5" xfId="51168" xr:uid="{00000000-0005-0000-0000-0000B4950000}"/>
    <cellStyle name="40% - Dekorfärg4 2 2 2 3 3_Tabell 6a K" xfId="25479" xr:uid="{00000000-0005-0000-0000-0000B5950000}"/>
    <cellStyle name="40% - Dekorfärg4 2 2 2 3 4" xfId="5102" xr:uid="{00000000-0005-0000-0000-0000B6950000}"/>
    <cellStyle name="40% - Dekorfärg4 2 2 2 3 4 2" xfId="13987" xr:uid="{00000000-0005-0000-0000-0000B7950000}"/>
    <cellStyle name="40% - Dekorfärg4 2 2 2 3 4 3" xfId="31484" xr:uid="{00000000-0005-0000-0000-0000B8950000}"/>
    <cellStyle name="40% - Dekorfärg4 2 2 2 3 4_Tabell 6a K" xfId="21933" xr:uid="{00000000-0005-0000-0000-0000B9950000}"/>
    <cellStyle name="40% - Dekorfärg4 2 2 2 3 5" xfId="9602" xr:uid="{00000000-0005-0000-0000-0000BA950000}"/>
    <cellStyle name="40% - Dekorfärg4 2 2 2 3 5 2" xfId="51169" xr:uid="{00000000-0005-0000-0000-0000BB950000}"/>
    <cellStyle name="40% - Dekorfärg4 2 2 2 3 5 2 2" xfId="51170" xr:uid="{00000000-0005-0000-0000-0000BC950000}"/>
    <cellStyle name="40% - Dekorfärg4 2 2 2 3 5 3" xfId="51171" xr:uid="{00000000-0005-0000-0000-0000BD950000}"/>
    <cellStyle name="40% - Dekorfärg4 2 2 2 3 6" xfId="27099" xr:uid="{00000000-0005-0000-0000-0000BE950000}"/>
    <cellStyle name="40% - Dekorfärg4 2 2 2 3 7" xfId="51172" xr:uid="{00000000-0005-0000-0000-0000BF950000}"/>
    <cellStyle name="40% - Dekorfärg4 2 2 2 3_Tabell 6a K" xfId="19881" xr:uid="{00000000-0005-0000-0000-0000C0950000}"/>
    <cellStyle name="40% - Dekorfärg4 2 2 2 4" xfId="1141" xr:uid="{00000000-0005-0000-0000-0000C1950000}"/>
    <cellStyle name="40% - Dekorfärg4 2 2 2 4 2" xfId="1921" xr:uid="{00000000-0005-0000-0000-0000C2950000}"/>
    <cellStyle name="40% - Dekorfärg4 2 2 2 4 2 2" xfId="4113" xr:uid="{00000000-0005-0000-0000-0000C3950000}"/>
    <cellStyle name="40% - Dekorfärg4 2 2 2 4 2 2 2" xfId="8499" xr:uid="{00000000-0005-0000-0000-0000C4950000}"/>
    <cellStyle name="40% - Dekorfärg4 2 2 2 4 2 2 2 2" xfId="17384" xr:uid="{00000000-0005-0000-0000-0000C5950000}"/>
    <cellStyle name="40% - Dekorfärg4 2 2 2 4 2 2 2 2 2" xfId="51173" xr:uid="{00000000-0005-0000-0000-0000C6950000}"/>
    <cellStyle name="40% - Dekorfärg4 2 2 2 4 2 2 2 3" xfId="34881" xr:uid="{00000000-0005-0000-0000-0000C7950000}"/>
    <cellStyle name="40% - Dekorfärg4 2 2 2 4 2 2 2_Tabell 6a K" xfId="21405" xr:uid="{00000000-0005-0000-0000-0000C8950000}"/>
    <cellStyle name="40% - Dekorfärg4 2 2 2 4 2 2 3" xfId="12998" xr:uid="{00000000-0005-0000-0000-0000C9950000}"/>
    <cellStyle name="40% - Dekorfärg4 2 2 2 4 2 2 4" xfId="30495" xr:uid="{00000000-0005-0000-0000-0000CA950000}"/>
    <cellStyle name="40% - Dekorfärg4 2 2 2 4 2 2_Tabell 6a K" xfId="23935" xr:uid="{00000000-0005-0000-0000-0000CB950000}"/>
    <cellStyle name="40% - Dekorfärg4 2 2 2 4 2 3" xfId="6306" xr:uid="{00000000-0005-0000-0000-0000CC950000}"/>
    <cellStyle name="40% - Dekorfärg4 2 2 2 4 2 3 2" xfId="15191" xr:uid="{00000000-0005-0000-0000-0000CD950000}"/>
    <cellStyle name="40% - Dekorfärg4 2 2 2 4 2 3 3" xfId="32688" xr:uid="{00000000-0005-0000-0000-0000CE950000}"/>
    <cellStyle name="40% - Dekorfärg4 2 2 2 4 2 3_Tabell 6a K" xfId="21138" xr:uid="{00000000-0005-0000-0000-0000CF950000}"/>
    <cellStyle name="40% - Dekorfärg4 2 2 2 4 2 4" xfId="10806" xr:uid="{00000000-0005-0000-0000-0000D0950000}"/>
    <cellStyle name="40% - Dekorfärg4 2 2 2 4 2 4 2" xfId="51174" xr:uid="{00000000-0005-0000-0000-0000D1950000}"/>
    <cellStyle name="40% - Dekorfärg4 2 2 2 4 2 4 2 2" xfId="51175" xr:uid="{00000000-0005-0000-0000-0000D2950000}"/>
    <cellStyle name="40% - Dekorfärg4 2 2 2 4 2 4 3" xfId="51176" xr:uid="{00000000-0005-0000-0000-0000D3950000}"/>
    <cellStyle name="40% - Dekorfärg4 2 2 2 4 2 5" xfId="28303" xr:uid="{00000000-0005-0000-0000-0000D4950000}"/>
    <cellStyle name="40% - Dekorfärg4 2 2 2 4 2 6" xfId="51177" xr:uid="{00000000-0005-0000-0000-0000D5950000}"/>
    <cellStyle name="40% - Dekorfärg4 2 2 2 4 2_Tabell 6a K" xfId="23405" xr:uid="{00000000-0005-0000-0000-0000D6950000}"/>
    <cellStyle name="40% - Dekorfärg4 2 2 2 4 3" xfId="3333" xr:uid="{00000000-0005-0000-0000-0000D7950000}"/>
    <cellStyle name="40% - Dekorfärg4 2 2 2 4 3 2" xfId="7719" xr:uid="{00000000-0005-0000-0000-0000D8950000}"/>
    <cellStyle name="40% - Dekorfärg4 2 2 2 4 3 2 2" xfId="16604" xr:uid="{00000000-0005-0000-0000-0000D9950000}"/>
    <cellStyle name="40% - Dekorfärg4 2 2 2 4 3 2 3" xfId="34101" xr:uid="{00000000-0005-0000-0000-0000DA950000}"/>
    <cellStyle name="40% - Dekorfärg4 2 2 2 4 3 2_Tabell 6a K" xfId="19763" xr:uid="{00000000-0005-0000-0000-0000DB950000}"/>
    <cellStyle name="40% - Dekorfärg4 2 2 2 4 3 3" xfId="12218" xr:uid="{00000000-0005-0000-0000-0000DC950000}"/>
    <cellStyle name="40% - Dekorfärg4 2 2 2 4 3 3 2" xfId="51178" xr:uid="{00000000-0005-0000-0000-0000DD950000}"/>
    <cellStyle name="40% - Dekorfärg4 2 2 2 4 3 3 2 2" xfId="51179" xr:uid="{00000000-0005-0000-0000-0000DE950000}"/>
    <cellStyle name="40% - Dekorfärg4 2 2 2 4 3 3 3" xfId="51180" xr:uid="{00000000-0005-0000-0000-0000DF950000}"/>
    <cellStyle name="40% - Dekorfärg4 2 2 2 4 3 4" xfId="29715" xr:uid="{00000000-0005-0000-0000-0000E0950000}"/>
    <cellStyle name="40% - Dekorfärg4 2 2 2 4 3 5" xfId="51181" xr:uid="{00000000-0005-0000-0000-0000E1950000}"/>
    <cellStyle name="40% - Dekorfärg4 2 2 2 4 3_Tabell 6a K" xfId="19494" xr:uid="{00000000-0005-0000-0000-0000E2950000}"/>
    <cellStyle name="40% - Dekorfärg4 2 2 2 4 4" xfId="5526" xr:uid="{00000000-0005-0000-0000-0000E3950000}"/>
    <cellStyle name="40% - Dekorfärg4 2 2 2 4 4 2" xfId="14411" xr:uid="{00000000-0005-0000-0000-0000E4950000}"/>
    <cellStyle name="40% - Dekorfärg4 2 2 2 4 4 3" xfId="31908" xr:uid="{00000000-0005-0000-0000-0000E5950000}"/>
    <cellStyle name="40% - Dekorfärg4 2 2 2 4 4_Tabell 6a K" xfId="22030" xr:uid="{00000000-0005-0000-0000-0000E6950000}"/>
    <cellStyle name="40% - Dekorfärg4 2 2 2 4 5" xfId="10026" xr:uid="{00000000-0005-0000-0000-0000E7950000}"/>
    <cellStyle name="40% - Dekorfärg4 2 2 2 4 5 2" xfId="51182" xr:uid="{00000000-0005-0000-0000-0000E8950000}"/>
    <cellStyle name="40% - Dekorfärg4 2 2 2 4 5 2 2" xfId="51183" xr:uid="{00000000-0005-0000-0000-0000E9950000}"/>
    <cellStyle name="40% - Dekorfärg4 2 2 2 4 5 3" xfId="51184" xr:uid="{00000000-0005-0000-0000-0000EA950000}"/>
    <cellStyle name="40% - Dekorfärg4 2 2 2 4 6" xfId="27523" xr:uid="{00000000-0005-0000-0000-0000EB950000}"/>
    <cellStyle name="40% - Dekorfärg4 2 2 2 4 7" xfId="51185" xr:uid="{00000000-0005-0000-0000-0000EC950000}"/>
    <cellStyle name="40% - Dekorfärg4 2 2 2 4_Tabell 6a K" xfId="22574" xr:uid="{00000000-0005-0000-0000-0000ED950000}"/>
    <cellStyle name="40% - Dekorfärg4 2 2 2 5" xfId="1917" xr:uid="{00000000-0005-0000-0000-0000EE950000}"/>
    <cellStyle name="40% - Dekorfärg4 2 2 2 5 2" xfId="4109" xr:uid="{00000000-0005-0000-0000-0000EF950000}"/>
    <cellStyle name="40% - Dekorfärg4 2 2 2 5 2 2" xfId="8495" xr:uid="{00000000-0005-0000-0000-0000F0950000}"/>
    <cellStyle name="40% - Dekorfärg4 2 2 2 5 2 2 2" xfId="17380" xr:uid="{00000000-0005-0000-0000-0000F1950000}"/>
    <cellStyle name="40% - Dekorfärg4 2 2 2 5 2 2 2 2" xfId="51186" xr:uid="{00000000-0005-0000-0000-0000F2950000}"/>
    <cellStyle name="40% - Dekorfärg4 2 2 2 5 2 2 3" xfId="34877" xr:uid="{00000000-0005-0000-0000-0000F3950000}"/>
    <cellStyle name="40% - Dekorfärg4 2 2 2 5 2 2_Tabell 6a K" xfId="21310" xr:uid="{00000000-0005-0000-0000-0000F4950000}"/>
    <cellStyle name="40% - Dekorfärg4 2 2 2 5 2 3" xfId="12994" xr:uid="{00000000-0005-0000-0000-0000F5950000}"/>
    <cellStyle name="40% - Dekorfärg4 2 2 2 5 2 4" xfId="30491" xr:uid="{00000000-0005-0000-0000-0000F6950000}"/>
    <cellStyle name="40% - Dekorfärg4 2 2 2 5 2_Tabell 6a K" xfId="20393" xr:uid="{00000000-0005-0000-0000-0000F7950000}"/>
    <cellStyle name="40% - Dekorfärg4 2 2 2 5 3" xfId="6302" xr:uid="{00000000-0005-0000-0000-0000F8950000}"/>
    <cellStyle name="40% - Dekorfärg4 2 2 2 5 3 2" xfId="15187" xr:uid="{00000000-0005-0000-0000-0000F9950000}"/>
    <cellStyle name="40% - Dekorfärg4 2 2 2 5 3 3" xfId="32684" xr:uid="{00000000-0005-0000-0000-0000FA950000}"/>
    <cellStyle name="40% - Dekorfärg4 2 2 2 5 3_Tabell 6a K" xfId="21838" xr:uid="{00000000-0005-0000-0000-0000FB950000}"/>
    <cellStyle name="40% - Dekorfärg4 2 2 2 5 4" xfId="10802" xr:uid="{00000000-0005-0000-0000-0000FC950000}"/>
    <cellStyle name="40% - Dekorfärg4 2 2 2 5 4 2" xfId="51187" xr:uid="{00000000-0005-0000-0000-0000FD950000}"/>
    <cellStyle name="40% - Dekorfärg4 2 2 2 5 4 2 2" xfId="51188" xr:uid="{00000000-0005-0000-0000-0000FE950000}"/>
    <cellStyle name="40% - Dekorfärg4 2 2 2 5 4 3" xfId="51189" xr:uid="{00000000-0005-0000-0000-0000FF950000}"/>
    <cellStyle name="40% - Dekorfärg4 2 2 2 5 5" xfId="28299" xr:uid="{00000000-0005-0000-0000-000000960000}"/>
    <cellStyle name="40% - Dekorfärg4 2 2 2 5 6" xfId="51190" xr:uid="{00000000-0005-0000-0000-000001960000}"/>
    <cellStyle name="40% - Dekorfärg4 2 2 2 5_Tabell 6a K" xfId="18782" xr:uid="{00000000-0005-0000-0000-000002960000}"/>
    <cellStyle name="40% - Dekorfärg4 2 2 2 6" xfId="2485" xr:uid="{00000000-0005-0000-0000-000003960000}"/>
    <cellStyle name="40% - Dekorfärg4 2 2 2 6 2" xfId="6871" xr:uid="{00000000-0005-0000-0000-000004960000}"/>
    <cellStyle name="40% - Dekorfärg4 2 2 2 6 2 2" xfId="15756" xr:uid="{00000000-0005-0000-0000-000005960000}"/>
    <cellStyle name="40% - Dekorfärg4 2 2 2 6 2 3" xfId="33253" xr:uid="{00000000-0005-0000-0000-000006960000}"/>
    <cellStyle name="40% - Dekorfärg4 2 2 2 6 2_Tabell 6a K" xfId="18964" xr:uid="{00000000-0005-0000-0000-000007960000}"/>
    <cellStyle name="40% - Dekorfärg4 2 2 2 6 3" xfId="11370" xr:uid="{00000000-0005-0000-0000-000008960000}"/>
    <cellStyle name="40% - Dekorfärg4 2 2 2 6 3 2" xfId="51191" xr:uid="{00000000-0005-0000-0000-000009960000}"/>
    <cellStyle name="40% - Dekorfärg4 2 2 2 6 3 2 2" xfId="51192" xr:uid="{00000000-0005-0000-0000-00000A960000}"/>
    <cellStyle name="40% - Dekorfärg4 2 2 2 6 3 3" xfId="51193" xr:uid="{00000000-0005-0000-0000-00000B960000}"/>
    <cellStyle name="40% - Dekorfärg4 2 2 2 6 4" xfId="28867" xr:uid="{00000000-0005-0000-0000-00000C960000}"/>
    <cellStyle name="40% - Dekorfärg4 2 2 2 6 5" xfId="51194" xr:uid="{00000000-0005-0000-0000-00000D960000}"/>
    <cellStyle name="40% - Dekorfärg4 2 2 2 6_Tabell 6a K" xfId="19234" xr:uid="{00000000-0005-0000-0000-00000E960000}"/>
    <cellStyle name="40% - Dekorfärg4 2 2 2 7" xfId="4678" xr:uid="{00000000-0005-0000-0000-00000F960000}"/>
    <cellStyle name="40% - Dekorfärg4 2 2 2 7 2" xfId="13563" xr:uid="{00000000-0005-0000-0000-000010960000}"/>
    <cellStyle name="40% - Dekorfärg4 2 2 2 7 3" xfId="31060" xr:uid="{00000000-0005-0000-0000-000011960000}"/>
    <cellStyle name="40% - Dekorfärg4 2 2 2 7_Tabell 6a K" xfId="22222" xr:uid="{00000000-0005-0000-0000-000012960000}"/>
    <cellStyle name="40% - Dekorfärg4 2 2 2 8" xfId="9178" xr:uid="{00000000-0005-0000-0000-000013960000}"/>
    <cellStyle name="40% - Dekorfärg4 2 2 2 8 2" xfId="51195" xr:uid="{00000000-0005-0000-0000-000014960000}"/>
    <cellStyle name="40% - Dekorfärg4 2 2 2 8 2 2" xfId="51196" xr:uid="{00000000-0005-0000-0000-000015960000}"/>
    <cellStyle name="40% - Dekorfärg4 2 2 2 8 3" xfId="51197" xr:uid="{00000000-0005-0000-0000-000016960000}"/>
    <cellStyle name="40% - Dekorfärg4 2 2 2 9" xfId="26675" xr:uid="{00000000-0005-0000-0000-000017960000}"/>
    <cellStyle name="40% - Dekorfärg4 2 2 2_Tabell 6a K" xfId="21670" xr:uid="{00000000-0005-0000-0000-000018960000}"/>
    <cellStyle name="40% - Dekorfärg4 2 2 3" xfId="349" xr:uid="{00000000-0005-0000-0000-000019960000}"/>
    <cellStyle name="40% - Dekorfärg4 2 2 3 10" xfId="51198" xr:uid="{00000000-0005-0000-0000-00001A960000}"/>
    <cellStyle name="40% - Dekorfärg4 2 2 3 11" xfId="51199" xr:uid="{00000000-0005-0000-0000-00001B960000}"/>
    <cellStyle name="40% - Dekorfärg4 2 2 3 2" xfId="561" xr:uid="{00000000-0005-0000-0000-00001C960000}"/>
    <cellStyle name="40% - Dekorfärg4 2 2 3 2 2" xfId="985" xr:uid="{00000000-0005-0000-0000-00001D960000}"/>
    <cellStyle name="40% - Dekorfärg4 2 2 3 2 2 2" xfId="1924" xr:uid="{00000000-0005-0000-0000-00001E960000}"/>
    <cellStyle name="40% - Dekorfärg4 2 2 3 2 2 2 2" xfId="4116" xr:uid="{00000000-0005-0000-0000-00001F960000}"/>
    <cellStyle name="40% - Dekorfärg4 2 2 3 2 2 2 2 2" xfId="8502" xr:uid="{00000000-0005-0000-0000-000020960000}"/>
    <cellStyle name="40% - Dekorfärg4 2 2 3 2 2 2 2 2 2" xfId="17387" xr:uid="{00000000-0005-0000-0000-000021960000}"/>
    <cellStyle name="40% - Dekorfärg4 2 2 3 2 2 2 2 2 2 2" xfId="51200" xr:uid="{00000000-0005-0000-0000-000022960000}"/>
    <cellStyle name="40% - Dekorfärg4 2 2 3 2 2 2 2 2 3" xfId="34884" xr:uid="{00000000-0005-0000-0000-000023960000}"/>
    <cellStyle name="40% - Dekorfärg4 2 2 3 2 2 2 2 2_Tabell 6a K" xfId="23308" xr:uid="{00000000-0005-0000-0000-000024960000}"/>
    <cellStyle name="40% - Dekorfärg4 2 2 3 2 2 2 2 3" xfId="13001" xr:uid="{00000000-0005-0000-0000-000025960000}"/>
    <cellStyle name="40% - Dekorfärg4 2 2 3 2 2 2 2 4" xfId="30498" xr:uid="{00000000-0005-0000-0000-000026960000}"/>
    <cellStyle name="40% - Dekorfärg4 2 2 3 2 2 2 2_Tabell 6a K" xfId="23576" xr:uid="{00000000-0005-0000-0000-000027960000}"/>
    <cellStyle name="40% - Dekorfärg4 2 2 3 2 2 2 3" xfId="6309" xr:uid="{00000000-0005-0000-0000-000028960000}"/>
    <cellStyle name="40% - Dekorfärg4 2 2 3 2 2 2 3 2" xfId="15194" xr:uid="{00000000-0005-0000-0000-000029960000}"/>
    <cellStyle name="40% - Dekorfärg4 2 2 3 2 2 2 3 3" xfId="32691" xr:uid="{00000000-0005-0000-0000-00002A960000}"/>
    <cellStyle name="40% - Dekorfärg4 2 2 3 2 2 2 3_Tabell 6a K" xfId="26006" xr:uid="{00000000-0005-0000-0000-00002B960000}"/>
    <cellStyle name="40% - Dekorfärg4 2 2 3 2 2 2 4" xfId="10809" xr:uid="{00000000-0005-0000-0000-00002C960000}"/>
    <cellStyle name="40% - Dekorfärg4 2 2 3 2 2 2 4 2" xfId="51201" xr:uid="{00000000-0005-0000-0000-00002D960000}"/>
    <cellStyle name="40% - Dekorfärg4 2 2 3 2 2 2 4 2 2" xfId="51202" xr:uid="{00000000-0005-0000-0000-00002E960000}"/>
    <cellStyle name="40% - Dekorfärg4 2 2 3 2 2 2 4 3" xfId="51203" xr:uid="{00000000-0005-0000-0000-00002F960000}"/>
    <cellStyle name="40% - Dekorfärg4 2 2 3 2 2 2 5" xfId="28306" xr:uid="{00000000-0005-0000-0000-000030960000}"/>
    <cellStyle name="40% - Dekorfärg4 2 2 3 2 2 2 6" xfId="51204" xr:uid="{00000000-0005-0000-0000-000031960000}"/>
    <cellStyle name="40% - Dekorfärg4 2 2 3 2 2 2_Tabell 6a K" xfId="26079" xr:uid="{00000000-0005-0000-0000-000032960000}"/>
    <cellStyle name="40% - Dekorfärg4 2 2 3 2 2 3" xfId="3177" xr:uid="{00000000-0005-0000-0000-000033960000}"/>
    <cellStyle name="40% - Dekorfärg4 2 2 3 2 2 3 2" xfId="7563" xr:uid="{00000000-0005-0000-0000-000034960000}"/>
    <cellStyle name="40% - Dekorfärg4 2 2 3 2 2 3 2 2" xfId="16448" xr:uid="{00000000-0005-0000-0000-000035960000}"/>
    <cellStyle name="40% - Dekorfärg4 2 2 3 2 2 3 2 3" xfId="33945" xr:uid="{00000000-0005-0000-0000-000036960000}"/>
    <cellStyle name="40% - Dekorfärg4 2 2 3 2 2 3 2_Tabell 6a K" xfId="24176" xr:uid="{00000000-0005-0000-0000-000037960000}"/>
    <cellStyle name="40% - Dekorfärg4 2 2 3 2 2 3 3" xfId="12062" xr:uid="{00000000-0005-0000-0000-000038960000}"/>
    <cellStyle name="40% - Dekorfärg4 2 2 3 2 2 3 3 2" xfId="51205" xr:uid="{00000000-0005-0000-0000-000039960000}"/>
    <cellStyle name="40% - Dekorfärg4 2 2 3 2 2 3 3 2 2" xfId="51206" xr:uid="{00000000-0005-0000-0000-00003A960000}"/>
    <cellStyle name="40% - Dekorfärg4 2 2 3 2 2 3 3 3" xfId="51207" xr:uid="{00000000-0005-0000-0000-00003B960000}"/>
    <cellStyle name="40% - Dekorfärg4 2 2 3 2 2 3 4" xfId="29559" xr:uid="{00000000-0005-0000-0000-00003C960000}"/>
    <cellStyle name="40% - Dekorfärg4 2 2 3 2 2 3 5" xfId="51208" xr:uid="{00000000-0005-0000-0000-00003D960000}"/>
    <cellStyle name="40% - Dekorfärg4 2 2 3 2 2 3_Tabell 6a K" xfId="26276" xr:uid="{00000000-0005-0000-0000-00003E960000}"/>
    <cellStyle name="40% - Dekorfärg4 2 2 3 2 2 4" xfId="5370" xr:uid="{00000000-0005-0000-0000-00003F960000}"/>
    <cellStyle name="40% - Dekorfärg4 2 2 3 2 2 4 2" xfId="14255" xr:uid="{00000000-0005-0000-0000-000040960000}"/>
    <cellStyle name="40% - Dekorfärg4 2 2 3 2 2 4 3" xfId="31752" xr:uid="{00000000-0005-0000-0000-000041960000}"/>
    <cellStyle name="40% - Dekorfärg4 2 2 3 2 2 4_Tabell 6a K" xfId="23028" xr:uid="{00000000-0005-0000-0000-000042960000}"/>
    <cellStyle name="40% - Dekorfärg4 2 2 3 2 2 5" xfId="9870" xr:uid="{00000000-0005-0000-0000-000043960000}"/>
    <cellStyle name="40% - Dekorfärg4 2 2 3 2 2 5 2" xfId="51209" xr:uid="{00000000-0005-0000-0000-000044960000}"/>
    <cellStyle name="40% - Dekorfärg4 2 2 3 2 2 5 2 2" xfId="51210" xr:uid="{00000000-0005-0000-0000-000045960000}"/>
    <cellStyle name="40% - Dekorfärg4 2 2 3 2 2 5 3" xfId="51211" xr:uid="{00000000-0005-0000-0000-000046960000}"/>
    <cellStyle name="40% - Dekorfärg4 2 2 3 2 2 6" xfId="27367" xr:uid="{00000000-0005-0000-0000-000047960000}"/>
    <cellStyle name="40% - Dekorfärg4 2 2 3 2 2 7" xfId="51212" xr:uid="{00000000-0005-0000-0000-000048960000}"/>
    <cellStyle name="40% - Dekorfärg4 2 2 3 2 2_Tabell 6a K" xfId="20329" xr:uid="{00000000-0005-0000-0000-000049960000}"/>
    <cellStyle name="40% - Dekorfärg4 2 2 3 2 3" xfId="1923" xr:uid="{00000000-0005-0000-0000-00004A960000}"/>
    <cellStyle name="40% - Dekorfärg4 2 2 3 2 3 2" xfId="4115" xr:uid="{00000000-0005-0000-0000-00004B960000}"/>
    <cellStyle name="40% - Dekorfärg4 2 2 3 2 3 2 2" xfId="8501" xr:uid="{00000000-0005-0000-0000-00004C960000}"/>
    <cellStyle name="40% - Dekorfärg4 2 2 3 2 3 2 2 2" xfId="17386" xr:uid="{00000000-0005-0000-0000-00004D960000}"/>
    <cellStyle name="40% - Dekorfärg4 2 2 3 2 3 2 2 2 2" xfId="51213" xr:uid="{00000000-0005-0000-0000-00004E960000}"/>
    <cellStyle name="40% - Dekorfärg4 2 2 3 2 3 2 2 3" xfId="34883" xr:uid="{00000000-0005-0000-0000-00004F960000}"/>
    <cellStyle name="40% - Dekorfärg4 2 2 3 2 3 2 2_Tabell 6a K" xfId="20672" xr:uid="{00000000-0005-0000-0000-000050960000}"/>
    <cellStyle name="40% - Dekorfärg4 2 2 3 2 3 2 3" xfId="13000" xr:uid="{00000000-0005-0000-0000-000051960000}"/>
    <cellStyle name="40% - Dekorfärg4 2 2 3 2 3 2 4" xfId="30497" xr:uid="{00000000-0005-0000-0000-000052960000}"/>
    <cellStyle name="40% - Dekorfärg4 2 2 3 2 3 2_Tabell 6a K" xfId="19616" xr:uid="{00000000-0005-0000-0000-000053960000}"/>
    <cellStyle name="40% - Dekorfärg4 2 2 3 2 3 3" xfId="6308" xr:uid="{00000000-0005-0000-0000-000054960000}"/>
    <cellStyle name="40% - Dekorfärg4 2 2 3 2 3 3 2" xfId="15193" xr:uid="{00000000-0005-0000-0000-000055960000}"/>
    <cellStyle name="40% - Dekorfärg4 2 2 3 2 3 3 3" xfId="32690" xr:uid="{00000000-0005-0000-0000-000056960000}"/>
    <cellStyle name="40% - Dekorfärg4 2 2 3 2 3 3_Tabell 6a K" xfId="21013" xr:uid="{00000000-0005-0000-0000-000057960000}"/>
    <cellStyle name="40% - Dekorfärg4 2 2 3 2 3 4" xfId="10808" xr:uid="{00000000-0005-0000-0000-000058960000}"/>
    <cellStyle name="40% - Dekorfärg4 2 2 3 2 3 4 2" xfId="51214" xr:uid="{00000000-0005-0000-0000-000059960000}"/>
    <cellStyle name="40% - Dekorfärg4 2 2 3 2 3 4 2 2" xfId="51215" xr:uid="{00000000-0005-0000-0000-00005A960000}"/>
    <cellStyle name="40% - Dekorfärg4 2 2 3 2 3 4 3" xfId="51216" xr:uid="{00000000-0005-0000-0000-00005B960000}"/>
    <cellStyle name="40% - Dekorfärg4 2 2 3 2 3 5" xfId="28305" xr:uid="{00000000-0005-0000-0000-00005C960000}"/>
    <cellStyle name="40% - Dekorfärg4 2 2 3 2 3 6" xfId="51217" xr:uid="{00000000-0005-0000-0000-00005D960000}"/>
    <cellStyle name="40% - Dekorfärg4 2 2 3 2 3_Tabell 6a K" xfId="19088" xr:uid="{00000000-0005-0000-0000-00005E960000}"/>
    <cellStyle name="40% - Dekorfärg4 2 2 3 2 4" xfId="2753" xr:uid="{00000000-0005-0000-0000-00005F960000}"/>
    <cellStyle name="40% - Dekorfärg4 2 2 3 2 4 2" xfId="7139" xr:uid="{00000000-0005-0000-0000-000060960000}"/>
    <cellStyle name="40% - Dekorfärg4 2 2 3 2 4 2 2" xfId="16024" xr:uid="{00000000-0005-0000-0000-000061960000}"/>
    <cellStyle name="40% - Dekorfärg4 2 2 3 2 4 2 3" xfId="33521" xr:uid="{00000000-0005-0000-0000-000062960000}"/>
    <cellStyle name="40% - Dekorfärg4 2 2 3 2 4 2_Tabell 6a K" xfId="24106" xr:uid="{00000000-0005-0000-0000-000063960000}"/>
    <cellStyle name="40% - Dekorfärg4 2 2 3 2 4 3" xfId="11638" xr:uid="{00000000-0005-0000-0000-000064960000}"/>
    <cellStyle name="40% - Dekorfärg4 2 2 3 2 4 3 2" xfId="51218" xr:uid="{00000000-0005-0000-0000-000065960000}"/>
    <cellStyle name="40% - Dekorfärg4 2 2 3 2 4 3 2 2" xfId="51219" xr:uid="{00000000-0005-0000-0000-000066960000}"/>
    <cellStyle name="40% - Dekorfärg4 2 2 3 2 4 3 3" xfId="51220" xr:uid="{00000000-0005-0000-0000-000067960000}"/>
    <cellStyle name="40% - Dekorfärg4 2 2 3 2 4 4" xfId="29135" xr:uid="{00000000-0005-0000-0000-000068960000}"/>
    <cellStyle name="40% - Dekorfärg4 2 2 3 2 4 5" xfId="51221" xr:uid="{00000000-0005-0000-0000-000069960000}"/>
    <cellStyle name="40% - Dekorfärg4 2 2 3 2 4_Tabell 6a K" xfId="23836" xr:uid="{00000000-0005-0000-0000-00006A960000}"/>
    <cellStyle name="40% - Dekorfärg4 2 2 3 2 5" xfId="4946" xr:uid="{00000000-0005-0000-0000-00006B960000}"/>
    <cellStyle name="40% - Dekorfärg4 2 2 3 2 5 2" xfId="13831" xr:uid="{00000000-0005-0000-0000-00006C960000}"/>
    <cellStyle name="40% - Dekorfärg4 2 2 3 2 5 3" xfId="31328" xr:uid="{00000000-0005-0000-0000-00006D960000}"/>
    <cellStyle name="40% - Dekorfärg4 2 2 3 2 5_Tabell 6a K" xfId="22238" xr:uid="{00000000-0005-0000-0000-00006E960000}"/>
    <cellStyle name="40% - Dekorfärg4 2 2 3 2 6" xfId="9446" xr:uid="{00000000-0005-0000-0000-00006F960000}"/>
    <cellStyle name="40% - Dekorfärg4 2 2 3 2 6 2" xfId="51222" xr:uid="{00000000-0005-0000-0000-000070960000}"/>
    <cellStyle name="40% - Dekorfärg4 2 2 3 2 6 2 2" xfId="51223" xr:uid="{00000000-0005-0000-0000-000071960000}"/>
    <cellStyle name="40% - Dekorfärg4 2 2 3 2 6 3" xfId="51224" xr:uid="{00000000-0005-0000-0000-000072960000}"/>
    <cellStyle name="40% - Dekorfärg4 2 2 3 2 7" xfId="26943" xr:uid="{00000000-0005-0000-0000-000073960000}"/>
    <cellStyle name="40% - Dekorfärg4 2 2 3 2 8" xfId="51225" xr:uid="{00000000-0005-0000-0000-000074960000}"/>
    <cellStyle name="40% - Dekorfärg4 2 2 3 2_Tabell 6a K" xfId="25290" xr:uid="{00000000-0005-0000-0000-000075960000}"/>
    <cellStyle name="40% - Dekorfärg4 2 2 3 3" xfId="773" xr:uid="{00000000-0005-0000-0000-000076960000}"/>
    <cellStyle name="40% - Dekorfärg4 2 2 3 3 2" xfId="1925" xr:uid="{00000000-0005-0000-0000-000077960000}"/>
    <cellStyle name="40% - Dekorfärg4 2 2 3 3 2 2" xfId="4117" xr:uid="{00000000-0005-0000-0000-000078960000}"/>
    <cellStyle name="40% - Dekorfärg4 2 2 3 3 2 2 2" xfId="8503" xr:uid="{00000000-0005-0000-0000-000079960000}"/>
    <cellStyle name="40% - Dekorfärg4 2 2 3 3 2 2 2 2" xfId="17388" xr:uid="{00000000-0005-0000-0000-00007A960000}"/>
    <cellStyle name="40% - Dekorfärg4 2 2 3 3 2 2 2 2 2" xfId="51226" xr:uid="{00000000-0005-0000-0000-00007B960000}"/>
    <cellStyle name="40% - Dekorfärg4 2 2 3 3 2 2 2 3" xfId="34885" xr:uid="{00000000-0005-0000-0000-00007C960000}"/>
    <cellStyle name="40% - Dekorfärg4 2 2 3 3 2 2 2_Tabell 6a K" xfId="22842" xr:uid="{00000000-0005-0000-0000-00007D960000}"/>
    <cellStyle name="40% - Dekorfärg4 2 2 3 3 2 2 3" xfId="13002" xr:uid="{00000000-0005-0000-0000-00007E960000}"/>
    <cellStyle name="40% - Dekorfärg4 2 2 3 3 2 2 4" xfId="30499" xr:uid="{00000000-0005-0000-0000-00007F960000}"/>
    <cellStyle name="40% - Dekorfärg4 2 2 3 3 2 2_Tabell 6a K" xfId="23981" xr:uid="{00000000-0005-0000-0000-000080960000}"/>
    <cellStyle name="40% - Dekorfärg4 2 2 3 3 2 3" xfId="6310" xr:uid="{00000000-0005-0000-0000-000081960000}"/>
    <cellStyle name="40% - Dekorfärg4 2 2 3 3 2 3 2" xfId="15195" xr:uid="{00000000-0005-0000-0000-000082960000}"/>
    <cellStyle name="40% - Dekorfärg4 2 2 3 3 2 3 3" xfId="32692" xr:uid="{00000000-0005-0000-0000-000083960000}"/>
    <cellStyle name="40% - Dekorfärg4 2 2 3 3 2 3_Tabell 6a K" xfId="23184" xr:uid="{00000000-0005-0000-0000-000084960000}"/>
    <cellStyle name="40% - Dekorfärg4 2 2 3 3 2 4" xfId="10810" xr:uid="{00000000-0005-0000-0000-000085960000}"/>
    <cellStyle name="40% - Dekorfärg4 2 2 3 3 2 4 2" xfId="51227" xr:uid="{00000000-0005-0000-0000-000086960000}"/>
    <cellStyle name="40% - Dekorfärg4 2 2 3 3 2 4 2 2" xfId="51228" xr:uid="{00000000-0005-0000-0000-000087960000}"/>
    <cellStyle name="40% - Dekorfärg4 2 2 3 3 2 4 3" xfId="51229" xr:uid="{00000000-0005-0000-0000-000088960000}"/>
    <cellStyle name="40% - Dekorfärg4 2 2 3 3 2 5" xfId="28307" xr:uid="{00000000-0005-0000-0000-000089960000}"/>
    <cellStyle name="40% - Dekorfärg4 2 2 3 3 2 6" xfId="51230" xr:uid="{00000000-0005-0000-0000-00008A960000}"/>
    <cellStyle name="40% - Dekorfärg4 2 2 3 3 2_Tabell 6a K" xfId="20962" xr:uid="{00000000-0005-0000-0000-00008B960000}"/>
    <cellStyle name="40% - Dekorfärg4 2 2 3 3 3" xfId="2965" xr:uid="{00000000-0005-0000-0000-00008C960000}"/>
    <cellStyle name="40% - Dekorfärg4 2 2 3 3 3 2" xfId="7351" xr:uid="{00000000-0005-0000-0000-00008D960000}"/>
    <cellStyle name="40% - Dekorfärg4 2 2 3 3 3 2 2" xfId="16236" xr:uid="{00000000-0005-0000-0000-00008E960000}"/>
    <cellStyle name="40% - Dekorfärg4 2 2 3 3 3 2 3" xfId="33733" xr:uid="{00000000-0005-0000-0000-00008F960000}"/>
    <cellStyle name="40% - Dekorfärg4 2 2 3 3 3 2_Tabell 6a K" xfId="24562" xr:uid="{00000000-0005-0000-0000-000090960000}"/>
    <cellStyle name="40% - Dekorfärg4 2 2 3 3 3 3" xfId="11850" xr:uid="{00000000-0005-0000-0000-000091960000}"/>
    <cellStyle name="40% - Dekorfärg4 2 2 3 3 3 3 2" xfId="51231" xr:uid="{00000000-0005-0000-0000-000092960000}"/>
    <cellStyle name="40% - Dekorfärg4 2 2 3 3 3 3 2 2" xfId="51232" xr:uid="{00000000-0005-0000-0000-000093960000}"/>
    <cellStyle name="40% - Dekorfärg4 2 2 3 3 3 3 3" xfId="51233" xr:uid="{00000000-0005-0000-0000-000094960000}"/>
    <cellStyle name="40% - Dekorfärg4 2 2 3 3 3 4" xfId="29347" xr:uid="{00000000-0005-0000-0000-000095960000}"/>
    <cellStyle name="40% - Dekorfärg4 2 2 3 3 3 5" xfId="51234" xr:uid="{00000000-0005-0000-0000-000096960000}"/>
    <cellStyle name="40% - Dekorfärg4 2 2 3 3 3_Tabell 6a K" xfId="24395" xr:uid="{00000000-0005-0000-0000-000097960000}"/>
    <cellStyle name="40% - Dekorfärg4 2 2 3 3 4" xfId="5158" xr:uid="{00000000-0005-0000-0000-000098960000}"/>
    <cellStyle name="40% - Dekorfärg4 2 2 3 3 4 2" xfId="14043" xr:uid="{00000000-0005-0000-0000-000099960000}"/>
    <cellStyle name="40% - Dekorfärg4 2 2 3 3 4 3" xfId="31540" xr:uid="{00000000-0005-0000-0000-00009A960000}"/>
    <cellStyle name="40% - Dekorfärg4 2 2 3 3 4_Tabell 6a K" xfId="23668" xr:uid="{00000000-0005-0000-0000-00009B960000}"/>
    <cellStyle name="40% - Dekorfärg4 2 2 3 3 5" xfId="9658" xr:uid="{00000000-0005-0000-0000-00009C960000}"/>
    <cellStyle name="40% - Dekorfärg4 2 2 3 3 5 2" xfId="51235" xr:uid="{00000000-0005-0000-0000-00009D960000}"/>
    <cellStyle name="40% - Dekorfärg4 2 2 3 3 5 2 2" xfId="51236" xr:uid="{00000000-0005-0000-0000-00009E960000}"/>
    <cellStyle name="40% - Dekorfärg4 2 2 3 3 5 3" xfId="51237" xr:uid="{00000000-0005-0000-0000-00009F960000}"/>
    <cellStyle name="40% - Dekorfärg4 2 2 3 3 6" xfId="27155" xr:uid="{00000000-0005-0000-0000-0000A0960000}"/>
    <cellStyle name="40% - Dekorfärg4 2 2 3 3 7" xfId="51238" xr:uid="{00000000-0005-0000-0000-0000A1960000}"/>
    <cellStyle name="40% - Dekorfärg4 2 2 3 3_Tabell 6a K" xfId="20785" xr:uid="{00000000-0005-0000-0000-0000A2960000}"/>
    <cellStyle name="40% - Dekorfärg4 2 2 3 4" xfId="1197" xr:uid="{00000000-0005-0000-0000-0000A3960000}"/>
    <cellStyle name="40% - Dekorfärg4 2 2 3 4 2" xfId="1926" xr:uid="{00000000-0005-0000-0000-0000A4960000}"/>
    <cellStyle name="40% - Dekorfärg4 2 2 3 4 2 2" xfId="4118" xr:uid="{00000000-0005-0000-0000-0000A5960000}"/>
    <cellStyle name="40% - Dekorfärg4 2 2 3 4 2 2 2" xfId="8504" xr:uid="{00000000-0005-0000-0000-0000A6960000}"/>
    <cellStyle name="40% - Dekorfärg4 2 2 3 4 2 2 2 2" xfId="17389" xr:uid="{00000000-0005-0000-0000-0000A7960000}"/>
    <cellStyle name="40% - Dekorfärg4 2 2 3 4 2 2 2 2 2" xfId="51239" xr:uid="{00000000-0005-0000-0000-0000A8960000}"/>
    <cellStyle name="40% - Dekorfärg4 2 2 3 4 2 2 2 3" xfId="34886" xr:uid="{00000000-0005-0000-0000-0000A9960000}"/>
    <cellStyle name="40% - Dekorfärg4 2 2 3 4 2 2 2_Tabell 6a K" xfId="25353" xr:uid="{00000000-0005-0000-0000-0000AA960000}"/>
    <cellStyle name="40% - Dekorfärg4 2 2 3 4 2 2 3" xfId="13003" xr:uid="{00000000-0005-0000-0000-0000AB960000}"/>
    <cellStyle name="40% - Dekorfärg4 2 2 3 4 2 2 4" xfId="30500" xr:uid="{00000000-0005-0000-0000-0000AC960000}"/>
    <cellStyle name="40% - Dekorfärg4 2 2 3 4 2 2_Tabell 6a K" xfId="25013" xr:uid="{00000000-0005-0000-0000-0000AD960000}"/>
    <cellStyle name="40% - Dekorfärg4 2 2 3 4 2 3" xfId="6311" xr:uid="{00000000-0005-0000-0000-0000AE960000}"/>
    <cellStyle name="40% - Dekorfärg4 2 2 3 4 2 3 2" xfId="15196" xr:uid="{00000000-0005-0000-0000-0000AF960000}"/>
    <cellStyle name="40% - Dekorfärg4 2 2 3 4 2 3 3" xfId="32693" xr:uid="{00000000-0005-0000-0000-0000B0960000}"/>
    <cellStyle name="40% - Dekorfärg4 2 2 3 4 2 3_Tabell 6a K" xfId="20052" xr:uid="{00000000-0005-0000-0000-0000B1960000}"/>
    <cellStyle name="40% - Dekorfärg4 2 2 3 4 2 4" xfId="10811" xr:uid="{00000000-0005-0000-0000-0000B2960000}"/>
    <cellStyle name="40% - Dekorfärg4 2 2 3 4 2 4 2" xfId="51240" xr:uid="{00000000-0005-0000-0000-0000B3960000}"/>
    <cellStyle name="40% - Dekorfärg4 2 2 3 4 2 4 2 2" xfId="51241" xr:uid="{00000000-0005-0000-0000-0000B4960000}"/>
    <cellStyle name="40% - Dekorfärg4 2 2 3 4 2 4 3" xfId="51242" xr:uid="{00000000-0005-0000-0000-0000B5960000}"/>
    <cellStyle name="40% - Dekorfärg4 2 2 3 4 2 5" xfId="28308" xr:uid="{00000000-0005-0000-0000-0000B6960000}"/>
    <cellStyle name="40% - Dekorfärg4 2 2 3 4 2 6" xfId="51243" xr:uid="{00000000-0005-0000-0000-0000B7960000}"/>
    <cellStyle name="40% - Dekorfärg4 2 2 3 4 2_Tabell 6a K" xfId="21758" xr:uid="{00000000-0005-0000-0000-0000B8960000}"/>
    <cellStyle name="40% - Dekorfärg4 2 2 3 4 3" xfId="3389" xr:uid="{00000000-0005-0000-0000-0000B9960000}"/>
    <cellStyle name="40% - Dekorfärg4 2 2 3 4 3 2" xfId="7775" xr:uid="{00000000-0005-0000-0000-0000BA960000}"/>
    <cellStyle name="40% - Dekorfärg4 2 2 3 4 3 2 2" xfId="16660" xr:uid="{00000000-0005-0000-0000-0000BB960000}"/>
    <cellStyle name="40% - Dekorfärg4 2 2 3 4 3 2 3" xfId="34157" xr:uid="{00000000-0005-0000-0000-0000BC960000}"/>
    <cellStyle name="40% - Dekorfärg4 2 2 3 4 3 2_Tabell 6a K" xfId="24200" xr:uid="{00000000-0005-0000-0000-0000BD960000}"/>
    <cellStyle name="40% - Dekorfärg4 2 2 3 4 3 3" xfId="12274" xr:uid="{00000000-0005-0000-0000-0000BE960000}"/>
    <cellStyle name="40% - Dekorfärg4 2 2 3 4 3 3 2" xfId="51244" xr:uid="{00000000-0005-0000-0000-0000BF960000}"/>
    <cellStyle name="40% - Dekorfärg4 2 2 3 4 3 3 2 2" xfId="51245" xr:uid="{00000000-0005-0000-0000-0000C0960000}"/>
    <cellStyle name="40% - Dekorfärg4 2 2 3 4 3 3 3" xfId="51246" xr:uid="{00000000-0005-0000-0000-0000C1960000}"/>
    <cellStyle name="40% - Dekorfärg4 2 2 3 4 3 4" xfId="29771" xr:uid="{00000000-0005-0000-0000-0000C2960000}"/>
    <cellStyle name="40% - Dekorfärg4 2 2 3 4 3 5" xfId="51247" xr:uid="{00000000-0005-0000-0000-0000C3960000}"/>
    <cellStyle name="40% - Dekorfärg4 2 2 3 4 3_Tabell 6a K" xfId="20221" xr:uid="{00000000-0005-0000-0000-0000C4960000}"/>
    <cellStyle name="40% - Dekorfärg4 2 2 3 4 4" xfId="5582" xr:uid="{00000000-0005-0000-0000-0000C5960000}"/>
    <cellStyle name="40% - Dekorfärg4 2 2 3 4 4 2" xfId="14467" xr:uid="{00000000-0005-0000-0000-0000C6960000}"/>
    <cellStyle name="40% - Dekorfärg4 2 2 3 4 4 3" xfId="31964" xr:uid="{00000000-0005-0000-0000-0000C7960000}"/>
    <cellStyle name="40% - Dekorfärg4 2 2 3 4 4_Tabell 6a K" xfId="20743" xr:uid="{00000000-0005-0000-0000-0000C8960000}"/>
    <cellStyle name="40% - Dekorfärg4 2 2 3 4 5" xfId="10082" xr:uid="{00000000-0005-0000-0000-0000C9960000}"/>
    <cellStyle name="40% - Dekorfärg4 2 2 3 4 5 2" xfId="51248" xr:uid="{00000000-0005-0000-0000-0000CA960000}"/>
    <cellStyle name="40% - Dekorfärg4 2 2 3 4 5 2 2" xfId="51249" xr:uid="{00000000-0005-0000-0000-0000CB960000}"/>
    <cellStyle name="40% - Dekorfärg4 2 2 3 4 5 3" xfId="51250" xr:uid="{00000000-0005-0000-0000-0000CC960000}"/>
    <cellStyle name="40% - Dekorfärg4 2 2 3 4 6" xfId="27579" xr:uid="{00000000-0005-0000-0000-0000CD960000}"/>
    <cellStyle name="40% - Dekorfärg4 2 2 3 4 7" xfId="51251" xr:uid="{00000000-0005-0000-0000-0000CE960000}"/>
    <cellStyle name="40% - Dekorfärg4 2 2 3 4_Tabell 6a K" xfId="25571" xr:uid="{00000000-0005-0000-0000-0000CF960000}"/>
    <cellStyle name="40% - Dekorfärg4 2 2 3 5" xfId="1922" xr:uid="{00000000-0005-0000-0000-0000D0960000}"/>
    <cellStyle name="40% - Dekorfärg4 2 2 3 5 2" xfId="4114" xr:uid="{00000000-0005-0000-0000-0000D1960000}"/>
    <cellStyle name="40% - Dekorfärg4 2 2 3 5 2 2" xfId="8500" xr:uid="{00000000-0005-0000-0000-0000D2960000}"/>
    <cellStyle name="40% - Dekorfärg4 2 2 3 5 2 2 2" xfId="17385" xr:uid="{00000000-0005-0000-0000-0000D3960000}"/>
    <cellStyle name="40% - Dekorfärg4 2 2 3 5 2 2 2 2" xfId="51252" xr:uid="{00000000-0005-0000-0000-0000D4960000}"/>
    <cellStyle name="40% - Dekorfärg4 2 2 3 5 2 2 3" xfId="34882" xr:uid="{00000000-0005-0000-0000-0000D5960000}"/>
    <cellStyle name="40% - Dekorfärg4 2 2 3 5 2 2_Tabell 6a K" xfId="22628" xr:uid="{00000000-0005-0000-0000-0000D6960000}"/>
    <cellStyle name="40% - Dekorfärg4 2 2 3 5 2 3" xfId="12999" xr:uid="{00000000-0005-0000-0000-0000D7960000}"/>
    <cellStyle name="40% - Dekorfärg4 2 2 3 5 2 4" xfId="30496" xr:uid="{00000000-0005-0000-0000-0000D8960000}"/>
    <cellStyle name="40% - Dekorfärg4 2 2 3 5 2_Tabell 6a K" xfId="18462" xr:uid="{00000000-0005-0000-0000-0000D9960000}"/>
    <cellStyle name="40% - Dekorfärg4 2 2 3 5 3" xfId="6307" xr:uid="{00000000-0005-0000-0000-0000DA960000}"/>
    <cellStyle name="40% - Dekorfärg4 2 2 3 5 3 2" xfId="15192" xr:uid="{00000000-0005-0000-0000-0000DB960000}"/>
    <cellStyle name="40% - Dekorfärg4 2 2 3 5 3 3" xfId="32689" xr:uid="{00000000-0005-0000-0000-0000DC960000}"/>
    <cellStyle name="40% - Dekorfärg4 2 2 3 5 3_Tabell 6a K" xfId="25205" xr:uid="{00000000-0005-0000-0000-0000DD960000}"/>
    <cellStyle name="40% - Dekorfärg4 2 2 3 5 4" xfId="10807" xr:uid="{00000000-0005-0000-0000-0000DE960000}"/>
    <cellStyle name="40% - Dekorfärg4 2 2 3 5 4 2" xfId="51253" xr:uid="{00000000-0005-0000-0000-0000DF960000}"/>
    <cellStyle name="40% - Dekorfärg4 2 2 3 5 4 2 2" xfId="51254" xr:uid="{00000000-0005-0000-0000-0000E0960000}"/>
    <cellStyle name="40% - Dekorfärg4 2 2 3 5 4 3" xfId="51255" xr:uid="{00000000-0005-0000-0000-0000E1960000}"/>
    <cellStyle name="40% - Dekorfärg4 2 2 3 5 5" xfId="28304" xr:uid="{00000000-0005-0000-0000-0000E2960000}"/>
    <cellStyle name="40% - Dekorfärg4 2 2 3 5 6" xfId="51256" xr:uid="{00000000-0005-0000-0000-0000E3960000}"/>
    <cellStyle name="40% - Dekorfärg4 2 2 3 5_Tabell 6a K" xfId="26441" xr:uid="{00000000-0005-0000-0000-0000E4960000}"/>
    <cellStyle name="40% - Dekorfärg4 2 2 3 6" xfId="2541" xr:uid="{00000000-0005-0000-0000-0000E5960000}"/>
    <cellStyle name="40% - Dekorfärg4 2 2 3 6 2" xfId="6927" xr:uid="{00000000-0005-0000-0000-0000E6960000}"/>
    <cellStyle name="40% - Dekorfärg4 2 2 3 6 2 2" xfId="15812" xr:uid="{00000000-0005-0000-0000-0000E7960000}"/>
    <cellStyle name="40% - Dekorfärg4 2 2 3 6 2 3" xfId="33309" xr:uid="{00000000-0005-0000-0000-0000E8960000}"/>
    <cellStyle name="40% - Dekorfärg4 2 2 3 6 2_Tabell 6a K" xfId="24514" xr:uid="{00000000-0005-0000-0000-0000E9960000}"/>
    <cellStyle name="40% - Dekorfärg4 2 2 3 6 3" xfId="11426" xr:uid="{00000000-0005-0000-0000-0000EA960000}"/>
    <cellStyle name="40% - Dekorfärg4 2 2 3 6 3 2" xfId="51257" xr:uid="{00000000-0005-0000-0000-0000EB960000}"/>
    <cellStyle name="40% - Dekorfärg4 2 2 3 6 3 2 2" xfId="51258" xr:uid="{00000000-0005-0000-0000-0000EC960000}"/>
    <cellStyle name="40% - Dekorfärg4 2 2 3 6 3 3" xfId="51259" xr:uid="{00000000-0005-0000-0000-0000ED960000}"/>
    <cellStyle name="40% - Dekorfärg4 2 2 3 6 4" xfId="28923" xr:uid="{00000000-0005-0000-0000-0000EE960000}"/>
    <cellStyle name="40% - Dekorfärg4 2 2 3 6 5" xfId="51260" xr:uid="{00000000-0005-0000-0000-0000EF960000}"/>
    <cellStyle name="40% - Dekorfärg4 2 2 3 6_Tabell 6a K" xfId="24593" xr:uid="{00000000-0005-0000-0000-0000F0960000}"/>
    <cellStyle name="40% - Dekorfärg4 2 2 3 7" xfId="4734" xr:uid="{00000000-0005-0000-0000-0000F1960000}"/>
    <cellStyle name="40% - Dekorfärg4 2 2 3 7 2" xfId="13619" xr:uid="{00000000-0005-0000-0000-0000F2960000}"/>
    <cellStyle name="40% - Dekorfärg4 2 2 3 7 3" xfId="31116" xr:uid="{00000000-0005-0000-0000-0000F3960000}"/>
    <cellStyle name="40% - Dekorfärg4 2 2 3 7_Tabell 6a K" xfId="26012" xr:uid="{00000000-0005-0000-0000-0000F4960000}"/>
    <cellStyle name="40% - Dekorfärg4 2 2 3 8" xfId="9234" xr:uid="{00000000-0005-0000-0000-0000F5960000}"/>
    <cellStyle name="40% - Dekorfärg4 2 2 3 8 2" xfId="51261" xr:uid="{00000000-0005-0000-0000-0000F6960000}"/>
    <cellStyle name="40% - Dekorfärg4 2 2 3 8 2 2" xfId="51262" xr:uid="{00000000-0005-0000-0000-0000F7960000}"/>
    <cellStyle name="40% - Dekorfärg4 2 2 3 8 3" xfId="51263" xr:uid="{00000000-0005-0000-0000-0000F8960000}"/>
    <cellStyle name="40% - Dekorfärg4 2 2 3 9" xfId="26731" xr:uid="{00000000-0005-0000-0000-0000F9960000}"/>
    <cellStyle name="40% - Dekorfärg4 2 2 3_Tabell 6a K" xfId="22392" xr:uid="{00000000-0005-0000-0000-0000FA960000}"/>
    <cellStyle name="40% - Dekorfärg4 2 2 4" xfId="226" xr:uid="{00000000-0005-0000-0000-0000FB960000}"/>
    <cellStyle name="40% - Dekorfärg4 2 2 4 10" xfId="51264" xr:uid="{00000000-0005-0000-0000-0000FC960000}"/>
    <cellStyle name="40% - Dekorfärg4 2 2 4 11" xfId="51265" xr:uid="{00000000-0005-0000-0000-0000FD960000}"/>
    <cellStyle name="40% - Dekorfärg4 2 2 4 2" xfId="438" xr:uid="{00000000-0005-0000-0000-0000FE960000}"/>
    <cellStyle name="40% - Dekorfärg4 2 2 4 2 2" xfId="862" xr:uid="{00000000-0005-0000-0000-0000FF960000}"/>
    <cellStyle name="40% - Dekorfärg4 2 2 4 2 2 2" xfId="1929" xr:uid="{00000000-0005-0000-0000-000000970000}"/>
    <cellStyle name="40% - Dekorfärg4 2 2 4 2 2 2 2" xfId="4121" xr:uid="{00000000-0005-0000-0000-000001970000}"/>
    <cellStyle name="40% - Dekorfärg4 2 2 4 2 2 2 2 2" xfId="8507" xr:uid="{00000000-0005-0000-0000-000002970000}"/>
    <cellStyle name="40% - Dekorfärg4 2 2 4 2 2 2 2 2 2" xfId="17392" xr:uid="{00000000-0005-0000-0000-000003970000}"/>
    <cellStyle name="40% - Dekorfärg4 2 2 4 2 2 2 2 2 2 2" xfId="51266" xr:uid="{00000000-0005-0000-0000-000004970000}"/>
    <cellStyle name="40% - Dekorfärg4 2 2 4 2 2 2 2 2 3" xfId="34889" xr:uid="{00000000-0005-0000-0000-000005970000}"/>
    <cellStyle name="40% - Dekorfärg4 2 2 4 2 2 2 2 2_Tabell 6a K" xfId="21134" xr:uid="{00000000-0005-0000-0000-000006970000}"/>
    <cellStyle name="40% - Dekorfärg4 2 2 4 2 2 2 2 3" xfId="13006" xr:uid="{00000000-0005-0000-0000-000007970000}"/>
    <cellStyle name="40% - Dekorfärg4 2 2 4 2 2 2 2 4" xfId="30503" xr:uid="{00000000-0005-0000-0000-000008970000}"/>
    <cellStyle name="40% - Dekorfärg4 2 2 4 2 2 2 2_Tabell 6a K" xfId="21404" xr:uid="{00000000-0005-0000-0000-000009970000}"/>
    <cellStyle name="40% - Dekorfärg4 2 2 4 2 2 2 3" xfId="6314" xr:uid="{00000000-0005-0000-0000-00000A970000}"/>
    <cellStyle name="40% - Dekorfärg4 2 2 4 2 2 2 3 2" xfId="15199" xr:uid="{00000000-0005-0000-0000-00000B970000}"/>
    <cellStyle name="40% - Dekorfärg4 2 2 4 2 2 2 3 3" xfId="32696" xr:uid="{00000000-0005-0000-0000-00000C970000}"/>
    <cellStyle name="40% - Dekorfärg4 2 2 4 2 2 2 3_Tabell 6a K" xfId="18060" xr:uid="{00000000-0005-0000-0000-00000D970000}"/>
    <cellStyle name="40% - Dekorfärg4 2 2 4 2 2 2 4" xfId="10814" xr:uid="{00000000-0005-0000-0000-00000E970000}"/>
    <cellStyle name="40% - Dekorfärg4 2 2 4 2 2 2 4 2" xfId="51267" xr:uid="{00000000-0005-0000-0000-00000F970000}"/>
    <cellStyle name="40% - Dekorfärg4 2 2 4 2 2 2 4 2 2" xfId="51268" xr:uid="{00000000-0005-0000-0000-000010970000}"/>
    <cellStyle name="40% - Dekorfärg4 2 2 4 2 2 2 4 3" xfId="51269" xr:uid="{00000000-0005-0000-0000-000011970000}"/>
    <cellStyle name="40% - Dekorfärg4 2 2 4 2 2 2 5" xfId="28311" xr:uid="{00000000-0005-0000-0000-000012970000}"/>
    <cellStyle name="40% - Dekorfärg4 2 2 4 2 2 2 6" xfId="51270" xr:uid="{00000000-0005-0000-0000-000013970000}"/>
    <cellStyle name="40% - Dekorfärg4 2 2 4 2 2 2_Tabell 6a K" xfId="26062" xr:uid="{00000000-0005-0000-0000-000014970000}"/>
    <cellStyle name="40% - Dekorfärg4 2 2 4 2 2 3" xfId="3054" xr:uid="{00000000-0005-0000-0000-000015970000}"/>
    <cellStyle name="40% - Dekorfärg4 2 2 4 2 2 3 2" xfId="7440" xr:uid="{00000000-0005-0000-0000-000016970000}"/>
    <cellStyle name="40% - Dekorfärg4 2 2 4 2 2 3 2 2" xfId="16325" xr:uid="{00000000-0005-0000-0000-000017970000}"/>
    <cellStyle name="40% - Dekorfärg4 2 2 4 2 2 3 2 3" xfId="33822" xr:uid="{00000000-0005-0000-0000-000018970000}"/>
    <cellStyle name="40% - Dekorfärg4 2 2 4 2 2 3 2_Tabell 6a K" xfId="20904" xr:uid="{00000000-0005-0000-0000-000019970000}"/>
    <cellStyle name="40% - Dekorfärg4 2 2 4 2 2 3 3" xfId="11939" xr:uid="{00000000-0005-0000-0000-00001A970000}"/>
    <cellStyle name="40% - Dekorfärg4 2 2 4 2 2 3 3 2" xfId="51271" xr:uid="{00000000-0005-0000-0000-00001B970000}"/>
    <cellStyle name="40% - Dekorfärg4 2 2 4 2 2 3 3 2 2" xfId="51272" xr:uid="{00000000-0005-0000-0000-00001C970000}"/>
    <cellStyle name="40% - Dekorfärg4 2 2 4 2 2 3 3 3" xfId="51273" xr:uid="{00000000-0005-0000-0000-00001D970000}"/>
    <cellStyle name="40% - Dekorfärg4 2 2 4 2 2 3 4" xfId="29436" xr:uid="{00000000-0005-0000-0000-00001E970000}"/>
    <cellStyle name="40% - Dekorfärg4 2 2 4 2 2 3 5" xfId="51274" xr:uid="{00000000-0005-0000-0000-00001F970000}"/>
    <cellStyle name="40% - Dekorfärg4 2 2 4 2 2 3_Tabell 6a K" xfId="18262" xr:uid="{00000000-0005-0000-0000-000020970000}"/>
    <cellStyle name="40% - Dekorfärg4 2 2 4 2 2 4" xfId="5247" xr:uid="{00000000-0005-0000-0000-000021970000}"/>
    <cellStyle name="40% - Dekorfärg4 2 2 4 2 2 4 2" xfId="14132" xr:uid="{00000000-0005-0000-0000-000022970000}"/>
    <cellStyle name="40% - Dekorfärg4 2 2 4 2 2 4 3" xfId="31629" xr:uid="{00000000-0005-0000-0000-000023970000}"/>
    <cellStyle name="40% - Dekorfärg4 2 2 4 2 2 4_Tabell 6a K" xfId="23676" xr:uid="{00000000-0005-0000-0000-000024970000}"/>
    <cellStyle name="40% - Dekorfärg4 2 2 4 2 2 5" xfId="9747" xr:uid="{00000000-0005-0000-0000-000025970000}"/>
    <cellStyle name="40% - Dekorfärg4 2 2 4 2 2 5 2" xfId="51275" xr:uid="{00000000-0005-0000-0000-000026970000}"/>
    <cellStyle name="40% - Dekorfärg4 2 2 4 2 2 5 2 2" xfId="51276" xr:uid="{00000000-0005-0000-0000-000027970000}"/>
    <cellStyle name="40% - Dekorfärg4 2 2 4 2 2 5 3" xfId="51277" xr:uid="{00000000-0005-0000-0000-000028970000}"/>
    <cellStyle name="40% - Dekorfärg4 2 2 4 2 2 6" xfId="27244" xr:uid="{00000000-0005-0000-0000-000029970000}"/>
    <cellStyle name="40% - Dekorfärg4 2 2 4 2 2 7" xfId="51278" xr:uid="{00000000-0005-0000-0000-00002A970000}"/>
    <cellStyle name="40% - Dekorfärg4 2 2 4 2 2_Tabell 6a K" xfId="20550" xr:uid="{00000000-0005-0000-0000-00002B970000}"/>
    <cellStyle name="40% - Dekorfärg4 2 2 4 2 3" xfId="1928" xr:uid="{00000000-0005-0000-0000-00002C970000}"/>
    <cellStyle name="40% - Dekorfärg4 2 2 4 2 3 2" xfId="4120" xr:uid="{00000000-0005-0000-0000-00002D970000}"/>
    <cellStyle name="40% - Dekorfärg4 2 2 4 2 3 2 2" xfId="8506" xr:uid="{00000000-0005-0000-0000-00002E970000}"/>
    <cellStyle name="40% - Dekorfärg4 2 2 4 2 3 2 2 2" xfId="17391" xr:uid="{00000000-0005-0000-0000-00002F970000}"/>
    <cellStyle name="40% - Dekorfärg4 2 2 4 2 3 2 2 2 2" xfId="51279" xr:uid="{00000000-0005-0000-0000-000030970000}"/>
    <cellStyle name="40% - Dekorfärg4 2 2 4 2 3 2 2 3" xfId="34888" xr:uid="{00000000-0005-0000-0000-000031970000}"/>
    <cellStyle name="40% - Dekorfärg4 2 2 4 2 3 2 2_Tabell 6a K" xfId="25743" xr:uid="{00000000-0005-0000-0000-000032970000}"/>
    <cellStyle name="40% - Dekorfärg4 2 2 4 2 3 2 3" xfId="13005" xr:uid="{00000000-0005-0000-0000-000033970000}"/>
    <cellStyle name="40% - Dekorfärg4 2 2 4 2 3 2 4" xfId="30502" xr:uid="{00000000-0005-0000-0000-000034970000}"/>
    <cellStyle name="40% - Dekorfärg4 2 2 4 2 3 2_Tabell 6a K" xfId="20947" xr:uid="{00000000-0005-0000-0000-000035970000}"/>
    <cellStyle name="40% - Dekorfärg4 2 2 4 2 3 3" xfId="6313" xr:uid="{00000000-0005-0000-0000-000036970000}"/>
    <cellStyle name="40% - Dekorfärg4 2 2 4 2 3 3 2" xfId="15198" xr:uid="{00000000-0005-0000-0000-000037970000}"/>
    <cellStyle name="40% - Dekorfärg4 2 2 4 2 3 3 3" xfId="32695" xr:uid="{00000000-0005-0000-0000-000038970000}"/>
    <cellStyle name="40% - Dekorfärg4 2 2 4 2 3 3_Tabell 6a K" xfId="25475" xr:uid="{00000000-0005-0000-0000-000039970000}"/>
    <cellStyle name="40% - Dekorfärg4 2 2 4 2 3 4" xfId="10813" xr:uid="{00000000-0005-0000-0000-00003A970000}"/>
    <cellStyle name="40% - Dekorfärg4 2 2 4 2 3 4 2" xfId="51280" xr:uid="{00000000-0005-0000-0000-00003B970000}"/>
    <cellStyle name="40% - Dekorfärg4 2 2 4 2 3 4 2 2" xfId="51281" xr:uid="{00000000-0005-0000-0000-00003C970000}"/>
    <cellStyle name="40% - Dekorfärg4 2 2 4 2 3 4 3" xfId="51282" xr:uid="{00000000-0005-0000-0000-00003D970000}"/>
    <cellStyle name="40% - Dekorfärg4 2 2 4 2 3 5" xfId="28310" xr:uid="{00000000-0005-0000-0000-00003E970000}"/>
    <cellStyle name="40% - Dekorfärg4 2 2 4 2 3 6" xfId="51283" xr:uid="{00000000-0005-0000-0000-00003F970000}"/>
    <cellStyle name="40% - Dekorfärg4 2 2 4 2 3_Tabell 6a K" xfId="24754" xr:uid="{00000000-0005-0000-0000-000040970000}"/>
    <cellStyle name="40% - Dekorfärg4 2 2 4 2 4" xfId="2630" xr:uid="{00000000-0005-0000-0000-000041970000}"/>
    <cellStyle name="40% - Dekorfärg4 2 2 4 2 4 2" xfId="7016" xr:uid="{00000000-0005-0000-0000-000042970000}"/>
    <cellStyle name="40% - Dekorfärg4 2 2 4 2 4 2 2" xfId="15901" xr:uid="{00000000-0005-0000-0000-000043970000}"/>
    <cellStyle name="40% - Dekorfärg4 2 2 4 2 4 2 3" xfId="33398" xr:uid="{00000000-0005-0000-0000-000044970000}"/>
    <cellStyle name="40% - Dekorfärg4 2 2 4 2 4 2_Tabell 6a K" xfId="19765" xr:uid="{00000000-0005-0000-0000-000045970000}"/>
    <cellStyle name="40% - Dekorfärg4 2 2 4 2 4 3" xfId="11515" xr:uid="{00000000-0005-0000-0000-000046970000}"/>
    <cellStyle name="40% - Dekorfärg4 2 2 4 2 4 3 2" xfId="51284" xr:uid="{00000000-0005-0000-0000-000047970000}"/>
    <cellStyle name="40% - Dekorfärg4 2 2 4 2 4 3 2 2" xfId="51285" xr:uid="{00000000-0005-0000-0000-000048970000}"/>
    <cellStyle name="40% - Dekorfärg4 2 2 4 2 4 3 3" xfId="51286" xr:uid="{00000000-0005-0000-0000-000049970000}"/>
    <cellStyle name="40% - Dekorfärg4 2 2 4 2 4 4" xfId="29012" xr:uid="{00000000-0005-0000-0000-00004A970000}"/>
    <cellStyle name="40% - Dekorfärg4 2 2 4 2 4 5" xfId="51287" xr:uid="{00000000-0005-0000-0000-00004B970000}"/>
    <cellStyle name="40% - Dekorfärg4 2 2 4 2 4_Tabell 6a K" xfId="18482" xr:uid="{00000000-0005-0000-0000-00004C970000}"/>
    <cellStyle name="40% - Dekorfärg4 2 2 4 2 5" xfId="4823" xr:uid="{00000000-0005-0000-0000-00004D970000}"/>
    <cellStyle name="40% - Dekorfärg4 2 2 4 2 5 2" xfId="13708" xr:uid="{00000000-0005-0000-0000-00004E970000}"/>
    <cellStyle name="40% - Dekorfärg4 2 2 4 2 5 3" xfId="31205" xr:uid="{00000000-0005-0000-0000-00004F970000}"/>
    <cellStyle name="40% - Dekorfärg4 2 2 4 2 5_Tabell 6a K" xfId="8959" xr:uid="{00000000-0005-0000-0000-000050970000}"/>
    <cellStyle name="40% - Dekorfärg4 2 2 4 2 6" xfId="9323" xr:uid="{00000000-0005-0000-0000-000051970000}"/>
    <cellStyle name="40% - Dekorfärg4 2 2 4 2 6 2" xfId="51288" xr:uid="{00000000-0005-0000-0000-000052970000}"/>
    <cellStyle name="40% - Dekorfärg4 2 2 4 2 6 2 2" xfId="51289" xr:uid="{00000000-0005-0000-0000-000053970000}"/>
    <cellStyle name="40% - Dekorfärg4 2 2 4 2 6 3" xfId="51290" xr:uid="{00000000-0005-0000-0000-000054970000}"/>
    <cellStyle name="40% - Dekorfärg4 2 2 4 2 7" xfId="26820" xr:uid="{00000000-0005-0000-0000-000055970000}"/>
    <cellStyle name="40% - Dekorfärg4 2 2 4 2 8" xfId="51291" xr:uid="{00000000-0005-0000-0000-000056970000}"/>
    <cellStyle name="40% - Dekorfärg4 2 2 4 2_Tabell 6a K" xfId="21455" xr:uid="{00000000-0005-0000-0000-000057970000}"/>
    <cellStyle name="40% - Dekorfärg4 2 2 4 3" xfId="650" xr:uid="{00000000-0005-0000-0000-000058970000}"/>
    <cellStyle name="40% - Dekorfärg4 2 2 4 3 2" xfId="1930" xr:uid="{00000000-0005-0000-0000-000059970000}"/>
    <cellStyle name="40% - Dekorfärg4 2 2 4 3 2 2" xfId="4122" xr:uid="{00000000-0005-0000-0000-00005A970000}"/>
    <cellStyle name="40% - Dekorfärg4 2 2 4 3 2 2 2" xfId="8508" xr:uid="{00000000-0005-0000-0000-00005B970000}"/>
    <cellStyle name="40% - Dekorfärg4 2 2 4 3 2 2 2 2" xfId="17393" xr:uid="{00000000-0005-0000-0000-00005C970000}"/>
    <cellStyle name="40% - Dekorfärg4 2 2 4 3 2 2 2 2 2" xfId="51292" xr:uid="{00000000-0005-0000-0000-00005D970000}"/>
    <cellStyle name="40% - Dekorfärg4 2 2 4 3 2 2 2 3" xfId="34890" xr:uid="{00000000-0005-0000-0000-00005E970000}"/>
    <cellStyle name="40% - Dekorfärg4 2 2 4 3 2 2 2_Tabell 6a K" xfId="20251" xr:uid="{00000000-0005-0000-0000-00005F970000}"/>
    <cellStyle name="40% - Dekorfärg4 2 2 4 3 2 2 3" xfId="13007" xr:uid="{00000000-0005-0000-0000-000060970000}"/>
    <cellStyle name="40% - Dekorfärg4 2 2 4 3 2 2 4" xfId="30504" xr:uid="{00000000-0005-0000-0000-000061970000}"/>
    <cellStyle name="40% - Dekorfärg4 2 2 4 3 2 2_Tabell 6a K" xfId="26140" xr:uid="{00000000-0005-0000-0000-000062970000}"/>
    <cellStyle name="40% - Dekorfärg4 2 2 4 3 2 3" xfId="6315" xr:uid="{00000000-0005-0000-0000-000063970000}"/>
    <cellStyle name="40% - Dekorfärg4 2 2 4 3 2 3 2" xfId="15200" xr:uid="{00000000-0005-0000-0000-000064970000}"/>
    <cellStyle name="40% - Dekorfärg4 2 2 4 3 2 3 3" xfId="32697" xr:uid="{00000000-0005-0000-0000-000065970000}"/>
    <cellStyle name="40% - Dekorfärg4 2 2 4 3 2 3_Tabell 6a K" xfId="20173" xr:uid="{00000000-0005-0000-0000-000066970000}"/>
    <cellStyle name="40% - Dekorfärg4 2 2 4 3 2 4" xfId="10815" xr:uid="{00000000-0005-0000-0000-000067970000}"/>
    <cellStyle name="40% - Dekorfärg4 2 2 4 3 2 4 2" xfId="51293" xr:uid="{00000000-0005-0000-0000-000068970000}"/>
    <cellStyle name="40% - Dekorfärg4 2 2 4 3 2 4 2 2" xfId="51294" xr:uid="{00000000-0005-0000-0000-000069970000}"/>
    <cellStyle name="40% - Dekorfärg4 2 2 4 3 2 4 3" xfId="51295" xr:uid="{00000000-0005-0000-0000-00006A970000}"/>
    <cellStyle name="40% - Dekorfärg4 2 2 4 3 2 5" xfId="28312" xr:uid="{00000000-0005-0000-0000-00006B970000}"/>
    <cellStyle name="40% - Dekorfärg4 2 2 4 3 2 6" xfId="51296" xr:uid="{00000000-0005-0000-0000-00006C970000}"/>
    <cellStyle name="40% - Dekorfärg4 2 2 4 3 2_Tabell 6a K" xfId="24474" xr:uid="{00000000-0005-0000-0000-00006D970000}"/>
    <cellStyle name="40% - Dekorfärg4 2 2 4 3 3" xfId="2842" xr:uid="{00000000-0005-0000-0000-00006E970000}"/>
    <cellStyle name="40% - Dekorfärg4 2 2 4 3 3 2" xfId="7228" xr:uid="{00000000-0005-0000-0000-00006F970000}"/>
    <cellStyle name="40% - Dekorfärg4 2 2 4 3 3 2 2" xfId="16113" xr:uid="{00000000-0005-0000-0000-000070970000}"/>
    <cellStyle name="40% - Dekorfärg4 2 2 4 3 3 2 3" xfId="33610" xr:uid="{00000000-0005-0000-0000-000071970000}"/>
    <cellStyle name="40% - Dekorfärg4 2 2 4 3 3 2_Tabell 6a K" xfId="26278" xr:uid="{00000000-0005-0000-0000-000072970000}"/>
    <cellStyle name="40% - Dekorfärg4 2 2 4 3 3 3" xfId="11727" xr:uid="{00000000-0005-0000-0000-000073970000}"/>
    <cellStyle name="40% - Dekorfärg4 2 2 4 3 3 3 2" xfId="51297" xr:uid="{00000000-0005-0000-0000-000074970000}"/>
    <cellStyle name="40% - Dekorfärg4 2 2 4 3 3 3 2 2" xfId="51298" xr:uid="{00000000-0005-0000-0000-000075970000}"/>
    <cellStyle name="40% - Dekorfärg4 2 2 4 3 3 3 3" xfId="51299" xr:uid="{00000000-0005-0000-0000-000076970000}"/>
    <cellStyle name="40% - Dekorfärg4 2 2 4 3 3 4" xfId="29224" xr:uid="{00000000-0005-0000-0000-000077970000}"/>
    <cellStyle name="40% - Dekorfärg4 2 2 4 3 3 5" xfId="51300" xr:uid="{00000000-0005-0000-0000-000078970000}"/>
    <cellStyle name="40% - Dekorfärg4 2 2 4 3 3_Tabell 6a K" xfId="21671" xr:uid="{00000000-0005-0000-0000-000079970000}"/>
    <cellStyle name="40% - Dekorfärg4 2 2 4 3 4" xfId="5035" xr:uid="{00000000-0005-0000-0000-00007A970000}"/>
    <cellStyle name="40% - Dekorfärg4 2 2 4 3 4 2" xfId="13920" xr:uid="{00000000-0005-0000-0000-00007B970000}"/>
    <cellStyle name="40% - Dekorfärg4 2 2 4 3 4 3" xfId="31417" xr:uid="{00000000-0005-0000-0000-00007C970000}"/>
    <cellStyle name="40% - Dekorfärg4 2 2 4 3 4_Tabell 6a K" xfId="18713" xr:uid="{00000000-0005-0000-0000-00007D970000}"/>
    <cellStyle name="40% - Dekorfärg4 2 2 4 3 5" xfId="9535" xr:uid="{00000000-0005-0000-0000-00007E970000}"/>
    <cellStyle name="40% - Dekorfärg4 2 2 4 3 5 2" xfId="51301" xr:uid="{00000000-0005-0000-0000-00007F970000}"/>
    <cellStyle name="40% - Dekorfärg4 2 2 4 3 5 2 2" xfId="51302" xr:uid="{00000000-0005-0000-0000-000080970000}"/>
    <cellStyle name="40% - Dekorfärg4 2 2 4 3 5 3" xfId="51303" xr:uid="{00000000-0005-0000-0000-000081970000}"/>
    <cellStyle name="40% - Dekorfärg4 2 2 4 3 6" xfId="27032" xr:uid="{00000000-0005-0000-0000-000082970000}"/>
    <cellStyle name="40% - Dekorfärg4 2 2 4 3 7" xfId="51304" xr:uid="{00000000-0005-0000-0000-000083970000}"/>
    <cellStyle name="40% - Dekorfärg4 2 2 4 3_Tabell 6a K" xfId="21534" xr:uid="{00000000-0005-0000-0000-000084970000}"/>
    <cellStyle name="40% - Dekorfärg4 2 2 4 4" xfId="1074" xr:uid="{00000000-0005-0000-0000-000085970000}"/>
    <cellStyle name="40% - Dekorfärg4 2 2 4 4 2" xfId="1931" xr:uid="{00000000-0005-0000-0000-000086970000}"/>
    <cellStyle name="40% - Dekorfärg4 2 2 4 4 2 2" xfId="4123" xr:uid="{00000000-0005-0000-0000-000087970000}"/>
    <cellStyle name="40% - Dekorfärg4 2 2 4 4 2 2 2" xfId="8509" xr:uid="{00000000-0005-0000-0000-000088970000}"/>
    <cellStyle name="40% - Dekorfärg4 2 2 4 4 2 2 2 2" xfId="17394" xr:uid="{00000000-0005-0000-0000-000089970000}"/>
    <cellStyle name="40% - Dekorfärg4 2 2 4 4 2 2 2 2 2" xfId="51305" xr:uid="{00000000-0005-0000-0000-00008A970000}"/>
    <cellStyle name="40% - Dekorfärg4 2 2 4 4 2 2 2 3" xfId="34891" xr:uid="{00000000-0005-0000-0000-00008B970000}"/>
    <cellStyle name="40% - Dekorfärg4 2 2 4 4 2 2 2_Tabell 6a K" xfId="23304" xr:uid="{00000000-0005-0000-0000-00008C970000}"/>
    <cellStyle name="40% - Dekorfärg4 2 2 4 4 2 2 3" xfId="13008" xr:uid="{00000000-0005-0000-0000-00008D970000}"/>
    <cellStyle name="40% - Dekorfärg4 2 2 4 4 2 2 4" xfId="30505" xr:uid="{00000000-0005-0000-0000-00008E970000}"/>
    <cellStyle name="40% - Dekorfärg4 2 2 4 4 2 2_Tabell 6a K" xfId="23575" xr:uid="{00000000-0005-0000-0000-00008F970000}"/>
    <cellStyle name="40% - Dekorfärg4 2 2 4 4 2 3" xfId="6316" xr:uid="{00000000-0005-0000-0000-000090970000}"/>
    <cellStyle name="40% - Dekorfärg4 2 2 4 4 2 3 2" xfId="15201" xr:uid="{00000000-0005-0000-0000-000091970000}"/>
    <cellStyle name="40% - Dekorfärg4 2 2 4 4 2 3 3" xfId="32698" xr:uid="{00000000-0005-0000-0000-000092970000}"/>
    <cellStyle name="40% - Dekorfärg4 2 2 4 4 2 3_Tabell 6a K" xfId="19500" xr:uid="{00000000-0005-0000-0000-000093970000}"/>
    <cellStyle name="40% - Dekorfärg4 2 2 4 4 2 4" xfId="10816" xr:uid="{00000000-0005-0000-0000-000094970000}"/>
    <cellStyle name="40% - Dekorfärg4 2 2 4 4 2 4 2" xfId="51306" xr:uid="{00000000-0005-0000-0000-000095970000}"/>
    <cellStyle name="40% - Dekorfärg4 2 2 4 4 2 4 2 2" xfId="51307" xr:uid="{00000000-0005-0000-0000-000096970000}"/>
    <cellStyle name="40% - Dekorfärg4 2 2 4 4 2 4 3" xfId="51308" xr:uid="{00000000-0005-0000-0000-000097970000}"/>
    <cellStyle name="40% - Dekorfärg4 2 2 4 4 2 5" xfId="28313" xr:uid="{00000000-0005-0000-0000-000098970000}"/>
    <cellStyle name="40% - Dekorfärg4 2 2 4 4 2 6" xfId="51309" xr:uid="{00000000-0005-0000-0000-000099970000}"/>
    <cellStyle name="40% - Dekorfärg4 2 2 4 4 2_Tabell 6a K" xfId="24574" xr:uid="{00000000-0005-0000-0000-00009A970000}"/>
    <cellStyle name="40% - Dekorfärg4 2 2 4 4 3" xfId="3266" xr:uid="{00000000-0005-0000-0000-00009B970000}"/>
    <cellStyle name="40% - Dekorfärg4 2 2 4 4 3 2" xfId="7652" xr:uid="{00000000-0005-0000-0000-00009C970000}"/>
    <cellStyle name="40% - Dekorfärg4 2 2 4 4 3 2 2" xfId="16537" xr:uid="{00000000-0005-0000-0000-00009D970000}"/>
    <cellStyle name="40% - Dekorfärg4 2 2 4 4 3 2 3" xfId="34034" xr:uid="{00000000-0005-0000-0000-00009E970000}"/>
    <cellStyle name="40% - Dekorfärg4 2 2 4 4 3 2_Tabell 6a K" xfId="18548" xr:uid="{00000000-0005-0000-0000-00009F970000}"/>
    <cellStyle name="40% - Dekorfärg4 2 2 4 4 3 3" xfId="12151" xr:uid="{00000000-0005-0000-0000-0000A0970000}"/>
    <cellStyle name="40% - Dekorfärg4 2 2 4 4 3 3 2" xfId="51310" xr:uid="{00000000-0005-0000-0000-0000A1970000}"/>
    <cellStyle name="40% - Dekorfärg4 2 2 4 4 3 3 2 2" xfId="51311" xr:uid="{00000000-0005-0000-0000-0000A2970000}"/>
    <cellStyle name="40% - Dekorfärg4 2 2 4 4 3 3 3" xfId="51312" xr:uid="{00000000-0005-0000-0000-0000A3970000}"/>
    <cellStyle name="40% - Dekorfärg4 2 2 4 4 3 4" xfId="29648" xr:uid="{00000000-0005-0000-0000-0000A4970000}"/>
    <cellStyle name="40% - Dekorfärg4 2 2 4 4 3 5" xfId="51313" xr:uid="{00000000-0005-0000-0000-0000A5970000}"/>
    <cellStyle name="40% - Dekorfärg4 2 2 4 4 3_Tabell 6a K" xfId="21935" xr:uid="{00000000-0005-0000-0000-0000A6970000}"/>
    <cellStyle name="40% - Dekorfärg4 2 2 4 4 4" xfId="5459" xr:uid="{00000000-0005-0000-0000-0000A7970000}"/>
    <cellStyle name="40% - Dekorfärg4 2 2 4 4 4 2" xfId="14344" xr:uid="{00000000-0005-0000-0000-0000A8970000}"/>
    <cellStyle name="40% - Dekorfärg4 2 2 4 4 4 3" xfId="31841" xr:uid="{00000000-0005-0000-0000-0000A9970000}"/>
    <cellStyle name="40% - Dekorfärg4 2 2 4 4 4_Tabell 6a K" xfId="26394" xr:uid="{00000000-0005-0000-0000-0000AA970000}"/>
    <cellStyle name="40% - Dekorfärg4 2 2 4 4 5" xfId="9959" xr:uid="{00000000-0005-0000-0000-0000AB970000}"/>
    <cellStyle name="40% - Dekorfärg4 2 2 4 4 5 2" xfId="51314" xr:uid="{00000000-0005-0000-0000-0000AC970000}"/>
    <cellStyle name="40% - Dekorfärg4 2 2 4 4 5 2 2" xfId="51315" xr:uid="{00000000-0005-0000-0000-0000AD970000}"/>
    <cellStyle name="40% - Dekorfärg4 2 2 4 4 5 3" xfId="51316" xr:uid="{00000000-0005-0000-0000-0000AE970000}"/>
    <cellStyle name="40% - Dekorfärg4 2 2 4 4 6" xfId="27456" xr:uid="{00000000-0005-0000-0000-0000AF970000}"/>
    <cellStyle name="40% - Dekorfärg4 2 2 4 4 7" xfId="51317" xr:uid="{00000000-0005-0000-0000-0000B0970000}"/>
    <cellStyle name="40% - Dekorfärg4 2 2 4 4_Tabell 6a K" xfId="25006" xr:uid="{00000000-0005-0000-0000-0000B1970000}"/>
    <cellStyle name="40% - Dekorfärg4 2 2 4 5" xfId="1927" xr:uid="{00000000-0005-0000-0000-0000B2970000}"/>
    <cellStyle name="40% - Dekorfärg4 2 2 4 5 2" xfId="4119" xr:uid="{00000000-0005-0000-0000-0000B3970000}"/>
    <cellStyle name="40% - Dekorfärg4 2 2 4 5 2 2" xfId="8505" xr:uid="{00000000-0005-0000-0000-0000B4970000}"/>
    <cellStyle name="40% - Dekorfärg4 2 2 4 5 2 2 2" xfId="17390" xr:uid="{00000000-0005-0000-0000-0000B5970000}"/>
    <cellStyle name="40% - Dekorfärg4 2 2 4 5 2 2 2 2" xfId="51318" xr:uid="{00000000-0005-0000-0000-0000B6970000}"/>
    <cellStyle name="40% - Dekorfärg4 2 2 4 5 2 2 3" xfId="34887" xr:uid="{00000000-0005-0000-0000-0000B7970000}"/>
    <cellStyle name="40% - Dekorfärg4 2 2 4 5 2 2_Tabell 6a K" xfId="18555" xr:uid="{00000000-0005-0000-0000-0000B8970000}"/>
    <cellStyle name="40% - Dekorfärg4 2 2 4 5 2 3" xfId="13004" xr:uid="{00000000-0005-0000-0000-0000B9970000}"/>
    <cellStyle name="40% - Dekorfärg4 2 2 4 5 2 4" xfId="30501" xr:uid="{00000000-0005-0000-0000-0000BA970000}"/>
    <cellStyle name="40% - Dekorfärg4 2 2 4 5 2_Tabell 6a K" xfId="21566" xr:uid="{00000000-0005-0000-0000-0000BB970000}"/>
    <cellStyle name="40% - Dekorfärg4 2 2 4 5 3" xfId="6312" xr:uid="{00000000-0005-0000-0000-0000BC970000}"/>
    <cellStyle name="40% - Dekorfärg4 2 2 4 5 3 2" xfId="15197" xr:uid="{00000000-0005-0000-0000-0000BD970000}"/>
    <cellStyle name="40% - Dekorfärg4 2 2 4 5 3 3" xfId="32694" xr:uid="{00000000-0005-0000-0000-0000BE970000}"/>
    <cellStyle name="40% - Dekorfärg4 2 2 4 5 3_Tabell 6a K" xfId="25122" xr:uid="{00000000-0005-0000-0000-0000BF970000}"/>
    <cellStyle name="40% - Dekorfärg4 2 2 4 5 4" xfId="10812" xr:uid="{00000000-0005-0000-0000-0000C0970000}"/>
    <cellStyle name="40% - Dekorfärg4 2 2 4 5 4 2" xfId="51319" xr:uid="{00000000-0005-0000-0000-0000C1970000}"/>
    <cellStyle name="40% - Dekorfärg4 2 2 4 5 4 2 2" xfId="51320" xr:uid="{00000000-0005-0000-0000-0000C2970000}"/>
    <cellStyle name="40% - Dekorfärg4 2 2 4 5 4 3" xfId="51321" xr:uid="{00000000-0005-0000-0000-0000C3970000}"/>
    <cellStyle name="40% - Dekorfärg4 2 2 4 5 5" xfId="28309" xr:uid="{00000000-0005-0000-0000-0000C4970000}"/>
    <cellStyle name="40% - Dekorfärg4 2 2 4 5 6" xfId="51322" xr:uid="{00000000-0005-0000-0000-0000C5970000}"/>
    <cellStyle name="40% - Dekorfärg4 2 2 4 5_Tabell 6a K" xfId="18110" xr:uid="{00000000-0005-0000-0000-0000C6970000}"/>
    <cellStyle name="40% - Dekorfärg4 2 2 4 6" xfId="2418" xr:uid="{00000000-0005-0000-0000-0000C7970000}"/>
    <cellStyle name="40% - Dekorfärg4 2 2 4 6 2" xfId="6804" xr:uid="{00000000-0005-0000-0000-0000C8970000}"/>
    <cellStyle name="40% - Dekorfärg4 2 2 4 6 2 2" xfId="15689" xr:uid="{00000000-0005-0000-0000-0000C9970000}"/>
    <cellStyle name="40% - Dekorfärg4 2 2 4 6 2 3" xfId="33186" xr:uid="{00000000-0005-0000-0000-0000CA970000}"/>
    <cellStyle name="40% - Dekorfärg4 2 2 4 6 2_Tabell 6a K" xfId="18971" xr:uid="{00000000-0005-0000-0000-0000CB970000}"/>
    <cellStyle name="40% - Dekorfärg4 2 2 4 6 3" xfId="11303" xr:uid="{00000000-0005-0000-0000-0000CC970000}"/>
    <cellStyle name="40% - Dekorfärg4 2 2 4 6 3 2" xfId="51323" xr:uid="{00000000-0005-0000-0000-0000CD970000}"/>
    <cellStyle name="40% - Dekorfärg4 2 2 4 6 3 2 2" xfId="51324" xr:uid="{00000000-0005-0000-0000-0000CE970000}"/>
    <cellStyle name="40% - Dekorfärg4 2 2 4 6 3 3" xfId="51325" xr:uid="{00000000-0005-0000-0000-0000CF970000}"/>
    <cellStyle name="40% - Dekorfärg4 2 2 4 6 4" xfId="28800" xr:uid="{00000000-0005-0000-0000-0000D0970000}"/>
    <cellStyle name="40% - Dekorfärg4 2 2 4 6 5" xfId="51326" xr:uid="{00000000-0005-0000-0000-0000D1970000}"/>
    <cellStyle name="40% - Dekorfärg4 2 2 4 6_Tabell 6a K" xfId="25745" xr:uid="{00000000-0005-0000-0000-0000D2970000}"/>
    <cellStyle name="40% - Dekorfärg4 2 2 4 7" xfId="4611" xr:uid="{00000000-0005-0000-0000-0000D3970000}"/>
    <cellStyle name="40% - Dekorfärg4 2 2 4 7 2" xfId="13496" xr:uid="{00000000-0005-0000-0000-0000D4970000}"/>
    <cellStyle name="40% - Dekorfärg4 2 2 4 7 3" xfId="30993" xr:uid="{00000000-0005-0000-0000-0000D5970000}"/>
    <cellStyle name="40% - Dekorfärg4 2 2 4 7_Tabell 6a K" xfId="19499" xr:uid="{00000000-0005-0000-0000-0000D6970000}"/>
    <cellStyle name="40% - Dekorfärg4 2 2 4 8" xfId="9111" xr:uid="{00000000-0005-0000-0000-0000D7970000}"/>
    <cellStyle name="40% - Dekorfärg4 2 2 4 8 2" xfId="51327" xr:uid="{00000000-0005-0000-0000-0000D8970000}"/>
    <cellStyle name="40% - Dekorfärg4 2 2 4 8 2 2" xfId="51328" xr:uid="{00000000-0005-0000-0000-0000D9970000}"/>
    <cellStyle name="40% - Dekorfärg4 2 2 4 8 3" xfId="51329" xr:uid="{00000000-0005-0000-0000-0000DA970000}"/>
    <cellStyle name="40% - Dekorfärg4 2 2 4 9" xfId="26608" xr:uid="{00000000-0005-0000-0000-0000DB970000}"/>
    <cellStyle name="40% - Dekorfärg4 2 2 4_Tabell 6a K" xfId="24108" xr:uid="{00000000-0005-0000-0000-0000DC970000}"/>
    <cellStyle name="40% - Dekorfärg4 2 2 5" xfId="405" xr:uid="{00000000-0005-0000-0000-0000DD970000}"/>
    <cellStyle name="40% - Dekorfärg4 2 2 5 2" xfId="829" xr:uid="{00000000-0005-0000-0000-0000DE970000}"/>
    <cellStyle name="40% - Dekorfärg4 2 2 5 2 2" xfId="1933" xr:uid="{00000000-0005-0000-0000-0000DF970000}"/>
    <cellStyle name="40% - Dekorfärg4 2 2 5 2 2 2" xfId="4125" xr:uid="{00000000-0005-0000-0000-0000E0970000}"/>
    <cellStyle name="40% - Dekorfärg4 2 2 5 2 2 2 2" xfId="8511" xr:uid="{00000000-0005-0000-0000-0000E1970000}"/>
    <cellStyle name="40% - Dekorfärg4 2 2 5 2 2 2 2 2" xfId="17396" xr:uid="{00000000-0005-0000-0000-0000E2970000}"/>
    <cellStyle name="40% - Dekorfärg4 2 2 5 2 2 2 2 2 2" xfId="51330" xr:uid="{00000000-0005-0000-0000-0000E3970000}"/>
    <cellStyle name="40% - Dekorfärg4 2 2 5 2 2 2 2 3" xfId="34893" xr:uid="{00000000-0005-0000-0000-0000E4970000}"/>
    <cellStyle name="40% - Dekorfärg4 2 2 5 2 2 2 2_Tabell 6a K" xfId="22423" xr:uid="{00000000-0005-0000-0000-0000E5970000}"/>
    <cellStyle name="40% - Dekorfärg4 2 2 5 2 2 2 3" xfId="13010" xr:uid="{00000000-0005-0000-0000-0000E6970000}"/>
    <cellStyle name="40% - Dekorfärg4 2 2 5 2 2 2 4" xfId="30507" xr:uid="{00000000-0005-0000-0000-0000E7970000}"/>
    <cellStyle name="40% - Dekorfärg4 2 2 5 2 2 2_Tabell 6a K" xfId="26068" xr:uid="{00000000-0005-0000-0000-0000E8970000}"/>
    <cellStyle name="40% - Dekorfärg4 2 2 5 2 2 3" xfId="6318" xr:uid="{00000000-0005-0000-0000-0000E9970000}"/>
    <cellStyle name="40% - Dekorfärg4 2 2 5 2 2 3 2" xfId="15203" xr:uid="{00000000-0005-0000-0000-0000EA970000}"/>
    <cellStyle name="40% - Dekorfärg4 2 2 5 2 2 3 3" xfId="32700" xr:uid="{00000000-0005-0000-0000-0000EB970000}"/>
    <cellStyle name="40% - Dekorfärg4 2 2 5 2 2 3_Tabell 6a K" xfId="22343" xr:uid="{00000000-0005-0000-0000-0000EC970000}"/>
    <cellStyle name="40% - Dekorfärg4 2 2 5 2 2 4" xfId="10818" xr:uid="{00000000-0005-0000-0000-0000ED970000}"/>
    <cellStyle name="40% - Dekorfärg4 2 2 5 2 2 4 2" xfId="51331" xr:uid="{00000000-0005-0000-0000-0000EE970000}"/>
    <cellStyle name="40% - Dekorfärg4 2 2 5 2 2 4 2 2" xfId="51332" xr:uid="{00000000-0005-0000-0000-0000EF970000}"/>
    <cellStyle name="40% - Dekorfärg4 2 2 5 2 2 4 3" xfId="51333" xr:uid="{00000000-0005-0000-0000-0000F0970000}"/>
    <cellStyle name="40% - Dekorfärg4 2 2 5 2 2 5" xfId="28315" xr:uid="{00000000-0005-0000-0000-0000F1970000}"/>
    <cellStyle name="40% - Dekorfärg4 2 2 5 2 2 6" xfId="51334" xr:uid="{00000000-0005-0000-0000-0000F2970000}"/>
    <cellStyle name="40% - Dekorfärg4 2 2 5 2 2_Tabell 6a K" xfId="24416" xr:uid="{00000000-0005-0000-0000-0000F3970000}"/>
    <cellStyle name="40% - Dekorfärg4 2 2 5 2 3" xfId="3021" xr:uid="{00000000-0005-0000-0000-0000F4970000}"/>
    <cellStyle name="40% - Dekorfärg4 2 2 5 2 3 2" xfId="7407" xr:uid="{00000000-0005-0000-0000-0000F5970000}"/>
    <cellStyle name="40% - Dekorfärg4 2 2 5 2 3 2 2" xfId="16292" xr:uid="{00000000-0005-0000-0000-0000F6970000}"/>
    <cellStyle name="40% - Dekorfärg4 2 2 5 2 3 2 3" xfId="33789" xr:uid="{00000000-0005-0000-0000-0000F7970000}"/>
    <cellStyle name="40% - Dekorfärg4 2 2 5 2 3 2_Tabell 6a K" xfId="20431" xr:uid="{00000000-0005-0000-0000-0000F8970000}"/>
    <cellStyle name="40% - Dekorfärg4 2 2 5 2 3 3" xfId="11906" xr:uid="{00000000-0005-0000-0000-0000F9970000}"/>
    <cellStyle name="40% - Dekorfärg4 2 2 5 2 3 3 2" xfId="51335" xr:uid="{00000000-0005-0000-0000-0000FA970000}"/>
    <cellStyle name="40% - Dekorfärg4 2 2 5 2 3 3 2 2" xfId="51336" xr:uid="{00000000-0005-0000-0000-0000FB970000}"/>
    <cellStyle name="40% - Dekorfärg4 2 2 5 2 3 3 3" xfId="51337" xr:uid="{00000000-0005-0000-0000-0000FC970000}"/>
    <cellStyle name="40% - Dekorfärg4 2 2 5 2 3 4" xfId="29403" xr:uid="{00000000-0005-0000-0000-0000FD970000}"/>
    <cellStyle name="40% - Dekorfärg4 2 2 5 2 3 5" xfId="51338" xr:uid="{00000000-0005-0000-0000-0000FE970000}"/>
    <cellStyle name="40% - Dekorfärg4 2 2 5 2 3_Tabell 6a K" xfId="23842" xr:uid="{00000000-0005-0000-0000-0000FF970000}"/>
    <cellStyle name="40% - Dekorfärg4 2 2 5 2 4" xfId="5214" xr:uid="{00000000-0005-0000-0000-000000980000}"/>
    <cellStyle name="40% - Dekorfärg4 2 2 5 2 4 2" xfId="14099" xr:uid="{00000000-0005-0000-0000-000001980000}"/>
    <cellStyle name="40% - Dekorfärg4 2 2 5 2 4 3" xfId="31596" xr:uid="{00000000-0005-0000-0000-000002980000}"/>
    <cellStyle name="40% - Dekorfärg4 2 2 5 2 4_Tabell 6a K" xfId="21994" xr:uid="{00000000-0005-0000-0000-000003980000}"/>
    <cellStyle name="40% - Dekorfärg4 2 2 5 2 5" xfId="9714" xr:uid="{00000000-0005-0000-0000-000004980000}"/>
    <cellStyle name="40% - Dekorfärg4 2 2 5 2 5 2" xfId="51339" xr:uid="{00000000-0005-0000-0000-000005980000}"/>
    <cellStyle name="40% - Dekorfärg4 2 2 5 2 5 2 2" xfId="51340" xr:uid="{00000000-0005-0000-0000-000006980000}"/>
    <cellStyle name="40% - Dekorfärg4 2 2 5 2 5 3" xfId="51341" xr:uid="{00000000-0005-0000-0000-000007980000}"/>
    <cellStyle name="40% - Dekorfärg4 2 2 5 2 6" xfId="27211" xr:uid="{00000000-0005-0000-0000-000008980000}"/>
    <cellStyle name="40% - Dekorfärg4 2 2 5 2 7" xfId="51342" xr:uid="{00000000-0005-0000-0000-000009980000}"/>
    <cellStyle name="40% - Dekorfärg4 2 2 5 2_Tabell 6a K" xfId="21463" xr:uid="{00000000-0005-0000-0000-00000A980000}"/>
    <cellStyle name="40% - Dekorfärg4 2 2 5 3" xfId="1932" xr:uid="{00000000-0005-0000-0000-00000B980000}"/>
    <cellStyle name="40% - Dekorfärg4 2 2 5 3 2" xfId="4124" xr:uid="{00000000-0005-0000-0000-00000C980000}"/>
    <cellStyle name="40% - Dekorfärg4 2 2 5 3 2 2" xfId="8510" xr:uid="{00000000-0005-0000-0000-00000D980000}"/>
    <cellStyle name="40% - Dekorfärg4 2 2 5 3 2 2 2" xfId="17395" xr:uid="{00000000-0005-0000-0000-00000E980000}"/>
    <cellStyle name="40% - Dekorfärg4 2 2 5 3 2 2 2 2" xfId="51343" xr:uid="{00000000-0005-0000-0000-00000F980000}"/>
    <cellStyle name="40% - Dekorfärg4 2 2 5 3 2 2 3" xfId="34892" xr:uid="{00000000-0005-0000-0000-000010980000}"/>
    <cellStyle name="40% - Dekorfärg4 2 2 5 3 2 2_Tabell 6a K" xfId="23951" xr:uid="{00000000-0005-0000-0000-000011980000}"/>
    <cellStyle name="40% - Dekorfärg4 2 2 5 3 2 3" xfId="13009" xr:uid="{00000000-0005-0000-0000-000012980000}"/>
    <cellStyle name="40% - Dekorfärg4 2 2 5 3 2 4" xfId="30506" xr:uid="{00000000-0005-0000-0000-000013980000}"/>
    <cellStyle name="40% - Dekorfärg4 2 2 5 3 2_Tabell 6a K" xfId="17987" xr:uid="{00000000-0005-0000-0000-000014980000}"/>
    <cellStyle name="40% - Dekorfärg4 2 2 5 3 3" xfId="6317" xr:uid="{00000000-0005-0000-0000-000015980000}"/>
    <cellStyle name="40% - Dekorfärg4 2 2 5 3 3 2" xfId="15202" xr:uid="{00000000-0005-0000-0000-000016980000}"/>
    <cellStyle name="40% - Dekorfärg4 2 2 5 3 3 3" xfId="32699" xr:uid="{00000000-0005-0000-0000-000017980000}"/>
    <cellStyle name="40% - Dekorfärg4 2 2 5 3 3_Tabell 6a K" xfId="18293" xr:uid="{00000000-0005-0000-0000-000018980000}"/>
    <cellStyle name="40% - Dekorfärg4 2 2 5 3 4" xfId="10817" xr:uid="{00000000-0005-0000-0000-000019980000}"/>
    <cellStyle name="40% - Dekorfärg4 2 2 5 3 4 2" xfId="51344" xr:uid="{00000000-0005-0000-0000-00001A980000}"/>
    <cellStyle name="40% - Dekorfärg4 2 2 5 3 4 2 2" xfId="51345" xr:uid="{00000000-0005-0000-0000-00001B980000}"/>
    <cellStyle name="40% - Dekorfärg4 2 2 5 3 4 3" xfId="51346" xr:uid="{00000000-0005-0000-0000-00001C980000}"/>
    <cellStyle name="40% - Dekorfärg4 2 2 5 3 5" xfId="28314" xr:uid="{00000000-0005-0000-0000-00001D980000}"/>
    <cellStyle name="40% - Dekorfärg4 2 2 5 3 6" xfId="51347" xr:uid="{00000000-0005-0000-0000-00001E980000}"/>
    <cellStyle name="40% - Dekorfärg4 2 2 5 3_Tabell 6a K" xfId="23684" xr:uid="{00000000-0005-0000-0000-00001F980000}"/>
    <cellStyle name="40% - Dekorfärg4 2 2 5 4" xfId="2597" xr:uid="{00000000-0005-0000-0000-000020980000}"/>
    <cellStyle name="40% - Dekorfärg4 2 2 5 4 2" xfId="6983" xr:uid="{00000000-0005-0000-0000-000021980000}"/>
    <cellStyle name="40% - Dekorfärg4 2 2 5 4 2 2" xfId="15868" xr:uid="{00000000-0005-0000-0000-000022980000}"/>
    <cellStyle name="40% - Dekorfärg4 2 2 5 4 2 3" xfId="33365" xr:uid="{00000000-0005-0000-0000-000023980000}"/>
    <cellStyle name="40% - Dekorfärg4 2 2 5 4 2_Tabell 6a K" xfId="20651" xr:uid="{00000000-0005-0000-0000-000024980000}"/>
    <cellStyle name="40% - Dekorfärg4 2 2 5 4 3" xfId="11482" xr:uid="{00000000-0005-0000-0000-000025980000}"/>
    <cellStyle name="40% - Dekorfärg4 2 2 5 4 3 2" xfId="51348" xr:uid="{00000000-0005-0000-0000-000026980000}"/>
    <cellStyle name="40% - Dekorfärg4 2 2 5 4 3 2 2" xfId="51349" xr:uid="{00000000-0005-0000-0000-000027980000}"/>
    <cellStyle name="40% - Dekorfärg4 2 2 5 4 3 3" xfId="51350" xr:uid="{00000000-0005-0000-0000-000028980000}"/>
    <cellStyle name="40% - Dekorfärg4 2 2 5 4 4" xfId="28979" xr:uid="{00000000-0005-0000-0000-000029980000}"/>
    <cellStyle name="40% - Dekorfärg4 2 2 5 4 5" xfId="51351" xr:uid="{00000000-0005-0000-0000-00002A980000}"/>
    <cellStyle name="40% - Dekorfärg4 2 2 5 4_Tabell 6a K" xfId="17861" xr:uid="{00000000-0005-0000-0000-00002B980000}"/>
    <cellStyle name="40% - Dekorfärg4 2 2 5 5" xfId="4790" xr:uid="{00000000-0005-0000-0000-00002C980000}"/>
    <cellStyle name="40% - Dekorfärg4 2 2 5 5 2" xfId="13675" xr:uid="{00000000-0005-0000-0000-00002D980000}"/>
    <cellStyle name="40% - Dekorfärg4 2 2 5 5 3" xfId="31172" xr:uid="{00000000-0005-0000-0000-00002E980000}"/>
    <cellStyle name="40% - Dekorfärg4 2 2 5 5_Tabell 6a K" xfId="24772" xr:uid="{00000000-0005-0000-0000-00002F980000}"/>
    <cellStyle name="40% - Dekorfärg4 2 2 5 6" xfId="9290" xr:uid="{00000000-0005-0000-0000-000030980000}"/>
    <cellStyle name="40% - Dekorfärg4 2 2 5 6 2" xfId="51352" xr:uid="{00000000-0005-0000-0000-000031980000}"/>
    <cellStyle name="40% - Dekorfärg4 2 2 5 6 2 2" xfId="51353" xr:uid="{00000000-0005-0000-0000-000032980000}"/>
    <cellStyle name="40% - Dekorfärg4 2 2 5 6 3" xfId="51354" xr:uid="{00000000-0005-0000-0000-000033980000}"/>
    <cellStyle name="40% - Dekorfärg4 2 2 5 7" xfId="26787" xr:uid="{00000000-0005-0000-0000-000034980000}"/>
    <cellStyle name="40% - Dekorfärg4 2 2 5 8" xfId="51355" xr:uid="{00000000-0005-0000-0000-000035980000}"/>
    <cellStyle name="40% - Dekorfärg4 2 2 5_Tabell 6a K" xfId="19766" xr:uid="{00000000-0005-0000-0000-000036980000}"/>
    <cellStyle name="40% - Dekorfärg4 2 2 6" xfId="617" xr:uid="{00000000-0005-0000-0000-000037980000}"/>
    <cellStyle name="40% - Dekorfärg4 2 2 6 2" xfId="1934" xr:uid="{00000000-0005-0000-0000-000038980000}"/>
    <cellStyle name="40% - Dekorfärg4 2 2 6 2 2" xfId="4126" xr:uid="{00000000-0005-0000-0000-000039980000}"/>
    <cellStyle name="40% - Dekorfärg4 2 2 6 2 2 2" xfId="8512" xr:uid="{00000000-0005-0000-0000-00003A980000}"/>
    <cellStyle name="40% - Dekorfärg4 2 2 6 2 2 2 2" xfId="17397" xr:uid="{00000000-0005-0000-0000-00003B980000}"/>
    <cellStyle name="40% - Dekorfärg4 2 2 6 2 2 2 2 2" xfId="51356" xr:uid="{00000000-0005-0000-0000-00003C980000}"/>
    <cellStyle name="40% - Dekorfärg4 2 2 6 2 2 2 3" xfId="34894" xr:uid="{00000000-0005-0000-0000-00003D980000}"/>
    <cellStyle name="40% - Dekorfärg4 2 2 6 2 2 2_Tabell 6a K" xfId="17827" xr:uid="{00000000-0005-0000-0000-00003E980000}"/>
    <cellStyle name="40% - Dekorfärg4 2 2 6 2 2 3" xfId="13011" xr:uid="{00000000-0005-0000-0000-00003F980000}"/>
    <cellStyle name="40% - Dekorfärg4 2 2 6 2 2 4" xfId="30508" xr:uid="{00000000-0005-0000-0000-000040980000}"/>
    <cellStyle name="40% - Dekorfärg4 2 2 6 2 2_Tabell 6a K" xfId="24528" xr:uid="{00000000-0005-0000-0000-000041980000}"/>
    <cellStyle name="40% - Dekorfärg4 2 2 6 2 3" xfId="6319" xr:uid="{00000000-0005-0000-0000-000042980000}"/>
    <cellStyle name="40% - Dekorfärg4 2 2 6 2 3 2" xfId="15204" xr:uid="{00000000-0005-0000-0000-000043980000}"/>
    <cellStyle name="40% - Dekorfärg4 2 2 6 2 3 3" xfId="32701" xr:uid="{00000000-0005-0000-0000-000044980000}"/>
    <cellStyle name="40% - Dekorfärg4 2 2 6 2 3_Tabell 6a K" xfId="21406" xr:uid="{00000000-0005-0000-0000-000045980000}"/>
    <cellStyle name="40% - Dekorfärg4 2 2 6 2 4" xfId="10819" xr:uid="{00000000-0005-0000-0000-000046980000}"/>
    <cellStyle name="40% - Dekorfärg4 2 2 6 2 4 2" xfId="51357" xr:uid="{00000000-0005-0000-0000-000047980000}"/>
    <cellStyle name="40% - Dekorfärg4 2 2 6 2 4 2 2" xfId="51358" xr:uid="{00000000-0005-0000-0000-000048980000}"/>
    <cellStyle name="40% - Dekorfärg4 2 2 6 2 4 3" xfId="51359" xr:uid="{00000000-0005-0000-0000-000049980000}"/>
    <cellStyle name="40% - Dekorfärg4 2 2 6 2 5" xfId="28316" xr:uid="{00000000-0005-0000-0000-00004A980000}"/>
    <cellStyle name="40% - Dekorfärg4 2 2 6 2 6" xfId="51360" xr:uid="{00000000-0005-0000-0000-00004B980000}"/>
    <cellStyle name="40% - Dekorfärg4 2 2 6 2_Tabell 6a K" xfId="21541" xr:uid="{00000000-0005-0000-0000-00004C980000}"/>
    <cellStyle name="40% - Dekorfärg4 2 2 6 3" xfId="2809" xr:uid="{00000000-0005-0000-0000-00004D980000}"/>
    <cellStyle name="40% - Dekorfärg4 2 2 6 3 2" xfId="7195" xr:uid="{00000000-0005-0000-0000-00004E980000}"/>
    <cellStyle name="40% - Dekorfärg4 2 2 6 3 2 2" xfId="16080" xr:uid="{00000000-0005-0000-0000-00004F980000}"/>
    <cellStyle name="40% - Dekorfärg4 2 2 6 3 2 3" xfId="33577" xr:uid="{00000000-0005-0000-0000-000050980000}"/>
    <cellStyle name="40% - Dekorfärg4 2 2 6 3 2_Tabell 6a K" xfId="22821" xr:uid="{00000000-0005-0000-0000-000051980000}"/>
    <cellStyle name="40% - Dekorfärg4 2 2 6 3 3" xfId="11694" xr:uid="{00000000-0005-0000-0000-000052980000}"/>
    <cellStyle name="40% - Dekorfärg4 2 2 6 3 3 2" xfId="51361" xr:uid="{00000000-0005-0000-0000-000053980000}"/>
    <cellStyle name="40% - Dekorfärg4 2 2 6 3 3 2 2" xfId="51362" xr:uid="{00000000-0005-0000-0000-000054980000}"/>
    <cellStyle name="40% - Dekorfärg4 2 2 6 3 3 3" xfId="51363" xr:uid="{00000000-0005-0000-0000-000055980000}"/>
    <cellStyle name="40% - Dekorfärg4 2 2 6 3 4" xfId="29191" xr:uid="{00000000-0005-0000-0000-000056980000}"/>
    <cellStyle name="40% - Dekorfärg4 2 2 6 3 5" xfId="51364" xr:uid="{00000000-0005-0000-0000-000057980000}"/>
    <cellStyle name="40% - Dekorfärg4 2 2 6 3_Tabell 6a K" xfId="18493" xr:uid="{00000000-0005-0000-0000-000058980000}"/>
    <cellStyle name="40% - Dekorfärg4 2 2 6 4" xfId="5002" xr:uid="{00000000-0005-0000-0000-000059980000}"/>
    <cellStyle name="40% - Dekorfärg4 2 2 6 4 2" xfId="13887" xr:uid="{00000000-0005-0000-0000-00005A980000}"/>
    <cellStyle name="40% - Dekorfärg4 2 2 6 4 3" xfId="31384" xr:uid="{00000000-0005-0000-0000-00005B980000}"/>
    <cellStyle name="40% - Dekorfärg4 2 2 6 4_Tabell 6a K" xfId="18679" xr:uid="{00000000-0005-0000-0000-00005C980000}"/>
    <cellStyle name="40% - Dekorfärg4 2 2 6 5" xfId="9502" xr:uid="{00000000-0005-0000-0000-00005D980000}"/>
    <cellStyle name="40% - Dekorfärg4 2 2 6 5 2" xfId="51365" xr:uid="{00000000-0005-0000-0000-00005E980000}"/>
    <cellStyle name="40% - Dekorfärg4 2 2 6 5 2 2" xfId="51366" xr:uid="{00000000-0005-0000-0000-00005F980000}"/>
    <cellStyle name="40% - Dekorfärg4 2 2 6 5 3" xfId="51367" xr:uid="{00000000-0005-0000-0000-000060980000}"/>
    <cellStyle name="40% - Dekorfärg4 2 2 6 6" xfId="26999" xr:uid="{00000000-0005-0000-0000-000061980000}"/>
    <cellStyle name="40% - Dekorfärg4 2 2 6 7" xfId="51368" xr:uid="{00000000-0005-0000-0000-000062980000}"/>
    <cellStyle name="40% - Dekorfärg4 2 2 6_Tabell 6a K" xfId="20111" xr:uid="{00000000-0005-0000-0000-000063980000}"/>
    <cellStyle name="40% - Dekorfärg4 2 2 7" xfId="1041" xr:uid="{00000000-0005-0000-0000-000064980000}"/>
    <cellStyle name="40% - Dekorfärg4 2 2 7 2" xfId="1935" xr:uid="{00000000-0005-0000-0000-000065980000}"/>
    <cellStyle name="40% - Dekorfärg4 2 2 7 2 2" xfId="4127" xr:uid="{00000000-0005-0000-0000-000066980000}"/>
    <cellStyle name="40% - Dekorfärg4 2 2 7 2 2 2" xfId="8513" xr:uid="{00000000-0005-0000-0000-000067980000}"/>
    <cellStyle name="40% - Dekorfärg4 2 2 7 2 2 2 2" xfId="17398" xr:uid="{00000000-0005-0000-0000-000068980000}"/>
    <cellStyle name="40% - Dekorfärg4 2 2 7 2 2 2 2 2" xfId="51369" xr:uid="{00000000-0005-0000-0000-000069980000}"/>
    <cellStyle name="40% - Dekorfärg4 2 2 7 2 2 2 3" xfId="34895" xr:uid="{00000000-0005-0000-0000-00006A980000}"/>
    <cellStyle name="40% - Dekorfärg4 2 2 7 2 2 2_Tabell 6a K" xfId="19236" xr:uid="{00000000-0005-0000-0000-00006B980000}"/>
    <cellStyle name="40% - Dekorfärg4 2 2 7 2 2 3" xfId="13012" xr:uid="{00000000-0005-0000-0000-00006C980000}"/>
    <cellStyle name="40% - Dekorfärg4 2 2 7 2 2 4" xfId="30509" xr:uid="{00000000-0005-0000-0000-00006D980000}"/>
    <cellStyle name="40% - Dekorfärg4 2 2 7 2 2_Tabell 6a K" xfId="23105" xr:uid="{00000000-0005-0000-0000-00006E980000}"/>
    <cellStyle name="40% - Dekorfärg4 2 2 7 2 3" xfId="6320" xr:uid="{00000000-0005-0000-0000-00006F980000}"/>
    <cellStyle name="40% - Dekorfärg4 2 2 7 2 3 2" xfId="15205" xr:uid="{00000000-0005-0000-0000-000070980000}"/>
    <cellStyle name="40% - Dekorfärg4 2 2 7 2 3 3" xfId="32702" xr:uid="{00000000-0005-0000-0000-000071980000}"/>
    <cellStyle name="40% - Dekorfärg4 2 2 7 2 3_Tabell 6a K" xfId="18071" xr:uid="{00000000-0005-0000-0000-000072980000}"/>
    <cellStyle name="40% - Dekorfärg4 2 2 7 2 4" xfId="10820" xr:uid="{00000000-0005-0000-0000-000073980000}"/>
    <cellStyle name="40% - Dekorfärg4 2 2 7 2 4 2" xfId="51370" xr:uid="{00000000-0005-0000-0000-000074980000}"/>
    <cellStyle name="40% - Dekorfärg4 2 2 7 2 4 2 2" xfId="51371" xr:uid="{00000000-0005-0000-0000-000075980000}"/>
    <cellStyle name="40% - Dekorfärg4 2 2 7 2 4 3" xfId="51372" xr:uid="{00000000-0005-0000-0000-000076980000}"/>
    <cellStyle name="40% - Dekorfärg4 2 2 7 2 5" xfId="28317" xr:uid="{00000000-0005-0000-0000-000077980000}"/>
    <cellStyle name="40% - Dekorfärg4 2 2 7 2 6" xfId="51373" xr:uid="{00000000-0005-0000-0000-000078980000}"/>
    <cellStyle name="40% - Dekorfärg4 2 2 7 2_Tabell 6a K" xfId="18688" xr:uid="{00000000-0005-0000-0000-000079980000}"/>
    <cellStyle name="40% - Dekorfärg4 2 2 7 3" xfId="3233" xr:uid="{00000000-0005-0000-0000-00007A980000}"/>
    <cellStyle name="40% - Dekorfärg4 2 2 7 3 2" xfId="7619" xr:uid="{00000000-0005-0000-0000-00007B980000}"/>
    <cellStyle name="40% - Dekorfärg4 2 2 7 3 2 2" xfId="16504" xr:uid="{00000000-0005-0000-0000-00007C980000}"/>
    <cellStyle name="40% - Dekorfärg4 2 2 7 3 2 3" xfId="34001" xr:uid="{00000000-0005-0000-0000-00007D980000}"/>
    <cellStyle name="40% - Dekorfärg4 2 2 7 3 2_Tabell 6a K" xfId="22602" xr:uid="{00000000-0005-0000-0000-00007E980000}"/>
    <cellStyle name="40% - Dekorfärg4 2 2 7 3 3" xfId="12118" xr:uid="{00000000-0005-0000-0000-00007F980000}"/>
    <cellStyle name="40% - Dekorfärg4 2 2 7 3 3 2" xfId="51374" xr:uid="{00000000-0005-0000-0000-000080980000}"/>
    <cellStyle name="40% - Dekorfärg4 2 2 7 3 3 2 2" xfId="51375" xr:uid="{00000000-0005-0000-0000-000081980000}"/>
    <cellStyle name="40% - Dekorfärg4 2 2 7 3 3 3" xfId="51376" xr:uid="{00000000-0005-0000-0000-000082980000}"/>
    <cellStyle name="40% - Dekorfärg4 2 2 7 3 4" xfId="29615" xr:uid="{00000000-0005-0000-0000-000083980000}"/>
    <cellStyle name="40% - Dekorfärg4 2 2 7 3 5" xfId="51377" xr:uid="{00000000-0005-0000-0000-000084980000}"/>
    <cellStyle name="40% - Dekorfärg4 2 2 7 3_Tabell 6a K" xfId="24992" xr:uid="{00000000-0005-0000-0000-000085980000}"/>
    <cellStyle name="40% - Dekorfärg4 2 2 7 4" xfId="5426" xr:uid="{00000000-0005-0000-0000-000086980000}"/>
    <cellStyle name="40% - Dekorfärg4 2 2 7 4 2" xfId="14311" xr:uid="{00000000-0005-0000-0000-000087980000}"/>
    <cellStyle name="40% - Dekorfärg4 2 2 7 4 3" xfId="31808" xr:uid="{00000000-0005-0000-0000-000088980000}"/>
    <cellStyle name="40% - Dekorfärg4 2 2 7 4_Tabell 6a K" xfId="19849" xr:uid="{00000000-0005-0000-0000-000089980000}"/>
    <cellStyle name="40% - Dekorfärg4 2 2 7 5" xfId="9926" xr:uid="{00000000-0005-0000-0000-00008A980000}"/>
    <cellStyle name="40% - Dekorfärg4 2 2 7 5 2" xfId="51378" xr:uid="{00000000-0005-0000-0000-00008B980000}"/>
    <cellStyle name="40% - Dekorfärg4 2 2 7 5 2 2" xfId="51379" xr:uid="{00000000-0005-0000-0000-00008C980000}"/>
    <cellStyle name="40% - Dekorfärg4 2 2 7 5 3" xfId="51380" xr:uid="{00000000-0005-0000-0000-00008D980000}"/>
    <cellStyle name="40% - Dekorfärg4 2 2 7 6" xfId="27423" xr:uid="{00000000-0005-0000-0000-00008E980000}"/>
    <cellStyle name="40% - Dekorfärg4 2 2 7 7" xfId="51381" xr:uid="{00000000-0005-0000-0000-00008F980000}"/>
    <cellStyle name="40% - Dekorfärg4 2 2 7_Tabell 6a K" xfId="19318" xr:uid="{00000000-0005-0000-0000-000090980000}"/>
    <cellStyle name="40% - Dekorfärg4 2 2 8" xfId="1916" xr:uid="{00000000-0005-0000-0000-000091980000}"/>
    <cellStyle name="40% - Dekorfärg4 2 2 8 2" xfId="4108" xr:uid="{00000000-0005-0000-0000-000092980000}"/>
    <cellStyle name="40% - Dekorfärg4 2 2 8 2 2" xfId="8494" xr:uid="{00000000-0005-0000-0000-000093980000}"/>
    <cellStyle name="40% - Dekorfärg4 2 2 8 2 2 2" xfId="17379" xr:uid="{00000000-0005-0000-0000-000094980000}"/>
    <cellStyle name="40% - Dekorfärg4 2 2 8 2 2 2 2" xfId="51382" xr:uid="{00000000-0005-0000-0000-000095980000}"/>
    <cellStyle name="40% - Dekorfärg4 2 2 8 2 2 3" xfId="34876" xr:uid="{00000000-0005-0000-0000-000096980000}"/>
    <cellStyle name="40% - Dekorfärg4 2 2 8 2 2_Tabell 6a K" xfId="23197" xr:uid="{00000000-0005-0000-0000-000097980000}"/>
    <cellStyle name="40% - Dekorfärg4 2 2 8 2 3" xfId="12993" xr:uid="{00000000-0005-0000-0000-000098980000}"/>
    <cellStyle name="40% - Dekorfärg4 2 2 8 2 4" xfId="30490" xr:uid="{00000000-0005-0000-0000-000099980000}"/>
    <cellStyle name="40% - Dekorfärg4 2 2 8 2_Tabell 6a K" xfId="19921" xr:uid="{00000000-0005-0000-0000-00009A980000}"/>
    <cellStyle name="40% - Dekorfärg4 2 2 8 3" xfId="6301" xr:uid="{00000000-0005-0000-0000-00009B980000}"/>
    <cellStyle name="40% - Dekorfärg4 2 2 8 3 2" xfId="15186" xr:uid="{00000000-0005-0000-0000-00009C980000}"/>
    <cellStyle name="40% - Dekorfärg4 2 2 8 3 3" xfId="32683" xr:uid="{00000000-0005-0000-0000-00009D980000}"/>
    <cellStyle name="40% - Dekorfärg4 2 2 8 3_Tabell 6a K" xfId="24483" xr:uid="{00000000-0005-0000-0000-00009E980000}"/>
    <cellStyle name="40% - Dekorfärg4 2 2 8 4" xfId="10801" xr:uid="{00000000-0005-0000-0000-00009F980000}"/>
    <cellStyle name="40% - Dekorfärg4 2 2 8 4 2" xfId="51383" xr:uid="{00000000-0005-0000-0000-0000A0980000}"/>
    <cellStyle name="40% - Dekorfärg4 2 2 8 4 2 2" xfId="51384" xr:uid="{00000000-0005-0000-0000-0000A1980000}"/>
    <cellStyle name="40% - Dekorfärg4 2 2 8 4 3" xfId="51385" xr:uid="{00000000-0005-0000-0000-0000A2980000}"/>
    <cellStyle name="40% - Dekorfärg4 2 2 8 5" xfId="28298" xr:uid="{00000000-0005-0000-0000-0000A3980000}"/>
    <cellStyle name="40% - Dekorfärg4 2 2 8 6" xfId="51386" xr:uid="{00000000-0005-0000-0000-0000A4980000}"/>
    <cellStyle name="40% - Dekorfärg4 2 2 8_Tabell 6a K" xfId="22867" xr:uid="{00000000-0005-0000-0000-0000A5980000}"/>
    <cellStyle name="40% - Dekorfärg4 2 2 9" xfId="2385" xr:uid="{00000000-0005-0000-0000-0000A6980000}"/>
    <cellStyle name="40% - Dekorfärg4 2 2 9 2" xfId="6771" xr:uid="{00000000-0005-0000-0000-0000A7980000}"/>
    <cellStyle name="40% - Dekorfärg4 2 2 9 2 2" xfId="15656" xr:uid="{00000000-0005-0000-0000-0000A8980000}"/>
    <cellStyle name="40% - Dekorfärg4 2 2 9 2 3" xfId="33153" xr:uid="{00000000-0005-0000-0000-0000A9980000}"/>
    <cellStyle name="40% - Dekorfärg4 2 2 9 2_Tabell 6a K" xfId="21313" xr:uid="{00000000-0005-0000-0000-0000AA980000}"/>
    <cellStyle name="40% - Dekorfärg4 2 2 9 3" xfId="11270" xr:uid="{00000000-0005-0000-0000-0000AB980000}"/>
    <cellStyle name="40% - Dekorfärg4 2 2 9 3 2" xfId="51387" xr:uid="{00000000-0005-0000-0000-0000AC980000}"/>
    <cellStyle name="40% - Dekorfärg4 2 2 9 3 2 2" xfId="51388" xr:uid="{00000000-0005-0000-0000-0000AD980000}"/>
    <cellStyle name="40% - Dekorfärg4 2 2 9 3 3" xfId="51389" xr:uid="{00000000-0005-0000-0000-0000AE980000}"/>
    <cellStyle name="40% - Dekorfärg4 2 2 9 4" xfId="28767" xr:uid="{00000000-0005-0000-0000-0000AF980000}"/>
    <cellStyle name="40% - Dekorfärg4 2 2 9 5" xfId="51390" xr:uid="{00000000-0005-0000-0000-0000B0980000}"/>
    <cellStyle name="40% - Dekorfärg4 2 2 9_Tabell 6a K" xfId="18158" xr:uid="{00000000-0005-0000-0000-0000B1980000}"/>
    <cellStyle name="40% - Dekorfärg4 2 2_Tabell 6a K" xfId="23577" xr:uid="{00000000-0005-0000-0000-0000B2980000}"/>
    <cellStyle name="40% - Dekorfärg4 2 3" xfId="265" xr:uid="{00000000-0005-0000-0000-0000B3980000}"/>
    <cellStyle name="40% - Dekorfärg4 2 3 10" xfId="51391" xr:uid="{00000000-0005-0000-0000-0000B4980000}"/>
    <cellStyle name="40% - Dekorfärg4 2 3 11" xfId="51392" xr:uid="{00000000-0005-0000-0000-0000B5980000}"/>
    <cellStyle name="40% - Dekorfärg4 2 3 2" xfId="477" xr:uid="{00000000-0005-0000-0000-0000B6980000}"/>
    <cellStyle name="40% - Dekorfärg4 2 3 2 2" xfId="901" xr:uid="{00000000-0005-0000-0000-0000B7980000}"/>
    <cellStyle name="40% - Dekorfärg4 2 3 2 2 2" xfId="1938" xr:uid="{00000000-0005-0000-0000-0000B8980000}"/>
    <cellStyle name="40% - Dekorfärg4 2 3 2 2 2 2" xfId="4130" xr:uid="{00000000-0005-0000-0000-0000B9980000}"/>
    <cellStyle name="40% - Dekorfärg4 2 3 2 2 2 2 2" xfId="8516" xr:uid="{00000000-0005-0000-0000-0000BA980000}"/>
    <cellStyle name="40% - Dekorfärg4 2 3 2 2 2 2 2 2" xfId="17401" xr:uid="{00000000-0005-0000-0000-0000BB980000}"/>
    <cellStyle name="40% - Dekorfärg4 2 3 2 2 2 2 2 2 2" xfId="51393" xr:uid="{00000000-0005-0000-0000-0000BC980000}"/>
    <cellStyle name="40% - Dekorfärg4 2 3 2 2 2 2 2 3" xfId="34898" xr:uid="{00000000-0005-0000-0000-0000BD980000}"/>
    <cellStyle name="40% - Dekorfärg4 2 3 2 2 2 2 2_Tabell 6a K" xfId="23489" xr:uid="{00000000-0005-0000-0000-0000BE980000}"/>
    <cellStyle name="40% - Dekorfärg4 2 3 2 2 2 2 3" xfId="13015" xr:uid="{00000000-0005-0000-0000-0000BF980000}"/>
    <cellStyle name="40% - Dekorfärg4 2 3 2 2 2 2 4" xfId="30512" xr:uid="{00000000-0005-0000-0000-0000C0980000}"/>
    <cellStyle name="40% - Dekorfärg4 2 3 2 2 2 2_Tabell 6a K" xfId="21843" xr:uid="{00000000-0005-0000-0000-0000C1980000}"/>
    <cellStyle name="40% - Dekorfärg4 2 3 2 2 2 3" xfId="6323" xr:uid="{00000000-0005-0000-0000-0000C2980000}"/>
    <cellStyle name="40% - Dekorfärg4 2 3 2 2 2 3 2" xfId="15208" xr:uid="{00000000-0005-0000-0000-0000C3980000}"/>
    <cellStyle name="40% - Dekorfärg4 2 3 2 2 2 3 3" xfId="32705" xr:uid="{00000000-0005-0000-0000-0000C4980000}"/>
    <cellStyle name="40% - Dekorfärg4 2 3 2 2 2 3_Tabell 6a K" xfId="24330" xr:uid="{00000000-0005-0000-0000-0000C5980000}"/>
    <cellStyle name="40% - Dekorfärg4 2 3 2 2 2 4" xfId="10823" xr:uid="{00000000-0005-0000-0000-0000C6980000}"/>
    <cellStyle name="40% - Dekorfärg4 2 3 2 2 2 4 2" xfId="51394" xr:uid="{00000000-0005-0000-0000-0000C7980000}"/>
    <cellStyle name="40% - Dekorfärg4 2 3 2 2 2 4 2 2" xfId="51395" xr:uid="{00000000-0005-0000-0000-0000C8980000}"/>
    <cellStyle name="40% - Dekorfärg4 2 3 2 2 2 4 3" xfId="51396" xr:uid="{00000000-0005-0000-0000-0000C9980000}"/>
    <cellStyle name="40% - Dekorfärg4 2 3 2 2 2 5" xfId="28320" xr:uid="{00000000-0005-0000-0000-0000CA980000}"/>
    <cellStyle name="40% - Dekorfärg4 2 3 2 2 2 6" xfId="51397" xr:uid="{00000000-0005-0000-0000-0000CB980000}"/>
    <cellStyle name="40% - Dekorfärg4 2 3 2 2 2_Tabell 6a K" xfId="21316" xr:uid="{00000000-0005-0000-0000-0000CC980000}"/>
    <cellStyle name="40% - Dekorfärg4 2 3 2 2 3" xfId="3093" xr:uid="{00000000-0005-0000-0000-0000CD980000}"/>
    <cellStyle name="40% - Dekorfärg4 2 3 2 2 3 2" xfId="7479" xr:uid="{00000000-0005-0000-0000-0000CE980000}"/>
    <cellStyle name="40% - Dekorfärg4 2 3 2 2 3 2 2" xfId="16364" xr:uid="{00000000-0005-0000-0000-0000CF980000}"/>
    <cellStyle name="40% - Dekorfärg4 2 3 2 2 3 2 3" xfId="33861" xr:uid="{00000000-0005-0000-0000-0000D0980000}"/>
    <cellStyle name="40% - Dekorfärg4 2 3 2 2 3 2_Tabell 6a K" xfId="21850" xr:uid="{00000000-0005-0000-0000-0000D1980000}"/>
    <cellStyle name="40% - Dekorfärg4 2 3 2 2 3 3" xfId="11978" xr:uid="{00000000-0005-0000-0000-0000D2980000}"/>
    <cellStyle name="40% - Dekorfärg4 2 3 2 2 3 3 2" xfId="51398" xr:uid="{00000000-0005-0000-0000-0000D3980000}"/>
    <cellStyle name="40% - Dekorfärg4 2 3 2 2 3 3 2 2" xfId="51399" xr:uid="{00000000-0005-0000-0000-0000D4980000}"/>
    <cellStyle name="40% - Dekorfärg4 2 3 2 2 3 3 3" xfId="51400" xr:uid="{00000000-0005-0000-0000-0000D5980000}"/>
    <cellStyle name="40% - Dekorfärg4 2 3 2 2 3 4" xfId="29475" xr:uid="{00000000-0005-0000-0000-0000D6980000}"/>
    <cellStyle name="40% - Dekorfärg4 2 3 2 2 3 5" xfId="51401" xr:uid="{00000000-0005-0000-0000-0000D7980000}"/>
    <cellStyle name="40% - Dekorfärg4 2 3 2 2 3_Tabell 6a K" xfId="18633" xr:uid="{00000000-0005-0000-0000-0000D8980000}"/>
    <cellStyle name="40% - Dekorfärg4 2 3 2 2 4" xfId="5286" xr:uid="{00000000-0005-0000-0000-0000D9980000}"/>
    <cellStyle name="40% - Dekorfärg4 2 3 2 2 4 2" xfId="14171" xr:uid="{00000000-0005-0000-0000-0000DA980000}"/>
    <cellStyle name="40% - Dekorfärg4 2 3 2 2 4 3" xfId="31668" xr:uid="{00000000-0005-0000-0000-0000DB980000}"/>
    <cellStyle name="40% - Dekorfärg4 2 3 2 2 4_Tabell 6a K" xfId="20315" xr:uid="{00000000-0005-0000-0000-0000DC980000}"/>
    <cellStyle name="40% - Dekorfärg4 2 3 2 2 5" xfId="9786" xr:uid="{00000000-0005-0000-0000-0000DD980000}"/>
    <cellStyle name="40% - Dekorfärg4 2 3 2 2 5 2" xfId="51402" xr:uid="{00000000-0005-0000-0000-0000DE980000}"/>
    <cellStyle name="40% - Dekorfärg4 2 3 2 2 5 2 2" xfId="51403" xr:uid="{00000000-0005-0000-0000-0000DF980000}"/>
    <cellStyle name="40% - Dekorfärg4 2 3 2 2 5 3" xfId="51404" xr:uid="{00000000-0005-0000-0000-0000E0980000}"/>
    <cellStyle name="40% - Dekorfärg4 2 3 2 2 6" xfId="27283" xr:uid="{00000000-0005-0000-0000-0000E1980000}"/>
    <cellStyle name="40% - Dekorfärg4 2 3 2 2 7" xfId="51405" xr:uid="{00000000-0005-0000-0000-0000E2980000}"/>
    <cellStyle name="40% - Dekorfärg4 2 3 2 2_Tabell 6a K" xfId="18369" xr:uid="{00000000-0005-0000-0000-0000E3980000}"/>
    <cellStyle name="40% - Dekorfärg4 2 3 2 3" xfId="1937" xr:uid="{00000000-0005-0000-0000-0000E4980000}"/>
    <cellStyle name="40% - Dekorfärg4 2 3 2 3 2" xfId="4129" xr:uid="{00000000-0005-0000-0000-0000E5980000}"/>
    <cellStyle name="40% - Dekorfärg4 2 3 2 3 2 2" xfId="8515" xr:uid="{00000000-0005-0000-0000-0000E6980000}"/>
    <cellStyle name="40% - Dekorfärg4 2 3 2 3 2 2 2" xfId="17400" xr:uid="{00000000-0005-0000-0000-0000E7980000}"/>
    <cellStyle name="40% - Dekorfärg4 2 3 2 3 2 2 2 2" xfId="51406" xr:uid="{00000000-0005-0000-0000-0000E8980000}"/>
    <cellStyle name="40% - Dekorfärg4 2 3 2 3 2 2 3" xfId="34897" xr:uid="{00000000-0005-0000-0000-0000E9980000}"/>
    <cellStyle name="40% - Dekorfärg4 2 3 2 3 2 2_Tabell 6a K" xfId="26193" xr:uid="{00000000-0005-0000-0000-0000EA980000}"/>
    <cellStyle name="40% - Dekorfärg4 2 3 2 3 2 3" xfId="13014" xr:uid="{00000000-0005-0000-0000-0000EB980000}"/>
    <cellStyle name="40% - Dekorfärg4 2 3 2 3 2 4" xfId="30511" xr:uid="{00000000-0005-0000-0000-0000EC980000}"/>
    <cellStyle name="40% - Dekorfärg4 2 3 2 3 2_Tabell 6a K" xfId="19415" xr:uid="{00000000-0005-0000-0000-0000ED980000}"/>
    <cellStyle name="40% - Dekorfärg4 2 3 2 3 3" xfId="6322" xr:uid="{00000000-0005-0000-0000-0000EE980000}"/>
    <cellStyle name="40% - Dekorfärg4 2 3 2 3 3 2" xfId="15207" xr:uid="{00000000-0005-0000-0000-0000EF980000}"/>
    <cellStyle name="40% - Dekorfärg4 2 3 2 3 3 3" xfId="32704" xr:uid="{00000000-0005-0000-0000-0000F0980000}"/>
    <cellStyle name="40% - Dekorfärg4 2 3 2 3 3_Tabell 6a K" xfId="24858" xr:uid="{00000000-0005-0000-0000-0000F1980000}"/>
    <cellStyle name="40% - Dekorfärg4 2 3 2 3 4" xfId="10822" xr:uid="{00000000-0005-0000-0000-0000F2980000}"/>
    <cellStyle name="40% - Dekorfärg4 2 3 2 3 4 2" xfId="51407" xr:uid="{00000000-0005-0000-0000-0000F3980000}"/>
    <cellStyle name="40% - Dekorfärg4 2 3 2 3 4 2 2" xfId="51408" xr:uid="{00000000-0005-0000-0000-0000F4980000}"/>
    <cellStyle name="40% - Dekorfärg4 2 3 2 3 4 3" xfId="51409" xr:uid="{00000000-0005-0000-0000-0000F5980000}"/>
    <cellStyle name="40% - Dekorfärg4 2 3 2 3 5" xfId="28319" xr:uid="{00000000-0005-0000-0000-0000F6980000}"/>
    <cellStyle name="40% - Dekorfärg4 2 3 2 3 6" xfId="51410" xr:uid="{00000000-0005-0000-0000-0000F7980000}"/>
    <cellStyle name="40% - Dekorfärg4 2 3 2 3_Tabell 6a K" xfId="22158" xr:uid="{00000000-0005-0000-0000-0000F8980000}"/>
    <cellStyle name="40% - Dekorfärg4 2 3 2 4" xfId="2669" xr:uid="{00000000-0005-0000-0000-0000F9980000}"/>
    <cellStyle name="40% - Dekorfärg4 2 3 2 4 2" xfId="7055" xr:uid="{00000000-0005-0000-0000-0000FA980000}"/>
    <cellStyle name="40% - Dekorfärg4 2 3 2 4 2 2" xfId="15940" xr:uid="{00000000-0005-0000-0000-0000FB980000}"/>
    <cellStyle name="40% - Dekorfärg4 2 3 2 4 2 3" xfId="33437" xr:uid="{00000000-0005-0000-0000-0000FC980000}"/>
    <cellStyle name="40% - Dekorfärg4 2 3 2 4 2_Tabell 6a K" xfId="17904" xr:uid="{00000000-0005-0000-0000-0000FD980000}"/>
    <cellStyle name="40% - Dekorfärg4 2 3 2 4 3" xfId="11554" xr:uid="{00000000-0005-0000-0000-0000FE980000}"/>
    <cellStyle name="40% - Dekorfärg4 2 3 2 4 3 2" xfId="51411" xr:uid="{00000000-0005-0000-0000-0000FF980000}"/>
    <cellStyle name="40% - Dekorfärg4 2 3 2 4 3 2 2" xfId="51412" xr:uid="{00000000-0005-0000-0000-000000990000}"/>
    <cellStyle name="40% - Dekorfärg4 2 3 2 4 3 3" xfId="51413" xr:uid="{00000000-0005-0000-0000-000001990000}"/>
    <cellStyle name="40% - Dekorfärg4 2 3 2 4 4" xfId="29051" xr:uid="{00000000-0005-0000-0000-000002990000}"/>
    <cellStyle name="40% - Dekorfärg4 2 3 2 4 5" xfId="51414" xr:uid="{00000000-0005-0000-0000-000003990000}"/>
    <cellStyle name="40% - Dekorfärg4 2 3 2 4_Tabell 6a K" xfId="18997" xr:uid="{00000000-0005-0000-0000-000004990000}"/>
    <cellStyle name="40% - Dekorfärg4 2 3 2 5" xfId="4862" xr:uid="{00000000-0005-0000-0000-000005990000}"/>
    <cellStyle name="40% - Dekorfärg4 2 3 2 5 2" xfId="13747" xr:uid="{00000000-0005-0000-0000-000006990000}"/>
    <cellStyle name="40% - Dekorfärg4 2 3 2 5 3" xfId="31244" xr:uid="{00000000-0005-0000-0000-000007990000}"/>
    <cellStyle name="40% - Dekorfärg4 2 3 2 5_Tabell 6a K" xfId="24803" xr:uid="{00000000-0005-0000-0000-000008990000}"/>
    <cellStyle name="40% - Dekorfärg4 2 3 2 6" xfId="9362" xr:uid="{00000000-0005-0000-0000-000009990000}"/>
    <cellStyle name="40% - Dekorfärg4 2 3 2 6 2" xfId="51415" xr:uid="{00000000-0005-0000-0000-00000A990000}"/>
    <cellStyle name="40% - Dekorfärg4 2 3 2 6 2 2" xfId="51416" xr:uid="{00000000-0005-0000-0000-00000B990000}"/>
    <cellStyle name="40% - Dekorfärg4 2 3 2 6 3" xfId="51417" xr:uid="{00000000-0005-0000-0000-00000C990000}"/>
    <cellStyle name="40% - Dekorfärg4 2 3 2 7" xfId="26859" xr:uid="{00000000-0005-0000-0000-00000D990000}"/>
    <cellStyle name="40% - Dekorfärg4 2 3 2 8" xfId="51418" xr:uid="{00000000-0005-0000-0000-00000E990000}"/>
    <cellStyle name="40% - Dekorfärg4 2 3 2_Tabell 6a K" xfId="19937" xr:uid="{00000000-0005-0000-0000-00000F990000}"/>
    <cellStyle name="40% - Dekorfärg4 2 3 3" xfId="689" xr:uid="{00000000-0005-0000-0000-000010990000}"/>
    <cellStyle name="40% - Dekorfärg4 2 3 3 2" xfId="1939" xr:uid="{00000000-0005-0000-0000-000011990000}"/>
    <cellStyle name="40% - Dekorfärg4 2 3 3 2 2" xfId="4131" xr:uid="{00000000-0005-0000-0000-000012990000}"/>
    <cellStyle name="40% - Dekorfärg4 2 3 3 2 2 2" xfId="8517" xr:uid="{00000000-0005-0000-0000-000013990000}"/>
    <cellStyle name="40% - Dekorfärg4 2 3 3 2 2 2 2" xfId="17402" xr:uid="{00000000-0005-0000-0000-000014990000}"/>
    <cellStyle name="40% - Dekorfärg4 2 3 3 2 2 2 2 2" xfId="51419" xr:uid="{00000000-0005-0000-0000-000015990000}"/>
    <cellStyle name="40% - Dekorfärg4 2 3 3 2 2 2 3" xfId="34899" xr:uid="{00000000-0005-0000-0000-000016990000}"/>
    <cellStyle name="40% - Dekorfärg4 2 3 3 2 2 2_Tabell 6a K" xfId="18525" xr:uid="{00000000-0005-0000-0000-000017990000}"/>
    <cellStyle name="40% - Dekorfärg4 2 3 3 2 2 3" xfId="13016" xr:uid="{00000000-0005-0000-0000-000018990000}"/>
    <cellStyle name="40% - Dekorfärg4 2 3 3 2 2 4" xfId="30513" xr:uid="{00000000-0005-0000-0000-000019990000}"/>
    <cellStyle name="40% - Dekorfärg4 2 3 3 2 2_Tabell 6a K" xfId="24109" xr:uid="{00000000-0005-0000-0000-00001A990000}"/>
    <cellStyle name="40% - Dekorfärg4 2 3 3 2 3" xfId="6324" xr:uid="{00000000-0005-0000-0000-00001B990000}"/>
    <cellStyle name="40% - Dekorfärg4 2 3 3 2 3 2" xfId="15209" xr:uid="{00000000-0005-0000-0000-00001C990000}"/>
    <cellStyle name="40% - Dekorfärg4 2 3 3 2 3 3" xfId="32706" xr:uid="{00000000-0005-0000-0000-00001D990000}"/>
    <cellStyle name="40% - Dekorfärg4 2 3 3 2 3_Tabell 6a K" xfId="26452" xr:uid="{00000000-0005-0000-0000-00001E990000}"/>
    <cellStyle name="40% - Dekorfärg4 2 3 3 2 4" xfId="10824" xr:uid="{00000000-0005-0000-0000-00001F990000}"/>
    <cellStyle name="40% - Dekorfärg4 2 3 3 2 4 2" xfId="51420" xr:uid="{00000000-0005-0000-0000-000020990000}"/>
    <cellStyle name="40% - Dekorfärg4 2 3 3 2 4 2 2" xfId="51421" xr:uid="{00000000-0005-0000-0000-000021990000}"/>
    <cellStyle name="40% - Dekorfärg4 2 3 3 2 4 3" xfId="51422" xr:uid="{00000000-0005-0000-0000-000022990000}"/>
    <cellStyle name="40% - Dekorfärg4 2 3 3 2 5" xfId="28321" xr:uid="{00000000-0005-0000-0000-000023990000}"/>
    <cellStyle name="40% - Dekorfärg4 2 3 3 2 6" xfId="51423" xr:uid="{00000000-0005-0000-0000-000024990000}"/>
    <cellStyle name="40% - Dekorfärg4 2 3 3 2_Tabell 6a K" xfId="23841" xr:uid="{00000000-0005-0000-0000-000025990000}"/>
    <cellStyle name="40% - Dekorfärg4 2 3 3 3" xfId="2881" xr:uid="{00000000-0005-0000-0000-000026990000}"/>
    <cellStyle name="40% - Dekorfärg4 2 3 3 3 2" xfId="7267" xr:uid="{00000000-0005-0000-0000-000027990000}"/>
    <cellStyle name="40% - Dekorfärg4 2 3 3 3 2 2" xfId="16152" xr:uid="{00000000-0005-0000-0000-000028990000}"/>
    <cellStyle name="40% - Dekorfärg4 2 3 3 3 2 3" xfId="33649" xr:uid="{00000000-0005-0000-0000-000029990000}"/>
    <cellStyle name="40% - Dekorfärg4 2 3 3 3 2_Tabell 6a K" xfId="19016" xr:uid="{00000000-0005-0000-0000-00002A990000}"/>
    <cellStyle name="40% - Dekorfärg4 2 3 3 3 3" xfId="11766" xr:uid="{00000000-0005-0000-0000-00002B990000}"/>
    <cellStyle name="40% - Dekorfärg4 2 3 3 3 3 2" xfId="51424" xr:uid="{00000000-0005-0000-0000-00002C990000}"/>
    <cellStyle name="40% - Dekorfärg4 2 3 3 3 3 2 2" xfId="51425" xr:uid="{00000000-0005-0000-0000-00002D990000}"/>
    <cellStyle name="40% - Dekorfärg4 2 3 3 3 3 3" xfId="51426" xr:uid="{00000000-0005-0000-0000-00002E990000}"/>
    <cellStyle name="40% - Dekorfärg4 2 3 3 3 4" xfId="29263" xr:uid="{00000000-0005-0000-0000-00002F990000}"/>
    <cellStyle name="40% - Dekorfärg4 2 3 3 3 5" xfId="51427" xr:uid="{00000000-0005-0000-0000-000030990000}"/>
    <cellStyle name="40% - Dekorfärg4 2 3 3 3_Tabell 6a K" xfId="22267" xr:uid="{00000000-0005-0000-0000-000031990000}"/>
    <cellStyle name="40% - Dekorfärg4 2 3 3 4" xfId="5074" xr:uid="{00000000-0005-0000-0000-000032990000}"/>
    <cellStyle name="40% - Dekorfärg4 2 3 3 4 2" xfId="13959" xr:uid="{00000000-0005-0000-0000-000033990000}"/>
    <cellStyle name="40% - Dekorfärg4 2 3 3 4 3" xfId="31456" xr:uid="{00000000-0005-0000-0000-000034990000}"/>
    <cellStyle name="40% - Dekorfärg4 2 3 3 4_Tabell 6a K" xfId="22458" xr:uid="{00000000-0005-0000-0000-000035990000}"/>
    <cellStyle name="40% - Dekorfärg4 2 3 3 5" xfId="9574" xr:uid="{00000000-0005-0000-0000-000036990000}"/>
    <cellStyle name="40% - Dekorfärg4 2 3 3 5 2" xfId="51428" xr:uid="{00000000-0005-0000-0000-000037990000}"/>
    <cellStyle name="40% - Dekorfärg4 2 3 3 5 2 2" xfId="51429" xr:uid="{00000000-0005-0000-0000-000038990000}"/>
    <cellStyle name="40% - Dekorfärg4 2 3 3 5 3" xfId="51430" xr:uid="{00000000-0005-0000-0000-000039990000}"/>
    <cellStyle name="40% - Dekorfärg4 2 3 3 6" xfId="27071" xr:uid="{00000000-0005-0000-0000-00003A990000}"/>
    <cellStyle name="40% - Dekorfärg4 2 3 3 7" xfId="51431" xr:uid="{00000000-0005-0000-0000-00003B990000}"/>
    <cellStyle name="40% - Dekorfärg4 2 3 3_Tabell 6a K" xfId="23311" xr:uid="{00000000-0005-0000-0000-00003C990000}"/>
    <cellStyle name="40% - Dekorfärg4 2 3 4" xfId="1113" xr:uid="{00000000-0005-0000-0000-00003D990000}"/>
    <cellStyle name="40% - Dekorfärg4 2 3 4 2" xfId="1940" xr:uid="{00000000-0005-0000-0000-00003E990000}"/>
    <cellStyle name="40% - Dekorfärg4 2 3 4 2 2" xfId="4132" xr:uid="{00000000-0005-0000-0000-00003F990000}"/>
    <cellStyle name="40% - Dekorfärg4 2 3 4 2 2 2" xfId="8518" xr:uid="{00000000-0005-0000-0000-000040990000}"/>
    <cellStyle name="40% - Dekorfärg4 2 3 4 2 2 2 2" xfId="17403" xr:uid="{00000000-0005-0000-0000-000041990000}"/>
    <cellStyle name="40% - Dekorfärg4 2 3 4 2 2 2 2 2" xfId="51432" xr:uid="{00000000-0005-0000-0000-000042990000}"/>
    <cellStyle name="40% - Dekorfärg4 2 3 4 2 2 2 3" xfId="34900" xr:uid="{00000000-0005-0000-0000-000043990000}"/>
    <cellStyle name="40% - Dekorfärg4 2 3 4 2 2 2_Tabell 6a K" xfId="20851" xr:uid="{00000000-0005-0000-0000-000044990000}"/>
    <cellStyle name="40% - Dekorfärg4 2 3 4 2 2 3" xfId="13017" xr:uid="{00000000-0005-0000-0000-000045990000}"/>
    <cellStyle name="40% - Dekorfärg4 2 3 4 2 2 4" xfId="30514" xr:uid="{00000000-0005-0000-0000-000046990000}"/>
    <cellStyle name="40% - Dekorfärg4 2 3 4 2 2_Tabell 6a K" xfId="20231" xr:uid="{00000000-0005-0000-0000-000047990000}"/>
    <cellStyle name="40% - Dekorfärg4 2 3 4 2 3" xfId="6325" xr:uid="{00000000-0005-0000-0000-000048990000}"/>
    <cellStyle name="40% - Dekorfärg4 2 3 4 2 3 2" xfId="15210" xr:uid="{00000000-0005-0000-0000-000049990000}"/>
    <cellStyle name="40% - Dekorfärg4 2 3 4 2 3 3" xfId="32707" xr:uid="{00000000-0005-0000-0000-00004A990000}"/>
    <cellStyle name="40% - Dekorfärg4 2 3 4 2 3_Tabell 6a K" xfId="19815" xr:uid="{00000000-0005-0000-0000-00004B990000}"/>
    <cellStyle name="40% - Dekorfärg4 2 3 4 2 4" xfId="10825" xr:uid="{00000000-0005-0000-0000-00004C990000}"/>
    <cellStyle name="40% - Dekorfärg4 2 3 4 2 4 2" xfId="51433" xr:uid="{00000000-0005-0000-0000-00004D990000}"/>
    <cellStyle name="40% - Dekorfärg4 2 3 4 2 4 2 2" xfId="51434" xr:uid="{00000000-0005-0000-0000-00004E990000}"/>
    <cellStyle name="40% - Dekorfärg4 2 3 4 2 4 3" xfId="51435" xr:uid="{00000000-0005-0000-0000-00004F990000}"/>
    <cellStyle name="40% - Dekorfärg4 2 3 4 2 5" xfId="28322" xr:uid="{00000000-0005-0000-0000-000050990000}"/>
    <cellStyle name="40% - Dekorfärg4 2 3 4 2 6" xfId="51436" xr:uid="{00000000-0005-0000-0000-000051990000}"/>
    <cellStyle name="40% - Dekorfärg4 2 3 4 2_Tabell 6a K" xfId="20662" xr:uid="{00000000-0005-0000-0000-000052990000}"/>
    <cellStyle name="40% - Dekorfärg4 2 3 4 3" xfId="3305" xr:uid="{00000000-0005-0000-0000-000053990000}"/>
    <cellStyle name="40% - Dekorfärg4 2 3 4 3 2" xfId="7691" xr:uid="{00000000-0005-0000-0000-000054990000}"/>
    <cellStyle name="40% - Dekorfärg4 2 3 4 3 2 2" xfId="16576" xr:uid="{00000000-0005-0000-0000-000055990000}"/>
    <cellStyle name="40% - Dekorfärg4 2 3 4 3 2 3" xfId="34073" xr:uid="{00000000-0005-0000-0000-000056990000}"/>
    <cellStyle name="40% - Dekorfärg4 2 3 4 3 2_Tabell 6a K" xfId="24516" xr:uid="{00000000-0005-0000-0000-000057990000}"/>
    <cellStyle name="40% - Dekorfärg4 2 3 4 3 3" xfId="12190" xr:uid="{00000000-0005-0000-0000-000058990000}"/>
    <cellStyle name="40% - Dekorfärg4 2 3 4 3 3 2" xfId="51437" xr:uid="{00000000-0005-0000-0000-000059990000}"/>
    <cellStyle name="40% - Dekorfärg4 2 3 4 3 3 2 2" xfId="51438" xr:uid="{00000000-0005-0000-0000-00005A990000}"/>
    <cellStyle name="40% - Dekorfärg4 2 3 4 3 3 3" xfId="51439" xr:uid="{00000000-0005-0000-0000-00005B990000}"/>
    <cellStyle name="40% - Dekorfärg4 2 3 4 3 4" xfId="29687" xr:uid="{00000000-0005-0000-0000-00005C990000}"/>
    <cellStyle name="40% - Dekorfärg4 2 3 4 3 5" xfId="51440" xr:uid="{00000000-0005-0000-0000-00005D990000}"/>
    <cellStyle name="40% - Dekorfärg4 2 3 4 3_Tabell 6a K" xfId="24596" xr:uid="{00000000-0005-0000-0000-00005E990000}"/>
    <cellStyle name="40% - Dekorfärg4 2 3 4 4" xfId="5498" xr:uid="{00000000-0005-0000-0000-00005F990000}"/>
    <cellStyle name="40% - Dekorfärg4 2 3 4 4 2" xfId="14383" xr:uid="{00000000-0005-0000-0000-000060990000}"/>
    <cellStyle name="40% - Dekorfärg4 2 3 4 4 3" xfId="31880" xr:uid="{00000000-0005-0000-0000-000061990000}"/>
    <cellStyle name="40% - Dekorfärg4 2 3 4 4_Tabell 6a K" xfId="26087" xr:uid="{00000000-0005-0000-0000-000062990000}"/>
    <cellStyle name="40% - Dekorfärg4 2 3 4 5" xfId="9998" xr:uid="{00000000-0005-0000-0000-000063990000}"/>
    <cellStyle name="40% - Dekorfärg4 2 3 4 5 2" xfId="51441" xr:uid="{00000000-0005-0000-0000-000064990000}"/>
    <cellStyle name="40% - Dekorfärg4 2 3 4 5 2 2" xfId="51442" xr:uid="{00000000-0005-0000-0000-000065990000}"/>
    <cellStyle name="40% - Dekorfärg4 2 3 4 5 3" xfId="51443" xr:uid="{00000000-0005-0000-0000-000066990000}"/>
    <cellStyle name="40% - Dekorfärg4 2 3 4 6" xfId="27495" xr:uid="{00000000-0005-0000-0000-000067990000}"/>
    <cellStyle name="40% - Dekorfärg4 2 3 4 7" xfId="51444" xr:uid="{00000000-0005-0000-0000-000068990000}"/>
    <cellStyle name="40% - Dekorfärg4 2 3 4_Tabell 6a K" xfId="22632" xr:uid="{00000000-0005-0000-0000-000069990000}"/>
    <cellStyle name="40% - Dekorfärg4 2 3 5" xfId="1936" xr:uid="{00000000-0005-0000-0000-00006A990000}"/>
    <cellStyle name="40% - Dekorfärg4 2 3 5 2" xfId="4128" xr:uid="{00000000-0005-0000-0000-00006B990000}"/>
    <cellStyle name="40% - Dekorfärg4 2 3 5 2 2" xfId="8514" xr:uid="{00000000-0005-0000-0000-00006C990000}"/>
    <cellStyle name="40% - Dekorfärg4 2 3 5 2 2 2" xfId="17399" xr:uid="{00000000-0005-0000-0000-00006D990000}"/>
    <cellStyle name="40% - Dekorfärg4 2 3 5 2 2 2 2" xfId="51445" xr:uid="{00000000-0005-0000-0000-00006E990000}"/>
    <cellStyle name="40% - Dekorfärg4 2 3 5 2 2 3" xfId="34896" xr:uid="{00000000-0005-0000-0000-00006F990000}"/>
    <cellStyle name="40% - Dekorfärg4 2 3 5 2 2_Tabell 6a K" xfId="24572" xr:uid="{00000000-0005-0000-0000-000070990000}"/>
    <cellStyle name="40% - Dekorfärg4 2 3 5 2 3" xfId="13013" xr:uid="{00000000-0005-0000-0000-000071990000}"/>
    <cellStyle name="40% - Dekorfärg4 2 3 5 2 4" xfId="30510" xr:uid="{00000000-0005-0000-0000-000072990000}"/>
    <cellStyle name="40% - Dekorfärg4 2 3 5 2_Tabell 6a K" xfId="25003" xr:uid="{00000000-0005-0000-0000-000073990000}"/>
    <cellStyle name="40% - Dekorfärg4 2 3 5 3" xfId="6321" xr:uid="{00000000-0005-0000-0000-000074990000}"/>
    <cellStyle name="40% - Dekorfärg4 2 3 5 3 2" xfId="15206" xr:uid="{00000000-0005-0000-0000-000075990000}"/>
    <cellStyle name="40% - Dekorfärg4 2 3 5 3 3" xfId="32703" xr:uid="{00000000-0005-0000-0000-000076990000}"/>
    <cellStyle name="40% - Dekorfärg4 2 3 5 3_Tabell 6a K" xfId="25191" xr:uid="{00000000-0005-0000-0000-000077990000}"/>
    <cellStyle name="40% - Dekorfärg4 2 3 5 4" xfId="10821" xr:uid="{00000000-0005-0000-0000-000078990000}"/>
    <cellStyle name="40% - Dekorfärg4 2 3 5 4 2" xfId="51446" xr:uid="{00000000-0005-0000-0000-000079990000}"/>
    <cellStyle name="40% - Dekorfärg4 2 3 5 4 2 2" xfId="51447" xr:uid="{00000000-0005-0000-0000-00007A990000}"/>
    <cellStyle name="40% - Dekorfärg4 2 3 5 4 3" xfId="51448" xr:uid="{00000000-0005-0000-0000-00007B990000}"/>
    <cellStyle name="40% - Dekorfärg4 2 3 5 5" xfId="28318" xr:uid="{00000000-0005-0000-0000-00007C990000}"/>
    <cellStyle name="40% - Dekorfärg4 2 3 5 6" xfId="51449" xr:uid="{00000000-0005-0000-0000-00007D990000}"/>
    <cellStyle name="40% - Dekorfärg4 2 3 5_Tabell 6a K" xfId="18710" xr:uid="{00000000-0005-0000-0000-00007E990000}"/>
    <cellStyle name="40% - Dekorfärg4 2 3 6" xfId="2457" xr:uid="{00000000-0005-0000-0000-00007F990000}"/>
    <cellStyle name="40% - Dekorfärg4 2 3 6 2" xfId="6843" xr:uid="{00000000-0005-0000-0000-000080990000}"/>
    <cellStyle name="40% - Dekorfärg4 2 3 6 2 2" xfId="15728" xr:uid="{00000000-0005-0000-0000-000081990000}"/>
    <cellStyle name="40% - Dekorfärg4 2 3 6 2 3" xfId="33225" xr:uid="{00000000-0005-0000-0000-000082990000}"/>
    <cellStyle name="40% - Dekorfärg4 2 3 6 2_Tabell 6a K" xfId="18395" xr:uid="{00000000-0005-0000-0000-000083990000}"/>
    <cellStyle name="40% - Dekorfärg4 2 3 6 3" xfId="11342" xr:uid="{00000000-0005-0000-0000-000084990000}"/>
    <cellStyle name="40% - Dekorfärg4 2 3 6 3 2" xfId="51450" xr:uid="{00000000-0005-0000-0000-000085990000}"/>
    <cellStyle name="40% - Dekorfärg4 2 3 6 3 2 2" xfId="51451" xr:uid="{00000000-0005-0000-0000-000086990000}"/>
    <cellStyle name="40% - Dekorfärg4 2 3 6 3 3" xfId="51452" xr:uid="{00000000-0005-0000-0000-000087990000}"/>
    <cellStyle name="40% - Dekorfärg4 2 3 6 4" xfId="28839" xr:uid="{00000000-0005-0000-0000-000088990000}"/>
    <cellStyle name="40% - Dekorfärg4 2 3 6 5" xfId="51453" xr:uid="{00000000-0005-0000-0000-000089990000}"/>
    <cellStyle name="40% - Dekorfärg4 2 3 6_Tabell 6a K" xfId="25195" xr:uid="{00000000-0005-0000-0000-00008A990000}"/>
    <cellStyle name="40% - Dekorfärg4 2 3 7" xfId="4650" xr:uid="{00000000-0005-0000-0000-00008B990000}"/>
    <cellStyle name="40% - Dekorfärg4 2 3 7 2" xfId="13535" xr:uid="{00000000-0005-0000-0000-00008C990000}"/>
    <cellStyle name="40% - Dekorfärg4 2 3 7 3" xfId="31032" xr:uid="{00000000-0005-0000-0000-00008D990000}"/>
    <cellStyle name="40% - Dekorfärg4 2 3 7_Tabell 6a K" xfId="25605" xr:uid="{00000000-0005-0000-0000-00008E990000}"/>
    <cellStyle name="40% - Dekorfärg4 2 3 8" xfId="9150" xr:uid="{00000000-0005-0000-0000-00008F990000}"/>
    <cellStyle name="40% - Dekorfärg4 2 3 8 2" xfId="51454" xr:uid="{00000000-0005-0000-0000-000090990000}"/>
    <cellStyle name="40% - Dekorfärg4 2 3 8 2 2" xfId="51455" xr:uid="{00000000-0005-0000-0000-000091990000}"/>
    <cellStyle name="40% - Dekorfärg4 2 3 8 3" xfId="51456" xr:uid="{00000000-0005-0000-0000-000092990000}"/>
    <cellStyle name="40% - Dekorfärg4 2 3 9" xfId="26647" xr:uid="{00000000-0005-0000-0000-000093990000}"/>
    <cellStyle name="40% - Dekorfärg4 2 3_Tabell 6a K" xfId="19675" xr:uid="{00000000-0005-0000-0000-000094990000}"/>
    <cellStyle name="40% - Dekorfärg4 2 4" xfId="321" xr:uid="{00000000-0005-0000-0000-000095990000}"/>
    <cellStyle name="40% - Dekorfärg4 2 4 10" xfId="51457" xr:uid="{00000000-0005-0000-0000-000096990000}"/>
    <cellStyle name="40% - Dekorfärg4 2 4 11" xfId="51458" xr:uid="{00000000-0005-0000-0000-000097990000}"/>
    <cellStyle name="40% - Dekorfärg4 2 4 2" xfId="533" xr:uid="{00000000-0005-0000-0000-000098990000}"/>
    <cellStyle name="40% - Dekorfärg4 2 4 2 2" xfId="957" xr:uid="{00000000-0005-0000-0000-000099990000}"/>
    <cellStyle name="40% - Dekorfärg4 2 4 2 2 2" xfId="1943" xr:uid="{00000000-0005-0000-0000-00009A990000}"/>
    <cellStyle name="40% - Dekorfärg4 2 4 2 2 2 2" xfId="4135" xr:uid="{00000000-0005-0000-0000-00009B990000}"/>
    <cellStyle name="40% - Dekorfärg4 2 4 2 2 2 2 2" xfId="8521" xr:uid="{00000000-0005-0000-0000-00009C990000}"/>
    <cellStyle name="40% - Dekorfärg4 2 4 2 2 2 2 2 2" xfId="17406" xr:uid="{00000000-0005-0000-0000-00009D990000}"/>
    <cellStyle name="40% - Dekorfärg4 2 4 2 2 2 2 2 2 2" xfId="51459" xr:uid="{00000000-0005-0000-0000-00009E990000}"/>
    <cellStyle name="40% - Dekorfärg4 2 4 2 2 2 2 2 3" xfId="34903" xr:uid="{00000000-0005-0000-0000-00009F990000}"/>
    <cellStyle name="40% - Dekorfärg4 2 4 2 2 2 2 2_Tabell 6a K" xfId="18752" xr:uid="{00000000-0005-0000-0000-0000A0990000}"/>
    <cellStyle name="40% - Dekorfärg4 2 4 2 2 2 2 3" xfId="13020" xr:uid="{00000000-0005-0000-0000-0000A1990000}"/>
    <cellStyle name="40% - Dekorfärg4 2 4 2 2 2 2 4" xfId="30517" xr:uid="{00000000-0005-0000-0000-0000A2990000}"/>
    <cellStyle name="40% - Dekorfärg4 2 4 2 2 2 2_Tabell 6a K" xfId="23022" xr:uid="{00000000-0005-0000-0000-0000A3990000}"/>
    <cellStyle name="40% - Dekorfärg4 2 4 2 2 2 3" xfId="6328" xr:uid="{00000000-0005-0000-0000-0000A4990000}"/>
    <cellStyle name="40% - Dekorfärg4 2 4 2 2 2 3 2" xfId="15213" xr:uid="{00000000-0005-0000-0000-0000A5990000}"/>
    <cellStyle name="40% - Dekorfärg4 2 4 2 2 2 3 3" xfId="32710" xr:uid="{00000000-0005-0000-0000-0000A6990000}"/>
    <cellStyle name="40% - Dekorfärg4 2 4 2 2 2 3_Tabell 6a K" xfId="25228" xr:uid="{00000000-0005-0000-0000-0000A7990000}"/>
    <cellStyle name="40% - Dekorfärg4 2 4 2 2 2 4" xfId="10828" xr:uid="{00000000-0005-0000-0000-0000A8990000}"/>
    <cellStyle name="40% - Dekorfärg4 2 4 2 2 2 4 2" xfId="51460" xr:uid="{00000000-0005-0000-0000-0000A9990000}"/>
    <cellStyle name="40% - Dekorfärg4 2 4 2 2 2 4 2 2" xfId="51461" xr:uid="{00000000-0005-0000-0000-0000AA990000}"/>
    <cellStyle name="40% - Dekorfärg4 2 4 2 2 2 4 3" xfId="51462" xr:uid="{00000000-0005-0000-0000-0000AB990000}"/>
    <cellStyle name="40% - Dekorfärg4 2 4 2 2 2 5" xfId="28325" xr:uid="{00000000-0005-0000-0000-0000AC990000}"/>
    <cellStyle name="40% - Dekorfärg4 2 4 2 2 2 6" xfId="51463" xr:uid="{00000000-0005-0000-0000-0000AD990000}"/>
    <cellStyle name="40% - Dekorfärg4 2 4 2 2 2_Tabell 6a K" xfId="22402" xr:uid="{00000000-0005-0000-0000-0000AE990000}"/>
    <cellStyle name="40% - Dekorfärg4 2 4 2 2 3" xfId="3149" xr:uid="{00000000-0005-0000-0000-0000AF990000}"/>
    <cellStyle name="40% - Dekorfärg4 2 4 2 2 3 2" xfId="7535" xr:uid="{00000000-0005-0000-0000-0000B0990000}"/>
    <cellStyle name="40% - Dekorfärg4 2 4 2 2 3 2 2" xfId="16420" xr:uid="{00000000-0005-0000-0000-0000B1990000}"/>
    <cellStyle name="40% - Dekorfärg4 2 4 2 2 3 2 3" xfId="33917" xr:uid="{00000000-0005-0000-0000-0000B2990000}"/>
    <cellStyle name="40% - Dekorfärg4 2 4 2 2 3 2_Tabell 6a K" xfId="23993" xr:uid="{00000000-0005-0000-0000-0000B3990000}"/>
    <cellStyle name="40% - Dekorfärg4 2 4 2 2 3 3" xfId="12034" xr:uid="{00000000-0005-0000-0000-0000B4990000}"/>
    <cellStyle name="40% - Dekorfärg4 2 4 2 2 3 3 2" xfId="51464" xr:uid="{00000000-0005-0000-0000-0000B5990000}"/>
    <cellStyle name="40% - Dekorfärg4 2 4 2 2 3 3 2 2" xfId="51465" xr:uid="{00000000-0005-0000-0000-0000B6990000}"/>
    <cellStyle name="40% - Dekorfärg4 2 4 2 2 3 3 3" xfId="51466" xr:uid="{00000000-0005-0000-0000-0000B7990000}"/>
    <cellStyle name="40% - Dekorfärg4 2 4 2 2 3 4" xfId="29531" xr:uid="{00000000-0005-0000-0000-0000B8990000}"/>
    <cellStyle name="40% - Dekorfärg4 2 4 2 2 3 5" xfId="51467" xr:uid="{00000000-0005-0000-0000-0000B9990000}"/>
    <cellStyle name="40% - Dekorfärg4 2 4 2 2 3_Tabell 6a K" xfId="20247" xr:uid="{00000000-0005-0000-0000-0000BA990000}"/>
    <cellStyle name="40% - Dekorfärg4 2 4 2 2 4" xfId="5342" xr:uid="{00000000-0005-0000-0000-0000BB990000}"/>
    <cellStyle name="40% - Dekorfärg4 2 4 2 2 4 2" xfId="14227" xr:uid="{00000000-0005-0000-0000-0000BC990000}"/>
    <cellStyle name="40% - Dekorfärg4 2 4 2 2 4 3" xfId="31724" xr:uid="{00000000-0005-0000-0000-0000BD990000}"/>
    <cellStyle name="40% - Dekorfärg4 2 4 2 2 4_Tabell 6a K" xfId="25746" xr:uid="{00000000-0005-0000-0000-0000BE990000}"/>
    <cellStyle name="40% - Dekorfärg4 2 4 2 2 5" xfId="9842" xr:uid="{00000000-0005-0000-0000-0000BF990000}"/>
    <cellStyle name="40% - Dekorfärg4 2 4 2 2 5 2" xfId="51468" xr:uid="{00000000-0005-0000-0000-0000C0990000}"/>
    <cellStyle name="40% - Dekorfärg4 2 4 2 2 5 2 2" xfId="51469" xr:uid="{00000000-0005-0000-0000-0000C1990000}"/>
    <cellStyle name="40% - Dekorfärg4 2 4 2 2 5 3" xfId="51470" xr:uid="{00000000-0005-0000-0000-0000C2990000}"/>
    <cellStyle name="40% - Dekorfärg4 2 4 2 2 6" xfId="27339" xr:uid="{00000000-0005-0000-0000-0000C3990000}"/>
    <cellStyle name="40% - Dekorfärg4 2 4 2 2 7" xfId="51471" xr:uid="{00000000-0005-0000-0000-0000C4990000}"/>
    <cellStyle name="40% - Dekorfärg4 2 4 2 2_Tabell 6a K" xfId="22832" xr:uid="{00000000-0005-0000-0000-0000C5990000}"/>
    <cellStyle name="40% - Dekorfärg4 2 4 2 3" xfId="1942" xr:uid="{00000000-0005-0000-0000-0000C6990000}"/>
    <cellStyle name="40% - Dekorfärg4 2 4 2 3 2" xfId="4134" xr:uid="{00000000-0005-0000-0000-0000C7990000}"/>
    <cellStyle name="40% - Dekorfärg4 2 4 2 3 2 2" xfId="8520" xr:uid="{00000000-0005-0000-0000-0000C8990000}"/>
    <cellStyle name="40% - Dekorfärg4 2 4 2 3 2 2 2" xfId="17405" xr:uid="{00000000-0005-0000-0000-0000C9990000}"/>
    <cellStyle name="40% - Dekorfärg4 2 4 2 3 2 2 2 2" xfId="51472" xr:uid="{00000000-0005-0000-0000-0000CA990000}"/>
    <cellStyle name="40% - Dekorfärg4 2 4 2 3 2 2 3" xfId="34902" xr:uid="{00000000-0005-0000-0000-0000CB990000}"/>
    <cellStyle name="40% - Dekorfärg4 2 4 2 3 2 2_Tabell 6a K" xfId="21917" xr:uid="{00000000-0005-0000-0000-0000CC990000}"/>
    <cellStyle name="40% - Dekorfärg4 2 4 2 3 2 3" xfId="13019" xr:uid="{00000000-0005-0000-0000-0000CD990000}"/>
    <cellStyle name="40% - Dekorfärg4 2 4 2 3 2 4" xfId="30516" xr:uid="{00000000-0005-0000-0000-0000CE990000}"/>
    <cellStyle name="40% - Dekorfärg4 2 4 2 3 2_Tabell 6a K" xfId="19501" xr:uid="{00000000-0005-0000-0000-0000CF990000}"/>
    <cellStyle name="40% - Dekorfärg4 2 4 2 3 3" xfId="6327" xr:uid="{00000000-0005-0000-0000-0000D0990000}"/>
    <cellStyle name="40% - Dekorfärg4 2 4 2 3 3 2" xfId="15212" xr:uid="{00000000-0005-0000-0000-0000D1990000}"/>
    <cellStyle name="40% - Dekorfärg4 2 4 2 3 3 3" xfId="32709" xr:uid="{00000000-0005-0000-0000-0000D2990000}"/>
    <cellStyle name="40% - Dekorfärg4 2 4 2 3 3_Tabell 6a K" xfId="19335" xr:uid="{00000000-0005-0000-0000-0000D3990000}"/>
    <cellStyle name="40% - Dekorfärg4 2 4 2 3 4" xfId="10827" xr:uid="{00000000-0005-0000-0000-0000D4990000}"/>
    <cellStyle name="40% - Dekorfärg4 2 4 2 3 4 2" xfId="51473" xr:uid="{00000000-0005-0000-0000-0000D5990000}"/>
    <cellStyle name="40% - Dekorfärg4 2 4 2 3 4 2 2" xfId="51474" xr:uid="{00000000-0005-0000-0000-0000D6990000}"/>
    <cellStyle name="40% - Dekorfärg4 2 4 2 3 4 3" xfId="51475" xr:uid="{00000000-0005-0000-0000-0000D7990000}"/>
    <cellStyle name="40% - Dekorfärg4 2 4 2 3 5" xfId="28324" xr:uid="{00000000-0005-0000-0000-0000D8990000}"/>
    <cellStyle name="40% - Dekorfärg4 2 4 2 3 6" xfId="51476" xr:uid="{00000000-0005-0000-0000-0000D9990000}"/>
    <cellStyle name="40% - Dekorfärg4 2 4 2 3_Tabell 6a K" xfId="21140" xr:uid="{00000000-0005-0000-0000-0000DA990000}"/>
    <cellStyle name="40% - Dekorfärg4 2 4 2 4" xfId="2725" xr:uid="{00000000-0005-0000-0000-0000DB990000}"/>
    <cellStyle name="40% - Dekorfärg4 2 4 2 4 2" xfId="7111" xr:uid="{00000000-0005-0000-0000-0000DC990000}"/>
    <cellStyle name="40% - Dekorfärg4 2 4 2 4 2 2" xfId="15996" xr:uid="{00000000-0005-0000-0000-0000DD990000}"/>
    <cellStyle name="40% - Dekorfärg4 2 4 2 4 2 3" xfId="33493" xr:uid="{00000000-0005-0000-0000-0000DE990000}"/>
    <cellStyle name="40% - Dekorfärg4 2 4 2 4 2_Tabell 6a K" xfId="26113" xr:uid="{00000000-0005-0000-0000-0000DF990000}"/>
    <cellStyle name="40% - Dekorfärg4 2 4 2 4 3" xfId="11610" xr:uid="{00000000-0005-0000-0000-0000E0990000}"/>
    <cellStyle name="40% - Dekorfärg4 2 4 2 4 3 2" xfId="51477" xr:uid="{00000000-0005-0000-0000-0000E1990000}"/>
    <cellStyle name="40% - Dekorfärg4 2 4 2 4 3 2 2" xfId="51478" xr:uid="{00000000-0005-0000-0000-0000E2990000}"/>
    <cellStyle name="40% - Dekorfärg4 2 4 2 4 3 3" xfId="51479" xr:uid="{00000000-0005-0000-0000-0000E3990000}"/>
    <cellStyle name="40% - Dekorfärg4 2 4 2 4 4" xfId="29107" xr:uid="{00000000-0005-0000-0000-0000E4990000}"/>
    <cellStyle name="40% - Dekorfärg4 2 4 2 4 5" xfId="51480" xr:uid="{00000000-0005-0000-0000-0000E5990000}"/>
    <cellStyle name="40% - Dekorfärg4 2 4 2 4_Tabell 6a K" xfId="23408" xr:uid="{00000000-0005-0000-0000-0000E6990000}"/>
    <cellStyle name="40% - Dekorfärg4 2 4 2 5" xfId="4918" xr:uid="{00000000-0005-0000-0000-0000E7990000}"/>
    <cellStyle name="40% - Dekorfärg4 2 4 2 5 2" xfId="13803" xr:uid="{00000000-0005-0000-0000-0000E8990000}"/>
    <cellStyle name="40% - Dekorfärg4 2 4 2 5 3" xfId="31300" xr:uid="{00000000-0005-0000-0000-0000E9990000}"/>
    <cellStyle name="40% - Dekorfärg4 2 4 2 5_Tabell 6a K" xfId="21407" xr:uid="{00000000-0005-0000-0000-0000EA990000}"/>
    <cellStyle name="40% - Dekorfärg4 2 4 2 6" xfId="9418" xr:uid="{00000000-0005-0000-0000-0000EB990000}"/>
    <cellStyle name="40% - Dekorfärg4 2 4 2 6 2" xfId="51481" xr:uid="{00000000-0005-0000-0000-0000EC990000}"/>
    <cellStyle name="40% - Dekorfärg4 2 4 2 6 2 2" xfId="51482" xr:uid="{00000000-0005-0000-0000-0000ED990000}"/>
    <cellStyle name="40% - Dekorfärg4 2 4 2 6 3" xfId="51483" xr:uid="{00000000-0005-0000-0000-0000EE990000}"/>
    <cellStyle name="40% - Dekorfärg4 2 4 2 7" xfId="26915" xr:uid="{00000000-0005-0000-0000-0000EF990000}"/>
    <cellStyle name="40% - Dekorfärg4 2 4 2 8" xfId="51484" xr:uid="{00000000-0005-0000-0000-0000F0990000}"/>
    <cellStyle name="40% - Dekorfärg4 2 4 2_Tabell 6a K" xfId="19237" xr:uid="{00000000-0005-0000-0000-0000F1990000}"/>
    <cellStyle name="40% - Dekorfärg4 2 4 3" xfId="745" xr:uid="{00000000-0005-0000-0000-0000F2990000}"/>
    <cellStyle name="40% - Dekorfärg4 2 4 3 2" xfId="1944" xr:uid="{00000000-0005-0000-0000-0000F3990000}"/>
    <cellStyle name="40% - Dekorfärg4 2 4 3 2 2" xfId="4136" xr:uid="{00000000-0005-0000-0000-0000F4990000}"/>
    <cellStyle name="40% - Dekorfärg4 2 4 3 2 2 2" xfId="8522" xr:uid="{00000000-0005-0000-0000-0000F5990000}"/>
    <cellStyle name="40% - Dekorfärg4 2 4 3 2 2 2 2" xfId="17407" xr:uid="{00000000-0005-0000-0000-0000F6990000}"/>
    <cellStyle name="40% - Dekorfärg4 2 4 3 2 2 2 2 2" xfId="51485" xr:uid="{00000000-0005-0000-0000-0000F7990000}"/>
    <cellStyle name="40% - Dekorfärg4 2 4 3 2 2 2 3" xfId="34904" xr:uid="{00000000-0005-0000-0000-0000F8990000}"/>
    <cellStyle name="40% - Dekorfärg4 2 4 3 2 2 2_Tabell 6a K" xfId="8930" xr:uid="{00000000-0005-0000-0000-0000F9990000}"/>
    <cellStyle name="40% - Dekorfärg4 2 4 3 2 2 3" xfId="13021" xr:uid="{00000000-0005-0000-0000-0000FA990000}"/>
    <cellStyle name="40% - Dekorfärg4 2 4 3 2 2 4" xfId="30518" xr:uid="{00000000-0005-0000-0000-0000FB990000}"/>
    <cellStyle name="40% - Dekorfärg4 2 4 3 2 2_Tabell 6a K" xfId="19747" xr:uid="{00000000-0005-0000-0000-0000FC990000}"/>
    <cellStyle name="40% - Dekorfärg4 2 4 3 2 3" xfId="6329" xr:uid="{00000000-0005-0000-0000-0000FD990000}"/>
    <cellStyle name="40% - Dekorfärg4 2 4 3 2 3 2" xfId="15214" xr:uid="{00000000-0005-0000-0000-0000FE990000}"/>
    <cellStyle name="40% - Dekorfärg4 2 4 3 2 3 3" xfId="32711" xr:uid="{00000000-0005-0000-0000-0000FF990000}"/>
    <cellStyle name="40% - Dekorfärg4 2 4 3 2 3_Tabell 6a K" xfId="25349" xr:uid="{00000000-0005-0000-0000-0000009A0000}"/>
    <cellStyle name="40% - Dekorfärg4 2 4 3 2 4" xfId="10829" xr:uid="{00000000-0005-0000-0000-0000019A0000}"/>
    <cellStyle name="40% - Dekorfärg4 2 4 3 2 4 2" xfId="51486" xr:uid="{00000000-0005-0000-0000-0000029A0000}"/>
    <cellStyle name="40% - Dekorfärg4 2 4 3 2 4 2 2" xfId="51487" xr:uid="{00000000-0005-0000-0000-0000039A0000}"/>
    <cellStyle name="40% - Dekorfärg4 2 4 3 2 4 3" xfId="51488" xr:uid="{00000000-0005-0000-0000-0000049A0000}"/>
    <cellStyle name="40% - Dekorfärg4 2 4 3 2 5" xfId="28326" xr:uid="{00000000-0005-0000-0000-0000059A0000}"/>
    <cellStyle name="40% - Dekorfärg4 2 4 3 2 6" xfId="51489" xr:uid="{00000000-0005-0000-0000-0000069A0000}"/>
    <cellStyle name="40% - Dekorfärg4 2 4 3 2_Tabell 6a K" xfId="18272" xr:uid="{00000000-0005-0000-0000-0000079A0000}"/>
    <cellStyle name="40% - Dekorfärg4 2 4 3 3" xfId="2937" xr:uid="{00000000-0005-0000-0000-0000089A0000}"/>
    <cellStyle name="40% - Dekorfärg4 2 4 3 3 2" xfId="7323" xr:uid="{00000000-0005-0000-0000-0000099A0000}"/>
    <cellStyle name="40% - Dekorfärg4 2 4 3 3 2 2" xfId="16208" xr:uid="{00000000-0005-0000-0000-00000A9A0000}"/>
    <cellStyle name="40% - Dekorfärg4 2 4 3 3 2 3" xfId="33705" xr:uid="{00000000-0005-0000-0000-00000B9A0000}"/>
    <cellStyle name="40% - Dekorfärg4 2 4 3 3 2_Tabell 6a K" xfId="25119" xr:uid="{00000000-0005-0000-0000-00000C9A0000}"/>
    <cellStyle name="40% - Dekorfärg4 2 4 3 3 3" xfId="11822" xr:uid="{00000000-0005-0000-0000-00000D9A0000}"/>
    <cellStyle name="40% - Dekorfärg4 2 4 3 3 3 2" xfId="51490" xr:uid="{00000000-0005-0000-0000-00000E9A0000}"/>
    <cellStyle name="40% - Dekorfärg4 2 4 3 3 3 2 2" xfId="51491" xr:uid="{00000000-0005-0000-0000-00000F9A0000}"/>
    <cellStyle name="40% - Dekorfärg4 2 4 3 3 3 3" xfId="51492" xr:uid="{00000000-0005-0000-0000-0000109A0000}"/>
    <cellStyle name="40% - Dekorfärg4 2 4 3 3 4" xfId="29319" xr:uid="{00000000-0005-0000-0000-0000119A0000}"/>
    <cellStyle name="40% - Dekorfärg4 2 4 3 3 5" xfId="51493" xr:uid="{00000000-0005-0000-0000-0000129A0000}"/>
    <cellStyle name="40% - Dekorfärg4 2 4 3 3_Tabell 6a K" xfId="18741" xr:uid="{00000000-0005-0000-0000-0000139A0000}"/>
    <cellStyle name="40% - Dekorfärg4 2 4 3 4" xfId="5130" xr:uid="{00000000-0005-0000-0000-0000149A0000}"/>
    <cellStyle name="40% - Dekorfärg4 2 4 3 4 2" xfId="14015" xr:uid="{00000000-0005-0000-0000-0000159A0000}"/>
    <cellStyle name="40% - Dekorfärg4 2 4 3 4 3" xfId="31512" xr:uid="{00000000-0005-0000-0000-0000169A0000}"/>
    <cellStyle name="40% - Dekorfärg4 2 4 3 4_Tabell 6a K" xfId="20267" xr:uid="{00000000-0005-0000-0000-0000179A0000}"/>
    <cellStyle name="40% - Dekorfärg4 2 4 3 5" xfId="9630" xr:uid="{00000000-0005-0000-0000-0000189A0000}"/>
    <cellStyle name="40% - Dekorfärg4 2 4 3 5 2" xfId="51494" xr:uid="{00000000-0005-0000-0000-0000199A0000}"/>
    <cellStyle name="40% - Dekorfärg4 2 4 3 5 2 2" xfId="51495" xr:uid="{00000000-0005-0000-0000-00001A9A0000}"/>
    <cellStyle name="40% - Dekorfärg4 2 4 3 5 3" xfId="51496" xr:uid="{00000000-0005-0000-0000-00001B9A0000}"/>
    <cellStyle name="40% - Dekorfärg4 2 4 3 6" xfId="27127" xr:uid="{00000000-0005-0000-0000-00001C9A0000}"/>
    <cellStyle name="40% - Dekorfärg4 2 4 3 7" xfId="51497" xr:uid="{00000000-0005-0000-0000-00001D9A0000}"/>
    <cellStyle name="40% - Dekorfärg4 2 4 3_Tabell 6a K" xfId="18970" xr:uid="{00000000-0005-0000-0000-00001E9A0000}"/>
    <cellStyle name="40% - Dekorfärg4 2 4 4" xfId="1169" xr:uid="{00000000-0005-0000-0000-00001F9A0000}"/>
    <cellStyle name="40% - Dekorfärg4 2 4 4 2" xfId="1945" xr:uid="{00000000-0005-0000-0000-0000209A0000}"/>
    <cellStyle name="40% - Dekorfärg4 2 4 4 2 2" xfId="4137" xr:uid="{00000000-0005-0000-0000-0000219A0000}"/>
    <cellStyle name="40% - Dekorfärg4 2 4 4 2 2 2" xfId="8523" xr:uid="{00000000-0005-0000-0000-0000229A0000}"/>
    <cellStyle name="40% - Dekorfärg4 2 4 4 2 2 2 2" xfId="17408" xr:uid="{00000000-0005-0000-0000-0000239A0000}"/>
    <cellStyle name="40% - Dekorfärg4 2 4 4 2 2 2 2 2" xfId="51498" xr:uid="{00000000-0005-0000-0000-0000249A0000}"/>
    <cellStyle name="40% - Dekorfärg4 2 4 4 2 2 2 3" xfId="34905" xr:uid="{00000000-0005-0000-0000-0000259A0000}"/>
    <cellStyle name="40% - Dekorfärg4 2 4 4 2 2 2_Tabell 6a K" xfId="17966" xr:uid="{00000000-0005-0000-0000-0000269A0000}"/>
    <cellStyle name="40% - Dekorfärg4 2 4 4 2 2 3" xfId="13022" xr:uid="{00000000-0005-0000-0000-0000279A0000}"/>
    <cellStyle name="40% - Dekorfärg4 2 4 4 2 2 4" xfId="30519" xr:uid="{00000000-0005-0000-0000-0000289A0000}"/>
    <cellStyle name="40% - Dekorfärg4 2 4 4 2 2_Tabell 6a K" xfId="24782" xr:uid="{00000000-0005-0000-0000-0000299A0000}"/>
    <cellStyle name="40% - Dekorfärg4 2 4 4 2 3" xfId="6330" xr:uid="{00000000-0005-0000-0000-00002A9A0000}"/>
    <cellStyle name="40% - Dekorfärg4 2 4 4 2 3 2" xfId="15215" xr:uid="{00000000-0005-0000-0000-00002B9A0000}"/>
    <cellStyle name="40% - Dekorfärg4 2 4 4 2 3 3" xfId="32712" xr:uid="{00000000-0005-0000-0000-00002C9A0000}"/>
    <cellStyle name="40% - Dekorfärg4 2 4 4 2 3_Tabell 6a K" xfId="21428" xr:uid="{00000000-0005-0000-0000-00002D9A0000}"/>
    <cellStyle name="40% - Dekorfärg4 2 4 4 2 4" xfId="10830" xr:uid="{00000000-0005-0000-0000-00002E9A0000}"/>
    <cellStyle name="40% - Dekorfärg4 2 4 4 2 4 2" xfId="51499" xr:uid="{00000000-0005-0000-0000-00002F9A0000}"/>
    <cellStyle name="40% - Dekorfärg4 2 4 4 2 4 2 2" xfId="51500" xr:uid="{00000000-0005-0000-0000-0000309A0000}"/>
    <cellStyle name="40% - Dekorfärg4 2 4 4 2 4 3" xfId="51501" xr:uid="{00000000-0005-0000-0000-0000319A0000}"/>
    <cellStyle name="40% - Dekorfärg4 2 4 4 2 5" xfId="28327" xr:uid="{00000000-0005-0000-0000-0000329A0000}"/>
    <cellStyle name="40% - Dekorfärg4 2 4 4 2 6" xfId="51502" xr:uid="{00000000-0005-0000-0000-0000339A0000}"/>
    <cellStyle name="40% - Dekorfärg4 2 4 4 2_Tabell 6a K" xfId="22413" xr:uid="{00000000-0005-0000-0000-0000349A0000}"/>
    <cellStyle name="40% - Dekorfärg4 2 4 4 3" xfId="3361" xr:uid="{00000000-0005-0000-0000-0000359A0000}"/>
    <cellStyle name="40% - Dekorfärg4 2 4 4 3 2" xfId="7747" xr:uid="{00000000-0005-0000-0000-0000369A0000}"/>
    <cellStyle name="40% - Dekorfärg4 2 4 4 3 2 2" xfId="16632" xr:uid="{00000000-0005-0000-0000-0000379A0000}"/>
    <cellStyle name="40% - Dekorfärg4 2 4 4 3 2 3" xfId="34129" xr:uid="{00000000-0005-0000-0000-0000389A0000}"/>
    <cellStyle name="40% - Dekorfärg4 2 4 4 3 2_Tabell 6a K" xfId="22711" xr:uid="{00000000-0005-0000-0000-0000399A0000}"/>
    <cellStyle name="40% - Dekorfärg4 2 4 4 3 3" xfId="12246" xr:uid="{00000000-0005-0000-0000-00003A9A0000}"/>
    <cellStyle name="40% - Dekorfärg4 2 4 4 3 3 2" xfId="51503" xr:uid="{00000000-0005-0000-0000-00003B9A0000}"/>
    <cellStyle name="40% - Dekorfärg4 2 4 4 3 3 2 2" xfId="51504" xr:uid="{00000000-0005-0000-0000-00003C9A0000}"/>
    <cellStyle name="40% - Dekorfärg4 2 4 4 3 3 3" xfId="51505" xr:uid="{00000000-0005-0000-0000-00003D9A0000}"/>
    <cellStyle name="40% - Dekorfärg4 2 4 4 3 4" xfId="29743" xr:uid="{00000000-0005-0000-0000-00003E9A0000}"/>
    <cellStyle name="40% - Dekorfärg4 2 4 4 3 5" xfId="51506" xr:uid="{00000000-0005-0000-0000-00003F9A0000}"/>
    <cellStyle name="40% - Dekorfärg4 2 4 4 3_Tabell 6a K" xfId="25541" xr:uid="{00000000-0005-0000-0000-0000409A0000}"/>
    <cellStyle name="40% - Dekorfärg4 2 4 4 4" xfId="5554" xr:uid="{00000000-0005-0000-0000-0000419A0000}"/>
    <cellStyle name="40% - Dekorfärg4 2 4 4 4 2" xfId="14439" xr:uid="{00000000-0005-0000-0000-0000429A0000}"/>
    <cellStyle name="40% - Dekorfärg4 2 4 4 4 3" xfId="31936" xr:uid="{00000000-0005-0000-0000-0000439A0000}"/>
    <cellStyle name="40% - Dekorfärg4 2 4 4 4_Tabell 6a K" xfId="23578" xr:uid="{00000000-0005-0000-0000-0000449A0000}"/>
    <cellStyle name="40% - Dekorfärg4 2 4 4 5" xfId="10054" xr:uid="{00000000-0005-0000-0000-0000459A0000}"/>
    <cellStyle name="40% - Dekorfärg4 2 4 4 5 2" xfId="51507" xr:uid="{00000000-0005-0000-0000-0000469A0000}"/>
    <cellStyle name="40% - Dekorfärg4 2 4 4 5 2 2" xfId="51508" xr:uid="{00000000-0005-0000-0000-0000479A0000}"/>
    <cellStyle name="40% - Dekorfärg4 2 4 4 5 3" xfId="51509" xr:uid="{00000000-0005-0000-0000-0000489A0000}"/>
    <cellStyle name="40% - Dekorfärg4 2 4 4 6" xfId="27551" xr:uid="{00000000-0005-0000-0000-0000499A0000}"/>
    <cellStyle name="40% - Dekorfärg4 2 4 4 7" xfId="51510" xr:uid="{00000000-0005-0000-0000-00004A9A0000}"/>
    <cellStyle name="40% - Dekorfärg4 2 4 4_Tabell 6a K" xfId="19233" xr:uid="{00000000-0005-0000-0000-00004B9A0000}"/>
    <cellStyle name="40% - Dekorfärg4 2 4 5" xfId="1941" xr:uid="{00000000-0005-0000-0000-00004C9A0000}"/>
    <cellStyle name="40% - Dekorfärg4 2 4 5 2" xfId="4133" xr:uid="{00000000-0005-0000-0000-00004D9A0000}"/>
    <cellStyle name="40% - Dekorfärg4 2 4 5 2 2" xfId="8519" xr:uid="{00000000-0005-0000-0000-00004E9A0000}"/>
    <cellStyle name="40% - Dekorfärg4 2 4 5 2 2 2" xfId="17404" xr:uid="{00000000-0005-0000-0000-00004F9A0000}"/>
    <cellStyle name="40% - Dekorfärg4 2 4 5 2 2 2 2" xfId="51511" xr:uid="{00000000-0005-0000-0000-0000509A0000}"/>
    <cellStyle name="40% - Dekorfärg4 2 4 5 2 2 3" xfId="34901" xr:uid="{00000000-0005-0000-0000-0000519A0000}"/>
    <cellStyle name="40% - Dekorfärg4 2 4 5 2 2_Tabell 6a K" xfId="26260" xr:uid="{00000000-0005-0000-0000-0000529A0000}"/>
    <cellStyle name="40% - Dekorfärg4 2 4 5 2 3" xfId="13018" xr:uid="{00000000-0005-0000-0000-0000539A0000}"/>
    <cellStyle name="40% - Dekorfärg4 2 4 5 2 4" xfId="30515" xr:uid="{00000000-0005-0000-0000-0000549A0000}"/>
    <cellStyle name="40% - Dekorfärg4 2 4 5 2_Tabell 6a K" xfId="21672" xr:uid="{00000000-0005-0000-0000-0000559A0000}"/>
    <cellStyle name="40% - Dekorfärg4 2 4 5 3" xfId="6326" xr:uid="{00000000-0005-0000-0000-0000569A0000}"/>
    <cellStyle name="40% - Dekorfärg4 2 4 5 3 2" xfId="15211" xr:uid="{00000000-0005-0000-0000-0000579A0000}"/>
    <cellStyle name="40% - Dekorfärg4 2 4 5 3 3" xfId="32708" xr:uid="{00000000-0005-0000-0000-0000589A0000}"/>
    <cellStyle name="40% - Dekorfärg4 2 4 5 3_Tabell 6a K" xfId="19829" xr:uid="{00000000-0005-0000-0000-0000599A0000}"/>
    <cellStyle name="40% - Dekorfärg4 2 4 5 4" xfId="10826" xr:uid="{00000000-0005-0000-0000-00005A9A0000}"/>
    <cellStyle name="40% - Dekorfärg4 2 4 5 4 2" xfId="51512" xr:uid="{00000000-0005-0000-0000-00005B9A0000}"/>
    <cellStyle name="40% - Dekorfärg4 2 4 5 4 2 2" xfId="51513" xr:uid="{00000000-0005-0000-0000-00005C9A0000}"/>
    <cellStyle name="40% - Dekorfärg4 2 4 5 4 3" xfId="51514" xr:uid="{00000000-0005-0000-0000-00005D9A0000}"/>
    <cellStyle name="40% - Dekorfärg4 2 4 5 5" xfId="28323" xr:uid="{00000000-0005-0000-0000-00005E9A0000}"/>
    <cellStyle name="40% - Dekorfärg4 2 4 5 6" xfId="51515" xr:uid="{00000000-0005-0000-0000-00005F9A0000}"/>
    <cellStyle name="40% - Dekorfärg4 2 4 5_Tabell 6a K" xfId="25481" xr:uid="{00000000-0005-0000-0000-0000609A0000}"/>
    <cellStyle name="40% - Dekorfärg4 2 4 6" xfId="2513" xr:uid="{00000000-0005-0000-0000-0000619A0000}"/>
    <cellStyle name="40% - Dekorfärg4 2 4 6 2" xfId="6899" xr:uid="{00000000-0005-0000-0000-0000629A0000}"/>
    <cellStyle name="40% - Dekorfärg4 2 4 6 2 2" xfId="15784" xr:uid="{00000000-0005-0000-0000-0000639A0000}"/>
    <cellStyle name="40% - Dekorfärg4 2 4 6 2 3" xfId="33281" xr:uid="{00000000-0005-0000-0000-0000649A0000}"/>
    <cellStyle name="40% - Dekorfärg4 2 4 6 2_Tabell 6a K" xfId="23425" xr:uid="{00000000-0005-0000-0000-0000659A0000}"/>
    <cellStyle name="40% - Dekorfärg4 2 4 6 3" xfId="11398" xr:uid="{00000000-0005-0000-0000-0000669A0000}"/>
    <cellStyle name="40% - Dekorfärg4 2 4 6 3 2" xfId="51516" xr:uid="{00000000-0005-0000-0000-0000679A0000}"/>
    <cellStyle name="40% - Dekorfärg4 2 4 6 3 2 2" xfId="51517" xr:uid="{00000000-0005-0000-0000-0000689A0000}"/>
    <cellStyle name="40% - Dekorfärg4 2 4 6 3 3" xfId="51518" xr:uid="{00000000-0005-0000-0000-0000699A0000}"/>
    <cellStyle name="40% - Dekorfärg4 2 4 6 4" xfId="28895" xr:uid="{00000000-0005-0000-0000-00006A9A0000}"/>
    <cellStyle name="40% - Dekorfärg4 2 4 6 5" xfId="51519" xr:uid="{00000000-0005-0000-0000-00006B9A0000}"/>
    <cellStyle name="40% - Dekorfärg4 2 4 6_Tabell 6a K" xfId="25855" xr:uid="{00000000-0005-0000-0000-00006C9A0000}"/>
    <cellStyle name="40% - Dekorfärg4 2 4 7" xfId="4706" xr:uid="{00000000-0005-0000-0000-00006D9A0000}"/>
    <cellStyle name="40% - Dekorfärg4 2 4 7 2" xfId="13591" xr:uid="{00000000-0005-0000-0000-00006E9A0000}"/>
    <cellStyle name="40% - Dekorfärg4 2 4 7 3" xfId="31088" xr:uid="{00000000-0005-0000-0000-00006F9A0000}"/>
    <cellStyle name="40% - Dekorfärg4 2 4 7_Tabell 6a K" xfId="23954" xr:uid="{00000000-0005-0000-0000-0000709A0000}"/>
    <cellStyle name="40% - Dekorfärg4 2 4 8" xfId="9206" xr:uid="{00000000-0005-0000-0000-0000719A0000}"/>
    <cellStyle name="40% - Dekorfärg4 2 4 8 2" xfId="51520" xr:uid="{00000000-0005-0000-0000-0000729A0000}"/>
    <cellStyle name="40% - Dekorfärg4 2 4 8 2 2" xfId="51521" xr:uid="{00000000-0005-0000-0000-0000739A0000}"/>
    <cellStyle name="40% - Dekorfärg4 2 4 8 3" xfId="51522" xr:uid="{00000000-0005-0000-0000-0000749A0000}"/>
    <cellStyle name="40% - Dekorfärg4 2 4 9" xfId="26703" xr:uid="{00000000-0005-0000-0000-0000759A0000}"/>
    <cellStyle name="40% - Dekorfärg4 2 4_Tabell 6a K" xfId="21792" xr:uid="{00000000-0005-0000-0000-0000769A0000}"/>
    <cellStyle name="40% - Dekorfärg4 2 5" xfId="225" xr:uid="{00000000-0005-0000-0000-0000779A0000}"/>
    <cellStyle name="40% - Dekorfärg4 2 5 10" xfId="51523" xr:uid="{00000000-0005-0000-0000-0000789A0000}"/>
    <cellStyle name="40% - Dekorfärg4 2 5 11" xfId="51524" xr:uid="{00000000-0005-0000-0000-0000799A0000}"/>
    <cellStyle name="40% - Dekorfärg4 2 5 2" xfId="437" xr:uid="{00000000-0005-0000-0000-00007A9A0000}"/>
    <cellStyle name="40% - Dekorfärg4 2 5 2 2" xfId="861" xr:uid="{00000000-0005-0000-0000-00007B9A0000}"/>
    <cellStyle name="40% - Dekorfärg4 2 5 2 2 2" xfId="1948" xr:uid="{00000000-0005-0000-0000-00007C9A0000}"/>
    <cellStyle name="40% - Dekorfärg4 2 5 2 2 2 2" xfId="4140" xr:uid="{00000000-0005-0000-0000-00007D9A0000}"/>
    <cellStyle name="40% - Dekorfärg4 2 5 2 2 2 2 2" xfId="8526" xr:uid="{00000000-0005-0000-0000-00007E9A0000}"/>
    <cellStyle name="40% - Dekorfärg4 2 5 2 2 2 2 2 2" xfId="17411" xr:uid="{00000000-0005-0000-0000-00007F9A0000}"/>
    <cellStyle name="40% - Dekorfärg4 2 5 2 2 2 2 2 2 2" xfId="51525" xr:uid="{00000000-0005-0000-0000-0000809A0000}"/>
    <cellStyle name="40% - Dekorfärg4 2 5 2 2 2 2 2 3" xfId="34908" xr:uid="{00000000-0005-0000-0000-0000819A0000}"/>
    <cellStyle name="40% - Dekorfärg4 2 5 2 2 2 2 2_Tabell 6a K" xfId="21546" xr:uid="{00000000-0005-0000-0000-0000829A0000}"/>
    <cellStyle name="40% - Dekorfärg4 2 5 2 2 2 2 3" xfId="13025" xr:uid="{00000000-0005-0000-0000-0000839A0000}"/>
    <cellStyle name="40% - Dekorfärg4 2 5 2 2 2 2 4" xfId="30522" xr:uid="{00000000-0005-0000-0000-0000849A0000}"/>
    <cellStyle name="40% - Dekorfärg4 2 5 2 2 2 2_Tabell 6a K" xfId="19876" xr:uid="{00000000-0005-0000-0000-0000859A0000}"/>
    <cellStyle name="40% - Dekorfärg4 2 5 2 2 2 3" xfId="6333" xr:uid="{00000000-0005-0000-0000-0000869A0000}"/>
    <cellStyle name="40% - Dekorfärg4 2 5 2 2 2 3 2" xfId="15218" xr:uid="{00000000-0005-0000-0000-0000879A0000}"/>
    <cellStyle name="40% - Dekorfärg4 2 5 2 2 2 3 3" xfId="32715" xr:uid="{00000000-0005-0000-0000-0000889A0000}"/>
    <cellStyle name="40% - Dekorfärg4 2 5 2 2 2 3_Tabell 6a K" xfId="17824" xr:uid="{00000000-0005-0000-0000-0000899A0000}"/>
    <cellStyle name="40% - Dekorfärg4 2 5 2 2 2 4" xfId="10833" xr:uid="{00000000-0005-0000-0000-00008A9A0000}"/>
    <cellStyle name="40% - Dekorfärg4 2 5 2 2 2 4 2" xfId="51526" xr:uid="{00000000-0005-0000-0000-00008B9A0000}"/>
    <cellStyle name="40% - Dekorfärg4 2 5 2 2 2 4 2 2" xfId="51527" xr:uid="{00000000-0005-0000-0000-00008C9A0000}"/>
    <cellStyle name="40% - Dekorfärg4 2 5 2 2 2 4 3" xfId="51528" xr:uid="{00000000-0005-0000-0000-00008D9A0000}"/>
    <cellStyle name="40% - Dekorfärg4 2 5 2 2 2 5" xfId="28330" xr:uid="{00000000-0005-0000-0000-00008E9A0000}"/>
    <cellStyle name="40% - Dekorfärg4 2 5 2 2 2 6" xfId="51529" xr:uid="{00000000-0005-0000-0000-00008F9A0000}"/>
    <cellStyle name="40% - Dekorfärg4 2 5 2 2 2_Tabell 6a K" xfId="24090" xr:uid="{00000000-0005-0000-0000-0000909A0000}"/>
    <cellStyle name="40% - Dekorfärg4 2 5 2 2 3" xfId="3053" xr:uid="{00000000-0005-0000-0000-0000919A0000}"/>
    <cellStyle name="40% - Dekorfärg4 2 5 2 2 3 2" xfId="7439" xr:uid="{00000000-0005-0000-0000-0000929A0000}"/>
    <cellStyle name="40% - Dekorfärg4 2 5 2 2 3 2 2" xfId="16324" xr:uid="{00000000-0005-0000-0000-0000939A0000}"/>
    <cellStyle name="40% - Dekorfärg4 2 5 2 2 3 2 3" xfId="33821" xr:uid="{00000000-0005-0000-0000-0000949A0000}"/>
    <cellStyle name="40% - Dekorfärg4 2 5 2 2 3 2_Tabell 6a K" xfId="23053" xr:uid="{00000000-0005-0000-0000-0000959A0000}"/>
    <cellStyle name="40% - Dekorfärg4 2 5 2 2 3 3" xfId="11938" xr:uid="{00000000-0005-0000-0000-0000969A0000}"/>
    <cellStyle name="40% - Dekorfärg4 2 5 2 2 3 3 2" xfId="51530" xr:uid="{00000000-0005-0000-0000-0000979A0000}"/>
    <cellStyle name="40% - Dekorfärg4 2 5 2 2 3 3 2 2" xfId="51531" xr:uid="{00000000-0005-0000-0000-0000989A0000}"/>
    <cellStyle name="40% - Dekorfärg4 2 5 2 2 3 3 3" xfId="51532" xr:uid="{00000000-0005-0000-0000-0000999A0000}"/>
    <cellStyle name="40% - Dekorfärg4 2 5 2 2 3 4" xfId="29435" xr:uid="{00000000-0005-0000-0000-00009A9A0000}"/>
    <cellStyle name="40% - Dekorfärg4 2 5 2 2 3 5" xfId="51533" xr:uid="{00000000-0005-0000-0000-00009B9A0000}"/>
    <cellStyle name="40% - Dekorfärg4 2 5 2 2 3_Tabell 6a K" xfId="18008" xr:uid="{00000000-0005-0000-0000-00009C9A0000}"/>
    <cellStyle name="40% - Dekorfärg4 2 5 2 2 4" xfId="5246" xr:uid="{00000000-0005-0000-0000-00009D9A0000}"/>
    <cellStyle name="40% - Dekorfärg4 2 5 2 2 4 2" xfId="14131" xr:uid="{00000000-0005-0000-0000-00009E9A0000}"/>
    <cellStyle name="40% - Dekorfärg4 2 5 2 2 4 3" xfId="31628" xr:uid="{00000000-0005-0000-0000-00009F9A0000}"/>
    <cellStyle name="40% - Dekorfärg4 2 5 2 2 4_Tabell 6a K" xfId="24583" xr:uid="{00000000-0005-0000-0000-0000A09A0000}"/>
    <cellStyle name="40% - Dekorfärg4 2 5 2 2 5" xfId="9746" xr:uid="{00000000-0005-0000-0000-0000A19A0000}"/>
    <cellStyle name="40% - Dekorfärg4 2 5 2 2 5 2" xfId="51534" xr:uid="{00000000-0005-0000-0000-0000A29A0000}"/>
    <cellStyle name="40% - Dekorfärg4 2 5 2 2 5 2 2" xfId="51535" xr:uid="{00000000-0005-0000-0000-0000A39A0000}"/>
    <cellStyle name="40% - Dekorfärg4 2 5 2 2 5 3" xfId="51536" xr:uid="{00000000-0005-0000-0000-0000A49A0000}"/>
    <cellStyle name="40% - Dekorfärg4 2 5 2 2 6" xfId="27243" xr:uid="{00000000-0005-0000-0000-0000A59A0000}"/>
    <cellStyle name="40% - Dekorfärg4 2 5 2 2 7" xfId="51537" xr:uid="{00000000-0005-0000-0000-0000A69A0000}"/>
    <cellStyle name="40% - Dekorfärg4 2 5 2 2_Tabell 6a K" xfId="26013" xr:uid="{00000000-0005-0000-0000-0000A79A0000}"/>
    <cellStyle name="40% - Dekorfärg4 2 5 2 3" xfId="1947" xr:uid="{00000000-0005-0000-0000-0000A89A0000}"/>
    <cellStyle name="40% - Dekorfärg4 2 5 2 3 2" xfId="4139" xr:uid="{00000000-0005-0000-0000-0000A99A0000}"/>
    <cellStyle name="40% - Dekorfärg4 2 5 2 3 2 2" xfId="8525" xr:uid="{00000000-0005-0000-0000-0000AA9A0000}"/>
    <cellStyle name="40% - Dekorfärg4 2 5 2 3 2 2 2" xfId="17410" xr:uid="{00000000-0005-0000-0000-0000AB9A0000}"/>
    <cellStyle name="40% - Dekorfärg4 2 5 2 3 2 2 2 2" xfId="51538" xr:uid="{00000000-0005-0000-0000-0000AC9A0000}"/>
    <cellStyle name="40% - Dekorfärg4 2 5 2 3 2 2 3" xfId="34907" xr:uid="{00000000-0005-0000-0000-0000AD9A0000}"/>
    <cellStyle name="40% - Dekorfärg4 2 5 2 3 2 2_Tabell 6a K" xfId="22881" xr:uid="{00000000-0005-0000-0000-0000AE9A0000}"/>
    <cellStyle name="40% - Dekorfärg4 2 5 2 3 2 3" xfId="13024" xr:uid="{00000000-0005-0000-0000-0000AF9A0000}"/>
    <cellStyle name="40% - Dekorfärg4 2 5 2 3 2 4" xfId="30521" xr:uid="{00000000-0005-0000-0000-0000B09A0000}"/>
    <cellStyle name="40% - Dekorfärg4 2 5 2 3 2_Tabell 6a K" xfId="24353" xr:uid="{00000000-0005-0000-0000-0000B19A0000}"/>
    <cellStyle name="40% - Dekorfärg4 2 5 2 3 3" xfId="6332" xr:uid="{00000000-0005-0000-0000-0000B29A0000}"/>
    <cellStyle name="40% - Dekorfärg4 2 5 2 3 3 2" xfId="15217" xr:uid="{00000000-0005-0000-0000-0000B39A0000}"/>
    <cellStyle name="40% - Dekorfärg4 2 5 2 3 3 3" xfId="32714" xr:uid="{00000000-0005-0000-0000-0000B49A0000}"/>
    <cellStyle name="40% - Dekorfärg4 2 5 2 3 3_Tabell 6a K" xfId="23102" xr:uid="{00000000-0005-0000-0000-0000B59A0000}"/>
    <cellStyle name="40% - Dekorfärg4 2 5 2 3 4" xfId="10832" xr:uid="{00000000-0005-0000-0000-0000B69A0000}"/>
    <cellStyle name="40% - Dekorfärg4 2 5 2 3 4 2" xfId="51539" xr:uid="{00000000-0005-0000-0000-0000B79A0000}"/>
    <cellStyle name="40% - Dekorfärg4 2 5 2 3 4 2 2" xfId="51540" xr:uid="{00000000-0005-0000-0000-0000B89A0000}"/>
    <cellStyle name="40% - Dekorfärg4 2 5 2 3 4 3" xfId="51541" xr:uid="{00000000-0005-0000-0000-0000B99A0000}"/>
    <cellStyle name="40% - Dekorfärg4 2 5 2 3 5" xfId="28329" xr:uid="{00000000-0005-0000-0000-0000BA9A0000}"/>
    <cellStyle name="40% - Dekorfärg4 2 5 2 3 6" xfId="51542" xr:uid="{00000000-0005-0000-0000-0000BB9A0000}"/>
    <cellStyle name="40% - Dekorfärg4 2 5 2 3_Tabell 6a K" xfId="20441" xr:uid="{00000000-0005-0000-0000-0000BC9A0000}"/>
    <cellStyle name="40% - Dekorfärg4 2 5 2 4" xfId="2629" xr:uid="{00000000-0005-0000-0000-0000BD9A0000}"/>
    <cellStyle name="40% - Dekorfärg4 2 5 2 4 2" xfId="7015" xr:uid="{00000000-0005-0000-0000-0000BE9A0000}"/>
    <cellStyle name="40% - Dekorfärg4 2 5 2 4 2 2" xfId="15900" xr:uid="{00000000-0005-0000-0000-0000BF9A0000}"/>
    <cellStyle name="40% - Dekorfärg4 2 5 2 4 2 3" xfId="33397" xr:uid="{00000000-0005-0000-0000-0000C09A0000}"/>
    <cellStyle name="40% - Dekorfärg4 2 5 2 4 2_Tabell 6a K" xfId="25222" xr:uid="{00000000-0005-0000-0000-0000C19A0000}"/>
    <cellStyle name="40% - Dekorfärg4 2 5 2 4 3" xfId="11514" xr:uid="{00000000-0005-0000-0000-0000C29A0000}"/>
    <cellStyle name="40% - Dekorfärg4 2 5 2 4 3 2" xfId="51543" xr:uid="{00000000-0005-0000-0000-0000C39A0000}"/>
    <cellStyle name="40% - Dekorfärg4 2 5 2 4 3 2 2" xfId="51544" xr:uid="{00000000-0005-0000-0000-0000C49A0000}"/>
    <cellStyle name="40% - Dekorfärg4 2 5 2 4 3 3" xfId="51545" xr:uid="{00000000-0005-0000-0000-0000C59A0000}"/>
    <cellStyle name="40% - Dekorfärg4 2 5 2 4 4" xfId="29011" xr:uid="{00000000-0005-0000-0000-0000C69A0000}"/>
    <cellStyle name="40% - Dekorfärg4 2 5 2 4 5" xfId="51546" xr:uid="{00000000-0005-0000-0000-0000C79A0000}"/>
    <cellStyle name="40% - Dekorfärg4 2 5 2 4_Tabell 6a K" xfId="24492" xr:uid="{00000000-0005-0000-0000-0000C89A0000}"/>
    <cellStyle name="40% - Dekorfärg4 2 5 2 5" xfId="4822" xr:uid="{00000000-0005-0000-0000-0000C99A0000}"/>
    <cellStyle name="40% - Dekorfärg4 2 5 2 5 2" xfId="13707" xr:uid="{00000000-0005-0000-0000-0000CA9A0000}"/>
    <cellStyle name="40% - Dekorfärg4 2 5 2 5 3" xfId="31204" xr:uid="{00000000-0005-0000-0000-0000CB9A0000}"/>
    <cellStyle name="40% - Dekorfärg4 2 5 2 5_Tabell 6a K" xfId="20242" xr:uid="{00000000-0005-0000-0000-0000CC9A0000}"/>
    <cellStyle name="40% - Dekorfärg4 2 5 2 6" xfId="9322" xr:uid="{00000000-0005-0000-0000-0000CD9A0000}"/>
    <cellStyle name="40% - Dekorfärg4 2 5 2 6 2" xfId="51547" xr:uid="{00000000-0005-0000-0000-0000CE9A0000}"/>
    <cellStyle name="40% - Dekorfärg4 2 5 2 6 2 2" xfId="51548" xr:uid="{00000000-0005-0000-0000-0000CF9A0000}"/>
    <cellStyle name="40% - Dekorfärg4 2 5 2 6 3" xfId="51549" xr:uid="{00000000-0005-0000-0000-0000D09A0000}"/>
    <cellStyle name="40% - Dekorfärg4 2 5 2 7" xfId="26819" xr:uid="{00000000-0005-0000-0000-0000D19A0000}"/>
    <cellStyle name="40% - Dekorfärg4 2 5 2 8" xfId="51550" xr:uid="{00000000-0005-0000-0000-0000D29A0000}"/>
    <cellStyle name="40% - Dekorfärg4 2 5 2_Tabell 6a K" xfId="23310" xr:uid="{00000000-0005-0000-0000-0000D39A0000}"/>
    <cellStyle name="40% - Dekorfärg4 2 5 3" xfId="649" xr:uid="{00000000-0005-0000-0000-0000D49A0000}"/>
    <cellStyle name="40% - Dekorfärg4 2 5 3 2" xfId="1949" xr:uid="{00000000-0005-0000-0000-0000D59A0000}"/>
    <cellStyle name="40% - Dekorfärg4 2 5 3 2 2" xfId="4141" xr:uid="{00000000-0005-0000-0000-0000D69A0000}"/>
    <cellStyle name="40% - Dekorfärg4 2 5 3 2 2 2" xfId="8527" xr:uid="{00000000-0005-0000-0000-0000D79A0000}"/>
    <cellStyle name="40% - Dekorfärg4 2 5 3 2 2 2 2" xfId="17412" xr:uid="{00000000-0005-0000-0000-0000D89A0000}"/>
    <cellStyle name="40% - Dekorfärg4 2 5 3 2 2 2 2 2" xfId="51551" xr:uid="{00000000-0005-0000-0000-0000D99A0000}"/>
    <cellStyle name="40% - Dekorfärg4 2 5 3 2 2 2 3" xfId="34909" xr:uid="{00000000-0005-0000-0000-0000DA9A0000}"/>
    <cellStyle name="40% - Dekorfärg4 2 5 3 2 2 2_Tabell 6a K" xfId="22365" xr:uid="{00000000-0005-0000-0000-0000DB9A0000}"/>
    <cellStyle name="40% - Dekorfärg4 2 5 3 2 2 3" xfId="13026" xr:uid="{00000000-0005-0000-0000-0000DC9A0000}"/>
    <cellStyle name="40% - Dekorfärg4 2 5 3 2 2 4" xfId="30523" xr:uid="{00000000-0005-0000-0000-0000DD9A0000}"/>
    <cellStyle name="40% - Dekorfärg4 2 5 3 2 2_Tabell 6a K" xfId="22655" xr:uid="{00000000-0005-0000-0000-0000DE9A0000}"/>
    <cellStyle name="40% - Dekorfärg4 2 5 3 2 3" xfId="6334" xr:uid="{00000000-0005-0000-0000-0000DF9A0000}"/>
    <cellStyle name="40% - Dekorfärg4 2 5 3 2 3 2" xfId="15219" xr:uid="{00000000-0005-0000-0000-0000E09A0000}"/>
    <cellStyle name="40% - Dekorfärg4 2 5 3 2 3 3" xfId="32716" xr:uid="{00000000-0005-0000-0000-0000E19A0000}"/>
    <cellStyle name="40% - Dekorfärg4 2 5 3 2 3_Tabell 6a K" xfId="18754" xr:uid="{00000000-0005-0000-0000-0000E29A0000}"/>
    <cellStyle name="40% - Dekorfärg4 2 5 3 2 4" xfId="10834" xr:uid="{00000000-0005-0000-0000-0000E39A0000}"/>
    <cellStyle name="40% - Dekorfärg4 2 5 3 2 4 2" xfId="51552" xr:uid="{00000000-0005-0000-0000-0000E49A0000}"/>
    <cellStyle name="40% - Dekorfärg4 2 5 3 2 4 2 2" xfId="51553" xr:uid="{00000000-0005-0000-0000-0000E59A0000}"/>
    <cellStyle name="40% - Dekorfärg4 2 5 3 2 4 3" xfId="51554" xr:uid="{00000000-0005-0000-0000-0000E69A0000}"/>
    <cellStyle name="40% - Dekorfärg4 2 5 3 2 5" xfId="28331" xr:uid="{00000000-0005-0000-0000-0000E79A0000}"/>
    <cellStyle name="40% - Dekorfärg4 2 5 3 2 6" xfId="51555" xr:uid="{00000000-0005-0000-0000-0000E89A0000}"/>
    <cellStyle name="40% - Dekorfärg4 2 5 3 2_Tabell 6a K" xfId="20010" xr:uid="{00000000-0005-0000-0000-0000E99A0000}"/>
    <cellStyle name="40% - Dekorfärg4 2 5 3 3" xfId="2841" xr:uid="{00000000-0005-0000-0000-0000EA9A0000}"/>
    <cellStyle name="40% - Dekorfärg4 2 5 3 3 2" xfId="7227" xr:uid="{00000000-0005-0000-0000-0000EB9A0000}"/>
    <cellStyle name="40% - Dekorfärg4 2 5 3 3 2 2" xfId="16112" xr:uid="{00000000-0005-0000-0000-0000EC9A0000}"/>
    <cellStyle name="40% - Dekorfärg4 2 5 3 3 2 3" xfId="33609" xr:uid="{00000000-0005-0000-0000-0000ED9A0000}"/>
    <cellStyle name="40% - Dekorfärg4 2 5 3 3 2_Tabell 6a K" xfId="25202" xr:uid="{00000000-0005-0000-0000-0000EE9A0000}"/>
    <cellStyle name="40% - Dekorfärg4 2 5 3 3 3" xfId="11726" xr:uid="{00000000-0005-0000-0000-0000EF9A0000}"/>
    <cellStyle name="40% - Dekorfärg4 2 5 3 3 3 2" xfId="51556" xr:uid="{00000000-0005-0000-0000-0000F09A0000}"/>
    <cellStyle name="40% - Dekorfärg4 2 5 3 3 3 2 2" xfId="51557" xr:uid="{00000000-0005-0000-0000-0000F19A0000}"/>
    <cellStyle name="40% - Dekorfärg4 2 5 3 3 3 3" xfId="51558" xr:uid="{00000000-0005-0000-0000-0000F29A0000}"/>
    <cellStyle name="40% - Dekorfärg4 2 5 3 3 4" xfId="29223" xr:uid="{00000000-0005-0000-0000-0000F39A0000}"/>
    <cellStyle name="40% - Dekorfärg4 2 5 3 3 5" xfId="51559" xr:uid="{00000000-0005-0000-0000-0000F49A0000}"/>
    <cellStyle name="40% - Dekorfärg4 2 5 3 3_Tabell 6a K" xfId="22928" xr:uid="{00000000-0005-0000-0000-0000F59A0000}"/>
    <cellStyle name="40% - Dekorfärg4 2 5 3 4" xfId="5034" xr:uid="{00000000-0005-0000-0000-0000F69A0000}"/>
    <cellStyle name="40% - Dekorfärg4 2 5 3 4 2" xfId="13919" xr:uid="{00000000-0005-0000-0000-0000F79A0000}"/>
    <cellStyle name="40% - Dekorfärg4 2 5 3 4 3" xfId="31416" xr:uid="{00000000-0005-0000-0000-0000F89A0000}"/>
    <cellStyle name="40% - Dekorfärg4 2 5 3 4_Tabell 6a K" xfId="24439" xr:uid="{00000000-0005-0000-0000-0000F99A0000}"/>
    <cellStyle name="40% - Dekorfärg4 2 5 3 5" xfId="9534" xr:uid="{00000000-0005-0000-0000-0000FA9A0000}"/>
    <cellStyle name="40% - Dekorfärg4 2 5 3 5 2" xfId="51560" xr:uid="{00000000-0005-0000-0000-0000FB9A0000}"/>
    <cellStyle name="40% - Dekorfärg4 2 5 3 5 2 2" xfId="51561" xr:uid="{00000000-0005-0000-0000-0000FC9A0000}"/>
    <cellStyle name="40% - Dekorfärg4 2 5 3 5 3" xfId="51562" xr:uid="{00000000-0005-0000-0000-0000FD9A0000}"/>
    <cellStyle name="40% - Dekorfärg4 2 5 3 6" xfId="27031" xr:uid="{00000000-0005-0000-0000-0000FE9A0000}"/>
    <cellStyle name="40% - Dekorfärg4 2 5 3 7" xfId="51563" xr:uid="{00000000-0005-0000-0000-0000FF9A0000}"/>
    <cellStyle name="40% - Dekorfärg4 2 5 3_Tabell 6a K" xfId="23843" xr:uid="{00000000-0005-0000-0000-0000009B0000}"/>
    <cellStyle name="40% - Dekorfärg4 2 5 4" xfId="1073" xr:uid="{00000000-0005-0000-0000-0000019B0000}"/>
    <cellStyle name="40% - Dekorfärg4 2 5 4 2" xfId="1950" xr:uid="{00000000-0005-0000-0000-0000029B0000}"/>
    <cellStyle name="40% - Dekorfärg4 2 5 4 2 2" xfId="4142" xr:uid="{00000000-0005-0000-0000-0000039B0000}"/>
    <cellStyle name="40% - Dekorfärg4 2 5 4 2 2 2" xfId="8528" xr:uid="{00000000-0005-0000-0000-0000049B0000}"/>
    <cellStyle name="40% - Dekorfärg4 2 5 4 2 2 2 2" xfId="17413" xr:uid="{00000000-0005-0000-0000-0000059B0000}"/>
    <cellStyle name="40% - Dekorfärg4 2 5 4 2 2 2 2 2" xfId="51564" xr:uid="{00000000-0005-0000-0000-0000069B0000}"/>
    <cellStyle name="40% - Dekorfärg4 2 5 4 2 2 2 3" xfId="34910" xr:uid="{00000000-0005-0000-0000-0000079B0000}"/>
    <cellStyle name="40% - Dekorfärg4 2 5 4 2 2 2_Tabell 6a K" xfId="26282" xr:uid="{00000000-0005-0000-0000-0000089B0000}"/>
    <cellStyle name="40% - Dekorfärg4 2 5 4 2 2 3" xfId="13027" xr:uid="{00000000-0005-0000-0000-0000099B0000}"/>
    <cellStyle name="40% - Dekorfärg4 2 5 4 2 2 4" xfId="30524" xr:uid="{00000000-0005-0000-0000-00000A9B0000}"/>
    <cellStyle name="40% - Dekorfärg4 2 5 4 2 2_Tabell 6a K" xfId="26014" xr:uid="{00000000-0005-0000-0000-00000B9B0000}"/>
    <cellStyle name="40% - Dekorfärg4 2 5 4 2 3" xfId="6335" xr:uid="{00000000-0005-0000-0000-00000C9B0000}"/>
    <cellStyle name="40% - Dekorfärg4 2 5 4 2 3 2" xfId="15220" xr:uid="{00000000-0005-0000-0000-00000D9B0000}"/>
    <cellStyle name="40% - Dekorfärg4 2 5 4 2 3 3" xfId="32717" xr:uid="{00000000-0005-0000-0000-00000E9B0000}"/>
    <cellStyle name="40% - Dekorfärg4 2 5 4 2 3_Tabell 6a K" xfId="18294" xr:uid="{00000000-0005-0000-0000-00000F9B0000}"/>
    <cellStyle name="40% - Dekorfärg4 2 5 4 2 4" xfId="10835" xr:uid="{00000000-0005-0000-0000-0000109B0000}"/>
    <cellStyle name="40% - Dekorfärg4 2 5 4 2 4 2" xfId="51565" xr:uid="{00000000-0005-0000-0000-0000119B0000}"/>
    <cellStyle name="40% - Dekorfärg4 2 5 4 2 4 2 2" xfId="51566" xr:uid="{00000000-0005-0000-0000-0000129B0000}"/>
    <cellStyle name="40% - Dekorfärg4 2 5 4 2 4 3" xfId="51567" xr:uid="{00000000-0005-0000-0000-0000139B0000}"/>
    <cellStyle name="40% - Dekorfärg4 2 5 4 2 5" xfId="28332" xr:uid="{00000000-0005-0000-0000-0000149B0000}"/>
    <cellStyle name="40% - Dekorfärg4 2 5 4 2 6" xfId="51568" xr:uid="{00000000-0005-0000-0000-0000159B0000}"/>
    <cellStyle name="40% - Dekorfärg4 2 5 4 2_Tabell 6a K" xfId="23312" xr:uid="{00000000-0005-0000-0000-0000169B0000}"/>
    <cellStyle name="40% - Dekorfärg4 2 5 4 3" xfId="3265" xr:uid="{00000000-0005-0000-0000-0000179B0000}"/>
    <cellStyle name="40% - Dekorfärg4 2 5 4 3 2" xfId="7651" xr:uid="{00000000-0005-0000-0000-0000189B0000}"/>
    <cellStyle name="40% - Dekorfärg4 2 5 4 3 2 2" xfId="16536" xr:uid="{00000000-0005-0000-0000-0000199B0000}"/>
    <cellStyle name="40% - Dekorfärg4 2 5 4 3 2 3" xfId="34033" xr:uid="{00000000-0005-0000-0000-00001A9B0000}"/>
    <cellStyle name="40% - Dekorfärg4 2 5 4 3 2_Tabell 6a K" xfId="21725" xr:uid="{00000000-0005-0000-0000-00001B9B0000}"/>
    <cellStyle name="40% - Dekorfärg4 2 5 4 3 3" xfId="12150" xr:uid="{00000000-0005-0000-0000-00001C9B0000}"/>
    <cellStyle name="40% - Dekorfärg4 2 5 4 3 3 2" xfId="51569" xr:uid="{00000000-0005-0000-0000-00001D9B0000}"/>
    <cellStyle name="40% - Dekorfärg4 2 5 4 3 3 2 2" xfId="51570" xr:uid="{00000000-0005-0000-0000-00001E9B0000}"/>
    <cellStyle name="40% - Dekorfärg4 2 5 4 3 3 3" xfId="51571" xr:uid="{00000000-0005-0000-0000-00001F9B0000}"/>
    <cellStyle name="40% - Dekorfärg4 2 5 4 3 4" xfId="29647" xr:uid="{00000000-0005-0000-0000-0000209B0000}"/>
    <cellStyle name="40% - Dekorfärg4 2 5 4 3 5" xfId="51572" xr:uid="{00000000-0005-0000-0000-0000219B0000}"/>
    <cellStyle name="40% - Dekorfärg4 2 5 4 3_Tabell 6a K" xfId="25535" xr:uid="{00000000-0005-0000-0000-0000229B0000}"/>
    <cellStyle name="40% - Dekorfärg4 2 5 4 4" xfId="5458" xr:uid="{00000000-0005-0000-0000-0000239B0000}"/>
    <cellStyle name="40% - Dekorfärg4 2 5 4 4 2" xfId="14343" xr:uid="{00000000-0005-0000-0000-0000249B0000}"/>
    <cellStyle name="40% - Dekorfärg4 2 5 4 4 3" xfId="31840" xr:uid="{00000000-0005-0000-0000-0000259B0000}"/>
    <cellStyle name="40% - Dekorfärg4 2 5 4 4_Tabell 6a K" xfId="21403" xr:uid="{00000000-0005-0000-0000-0000269B0000}"/>
    <cellStyle name="40% - Dekorfärg4 2 5 4 5" xfId="9958" xr:uid="{00000000-0005-0000-0000-0000279B0000}"/>
    <cellStyle name="40% - Dekorfärg4 2 5 4 5 2" xfId="51573" xr:uid="{00000000-0005-0000-0000-0000289B0000}"/>
    <cellStyle name="40% - Dekorfärg4 2 5 4 5 2 2" xfId="51574" xr:uid="{00000000-0005-0000-0000-0000299B0000}"/>
    <cellStyle name="40% - Dekorfärg4 2 5 4 5 3" xfId="51575" xr:uid="{00000000-0005-0000-0000-00002A9B0000}"/>
    <cellStyle name="40% - Dekorfärg4 2 5 4 6" xfId="27455" xr:uid="{00000000-0005-0000-0000-00002B9B0000}"/>
    <cellStyle name="40% - Dekorfärg4 2 5 4 7" xfId="51576" xr:uid="{00000000-0005-0000-0000-00002C9B0000}"/>
    <cellStyle name="40% - Dekorfärg4 2 5 4_Tabell 6a K" xfId="24384" xr:uid="{00000000-0005-0000-0000-00002D9B0000}"/>
    <cellStyle name="40% - Dekorfärg4 2 5 5" xfId="1946" xr:uid="{00000000-0005-0000-0000-00002E9B0000}"/>
    <cellStyle name="40% - Dekorfärg4 2 5 5 2" xfId="4138" xr:uid="{00000000-0005-0000-0000-00002F9B0000}"/>
    <cellStyle name="40% - Dekorfärg4 2 5 5 2 2" xfId="8524" xr:uid="{00000000-0005-0000-0000-0000309B0000}"/>
    <cellStyle name="40% - Dekorfärg4 2 5 5 2 2 2" xfId="17409" xr:uid="{00000000-0005-0000-0000-0000319B0000}"/>
    <cellStyle name="40% - Dekorfärg4 2 5 5 2 2 2 2" xfId="51577" xr:uid="{00000000-0005-0000-0000-0000329B0000}"/>
    <cellStyle name="40% - Dekorfärg4 2 5 5 2 2 3" xfId="34906" xr:uid="{00000000-0005-0000-0000-0000339B0000}"/>
    <cellStyle name="40% - Dekorfärg4 2 5 5 2 2_Tabell 6a K" xfId="18178" xr:uid="{00000000-0005-0000-0000-0000349B0000}"/>
    <cellStyle name="40% - Dekorfärg4 2 5 5 2 3" xfId="13023" xr:uid="{00000000-0005-0000-0000-0000359B0000}"/>
    <cellStyle name="40% - Dekorfärg4 2 5 5 2 4" xfId="30520" xr:uid="{00000000-0005-0000-0000-0000369B0000}"/>
    <cellStyle name="40% - Dekorfärg4 2 5 5 2_Tabell 6a K" xfId="22611" xr:uid="{00000000-0005-0000-0000-0000379B0000}"/>
    <cellStyle name="40% - Dekorfärg4 2 5 5 3" xfId="6331" xr:uid="{00000000-0005-0000-0000-0000389B0000}"/>
    <cellStyle name="40% - Dekorfärg4 2 5 5 3 2" xfId="15216" xr:uid="{00000000-0005-0000-0000-0000399B0000}"/>
    <cellStyle name="40% - Dekorfärg4 2 5 5 3 3" xfId="32713" xr:uid="{00000000-0005-0000-0000-00003A9B0000}"/>
    <cellStyle name="40% - Dekorfärg4 2 5 5 3_Tabell 6a K" xfId="17817" xr:uid="{00000000-0005-0000-0000-00003B9B0000}"/>
    <cellStyle name="40% - Dekorfärg4 2 5 5 4" xfId="10831" xr:uid="{00000000-0005-0000-0000-00003C9B0000}"/>
    <cellStyle name="40% - Dekorfärg4 2 5 5 4 2" xfId="51578" xr:uid="{00000000-0005-0000-0000-00003D9B0000}"/>
    <cellStyle name="40% - Dekorfärg4 2 5 5 4 2 2" xfId="51579" xr:uid="{00000000-0005-0000-0000-00003E9B0000}"/>
    <cellStyle name="40% - Dekorfärg4 2 5 5 4 3" xfId="51580" xr:uid="{00000000-0005-0000-0000-00003F9B0000}"/>
    <cellStyle name="40% - Dekorfärg4 2 5 5 5" xfId="28328" xr:uid="{00000000-0005-0000-0000-0000409B0000}"/>
    <cellStyle name="40% - Dekorfärg4 2 5 5 6" xfId="51581" xr:uid="{00000000-0005-0000-0000-0000419B0000}"/>
    <cellStyle name="40% - Dekorfärg4 2 5 5_Tabell 6a K" xfId="18283" xr:uid="{00000000-0005-0000-0000-0000429B0000}"/>
    <cellStyle name="40% - Dekorfärg4 2 5 6" xfId="2417" xr:uid="{00000000-0005-0000-0000-0000439B0000}"/>
    <cellStyle name="40% - Dekorfärg4 2 5 6 2" xfId="6803" xr:uid="{00000000-0005-0000-0000-0000449B0000}"/>
    <cellStyle name="40% - Dekorfärg4 2 5 6 2 2" xfId="15688" xr:uid="{00000000-0005-0000-0000-0000459B0000}"/>
    <cellStyle name="40% - Dekorfärg4 2 5 6 2 3" xfId="33185" xr:uid="{00000000-0005-0000-0000-0000469B0000}"/>
    <cellStyle name="40% - Dekorfärg4 2 5 6 2_Tabell 6a K" xfId="20944" xr:uid="{00000000-0005-0000-0000-0000479B0000}"/>
    <cellStyle name="40% - Dekorfärg4 2 5 6 3" xfId="11302" xr:uid="{00000000-0005-0000-0000-0000489B0000}"/>
    <cellStyle name="40% - Dekorfärg4 2 5 6 3 2" xfId="51582" xr:uid="{00000000-0005-0000-0000-0000499B0000}"/>
    <cellStyle name="40% - Dekorfärg4 2 5 6 3 2 2" xfId="51583" xr:uid="{00000000-0005-0000-0000-00004A9B0000}"/>
    <cellStyle name="40% - Dekorfärg4 2 5 6 3 3" xfId="51584" xr:uid="{00000000-0005-0000-0000-00004B9B0000}"/>
    <cellStyle name="40% - Dekorfärg4 2 5 6 4" xfId="28799" xr:uid="{00000000-0005-0000-0000-00004C9B0000}"/>
    <cellStyle name="40% - Dekorfärg4 2 5 6 5" xfId="51585" xr:uid="{00000000-0005-0000-0000-00004D9B0000}"/>
    <cellStyle name="40% - Dekorfärg4 2 5 6_Tabell 6a K" xfId="21514" xr:uid="{00000000-0005-0000-0000-00004E9B0000}"/>
    <cellStyle name="40% - Dekorfärg4 2 5 7" xfId="4610" xr:uid="{00000000-0005-0000-0000-00004F9B0000}"/>
    <cellStyle name="40% - Dekorfärg4 2 5 7 2" xfId="13495" xr:uid="{00000000-0005-0000-0000-0000509B0000}"/>
    <cellStyle name="40% - Dekorfärg4 2 5 7 3" xfId="30992" xr:uid="{00000000-0005-0000-0000-0000519B0000}"/>
    <cellStyle name="40% - Dekorfärg4 2 5 7_Tabell 6a K" xfId="23944" xr:uid="{00000000-0005-0000-0000-0000529B0000}"/>
    <cellStyle name="40% - Dekorfärg4 2 5 8" xfId="9110" xr:uid="{00000000-0005-0000-0000-0000539B0000}"/>
    <cellStyle name="40% - Dekorfärg4 2 5 8 2" xfId="51586" xr:uid="{00000000-0005-0000-0000-0000549B0000}"/>
    <cellStyle name="40% - Dekorfärg4 2 5 8 2 2" xfId="51587" xr:uid="{00000000-0005-0000-0000-0000559B0000}"/>
    <cellStyle name="40% - Dekorfärg4 2 5 8 3" xfId="51588" xr:uid="{00000000-0005-0000-0000-0000569B0000}"/>
    <cellStyle name="40% - Dekorfärg4 2 5 9" xfId="26607" xr:uid="{00000000-0005-0000-0000-0000579B0000}"/>
    <cellStyle name="40% - Dekorfärg4 2 5_Tabell 6a K" xfId="20882" xr:uid="{00000000-0005-0000-0000-0000589B0000}"/>
    <cellStyle name="40% - Dekorfärg4 2 6" xfId="377" xr:uid="{00000000-0005-0000-0000-0000599B0000}"/>
    <cellStyle name="40% - Dekorfärg4 2 6 2" xfId="801" xr:uid="{00000000-0005-0000-0000-00005A9B0000}"/>
    <cellStyle name="40% - Dekorfärg4 2 6 2 2" xfId="1952" xr:uid="{00000000-0005-0000-0000-00005B9B0000}"/>
    <cellStyle name="40% - Dekorfärg4 2 6 2 2 2" xfId="4144" xr:uid="{00000000-0005-0000-0000-00005C9B0000}"/>
    <cellStyle name="40% - Dekorfärg4 2 6 2 2 2 2" xfId="8530" xr:uid="{00000000-0005-0000-0000-00005D9B0000}"/>
    <cellStyle name="40% - Dekorfärg4 2 6 2 2 2 2 2" xfId="17415" xr:uid="{00000000-0005-0000-0000-00005E9B0000}"/>
    <cellStyle name="40% - Dekorfärg4 2 6 2 2 2 2 2 2" xfId="51589" xr:uid="{00000000-0005-0000-0000-00005F9B0000}"/>
    <cellStyle name="40% - Dekorfärg4 2 6 2 2 2 2 3" xfId="34912" xr:uid="{00000000-0005-0000-0000-0000609B0000}"/>
    <cellStyle name="40% - Dekorfärg4 2 6 2 2 2 2_Tabell 6a K" xfId="22038" xr:uid="{00000000-0005-0000-0000-0000619B0000}"/>
    <cellStyle name="40% - Dekorfärg4 2 6 2 2 2 3" xfId="13029" xr:uid="{00000000-0005-0000-0000-0000629B0000}"/>
    <cellStyle name="40% - Dekorfärg4 2 6 2 2 2 4" xfId="30526" xr:uid="{00000000-0005-0000-0000-0000639B0000}"/>
    <cellStyle name="40% - Dekorfärg4 2 6 2 2 2_Tabell 6a K" xfId="18598" xr:uid="{00000000-0005-0000-0000-0000649B0000}"/>
    <cellStyle name="40% - Dekorfärg4 2 6 2 2 3" xfId="6337" xr:uid="{00000000-0005-0000-0000-0000659B0000}"/>
    <cellStyle name="40% - Dekorfärg4 2 6 2 2 3 2" xfId="15222" xr:uid="{00000000-0005-0000-0000-0000669B0000}"/>
    <cellStyle name="40% - Dekorfärg4 2 6 2 2 3 3" xfId="32719" xr:uid="{00000000-0005-0000-0000-0000679B0000}"/>
    <cellStyle name="40% - Dekorfärg4 2 6 2 2 3_Tabell 6a K" xfId="19362" xr:uid="{00000000-0005-0000-0000-0000689B0000}"/>
    <cellStyle name="40% - Dekorfärg4 2 6 2 2 4" xfId="10837" xr:uid="{00000000-0005-0000-0000-0000699B0000}"/>
    <cellStyle name="40% - Dekorfärg4 2 6 2 2 4 2" xfId="51590" xr:uid="{00000000-0005-0000-0000-00006A9B0000}"/>
    <cellStyle name="40% - Dekorfärg4 2 6 2 2 4 2 2" xfId="51591" xr:uid="{00000000-0005-0000-0000-00006B9B0000}"/>
    <cellStyle name="40% - Dekorfärg4 2 6 2 2 4 3" xfId="51592" xr:uid="{00000000-0005-0000-0000-00006C9B0000}"/>
    <cellStyle name="40% - Dekorfärg4 2 6 2 2 5" xfId="28334" xr:uid="{00000000-0005-0000-0000-00006D9B0000}"/>
    <cellStyle name="40% - Dekorfärg4 2 6 2 2 6" xfId="51593" xr:uid="{00000000-0005-0000-0000-00006E9B0000}"/>
    <cellStyle name="40% - Dekorfärg4 2 6 2 2_Tabell 6a K" xfId="18689" xr:uid="{00000000-0005-0000-0000-00006F9B0000}"/>
    <cellStyle name="40% - Dekorfärg4 2 6 2 3" xfId="2993" xr:uid="{00000000-0005-0000-0000-0000709B0000}"/>
    <cellStyle name="40% - Dekorfärg4 2 6 2 3 2" xfId="7379" xr:uid="{00000000-0005-0000-0000-0000719B0000}"/>
    <cellStyle name="40% - Dekorfärg4 2 6 2 3 2 2" xfId="16264" xr:uid="{00000000-0005-0000-0000-0000729B0000}"/>
    <cellStyle name="40% - Dekorfärg4 2 6 2 3 2 3" xfId="33761" xr:uid="{00000000-0005-0000-0000-0000739B0000}"/>
    <cellStyle name="40% - Dekorfärg4 2 6 2 3 2_Tabell 6a K" xfId="22136" xr:uid="{00000000-0005-0000-0000-0000749B0000}"/>
    <cellStyle name="40% - Dekorfärg4 2 6 2 3 3" xfId="11878" xr:uid="{00000000-0005-0000-0000-0000759B0000}"/>
    <cellStyle name="40% - Dekorfärg4 2 6 2 3 3 2" xfId="51594" xr:uid="{00000000-0005-0000-0000-0000769B0000}"/>
    <cellStyle name="40% - Dekorfärg4 2 6 2 3 3 2 2" xfId="51595" xr:uid="{00000000-0005-0000-0000-0000779B0000}"/>
    <cellStyle name="40% - Dekorfärg4 2 6 2 3 3 3" xfId="51596" xr:uid="{00000000-0005-0000-0000-0000789B0000}"/>
    <cellStyle name="40% - Dekorfärg4 2 6 2 3 4" xfId="29375" xr:uid="{00000000-0005-0000-0000-0000799B0000}"/>
    <cellStyle name="40% - Dekorfärg4 2 6 2 3 5" xfId="51597" xr:uid="{00000000-0005-0000-0000-00007A9B0000}"/>
    <cellStyle name="40% - Dekorfärg4 2 6 2 3_Tabell 6a K" xfId="25612" xr:uid="{00000000-0005-0000-0000-00007B9B0000}"/>
    <cellStyle name="40% - Dekorfärg4 2 6 2 4" xfId="5186" xr:uid="{00000000-0005-0000-0000-00007C9B0000}"/>
    <cellStyle name="40% - Dekorfärg4 2 6 2 4 2" xfId="14071" xr:uid="{00000000-0005-0000-0000-00007D9B0000}"/>
    <cellStyle name="40% - Dekorfärg4 2 6 2 4 3" xfId="31568" xr:uid="{00000000-0005-0000-0000-00007E9B0000}"/>
    <cellStyle name="40% - Dekorfärg4 2 6 2 4_Tabell 6a K" xfId="20041" xr:uid="{00000000-0005-0000-0000-00007F9B0000}"/>
    <cellStyle name="40% - Dekorfärg4 2 6 2 5" xfId="9686" xr:uid="{00000000-0005-0000-0000-0000809B0000}"/>
    <cellStyle name="40% - Dekorfärg4 2 6 2 5 2" xfId="51598" xr:uid="{00000000-0005-0000-0000-0000819B0000}"/>
    <cellStyle name="40% - Dekorfärg4 2 6 2 5 2 2" xfId="51599" xr:uid="{00000000-0005-0000-0000-0000829B0000}"/>
    <cellStyle name="40% - Dekorfärg4 2 6 2 5 3" xfId="51600" xr:uid="{00000000-0005-0000-0000-0000839B0000}"/>
    <cellStyle name="40% - Dekorfärg4 2 6 2 6" xfId="27183" xr:uid="{00000000-0005-0000-0000-0000849B0000}"/>
    <cellStyle name="40% - Dekorfärg4 2 6 2 7" xfId="51601" xr:uid="{00000000-0005-0000-0000-0000859B0000}"/>
    <cellStyle name="40% - Dekorfärg4 2 6 2_Tabell 6a K" xfId="18972" xr:uid="{00000000-0005-0000-0000-0000869B0000}"/>
    <cellStyle name="40% - Dekorfärg4 2 6 3" xfId="1951" xr:uid="{00000000-0005-0000-0000-0000879B0000}"/>
    <cellStyle name="40% - Dekorfärg4 2 6 3 2" xfId="4143" xr:uid="{00000000-0005-0000-0000-0000889B0000}"/>
    <cellStyle name="40% - Dekorfärg4 2 6 3 2 2" xfId="8529" xr:uid="{00000000-0005-0000-0000-0000899B0000}"/>
    <cellStyle name="40% - Dekorfärg4 2 6 3 2 2 2" xfId="17414" xr:uid="{00000000-0005-0000-0000-00008A9B0000}"/>
    <cellStyle name="40% - Dekorfärg4 2 6 3 2 2 2 2" xfId="51602" xr:uid="{00000000-0005-0000-0000-00008B9B0000}"/>
    <cellStyle name="40% - Dekorfärg4 2 6 3 2 2 3" xfId="34911" xr:uid="{00000000-0005-0000-0000-00008C9B0000}"/>
    <cellStyle name="40% - Dekorfärg4 2 6 3 2 2_Tabell 6a K" xfId="21939" xr:uid="{00000000-0005-0000-0000-00008D9B0000}"/>
    <cellStyle name="40% - Dekorfärg4 2 6 3 2 3" xfId="13028" xr:uid="{00000000-0005-0000-0000-00008E9B0000}"/>
    <cellStyle name="40% - Dekorfärg4 2 6 3 2 4" xfId="30525" xr:uid="{00000000-0005-0000-0000-00008F9B0000}"/>
    <cellStyle name="40% - Dekorfärg4 2 6 3 2_Tabell 6a K" xfId="21673" xr:uid="{00000000-0005-0000-0000-0000909B0000}"/>
    <cellStyle name="40% - Dekorfärg4 2 6 3 3" xfId="6336" xr:uid="{00000000-0005-0000-0000-0000919B0000}"/>
    <cellStyle name="40% - Dekorfärg4 2 6 3 3 2" xfId="15221" xr:uid="{00000000-0005-0000-0000-0000929B0000}"/>
    <cellStyle name="40% - Dekorfärg4 2 6 3 3 3" xfId="32718" xr:uid="{00000000-0005-0000-0000-0000939B0000}"/>
    <cellStyle name="40% - Dekorfärg4 2 6 3 3_Tabell 6a K" xfId="23021" xr:uid="{00000000-0005-0000-0000-0000949B0000}"/>
    <cellStyle name="40% - Dekorfärg4 2 6 3 4" xfId="10836" xr:uid="{00000000-0005-0000-0000-0000959B0000}"/>
    <cellStyle name="40% - Dekorfärg4 2 6 3 4 2" xfId="51603" xr:uid="{00000000-0005-0000-0000-0000969B0000}"/>
    <cellStyle name="40% - Dekorfärg4 2 6 3 4 2 2" xfId="51604" xr:uid="{00000000-0005-0000-0000-0000979B0000}"/>
    <cellStyle name="40% - Dekorfärg4 2 6 3 4 3" xfId="51605" xr:uid="{00000000-0005-0000-0000-0000989B0000}"/>
    <cellStyle name="40% - Dekorfärg4 2 6 3 5" xfId="28333" xr:uid="{00000000-0005-0000-0000-0000999B0000}"/>
    <cellStyle name="40% - Dekorfärg4 2 6 3 6" xfId="51606" xr:uid="{00000000-0005-0000-0000-00009A9B0000}"/>
    <cellStyle name="40% - Dekorfärg4 2 6 3_Tabell 6a K" xfId="25483" xr:uid="{00000000-0005-0000-0000-00009B9B0000}"/>
    <cellStyle name="40% - Dekorfärg4 2 6 4" xfId="2569" xr:uid="{00000000-0005-0000-0000-00009C9B0000}"/>
    <cellStyle name="40% - Dekorfärg4 2 6 4 2" xfId="6955" xr:uid="{00000000-0005-0000-0000-00009D9B0000}"/>
    <cellStyle name="40% - Dekorfärg4 2 6 4 2 2" xfId="15840" xr:uid="{00000000-0005-0000-0000-00009E9B0000}"/>
    <cellStyle name="40% - Dekorfärg4 2 6 4 2 3" xfId="33337" xr:uid="{00000000-0005-0000-0000-00009F9B0000}"/>
    <cellStyle name="40% - Dekorfärg4 2 6 4 2_Tabell 6a K" xfId="20515" xr:uid="{00000000-0005-0000-0000-0000A09B0000}"/>
    <cellStyle name="40% - Dekorfärg4 2 6 4 3" xfId="11454" xr:uid="{00000000-0005-0000-0000-0000A19B0000}"/>
    <cellStyle name="40% - Dekorfärg4 2 6 4 3 2" xfId="51607" xr:uid="{00000000-0005-0000-0000-0000A29B0000}"/>
    <cellStyle name="40% - Dekorfärg4 2 6 4 3 2 2" xfId="51608" xr:uid="{00000000-0005-0000-0000-0000A39B0000}"/>
    <cellStyle name="40% - Dekorfärg4 2 6 4 3 3" xfId="51609" xr:uid="{00000000-0005-0000-0000-0000A49B0000}"/>
    <cellStyle name="40% - Dekorfärg4 2 6 4 4" xfId="28951" xr:uid="{00000000-0005-0000-0000-0000A59B0000}"/>
    <cellStyle name="40% - Dekorfärg4 2 6 4 5" xfId="51610" xr:uid="{00000000-0005-0000-0000-0000A69B0000}"/>
    <cellStyle name="40% - Dekorfärg4 2 6 4_Tabell 6a K" xfId="24571" xr:uid="{00000000-0005-0000-0000-0000A79B0000}"/>
    <cellStyle name="40% - Dekorfärg4 2 6 5" xfId="4762" xr:uid="{00000000-0005-0000-0000-0000A89B0000}"/>
    <cellStyle name="40% - Dekorfärg4 2 6 5 2" xfId="13647" xr:uid="{00000000-0005-0000-0000-0000A99B0000}"/>
    <cellStyle name="40% - Dekorfärg4 2 6 5 3" xfId="31144" xr:uid="{00000000-0005-0000-0000-0000AA9B0000}"/>
    <cellStyle name="40% - Dekorfärg4 2 6 5_Tabell 6a K" xfId="23574" xr:uid="{00000000-0005-0000-0000-0000AB9B0000}"/>
    <cellStyle name="40% - Dekorfärg4 2 6 6" xfId="9262" xr:uid="{00000000-0005-0000-0000-0000AC9B0000}"/>
    <cellStyle name="40% - Dekorfärg4 2 6 6 2" xfId="51611" xr:uid="{00000000-0005-0000-0000-0000AD9B0000}"/>
    <cellStyle name="40% - Dekorfärg4 2 6 6 2 2" xfId="51612" xr:uid="{00000000-0005-0000-0000-0000AE9B0000}"/>
    <cellStyle name="40% - Dekorfärg4 2 6 6 3" xfId="51613" xr:uid="{00000000-0005-0000-0000-0000AF9B0000}"/>
    <cellStyle name="40% - Dekorfärg4 2 6 7" xfId="26759" xr:uid="{00000000-0005-0000-0000-0000B09B0000}"/>
    <cellStyle name="40% - Dekorfärg4 2 6 8" xfId="51614" xr:uid="{00000000-0005-0000-0000-0000B19B0000}"/>
    <cellStyle name="40% - Dekorfärg4 2 6_Tabell 6a K" xfId="25742" xr:uid="{00000000-0005-0000-0000-0000B29B0000}"/>
    <cellStyle name="40% - Dekorfärg4 2 7" xfId="589" xr:uid="{00000000-0005-0000-0000-0000B39B0000}"/>
    <cellStyle name="40% - Dekorfärg4 2 7 2" xfId="1953" xr:uid="{00000000-0005-0000-0000-0000B49B0000}"/>
    <cellStyle name="40% - Dekorfärg4 2 7 2 2" xfId="4145" xr:uid="{00000000-0005-0000-0000-0000B59B0000}"/>
    <cellStyle name="40% - Dekorfärg4 2 7 2 2 2" xfId="8531" xr:uid="{00000000-0005-0000-0000-0000B69B0000}"/>
    <cellStyle name="40% - Dekorfärg4 2 7 2 2 2 2" xfId="17416" xr:uid="{00000000-0005-0000-0000-0000B79B0000}"/>
    <cellStyle name="40% - Dekorfärg4 2 7 2 2 2 2 2" xfId="51615" xr:uid="{00000000-0005-0000-0000-0000B89B0000}"/>
    <cellStyle name="40% - Dekorfärg4 2 7 2 2 2 3" xfId="34913" xr:uid="{00000000-0005-0000-0000-0000B99B0000}"/>
    <cellStyle name="40% - Dekorfärg4 2 7 2 2 2_Tabell 6a K" xfId="25112" xr:uid="{00000000-0005-0000-0000-0000BA9B0000}"/>
    <cellStyle name="40% - Dekorfärg4 2 7 2 2 3" xfId="13030" xr:uid="{00000000-0005-0000-0000-0000BB9B0000}"/>
    <cellStyle name="40% - Dekorfärg4 2 7 2 2 4" xfId="30527" xr:uid="{00000000-0005-0000-0000-0000BC9B0000}"/>
    <cellStyle name="40% - Dekorfärg4 2 7 2 2_Tabell 6a K" xfId="19769" xr:uid="{00000000-0005-0000-0000-0000BD9B0000}"/>
    <cellStyle name="40% - Dekorfärg4 2 7 2 3" xfId="6338" xr:uid="{00000000-0005-0000-0000-0000BE9B0000}"/>
    <cellStyle name="40% - Dekorfärg4 2 7 2 3 2" xfId="15223" xr:uid="{00000000-0005-0000-0000-0000BF9B0000}"/>
    <cellStyle name="40% - Dekorfärg4 2 7 2 3 3" xfId="32720" xr:uid="{00000000-0005-0000-0000-0000C09B0000}"/>
    <cellStyle name="40% - Dekorfärg4 2 7 2 3_Tabell 6a K" xfId="17967" xr:uid="{00000000-0005-0000-0000-0000C19B0000}"/>
    <cellStyle name="40% - Dekorfärg4 2 7 2 4" xfId="10838" xr:uid="{00000000-0005-0000-0000-0000C29B0000}"/>
    <cellStyle name="40% - Dekorfärg4 2 7 2 4 2" xfId="51616" xr:uid="{00000000-0005-0000-0000-0000C39B0000}"/>
    <cellStyle name="40% - Dekorfärg4 2 7 2 4 2 2" xfId="51617" xr:uid="{00000000-0005-0000-0000-0000C49B0000}"/>
    <cellStyle name="40% - Dekorfärg4 2 7 2 4 3" xfId="51618" xr:uid="{00000000-0005-0000-0000-0000C59B0000}"/>
    <cellStyle name="40% - Dekorfärg4 2 7 2 5" xfId="28335" xr:uid="{00000000-0005-0000-0000-0000C69B0000}"/>
    <cellStyle name="40% - Dekorfärg4 2 7 2 6" xfId="51619" xr:uid="{00000000-0005-0000-0000-0000C79B0000}"/>
    <cellStyle name="40% - Dekorfärg4 2 7 2_Tabell 6a K" xfId="19502" xr:uid="{00000000-0005-0000-0000-0000C89B0000}"/>
    <cellStyle name="40% - Dekorfärg4 2 7 3" xfId="2781" xr:uid="{00000000-0005-0000-0000-0000C99B0000}"/>
    <cellStyle name="40% - Dekorfärg4 2 7 3 2" xfId="7167" xr:uid="{00000000-0005-0000-0000-0000CA9B0000}"/>
    <cellStyle name="40% - Dekorfärg4 2 7 3 2 2" xfId="16052" xr:uid="{00000000-0005-0000-0000-0000CB9B0000}"/>
    <cellStyle name="40% - Dekorfärg4 2 7 3 2 3" xfId="33549" xr:uid="{00000000-0005-0000-0000-0000CC9B0000}"/>
    <cellStyle name="40% - Dekorfärg4 2 7 3 2_Tabell 6a K" xfId="18033" xr:uid="{00000000-0005-0000-0000-0000CD9B0000}"/>
    <cellStyle name="40% - Dekorfärg4 2 7 3 3" xfId="11666" xr:uid="{00000000-0005-0000-0000-0000CE9B0000}"/>
    <cellStyle name="40% - Dekorfärg4 2 7 3 3 2" xfId="51620" xr:uid="{00000000-0005-0000-0000-0000CF9B0000}"/>
    <cellStyle name="40% - Dekorfärg4 2 7 3 3 2 2" xfId="51621" xr:uid="{00000000-0005-0000-0000-0000D09B0000}"/>
    <cellStyle name="40% - Dekorfärg4 2 7 3 3 3" xfId="51622" xr:uid="{00000000-0005-0000-0000-0000D19B0000}"/>
    <cellStyle name="40% - Dekorfärg4 2 7 3 4" xfId="29163" xr:uid="{00000000-0005-0000-0000-0000D29B0000}"/>
    <cellStyle name="40% - Dekorfärg4 2 7 3 5" xfId="51623" xr:uid="{00000000-0005-0000-0000-0000D39B0000}"/>
    <cellStyle name="40% - Dekorfärg4 2 7 3_Tabell 6a K" xfId="24985" xr:uid="{00000000-0005-0000-0000-0000D49B0000}"/>
    <cellStyle name="40% - Dekorfärg4 2 7 4" xfId="4974" xr:uid="{00000000-0005-0000-0000-0000D59B0000}"/>
    <cellStyle name="40% - Dekorfärg4 2 7 4 2" xfId="13859" xr:uid="{00000000-0005-0000-0000-0000D69B0000}"/>
    <cellStyle name="40% - Dekorfärg4 2 7 4 3" xfId="31356" xr:uid="{00000000-0005-0000-0000-0000D79B0000}"/>
    <cellStyle name="40% - Dekorfärg4 2 7 4_Tabell 6a K" xfId="25078" xr:uid="{00000000-0005-0000-0000-0000D89B0000}"/>
    <cellStyle name="40% - Dekorfärg4 2 7 5" xfId="9474" xr:uid="{00000000-0005-0000-0000-0000D99B0000}"/>
    <cellStyle name="40% - Dekorfärg4 2 7 5 2" xfId="51624" xr:uid="{00000000-0005-0000-0000-0000DA9B0000}"/>
    <cellStyle name="40% - Dekorfärg4 2 7 5 2 2" xfId="51625" xr:uid="{00000000-0005-0000-0000-0000DB9B0000}"/>
    <cellStyle name="40% - Dekorfärg4 2 7 5 3" xfId="51626" xr:uid="{00000000-0005-0000-0000-0000DC9B0000}"/>
    <cellStyle name="40% - Dekorfärg4 2 7 6" xfId="26971" xr:uid="{00000000-0005-0000-0000-0000DD9B0000}"/>
    <cellStyle name="40% - Dekorfärg4 2 7 7" xfId="51627" xr:uid="{00000000-0005-0000-0000-0000DE9B0000}"/>
    <cellStyle name="40% - Dekorfärg4 2 7_Tabell 6a K" xfId="21142" xr:uid="{00000000-0005-0000-0000-0000DF9B0000}"/>
    <cellStyle name="40% - Dekorfärg4 2 8" xfId="1013" xr:uid="{00000000-0005-0000-0000-0000E09B0000}"/>
    <cellStyle name="40% - Dekorfärg4 2 8 2" xfId="1954" xr:uid="{00000000-0005-0000-0000-0000E19B0000}"/>
    <cellStyle name="40% - Dekorfärg4 2 8 2 2" xfId="4146" xr:uid="{00000000-0005-0000-0000-0000E29B0000}"/>
    <cellStyle name="40% - Dekorfärg4 2 8 2 2 2" xfId="8532" xr:uid="{00000000-0005-0000-0000-0000E39B0000}"/>
    <cellStyle name="40% - Dekorfärg4 2 8 2 2 2 2" xfId="17417" xr:uid="{00000000-0005-0000-0000-0000E49B0000}"/>
    <cellStyle name="40% - Dekorfärg4 2 8 2 2 2 2 2" xfId="51628" xr:uid="{00000000-0005-0000-0000-0000E59B0000}"/>
    <cellStyle name="40% - Dekorfärg4 2 8 2 2 2 3" xfId="34914" xr:uid="{00000000-0005-0000-0000-0000E69B0000}"/>
    <cellStyle name="40% - Dekorfärg4 2 8 2 2 2_Tabell 6a K" xfId="18807" xr:uid="{00000000-0005-0000-0000-0000E79B0000}"/>
    <cellStyle name="40% - Dekorfärg4 2 8 2 2 3" xfId="13031" xr:uid="{00000000-0005-0000-0000-0000E89B0000}"/>
    <cellStyle name="40% - Dekorfärg4 2 8 2 2 4" xfId="30528" xr:uid="{00000000-0005-0000-0000-0000E99B0000}"/>
    <cellStyle name="40% - Dekorfärg4 2 8 2 2_Tabell 6a K" xfId="22892" xr:uid="{00000000-0005-0000-0000-0000EA9B0000}"/>
    <cellStyle name="40% - Dekorfärg4 2 8 2 3" xfId="6339" xr:uid="{00000000-0005-0000-0000-0000EB9B0000}"/>
    <cellStyle name="40% - Dekorfärg4 2 8 2 3 2" xfId="15224" xr:uid="{00000000-0005-0000-0000-0000EC9B0000}"/>
    <cellStyle name="40% - Dekorfärg4 2 8 2 3 3" xfId="32721" xr:uid="{00000000-0005-0000-0000-0000ED9B0000}"/>
    <cellStyle name="40% - Dekorfärg4 2 8 2 3_Tabell 6a K" xfId="21478" xr:uid="{00000000-0005-0000-0000-0000EE9B0000}"/>
    <cellStyle name="40% - Dekorfärg4 2 8 2 4" xfId="10839" xr:uid="{00000000-0005-0000-0000-0000EF9B0000}"/>
    <cellStyle name="40% - Dekorfärg4 2 8 2 4 2" xfId="51629" xr:uid="{00000000-0005-0000-0000-0000F09B0000}"/>
    <cellStyle name="40% - Dekorfärg4 2 8 2 4 2 2" xfId="51630" xr:uid="{00000000-0005-0000-0000-0000F19B0000}"/>
    <cellStyle name="40% - Dekorfärg4 2 8 2 4 3" xfId="51631" xr:uid="{00000000-0005-0000-0000-0000F29B0000}"/>
    <cellStyle name="40% - Dekorfärg4 2 8 2 5" xfId="28336" xr:uid="{00000000-0005-0000-0000-0000F39B0000}"/>
    <cellStyle name="40% - Dekorfärg4 2 8 2 6" xfId="51632" xr:uid="{00000000-0005-0000-0000-0000F49B0000}"/>
    <cellStyle name="40% - Dekorfärg4 2 8 2_Tabell 6a K" xfId="18479" xr:uid="{00000000-0005-0000-0000-0000F59B0000}"/>
    <cellStyle name="40% - Dekorfärg4 2 8 3" xfId="3205" xr:uid="{00000000-0005-0000-0000-0000F69B0000}"/>
    <cellStyle name="40% - Dekorfärg4 2 8 3 2" xfId="7591" xr:uid="{00000000-0005-0000-0000-0000F79B0000}"/>
    <cellStyle name="40% - Dekorfärg4 2 8 3 2 2" xfId="16476" xr:uid="{00000000-0005-0000-0000-0000F89B0000}"/>
    <cellStyle name="40% - Dekorfärg4 2 8 3 2 3" xfId="33973" xr:uid="{00000000-0005-0000-0000-0000F99B0000}"/>
    <cellStyle name="40% - Dekorfärg4 2 8 3 2_Tabell 6a K" xfId="22437" xr:uid="{00000000-0005-0000-0000-0000FA9B0000}"/>
    <cellStyle name="40% - Dekorfärg4 2 8 3 3" xfId="12090" xr:uid="{00000000-0005-0000-0000-0000FB9B0000}"/>
    <cellStyle name="40% - Dekorfärg4 2 8 3 3 2" xfId="51633" xr:uid="{00000000-0005-0000-0000-0000FC9B0000}"/>
    <cellStyle name="40% - Dekorfärg4 2 8 3 3 2 2" xfId="51634" xr:uid="{00000000-0005-0000-0000-0000FD9B0000}"/>
    <cellStyle name="40% - Dekorfärg4 2 8 3 3 3" xfId="51635" xr:uid="{00000000-0005-0000-0000-0000FE9B0000}"/>
    <cellStyle name="40% - Dekorfärg4 2 8 3 4" xfId="29587" xr:uid="{00000000-0005-0000-0000-0000FF9B0000}"/>
    <cellStyle name="40% - Dekorfärg4 2 8 3 5" xfId="51636" xr:uid="{00000000-0005-0000-0000-0000009C0000}"/>
    <cellStyle name="40% - Dekorfärg4 2 8 3_Tabell 6a K" xfId="19039" xr:uid="{00000000-0005-0000-0000-0000019C0000}"/>
    <cellStyle name="40% - Dekorfärg4 2 8 4" xfId="5398" xr:uid="{00000000-0005-0000-0000-0000029C0000}"/>
    <cellStyle name="40% - Dekorfärg4 2 8 4 2" xfId="14283" xr:uid="{00000000-0005-0000-0000-0000039C0000}"/>
    <cellStyle name="40% - Dekorfärg4 2 8 4 3" xfId="31780" xr:uid="{00000000-0005-0000-0000-0000049C0000}"/>
    <cellStyle name="40% - Dekorfärg4 2 8 4_Tabell 6a K" xfId="22211" xr:uid="{00000000-0005-0000-0000-0000059C0000}"/>
    <cellStyle name="40% - Dekorfärg4 2 8 5" xfId="9898" xr:uid="{00000000-0005-0000-0000-0000069C0000}"/>
    <cellStyle name="40% - Dekorfärg4 2 8 5 2" xfId="51637" xr:uid="{00000000-0005-0000-0000-0000079C0000}"/>
    <cellStyle name="40% - Dekorfärg4 2 8 5 2 2" xfId="51638" xr:uid="{00000000-0005-0000-0000-0000089C0000}"/>
    <cellStyle name="40% - Dekorfärg4 2 8 5 3" xfId="51639" xr:uid="{00000000-0005-0000-0000-0000099C0000}"/>
    <cellStyle name="40% - Dekorfärg4 2 8 6" xfId="27395" xr:uid="{00000000-0005-0000-0000-00000A9C0000}"/>
    <cellStyle name="40% - Dekorfärg4 2 8 7" xfId="51640" xr:uid="{00000000-0005-0000-0000-00000B9C0000}"/>
    <cellStyle name="40% - Dekorfärg4 2 8_Tabell 6a K" xfId="21410" xr:uid="{00000000-0005-0000-0000-00000C9C0000}"/>
    <cellStyle name="40% - Dekorfärg4 2 9" xfId="1915" xr:uid="{00000000-0005-0000-0000-00000D9C0000}"/>
    <cellStyle name="40% - Dekorfärg4 2 9 2" xfId="4107" xr:uid="{00000000-0005-0000-0000-00000E9C0000}"/>
    <cellStyle name="40% - Dekorfärg4 2 9 2 2" xfId="8493" xr:uid="{00000000-0005-0000-0000-00000F9C0000}"/>
    <cellStyle name="40% - Dekorfärg4 2 9 2 2 2" xfId="17378" xr:uid="{00000000-0005-0000-0000-0000109C0000}"/>
    <cellStyle name="40% - Dekorfärg4 2 9 2 2 2 2" xfId="51641" xr:uid="{00000000-0005-0000-0000-0000119C0000}"/>
    <cellStyle name="40% - Dekorfärg4 2 9 2 2 3" xfId="34875" xr:uid="{00000000-0005-0000-0000-0000129C0000}"/>
    <cellStyle name="40% - Dekorfärg4 2 9 2 2_Tabell 6a K" xfId="24112" xr:uid="{00000000-0005-0000-0000-0000139C0000}"/>
    <cellStyle name="40% - Dekorfärg4 2 9 2 3" xfId="12992" xr:uid="{00000000-0005-0000-0000-0000149C0000}"/>
    <cellStyle name="40% - Dekorfärg4 2 9 2 4" xfId="30489" xr:uid="{00000000-0005-0000-0000-0000159C0000}"/>
    <cellStyle name="40% - Dekorfärg4 2 9 2_Tabell 6a K" xfId="23844" xr:uid="{00000000-0005-0000-0000-0000169C0000}"/>
    <cellStyle name="40% - Dekorfärg4 2 9 3" xfId="6300" xr:uid="{00000000-0005-0000-0000-0000179C0000}"/>
    <cellStyle name="40% - Dekorfärg4 2 9 3 2" xfId="15185" xr:uid="{00000000-0005-0000-0000-0000189C0000}"/>
    <cellStyle name="40% - Dekorfärg4 2 9 3 3" xfId="32682" xr:uid="{00000000-0005-0000-0000-0000199C0000}"/>
    <cellStyle name="40% - Dekorfärg4 2 9 3_Tabell 6a K" xfId="19838" xr:uid="{00000000-0005-0000-0000-00001A9C0000}"/>
    <cellStyle name="40% - Dekorfärg4 2 9 4" xfId="10800" xr:uid="{00000000-0005-0000-0000-00001B9C0000}"/>
    <cellStyle name="40% - Dekorfärg4 2 9 4 2" xfId="51642" xr:uid="{00000000-0005-0000-0000-00001C9C0000}"/>
    <cellStyle name="40% - Dekorfärg4 2 9 4 2 2" xfId="51643" xr:uid="{00000000-0005-0000-0000-00001D9C0000}"/>
    <cellStyle name="40% - Dekorfärg4 2 9 4 3" xfId="51644" xr:uid="{00000000-0005-0000-0000-00001E9C0000}"/>
    <cellStyle name="40% - Dekorfärg4 2 9 5" xfId="28297" xr:uid="{00000000-0005-0000-0000-00001F9C0000}"/>
    <cellStyle name="40% - Dekorfärg4 2 9 6" xfId="51645" xr:uid="{00000000-0005-0000-0000-0000209C0000}"/>
    <cellStyle name="40% - Dekorfärg4 2 9_Tabell 6a K" xfId="20452" xr:uid="{00000000-0005-0000-0000-0000219C0000}"/>
    <cellStyle name="40% - Dekorfärg4 2_Tabell 6a K" xfId="20067" xr:uid="{00000000-0005-0000-0000-0000229C0000}"/>
    <cellStyle name="40% - Dekorfärg4 3" xfId="177" xr:uid="{00000000-0005-0000-0000-0000239C0000}"/>
    <cellStyle name="40% - Dekorfärg4 3 10" xfId="4562" xr:uid="{00000000-0005-0000-0000-0000249C0000}"/>
    <cellStyle name="40% - Dekorfärg4 3 10 2" xfId="13447" xr:uid="{00000000-0005-0000-0000-0000259C0000}"/>
    <cellStyle name="40% - Dekorfärg4 3 10 3" xfId="30944" xr:uid="{00000000-0005-0000-0000-0000269C0000}"/>
    <cellStyle name="40% - Dekorfärg4 3 10_Tabell 6a K" xfId="17959" xr:uid="{00000000-0005-0000-0000-0000279C0000}"/>
    <cellStyle name="40% - Dekorfärg4 3 11" xfId="9062" xr:uid="{00000000-0005-0000-0000-0000289C0000}"/>
    <cellStyle name="40% - Dekorfärg4 3 11 2" xfId="51646" xr:uid="{00000000-0005-0000-0000-0000299C0000}"/>
    <cellStyle name="40% - Dekorfärg4 3 11 2 2" xfId="51647" xr:uid="{00000000-0005-0000-0000-00002A9C0000}"/>
    <cellStyle name="40% - Dekorfärg4 3 11 3" xfId="51648" xr:uid="{00000000-0005-0000-0000-00002B9C0000}"/>
    <cellStyle name="40% - Dekorfärg4 3 12" xfId="26559" xr:uid="{00000000-0005-0000-0000-00002C9C0000}"/>
    <cellStyle name="40% - Dekorfärg4 3 13" xfId="51649" xr:uid="{00000000-0005-0000-0000-00002D9C0000}"/>
    <cellStyle name="40% - Dekorfärg4 3 14" xfId="51650" xr:uid="{00000000-0005-0000-0000-00002E9C0000}"/>
    <cellStyle name="40% - Dekorfärg4 3 2" xfId="277" xr:uid="{00000000-0005-0000-0000-00002F9C0000}"/>
    <cellStyle name="40% - Dekorfärg4 3 2 10" xfId="51651" xr:uid="{00000000-0005-0000-0000-0000309C0000}"/>
    <cellStyle name="40% - Dekorfärg4 3 2 11" xfId="51652" xr:uid="{00000000-0005-0000-0000-0000319C0000}"/>
    <cellStyle name="40% - Dekorfärg4 3 2 2" xfId="489" xr:uid="{00000000-0005-0000-0000-0000329C0000}"/>
    <cellStyle name="40% - Dekorfärg4 3 2 2 2" xfId="913" xr:uid="{00000000-0005-0000-0000-0000339C0000}"/>
    <cellStyle name="40% - Dekorfärg4 3 2 2 2 2" xfId="1958" xr:uid="{00000000-0005-0000-0000-0000349C0000}"/>
    <cellStyle name="40% - Dekorfärg4 3 2 2 2 2 2" xfId="4150" xr:uid="{00000000-0005-0000-0000-0000359C0000}"/>
    <cellStyle name="40% - Dekorfärg4 3 2 2 2 2 2 2" xfId="8536" xr:uid="{00000000-0005-0000-0000-0000369C0000}"/>
    <cellStyle name="40% - Dekorfärg4 3 2 2 2 2 2 2 2" xfId="17421" xr:uid="{00000000-0005-0000-0000-0000379C0000}"/>
    <cellStyle name="40% - Dekorfärg4 3 2 2 2 2 2 2 2 2" xfId="51653" xr:uid="{00000000-0005-0000-0000-0000389C0000}"/>
    <cellStyle name="40% - Dekorfärg4 3 2 2 2 2 2 2 3" xfId="34918" xr:uid="{00000000-0005-0000-0000-0000399C0000}"/>
    <cellStyle name="40% - Dekorfärg4 3 2 2 2 2 2 2_Tabell 6a K" xfId="24205" xr:uid="{00000000-0005-0000-0000-00003A9C0000}"/>
    <cellStyle name="40% - Dekorfärg4 3 2 2 2 2 2 3" xfId="13035" xr:uid="{00000000-0005-0000-0000-00003B9C0000}"/>
    <cellStyle name="40% - Dekorfärg4 3 2 2 2 2 2 4" xfId="30532" xr:uid="{00000000-0005-0000-0000-00003C9C0000}"/>
    <cellStyle name="40% - Dekorfärg4 3 2 2 2 2 2_Tabell 6a K" xfId="20767" xr:uid="{00000000-0005-0000-0000-00003D9C0000}"/>
    <cellStyle name="40% - Dekorfärg4 3 2 2 2 2 3" xfId="6343" xr:uid="{00000000-0005-0000-0000-00003E9C0000}"/>
    <cellStyle name="40% - Dekorfärg4 3 2 2 2 2 3 2" xfId="15228" xr:uid="{00000000-0005-0000-0000-00003F9C0000}"/>
    <cellStyle name="40% - Dekorfärg4 3 2 2 2 2 3 3" xfId="32725" xr:uid="{00000000-0005-0000-0000-0000409C0000}"/>
    <cellStyle name="40% - Dekorfärg4 3 2 2 2 2 3_Tabell 6a K" xfId="19384" xr:uid="{00000000-0005-0000-0000-0000419C0000}"/>
    <cellStyle name="40% - Dekorfärg4 3 2 2 2 2 4" xfId="10843" xr:uid="{00000000-0005-0000-0000-0000429C0000}"/>
    <cellStyle name="40% - Dekorfärg4 3 2 2 2 2 4 2" xfId="51654" xr:uid="{00000000-0005-0000-0000-0000439C0000}"/>
    <cellStyle name="40% - Dekorfärg4 3 2 2 2 2 4 2 2" xfId="51655" xr:uid="{00000000-0005-0000-0000-0000449C0000}"/>
    <cellStyle name="40% - Dekorfärg4 3 2 2 2 2 4 3" xfId="51656" xr:uid="{00000000-0005-0000-0000-0000459C0000}"/>
    <cellStyle name="40% - Dekorfärg4 3 2 2 2 2 5" xfId="28340" xr:uid="{00000000-0005-0000-0000-0000469C0000}"/>
    <cellStyle name="40% - Dekorfärg4 3 2 2 2 2 6" xfId="51657" xr:uid="{00000000-0005-0000-0000-0000479C0000}"/>
    <cellStyle name="40% - Dekorfärg4 3 2 2 2 2_Tabell 6a K" xfId="20861" xr:uid="{00000000-0005-0000-0000-0000489C0000}"/>
    <cellStyle name="40% - Dekorfärg4 3 2 2 2 3" xfId="3105" xr:uid="{00000000-0005-0000-0000-0000499C0000}"/>
    <cellStyle name="40% - Dekorfärg4 3 2 2 2 3 2" xfId="7491" xr:uid="{00000000-0005-0000-0000-00004A9C0000}"/>
    <cellStyle name="40% - Dekorfärg4 3 2 2 2 3 2 2" xfId="16376" xr:uid="{00000000-0005-0000-0000-00004B9C0000}"/>
    <cellStyle name="40% - Dekorfärg4 3 2 2 2 3 2 3" xfId="33873" xr:uid="{00000000-0005-0000-0000-00004C9C0000}"/>
    <cellStyle name="40% - Dekorfärg4 3 2 2 2 3 2_Tabell 6a K" xfId="23070" xr:uid="{00000000-0005-0000-0000-00004D9C0000}"/>
    <cellStyle name="40% - Dekorfärg4 3 2 2 2 3 3" xfId="11990" xr:uid="{00000000-0005-0000-0000-00004E9C0000}"/>
    <cellStyle name="40% - Dekorfärg4 3 2 2 2 3 3 2" xfId="51658" xr:uid="{00000000-0005-0000-0000-00004F9C0000}"/>
    <cellStyle name="40% - Dekorfärg4 3 2 2 2 3 3 2 2" xfId="51659" xr:uid="{00000000-0005-0000-0000-0000509C0000}"/>
    <cellStyle name="40% - Dekorfärg4 3 2 2 2 3 3 3" xfId="51660" xr:uid="{00000000-0005-0000-0000-0000519C0000}"/>
    <cellStyle name="40% - Dekorfärg4 3 2 2 2 3 4" xfId="29487" xr:uid="{00000000-0005-0000-0000-0000529C0000}"/>
    <cellStyle name="40% - Dekorfärg4 3 2 2 2 3 5" xfId="51661" xr:uid="{00000000-0005-0000-0000-0000539C0000}"/>
    <cellStyle name="40% - Dekorfärg4 3 2 2 2 3_Tabell 6a K" xfId="19118" xr:uid="{00000000-0005-0000-0000-0000549C0000}"/>
    <cellStyle name="40% - Dekorfärg4 3 2 2 2 4" xfId="5298" xr:uid="{00000000-0005-0000-0000-0000559C0000}"/>
    <cellStyle name="40% - Dekorfärg4 3 2 2 2 4 2" xfId="14183" xr:uid="{00000000-0005-0000-0000-0000569C0000}"/>
    <cellStyle name="40% - Dekorfärg4 3 2 2 2 4 3" xfId="31680" xr:uid="{00000000-0005-0000-0000-0000579C0000}"/>
    <cellStyle name="40% - Dekorfärg4 3 2 2 2 4_Tabell 6a K" xfId="19239" xr:uid="{00000000-0005-0000-0000-0000589C0000}"/>
    <cellStyle name="40% - Dekorfärg4 3 2 2 2 5" xfId="9798" xr:uid="{00000000-0005-0000-0000-0000599C0000}"/>
    <cellStyle name="40% - Dekorfärg4 3 2 2 2 5 2" xfId="51662" xr:uid="{00000000-0005-0000-0000-00005A9C0000}"/>
    <cellStyle name="40% - Dekorfärg4 3 2 2 2 5 2 2" xfId="51663" xr:uid="{00000000-0005-0000-0000-00005B9C0000}"/>
    <cellStyle name="40% - Dekorfärg4 3 2 2 2 5 3" xfId="51664" xr:uid="{00000000-0005-0000-0000-00005C9C0000}"/>
    <cellStyle name="40% - Dekorfärg4 3 2 2 2 6" xfId="27295" xr:uid="{00000000-0005-0000-0000-00005D9C0000}"/>
    <cellStyle name="40% - Dekorfärg4 3 2 2 2 7" xfId="51665" xr:uid="{00000000-0005-0000-0000-00005E9C0000}"/>
    <cellStyle name="40% - Dekorfärg4 3 2 2 2_Tabell 6a K" xfId="24793" xr:uid="{00000000-0005-0000-0000-00005F9C0000}"/>
    <cellStyle name="40% - Dekorfärg4 3 2 2 3" xfId="1957" xr:uid="{00000000-0005-0000-0000-0000609C0000}"/>
    <cellStyle name="40% - Dekorfärg4 3 2 2 3 2" xfId="4149" xr:uid="{00000000-0005-0000-0000-0000619C0000}"/>
    <cellStyle name="40% - Dekorfärg4 3 2 2 3 2 2" xfId="8535" xr:uid="{00000000-0005-0000-0000-0000629C0000}"/>
    <cellStyle name="40% - Dekorfärg4 3 2 2 3 2 2 2" xfId="17420" xr:uid="{00000000-0005-0000-0000-0000639C0000}"/>
    <cellStyle name="40% - Dekorfärg4 3 2 2 3 2 2 2 2" xfId="51666" xr:uid="{00000000-0005-0000-0000-0000649C0000}"/>
    <cellStyle name="40% - Dekorfärg4 3 2 2 3 2 2 3" xfId="34917" xr:uid="{00000000-0005-0000-0000-0000659C0000}"/>
    <cellStyle name="40% - Dekorfärg4 3 2 2 3 2 2_Tabell 6a K" xfId="22938" xr:uid="{00000000-0005-0000-0000-0000669C0000}"/>
    <cellStyle name="40% - Dekorfärg4 3 2 2 3 2 3" xfId="13034" xr:uid="{00000000-0005-0000-0000-0000679C0000}"/>
    <cellStyle name="40% - Dekorfärg4 3 2 2 3 2 4" xfId="30531" xr:uid="{00000000-0005-0000-0000-0000689C0000}"/>
    <cellStyle name="40% - Dekorfärg4 3 2 2 3 2_Tabell 6a K" xfId="23032" xr:uid="{00000000-0005-0000-0000-0000699C0000}"/>
    <cellStyle name="40% - Dekorfärg4 3 2 2 3 3" xfId="6342" xr:uid="{00000000-0005-0000-0000-00006A9C0000}"/>
    <cellStyle name="40% - Dekorfärg4 3 2 2 3 3 2" xfId="15227" xr:uid="{00000000-0005-0000-0000-00006B9C0000}"/>
    <cellStyle name="40% - Dekorfärg4 3 2 2 3 3 3" xfId="32724" xr:uid="{00000000-0005-0000-0000-00006C9C0000}"/>
    <cellStyle name="40% - Dekorfärg4 3 2 2 3 3_Tabell 6a K" xfId="18869" xr:uid="{00000000-0005-0000-0000-00006D9C0000}"/>
    <cellStyle name="40% - Dekorfärg4 3 2 2 3 4" xfId="10842" xr:uid="{00000000-0005-0000-0000-00006E9C0000}"/>
    <cellStyle name="40% - Dekorfärg4 3 2 2 3 4 2" xfId="51667" xr:uid="{00000000-0005-0000-0000-00006F9C0000}"/>
    <cellStyle name="40% - Dekorfärg4 3 2 2 3 4 2 2" xfId="51668" xr:uid="{00000000-0005-0000-0000-0000709C0000}"/>
    <cellStyle name="40% - Dekorfärg4 3 2 2 3 4 3" xfId="51669" xr:uid="{00000000-0005-0000-0000-0000719C0000}"/>
    <cellStyle name="40% - Dekorfärg4 3 2 2 3 5" xfId="28339" xr:uid="{00000000-0005-0000-0000-0000729C0000}"/>
    <cellStyle name="40% - Dekorfärg4 3 2 2 3 6" xfId="51670" xr:uid="{00000000-0005-0000-0000-0000739C0000}"/>
    <cellStyle name="40% - Dekorfärg4 3 2 2 3_Tabell 6a K" xfId="18700" xr:uid="{00000000-0005-0000-0000-0000749C0000}"/>
    <cellStyle name="40% - Dekorfärg4 3 2 2 4" xfId="2681" xr:uid="{00000000-0005-0000-0000-0000759C0000}"/>
    <cellStyle name="40% - Dekorfärg4 3 2 2 4 2" xfId="7067" xr:uid="{00000000-0005-0000-0000-0000769C0000}"/>
    <cellStyle name="40% - Dekorfärg4 3 2 2 4 2 2" xfId="15952" xr:uid="{00000000-0005-0000-0000-0000779C0000}"/>
    <cellStyle name="40% - Dekorfärg4 3 2 2 4 2 3" xfId="33449" xr:uid="{00000000-0005-0000-0000-0000789C0000}"/>
    <cellStyle name="40% - Dekorfärg4 3 2 2 4 2_Tabell 6a K" xfId="25176" xr:uid="{00000000-0005-0000-0000-0000799C0000}"/>
    <cellStyle name="40% - Dekorfärg4 3 2 2 4 3" xfId="11566" xr:uid="{00000000-0005-0000-0000-00007A9C0000}"/>
    <cellStyle name="40% - Dekorfärg4 3 2 2 4 3 2" xfId="51671" xr:uid="{00000000-0005-0000-0000-00007B9C0000}"/>
    <cellStyle name="40% - Dekorfärg4 3 2 2 4 3 2 2" xfId="51672" xr:uid="{00000000-0005-0000-0000-00007C9C0000}"/>
    <cellStyle name="40% - Dekorfärg4 3 2 2 4 3 3" xfId="51673" xr:uid="{00000000-0005-0000-0000-00007D9C0000}"/>
    <cellStyle name="40% - Dekorfärg4 3 2 2 4 4" xfId="29063" xr:uid="{00000000-0005-0000-0000-00007E9C0000}"/>
    <cellStyle name="40% - Dekorfärg4 3 2 2 4 5" xfId="51674" xr:uid="{00000000-0005-0000-0000-00007F9C0000}"/>
    <cellStyle name="40% - Dekorfärg4 3 2 2 4_Tabell 6a K" xfId="22624" xr:uid="{00000000-0005-0000-0000-0000809C0000}"/>
    <cellStyle name="40% - Dekorfärg4 3 2 2 5" xfId="4874" xr:uid="{00000000-0005-0000-0000-0000819C0000}"/>
    <cellStyle name="40% - Dekorfärg4 3 2 2 5 2" xfId="13759" xr:uid="{00000000-0005-0000-0000-0000829C0000}"/>
    <cellStyle name="40% - Dekorfärg4 3 2 2 5 3" xfId="31256" xr:uid="{00000000-0005-0000-0000-0000839C0000}"/>
    <cellStyle name="40% - Dekorfärg4 3 2 2 5_Tabell 6a K" xfId="18469" xr:uid="{00000000-0005-0000-0000-0000849C0000}"/>
    <cellStyle name="40% - Dekorfärg4 3 2 2 6" xfId="9374" xr:uid="{00000000-0005-0000-0000-0000859C0000}"/>
    <cellStyle name="40% - Dekorfärg4 3 2 2 6 2" xfId="51675" xr:uid="{00000000-0005-0000-0000-0000869C0000}"/>
    <cellStyle name="40% - Dekorfärg4 3 2 2 6 2 2" xfId="51676" xr:uid="{00000000-0005-0000-0000-0000879C0000}"/>
    <cellStyle name="40% - Dekorfärg4 3 2 2 6 3" xfId="51677" xr:uid="{00000000-0005-0000-0000-0000889C0000}"/>
    <cellStyle name="40% - Dekorfärg4 3 2 2 7" xfId="26871" xr:uid="{00000000-0005-0000-0000-0000899C0000}"/>
    <cellStyle name="40% - Dekorfärg4 3 2 2 8" xfId="51678" xr:uid="{00000000-0005-0000-0000-00008A9C0000}"/>
    <cellStyle name="40% - Dekorfärg4 3 2 2_Tabell 6a K" xfId="18047" xr:uid="{00000000-0005-0000-0000-00008B9C0000}"/>
    <cellStyle name="40% - Dekorfärg4 3 2 3" xfId="701" xr:uid="{00000000-0005-0000-0000-00008C9C0000}"/>
    <cellStyle name="40% - Dekorfärg4 3 2 3 2" xfId="1959" xr:uid="{00000000-0005-0000-0000-00008D9C0000}"/>
    <cellStyle name="40% - Dekorfärg4 3 2 3 2 2" xfId="4151" xr:uid="{00000000-0005-0000-0000-00008E9C0000}"/>
    <cellStyle name="40% - Dekorfärg4 3 2 3 2 2 2" xfId="8537" xr:uid="{00000000-0005-0000-0000-00008F9C0000}"/>
    <cellStyle name="40% - Dekorfärg4 3 2 3 2 2 2 2" xfId="17422" xr:uid="{00000000-0005-0000-0000-0000909C0000}"/>
    <cellStyle name="40% - Dekorfärg4 3 2 3 2 2 2 2 2" xfId="51679" xr:uid="{00000000-0005-0000-0000-0000919C0000}"/>
    <cellStyle name="40% - Dekorfärg4 3 2 3 2 2 2 3" xfId="34919" xr:uid="{00000000-0005-0000-0000-0000929C0000}"/>
    <cellStyle name="40% - Dekorfärg4 3 2 3 2 2 2_Tabell 6a K" xfId="19970" xr:uid="{00000000-0005-0000-0000-0000939C0000}"/>
    <cellStyle name="40% - Dekorfärg4 3 2 3 2 2 3" xfId="13036" xr:uid="{00000000-0005-0000-0000-0000949C0000}"/>
    <cellStyle name="40% - Dekorfärg4 3 2 3 2 2 4" xfId="30533" xr:uid="{00000000-0005-0000-0000-0000959C0000}"/>
    <cellStyle name="40% - Dekorfärg4 3 2 3 2 2_Tabell 6a K" xfId="25108" xr:uid="{00000000-0005-0000-0000-0000969C0000}"/>
    <cellStyle name="40% - Dekorfärg4 3 2 3 2 3" xfId="6344" xr:uid="{00000000-0005-0000-0000-0000979C0000}"/>
    <cellStyle name="40% - Dekorfärg4 3 2 3 2 3 2" xfId="15229" xr:uid="{00000000-0005-0000-0000-0000989C0000}"/>
    <cellStyle name="40% - Dekorfärg4 3 2 3 2 3 3" xfId="32726" xr:uid="{00000000-0005-0000-0000-0000999C0000}"/>
    <cellStyle name="40% - Dekorfärg4 3 2 3 2 3_Tabell 6a K" xfId="19911" xr:uid="{00000000-0005-0000-0000-00009A9C0000}"/>
    <cellStyle name="40% - Dekorfärg4 3 2 3 2 4" xfId="10844" xr:uid="{00000000-0005-0000-0000-00009B9C0000}"/>
    <cellStyle name="40% - Dekorfärg4 3 2 3 2 4 2" xfId="51680" xr:uid="{00000000-0005-0000-0000-00009C9C0000}"/>
    <cellStyle name="40% - Dekorfärg4 3 2 3 2 4 2 2" xfId="51681" xr:uid="{00000000-0005-0000-0000-00009D9C0000}"/>
    <cellStyle name="40% - Dekorfärg4 3 2 3 2 4 3" xfId="51682" xr:uid="{00000000-0005-0000-0000-00009E9C0000}"/>
    <cellStyle name="40% - Dekorfärg4 3 2 3 2 5" xfId="28341" xr:uid="{00000000-0005-0000-0000-00009F9C0000}"/>
    <cellStyle name="40% - Dekorfärg4 3 2 3 2 6" xfId="51683" xr:uid="{00000000-0005-0000-0000-0000A09C0000}"/>
    <cellStyle name="40% - Dekorfärg4 3 2 3 2_Tabell 6a K" xfId="25201" xr:uid="{00000000-0005-0000-0000-0000A19C0000}"/>
    <cellStyle name="40% - Dekorfärg4 3 2 3 3" xfId="2893" xr:uid="{00000000-0005-0000-0000-0000A29C0000}"/>
    <cellStyle name="40% - Dekorfärg4 3 2 3 3 2" xfId="7279" xr:uid="{00000000-0005-0000-0000-0000A39C0000}"/>
    <cellStyle name="40% - Dekorfärg4 3 2 3 3 2 2" xfId="16164" xr:uid="{00000000-0005-0000-0000-0000A49C0000}"/>
    <cellStyle name="40% - Dekorfärg4 3 2 3 3 2 3" xfId="33661" xr:uid="{00000000-0005-0000-0000-0000A59C0000}"/>
    <cellStyle name="40% - Dekorfärg4 3 2 3 3 2_Tabell 6a K" xfId="23481" xr:uid="{00000000-0005-0000-0000-0000A69C0000}"/>
    <cellStyle name="40% - Dekorfärg4 3 2 3 3 3" xfId="11778" xr:uid="{00000000-0005-0000-0000-0000A79C0000}"/>
    <cellStyle name="40% - Dekorfärg4 3 2 3 3 3 2" xfId="51684" xr:uid="{00000000-0005-0000-0000-0000A89C0000}"/>
    <cellStyle name="40% - Dekorfärg4 3 2 3 3 3 2 2" xfId="51685" xr:uid="{00000000-0005-0000-0000-0000A99C0000}"/>
    <cellStyle name="40% - Dekorfärg4 3 2 3 3 3 3" xfId="51686" xr:uid="{00000000-0005-0000-0000-0000AA9C0000}"/>
    <cellStyle name="40% - Dekorfärg4 3 2 3 3 4" xfId="29275" xr:uid="{00000000-0005-0000-0000-0000AB9C0000}"/>
    <cellStyle name="40% - Dekorfärg4 3 2 3 3 5" xfId="51687" xr:uid="{00000000-0005-0000-0000-0000AC9C0000}"/>
    <cellStyle name="40% - Dekorfärg4 3 2 3 3_Tabell 6a K" xfId="22565" xr:uid="{00000000-0005-0000-0000-0000AD9C0000}"/>
    <cellStyle name="40% - Dekorfärg4 3 2 3 4" xfId="5086" xr:uid="{00000000-0005-0000-0000-0000AE9C0000}"/>
    <cellStyle name="40% - Dekorfärg4 3 2 3 4 2" xfId="13971" xr:uid="{00000000-0005-0000-0000-0000AF9C0000}"/>
    <cellStyle name="40% - Dekorfärg4 3 2 3 4 3" xfId="31468" xr:uid="{00000000-0005-0000-0000-0000B09C0000}"/>
    <cellStyle name="40% - Dekorfärg4 3 2 3 4_Tabell 6a K" xfId="24010" xr:uid="{00000000-0005-0000-0000-0000B19C0000}"/>
    <cellStyle name="40% - Dekorfärg4 3 2 3 5" xfId="9586" xr:uid="{00000000-0005-0000-0000-0000B29C0000}"/>
    <cellStyle name="40% - Dekorfärg4 3 2 3 5 2" xfId="51688" xr:uid="{00000000-0005-0000-0000-0000B39C0000}"/>
    <cellStyle name="40% - Dekorfärg4 3 2 3 5 2 2" xfId="51689" xr:uid="{00000000-0005-0000-0000-0000B49C0000}"/>
    <cellStyle name="40% - Dekorfärg4 3 2 3 5 3" xfId="51690" xr:uid="{00000000-0005-0000-0000-0000B59C0000}"/>
    <cellStyle name="40% - Dekorfärg4 3 2 3 6" xfId="27083" xr:uid="{00000000-0005-0000-0000-0000B69C0000}"/>
    <cellStyle name="40% - Dekorfärg4 3 2 3 7" xfId="51691" xr:uid="{00000000-0005-0000-0000-0000B79C0000}"/>
    <cellStyle name="40% - Dekorfärg4 3 2 3_Tabell 6a K" xfId="22622" xr:uid="{00000000-0005-0000-0000-0000B89C0000}"/>
    <cellStyle name="40% - Dekorfärg4 3 2 4" xfId="1125" xr:uid="{00000000-0005-0000-0000-0000B99C0000}"/>
    <cellStyle name="40% - Dekorfärg4 3 2 4 2" xfId="1960" xr:uid="{00000000-0005-0000-0000-0000BA9C0000}"/>
    <cellStyle name="40% - Dekorfärg4 3 2 4 2 2" xfId="4152" xr:uid="{00000000-0005-0000-0000-0000BB9C0000}"/>
    <cellStyle name="40% - Dekorfärg4 3 2 4 2 2 2" xfId="8538" xr:uid="{00000000-0005-0000-0000-0000BC9C0000}"/>
    <cellStyle name="40% - Dekorfärg4 3 2 4 2 2 2 2" xfId="17423" xr:uid="{00000000-0005-0000-0000-0000BD9C0000}"/>
    <cellStyle name="40% - Dekorfärg4 3 2 4 2 2 2 2 2" xfId="51692" xr:uid="{00000000-0005-0000-0000-0000BE9C0000}"/>
    <cellStyle name="40% - Dekorfärg4 3 2 4 2 2 2 3" xfId="34920" xr:uid="{00000000-0005-0000-0000-0000BF9C0000}"/>
    <cellStyle name="40% - Dekorfärg4 3 2 4 2 2 2_Tabell 6a K" xfId="20347" xr:uid="{00000000-0005-0000-0000-0000C09C0000}"/>
    <cellStyle name="40% - Dekorfärg4 3 2 4 2 2 3" xfId="13037" xr:uid="{00000000-0005-0000-0000-0000C19C0000}"/>
    <cellStyle name="40% - Dekorfärg4 3 2 4 2 2 4" xfId="30534" xr:uid="{00000000-0005-0000-0000-0000C29C0000}"/>
    <cellStyle name="40% - Dekorfärg4 3 2 4 2 2_Tabell 6a K" xfId="20020" xr:uid="{00000000-0005-0000-0000-0000C39C0000}"/>
    <cellStyle name="40% - Dekorfärg4 3 2 4 2 3" xfId="6345" xr:uid="{00000000-0005-0000-0000-0000C49C0000}"/>
    <cellStyle name="40% - Dekorfärg4 3 2 4 2 3 2" xfId="15230" xr:uid="{00000000-0005-0000-0000-0000C59C0000}"/>
    <cellStyle name="40% - Dekorfärg4 3 2 4 2 3 3" xfId="32727" xr:uid="{00000000-0005-0000-0000-0000C69C0000}"/>
    <cellStyle name="40% - Dekorfärg4 3 2 4 2 3_Tabell 6a K" xfId="19298" xr:uid="{00000000-0005-0000-0000-0000C79C0000}"/>
    <cellStyle name="40% - Dekorfärg4 3 2 4 2 4" xfId="10845" xr:uid="{00000000-0005-0000-0000-0000C89C0000}"/>
    <cellStyle name="40% - Dekorfärg4 3 2 4 2 4 2" xfId="51693" xr:uid="{00000000-0005-0000-0000-0000C99C0000}"/>
    <cellStyle name="40% - Dekorfärg4 3 2 4 2 4 2 2" xfId="51694" xr:uid="{00000000-0005-0000-0000-0000CA9C0000}"/>
    <cellStyle name="40% - Dekorfärg4 3 2 4 2 4 3" xfId="51695" xr:uid="{00000000-0005-0000-0000-0000CB9C0000}"/>
    <cellStyle name="40% - Dekorfärg4 3 2 4 2 5" xfId="28342" xr:uid="{00000000-0005-0000-0000-0000CC9C0000}"/>
    <cellStyle name="40% - Dekorfärg4 3 2 4 2 6" xfId="51696" xr:uid="{00000000-0005-0000-0000-0000CD9C0000}"/>
    <cellStyle name="40% - Dekorfärg4 3 2 4 2_Tabell 6a K" xfId="20872" xr:uid="{00000000-0005-0000-0000-0000CE9C0000}"/>
    <cellStyle name="40% - Dekorfärg4 3 2 4 3" xfId="3317" xr:uid="{00000000-0005-0000-0000-0000CF9C0000}"/>
    <cellStyle name="40% - Dekorfärg4 3 2 4 3 2" xfId="7703" xr:uid="{00000000-0005-0000-0000-0000D09C0000}"/>
    <cellStyle name="40% - Dekorfärg4 3 2 4 3 2 2" xfId="16588" xr:uid="{00000000-0005-0000-0000-0000D19C0000}"/>
    <cellStyle name="40% - Dekorfärg4 3 2 4 3 2 3" xfId="34085" xr:uid="{00000000-0005-0000-0000-0000D29C0000}"/>
    <cellStyle name="40% - Dekorfärg4 3 2 4 3 2_Tabell 6a K" xfId="20598" xr:uid="{00000000-0005-0000-0000-0000D39C0000}"/>
    <cellStyle name="40% - Dekorfärg4 3 2 4 3 3" xfId="12202" xr:uid="{00000000-0005-0000-0000-0000D49C0000}"/>
    <cellStyle name="40% - Dekorfärg4 3 2 4 3 3 2" xfId="51697" xr:uid="{00000000-0005-0000-0000-0000D59C0000}"/>
    <cellStyle name="40% - Dekorfärg4 3 2 4 3 3 2 2" xfId="51698" xr:uid="{00000000-0005-0000-0000-0000D69C0000}"/>
    <cellStyle name="40% - Dekorfärg4 3 2 4 3 3 3" xfId="51699" xr:uid="{00000000-0005-0000-0000-0000D79C0000}"/>
    <cellStyle name="40% - Dekorfärg4 3 2 4 3 4" xfId="29699" xr:uid="{00000000-0005-0000-0000-0000D89C0000}"/>
    <cellStyle name="40% - Dekorfärg4 3 2 4 3 5" xfId="51700" xr:uid="{00000000-0005-0000-0000-0000D99C0000}"/>
    <cellStyle name="40% - Dekorfärg4 3 2 4 3_Tabell 6a K" xfId="22500" xr:uid="{00000000-0005-0000-0000-0000DA9C0000}"/>
    <cellStyle name="40% - Dekorfärg4 3 2 4 4" xfId="5510" xr:uid="{00000000-0005-0000-0000-0000DB9C0000}"/>
    <cellStyle name="40% - Dekorfärg4 3 2 4 4 2" xfId="14395" xr:uid="{00000000-0005-0000-0000-0000DC9C0000}"/>
    <cellStyle name="40% - Dekorfärg4 3 2 4 4 3" xfId="31892" xr:uid="{00000000-0005-0000-0000-0000DD9C0000}"/>
    <cellStyle name="40% - Dekorfärg4 3 2 4 4_Tabell 6a K" xfId="21409" xr:uid="{00000000-0005-0000-0000-0000DE9C0000}"/>
    <cellStyle name="40% - Dekorfärg4 3 2 4 5" xfId="10010" xr:uid="{00000000-0005-0000-0000-0000DF9C0000}"/>
    <cellStyle name="40% - Dekorfärg4 3 2 4 5 2" xfId="51701" xr:uid="{00000000-0005-0000-0000-0000E09C0000}"/>
    <cellStyle name="40% - Dekorfärg4 3 2 4 5 2 2" xfId="51702" xr:uid="{00000000-0005-0000-0000-0000E19C0000}"/>
    <cellStyle name="40% - Dekorfärg4 3 2 4 5 3" xfId="51703" xr:uid="{00000000-0005-0000-0000-0000E29C0000}"/>
    <cellStyle name="40% - Dekorfärg4 3 2 4 6" xfId="27507" xr:uid="{00000000-0005-0000-0000-0000E39C0000}"/>
    <cellStyle name="40% - Dekorfärg4 3 2 4 7" xfId="51704" xr:uid="{00000000-0005-0000-0000-0000E49C0000}"/>
    <cellStyle name="40% - Dekorfärg4 3 2 4_Tabell 6a K" xfId="24979" xr:uid="{00000000-0005-0000-0000-0000E59C0000}"/>
    <cellStyle name="40% - Dekorfärg4 3 2 5" xfId="1956" xr:uid="{00000000-0005-0000-0000-0000E69C0000}"/>
    <cellStyle name="40% - Dekorfärg4 3 2 5 2" xfId="4148" xr:uid="{00000000-0005-0000-0000-0000E79C0000}"/>
    <cellStyle name="40% - Dekorfärg4 3 2 5 2 2" xfId="8534" xr:uid="{00000000-0005-0000-0000-0000E89C0000}"/>
    <cellStyle name="40% - Dekorfärg4 3 2 5 2 2 2" xfId="17419" xr:uid="{00000000-0005-0000-0000-0000E99C0000}"/>
    <cellStyle name="40% - Dekorfärg4 3 2 5 2 2 2 2" xfId="51705" xr:uid="{00000000-0005-0000-0000-0000EA9C0000}"/>
    <cellStyle name="40% - Dekorfärg4 3 2 5 2 2 3" xfId="34916" xr:uid="{00000000-0005-0000-0000-0000EB9C0000}"/>
    <cellStyle name="40% - Dekorfärg4 3 2 5 2 2_Tabell 6a K" xfId="19768" xr:uid="{00000000-0005-0000-0000-0000EC9C0000}"/>
    <cellStyle name="40% - Dekorfärg4 3 2 5 2 3" xfId="13033" xr:uid="{00000000-0005-0000-0000-0000ED9C0000}"/>
    <cellStyle name="40% - Dekorfärg4 3 2 5 2 4" xfId="30530" xr:uid="{00000000-0005-0000-0000-0000EE9C0000}"/>
    <cellStyle name="40% - Dekorfärg4 3 2 5 2_Tabell 6a K" xfId="19483" xr:uid="{00000000-0005-0000-0000-0000EF9C0000}"/>
    <cellStyle name="40% - Dekorfärg4 3 2 5 3" xfId="6341" xr:uid="{00000000-0005-0000-0000-0000F09C0000}"/>
    <cellStyle name="40% - Dekorfärg4 3 2 5 3 2" xfId="15226" xr:uid="{00000000-0005-0000-0000-0000F19C0000}"/>
    <cellStyle name="40% - Dekorfärg4 3 2 5 3 3" xfId="32723" xr:uid="{00000000-0005-0000-0000-0000F29C0000}"/>
    <cellStyle name="40% - Dekorfärg4 3 2 5 3_Tabell 6a K" xfId="25037" xr:uid="{00000000-0005-0000-0000-0000F39C0000}"/>
    <cellStyle name="40% - Dekorfärg4 3 2 5 4" xfId="10841" xr:uid="{00000000-0005-0000-0000-0000F49C0000}"/>
    <cellStyle name="40% - Dekorfärg4 3 2 5 4 2" xfId="51706" xr:uid="{00000000-0005-0000-0000-0000F59C0000}"/>
    <cellStyle name="40% - Dekorfärg4 3 2 5 4 2 2" xfId="51707" xr:uid="{00000000-0005-0000-0000-0000F69C0000}"/>
    <cellStyle name="40% - Dekorfärg4 3 2 5 4 3" xfId="51708" xr:uid="{00000000-0005-0000-0000-0000F79C0000}"/>
    <cellStyle name="40% - Dekorfärg4 3 2 5 5" xfId="28338" xr:uid="{00000000-0005-0000-0000-0000F89C0000}"/>
    <cellStyle name="40% - Dekorfärg4 3 2 5 6" xfId="51709" xr:uid="{00000000-0005-0000-0000-0000F99C0000}"/>
    <cellStyle name="40% - Dekorfärg4 3 2 5_Tabell 6a K" xfId="18973" xr:uid="{00000000-0005-0000-0000-0000FA9C0000}"/>
    <cellStyle name="40% - Dekorfärg4 3 2 6" xfId="2469" xr:uid="{00000000-0005-0000-0000-0000FB9C0000}"/>
    <cellStyle name="40% - Dekorfärg4 3 2 6 2" xfId="6855" xr:uid="{00000000-0005-0000-0000-0000FC9C0000}"/>
    <cellStyle name="40% - Dekorfärg4 3 2 6 2 2" xfId="15740" xr:uid="{00000000-0005-0000-0000-0000FD9C0000}"/>
    <cellStyle name="40% - Dekorfärg4 3 2 6 2 3" xfId="33237" xr:uid="{00000000-0005-0000-0000-0000FE9C0000}"/>
    <cellStyle name="40% - Dekorfärg4 3 2 6 2_Tabell 6a K" xfId="25598" xr:uid="{00000000-0005-0000-0000-0000FF9C0000}"/>
    <cellStyle name="40% - Dekorfärg4 3 2 6 3" xfId="11354" xr:uid="{00000000-0005-0000-0000-0000009D0000}"/>
    <cellStyle name="40% - Dekorfärg4 3 2 6 3 2" xfId="51710" xr:uid="{00000000-0005-0000-0000-0000019D0000}"/>
    <cellStyle name="40% - Dekorfärg4 3 2 6 3 2 2" xfId="51711" xr:uid="{00000000-0005-0000-0000-0000029D0000}"/>
    <cellStyle name="40% - Dekorfärg4 3 2 6 3 3" xfId="51712" xr:uid="{00000000-0005-0000-0000-0000039D0000}"/>
    <cellStyle name="40% - Dekorfärg4 3 2 6 4" xfId="28851" xr:uid="{00000000-0005-0000-0000-0000049D0000}"/>
    <cellStyle name="40% - Dekorfärg4 3 2 6 5" xfId="51713" xr:uid="{00000000-0005-0000-0000-0000059D0000}"/>
    <cellStyle name="40% - Dekorfärg4 3 2 6_Tabell 6a K" xfId="21505" xr:uid="{00000000-0005-0000-0000-0000069D0000}"/>
    <cellStyle name="40% - Dekorfärg4 3 2 7" xfId="4662" xr:uid="{00000000-0005-0000-0000-0000079D0000}"/>
    <cellStyle name="40% - Dekorfärg4 3 2 7 2" xfId="13547" xr:uid="{00000000-0005-0000-0000-0000089D0000}"/>
    <cellStyle name="40% - Dekorfärg4 3 2 7 3" xfId="31044" xr:uid="{00000000-0005-0000-0000-0000099D0000}"/>
    <cellStyle name="40% - Dekorfärg4 3 2 7_Tabell 6a K" xfId="26130" xr:uid="{00000000-0005-0000-0000-00000A9D0000}"/>
    <cellStyle name="40% - Dekorfärg4 3 2 8" xfId="9162" xr:uid="{00000000-0005-0000-0000-00000B9D0000}"/>
    <cellStyle name="40% - Dekorfärg4 3 2 8 2" xfId="51714" xr:uid="{00000000-0005-0000-0000-00000C9D0000}"/>
    <cellStyle name="40% - Dekorfärg4 3 2 8 2 2" xfId="51715" xr:uid="{00000000-0005-0000-0000-00000D9D0000}"/>
    <cellStyle name="40% - Dekorfärg4 3 2 8 3" xfId="51716" xr:uid="{00000000-0005-0000-0000-00000E9D0000}"/>
    <cellStyle name="40% - Dekorfärg4 3 2 9" xfId="26659" xr:uid="{00000000-0005-0000-0000-00000F9D0000}"/>
    <cellStyle name="40% - Dekorfärg4 3 2_Tabell 6a K" xfId="23965" xr:uid="{00000000-0005-0000-0000-0000109D0000}"/>
    <cellStyle name="40% - Dekorfärg4 3 3" xfId="333" xr:uid="{00000000-0005-0000-0000-0000119D0000}"/>
    <cellStyle name="40% - Dekorfärg4 3 3 10" xfId="51717" xr:uid="{00000000-0005-0000-0000-0000129D0000}"/>
    <cellStyle name="40% - Dekorfärg4 3 3 11" xfId="51718" xr:uid="{00000000-0005-0000-0000-0000139D0000}"/>
    <cellStyle name="40% - Dekorfärg4 3 3 2" xfId="545" xr:uid="{00000000-0005-0000-0000-0000149D0000}"/>
    <cellStyle name="40% - Dekorfärg4 3 3 2 2" xfId="969" xr:uid="{00000000-0005-0000-0000-0000159D0000}"/>
    <cellStyle name="40% - Dekorfärg4 3 3 2 2 2" xfId="1963" xr:uid="{00000000-0005-0000-0000-0000169D0000}"/>
    <cellStyle name="40% - Dekorfärg4 3 3 2 2 2 2" xfId="4155" xr:uid="{00000000-0005-0000-0000-0000179D0000}"/>
    <cellStyle name="40% - Dekorfärg4 3 3 2 2 2 2 2" xfId="8541" xr:uid="{00000000-0005-0000-0000-0000189D0000}"/>
    <cellStyle name="40% - Dekorfärg4 3 3 2 2 2 2 2 2" xfId="17426" xr:uid="{00000000-0005-0000-0000-0000199D0000}"/>
    <cellStyle name="40% - Dekorfärg4 3 3 2 2 2 2 2 2 2" xfId="51719" xr:uid="{00000000-0005-0000-0000-00001A9D0000}"/>
    <cellStyle name="40% - Dekorfärg4 3 3 2 2 2 2 2 3" xfId="34923" xr:uid="{00000000-0005-0000-0000-00001B9D0000}"/>
    <cellStyle name="40% - Dekorfärg4 3 3 2 2 2 2 2_Tabell 6a K" xfId="22956" xr:uid="{00000000-0005-0000-0000-00001C9D0000}"/>
    <cellStyle name="40% - Dekorfärg4 3 3 2 2 2 2 3" xfId="13040" xr:uid="{00000000-0005-0000-0000-00001D9D0000}"/>
    <cellStyle name="40% - Dekorfärg4 3 3 2 2 2 2 4" xfId="30537" xr:uid="{00000000-0005-0000-0000-00001E9D0000}"/>
    <cellStyle name="40% - Dekorfärg4 3 3 2 2 2 2_Tabell 6a K" xfId="18473" xr:uid="{00000000-0005-0000-0000-00001F9D0000}"/>
    <cellStyle name="40% - Dekorfärg4 3 3 2 2 2 3" xfId="6348" xr:uid="{00000000-0005-0000-0000-0000209D0000}"/>
    <cellStyle name="40% - Dekorfärg4 3 3 2 2 2 3 2" xfId="15233" xr:uid="{00000000-0005-0000-0000-0000219D0000}"/>
    <cellStyle name="40% - Dekorfärg4 3 3 2 2 2 3 3" xfId="32730" xr:uid="{00000000-0005-0000-0000-0000229D0000}"/>
    <cellStyle name="40% - Dekorfärg4 3 3 2 2 2 3_Tabell 6a K" xfId="23132" xr:uid="{00000000-0005-0000-0000-0000239D0000}"/>
    <cellStyle name="40% - Dekorfärg4 3 3 2 2 2 4" xfId="10848" xr:uid="{00000000-0005-0000-0000-0000249D0000}"/>
    <cellStyle name="40% - Dekorfärg4 3 3 2 2 2 4 2" xfId="51720" xr:uid="{00000000-0005-0000-0000-0000259D0000}"/>
    <cellStyle name="40% - Dekorfärg4 3 3 2 2 2 4 2 2" xfId="51721" xr:uid="{00000000-0005-0000-0000-0000269D0000}"/>
    <cellStyle name="40% - Dekorfärg4 3 3 2 2 2 4 3" xfId="51722" xr:uid="{00000000-0005-0000-0000-0000279D0000}"/>
    <cellStyle name="40% - Dekorfärg4 3 3 2 2 2 5" xfId="28345" xr:uid="{00000000-0005-0000-0000-0000289D0000}"/>
    <cellStyle name="40% - Dekorfärg4 3 3 2 2 2 6" xfId="51723" xr:uid="{00000000-0005-0000-0000-0000299D0000}"/>
    <cellStyle name="40% - Dekorfärg4 3 3 2 2 2_Tabell 6a K" xfId="21938" xr:uid="{00000000-0005-0000-0000-00002A9D0000}"/>
    <cellStyle name="40% - Dekorfärg4 3 3 2 2 3" xfId="3161" xr:uid="{00000000-0005-0000-0000-00002B9D0000}"/>
    <cellStyle name="40% - Dekorfärg4 3 3 2 2 3 2" xfId="7547" xr:uid="{00000000-0005-0000-0000-00002C9D0000}"/>
    <cellStyle name="40% - Dekorfärg4 3 3 2 2 3 2 2" xfId="16432" xr:uid="{00000000-0005-0000-0000-00002D9D0000}"/>
    <cellStyle name="40% - Dekorfärg4 3 3 2 2 3 2 3" xfId="33929" xr:uid="{00000000-0005-0000-0000-00002E9D0000}"/>
    <cellStyle name="40% - Dekorfärg4 3 3 2 2 3 2_Tabell 6a K" xfId="20638" xr:uid="{00000000-0005-0000-0000-00002F9D0000}"/>
    <cellStyle name="40% - Dekorfärg4 3 3 2 2 3 3" xfId="12046" xr:uid="{00000000-0005-0000-0000-0000309D0000}"/>
    <cellStyle name="40% - Dekorfärg4 3 3 2 2 3 3 2" xfId="51724" xr:uid="{00000000-0005-0000-0000-0000319D0000}"/>
    <cellStyle name="40% - Dekorfärg4 3 3 2 2 3 3 2 2" xfId="51725" xr:uid="{00000000-0005-0000-0000-0000329D0000}"/>
    <cellStyle name="40% - Dekorfärg4 3 3 2 2 3 3 3" xfId="51726" xr:uid="{00000000-0005-0000-0000-0000339D0000}"/>
    <cellStyle name="40% - Dekorfärg4 3 3 2 2 3 4" xfId="29543" xr:uid="{00000000-0005-0000-0000-0000349D0000}"/>
    <cellStyle name="40% - Dekorfärg4 3 3 2 2 3 5" xfId="51727" xr:uid="{00000000-0005-0000-0000-0000359D0000}"/>
    <cellStyle name="40% - Dekorfärg4 3 3 2 2 3_Tabell 6a K" xfId="24521" xr:uid="{00000000-0005-0000-0000-0000369D0000}"/>
    <cellStyle name="40% - Dekorfärg4 3 3 2 2 4" xfId="5354" xr:uid="{00000000-0005-0000-0000-0000379D0000}"/>
    <cellStyle name="40% - Dekorfärg4 3 3 2 2 4 2" xfId="14239" xr:uid="{00000000-0005-0000-0000-0000389D0000}"/>
    <cellStyle name="40% - Dekorfärg4 3 3 2 2 4 3" xfId="31736" xr:uid="{00000000-0005-0000-0000-0000399D0000}"/>
    <cellStyle name="40% - Dekorfärg4 3 3 2 2 4_Tabell 6a K" xfId="23313" xr:uid="{00000000-0005-0000-0000-00003A9D0000}"/>
    <cellStyle name="40% - Dekorfärg4 3 3 2 2 5" xfId="9854" xr:uid="{00000000-0005-0000-0000-00003B9D0000}"/>
    <cellStyle name="40% - Dekorfärg4 3 3 2 2 5 2" xfId="51728" xr:uid="{00000000-0005-0000-0000-00003C9D0000}"/>
    <cellStyle name="40% - Dekorfärg4 3 3 2 2 5 2 2" xfId="51729" xr:uid="{00000000-0005-0000-0000-00003D9D0000}"/>
    <cellStyle name="40% - Dekorfärg4 3 3 2 2 5 3" xfId="51730" xr:uid="{00000000-0005-0000-0000-00003E9D0000}"/>
    <cellStyle name="40% - Dekorfärg4 3 3 2 2 6" xfId="27351" xr:uid="{00000000-0005-0000-0000-00003F9D0000}"/>
    <cellStyle name="40% - Dekorfärg4 3 3 2 2 7" xfId="51731" xr:uid="{00000000-0005-0000-0000-0000409D0000}"/>
    <cellStyle name="40% - Dekorfärg4 3 3 2 2_Tabell 6a K" xfId="21654" xr:uid="{00000000-0005-0000-0000-0000419D0000}"/>
    <cellStyle name="40% - Dekorfärg4 3 3 2 3" xfId="1962" xr:uid="{00000000-0005-0000-0000-0000429D0000}"/>
    <cellStyle name="40% - Dekorfärg4 3 3 2 3 2" xfId="4154" xr:uid="{00000000-0005-0000-0000-0000439D0000}"/>
    <cellStyle name="40% - Dekorfärg4 3 3 2 3 2 2" xfId="8540" xr:uid="{00000000-0005-0000-0000-0000449D0000}"/>
    <cellStyle name="40% - Dekorfärg4 3 3 2 3 2 2 2" xfId="17425" xr:uid="{00000000-0005-0000-0000-0000459D0000}"/>
    <cellStyle name="40% - Dekorfärg4 3 3 2 3 2 2 2 2" xfId="51732" xr:uid="{00000000-0005-0000-0000-0000469D0000}"/>
    <cellStyle name="40% - Dekorfärg4 3 3 2 3 2 2 3" xfId="34922" xr:uid="{00000000-0005-0000-0000-0000479D0000}"/>
    <cellStyle name="40% - Dekorfärg4 3 3 2 3 2 2_Tabell 6a K" xfId="24953" xr:uid="{00000000-0005-0000-0000-0000489D0000}"/>
    <cellStyle name="40% - Dekorfärg4 3 3 2 3 2 3" xfId="13039" xr:uid="{00000000-0005-0000-0000-0000499D0000}"/>
    <cellStyle name="40% - Dekorfärg4 3 3 2 3 2 4" xfId="30536" xr:uid="{00000000-0005-0000-0000-00004A9D0000}"/>
    <cellStyle name="40% - Dekorfärg4 3 3 2 3 2_Tabell 6a K" xfId="24111" xr:uid="{00000000-0005-0000-0000-00004B9D0000}"/>
    <cellStyle name="40% - Dekorfärg4 3 3 2 3 3" xfId="6347" xr:uid="{00000000-0005-0000-0000-00004C9D0000}"/>
    <cellStyle name="40% - Dekorfärg4 3 3 2 3 3 2" xfId="15232" xr:uid="{00000000-0005-0000-0000-00004D9D0000}"/>
    <cellStyle name="40% - Dekorfärg4 3 3 2 3 3 3" xfId="32729" xr:uid="{00000000-0005-0000-0000-00004E9D0000}"/>
    <cellStyle name="40% - Dekorfärg4 3 3 2 3 3_Tabell 6a K" xfId="20988" xr:uid="{00000000-0005-0000-0000-00004F9D0000}"/>
    <cellStyle name="40% - Dekorfärg4 3 3 2 3 4" xfId="10847" xr:uid="{00000000-0005-0000-0000-0000509D0000}"/>
    <cellStyle name="40% - Dekorfärg4 3 3 2 3 4 2" xfId="51733" xr:uid="{00000000-0005-0000-0000-0000519D0000}"/>
    <cellStyle name="40% - Dekorfärg4 3 3 2 3 4 2 2" xfId="51734" xr:uid="{00000000-0005-0000-0000-0000529D0000}"/>
    <cellStyle name="40% - Dekorfärg4 3 3 2 3 4 3" xfId="51735" xr:uid="{00000000-0005-0000-0000-0000539D0000}"/>
    <cellStyle name="40% - Dekorfärg4 3 3 2 3 5" xfId="28344" xr:uid="{00000000-0005-0000-0000-0000549D0000}"/>
    <cellStyle name="40% - Dekorfärg4 3 3 2 3 6" xfId="51736" xr:uid="{00000000-0005-0000-0000-0000559D0000}"/>
    <cellStyle name="40% - Dekorfärg4 3 3 2 3_Tabell 6a K" xfId="23825" xr:uid="{00000000-0005-0000-0000-0000569D0000}"/>
    <cellStyle name="40% - Dekorfärg4 3 3 2 4" xfId="2737" xr:uid="{00000000-0005-0000-0000-0000579D0000}"/>
    <cellStyle name="40% - Dekorfärg4 3 3 2 4 2" xfId="7123" xr:uid="{00000000-0005-0000-0000-0000589D0000}"/>
    <cellStyle name="40% - Dekorfärg4 3 3 2 4 2 2" xfId="16008" xr:uid="{00000000-0005-0000-0000-0000599D0000}"/>
    <cellStyle name="40% - Dekorfärg4 3 3 2 4 2 3" xfId="33505" xr:uid="{00000000-0005-0000-0000-00005A9D0000}"/>
    <cellStyle name="40% - Dekorfärg4 3 3 2 4 2_Tabell 6a K" xfId="23580" xr:uid="{00000000-0005-0000-0000-00005B9D0000}"/>
    <cellStyle name="40% - Dekorfärg4 3 3 2 4 3" xfId="11622" xr:uid="{00000000-0005-0000-0000-00005C9D0000}"/>
    <cellStyle name="40% - Dekorfärg4 3 3 2 4 3 2" xfId="51737" xr:uid="{00000000-0005-0000-0000-00005D9D0000}"/>
    <cellStyle name="40% - Dekorfärg4 3 3 2 4 3 2 2" xfId="51738" xr:uid="{00000000-0005-0000-0000-00005E9D0000}"/>
    <cellStyle name="40% - Dekorfärg4 3 3 2 4 3 3" xfId="51739" xr:uid="{00000000-0005-0000-0000-00005F9D0000}"/>
    <cellStyle name="40% - Dekorfärg4 3 3 2 4 4" xfId="29119" xr:uid="{00000000-0005-0000-0000-0000609D0000}"/>
    <cellStyle name="40% - Dekorfärg4 3 3 2 4 5" xfId="51740" xr:uid="{00000000-0005-0000-0000-0000619D0000}"/>
    <cellStyle name="40% - Dekorfärg4 3 3 2 4_Tabell 6a K" xfId="23930" xr:uid="{00000000-0005-0000-0000-0000629D0000}"/>
    <cellStyle name="40% - Dekorfärg4 3 3 2 5" xfId="4930" xr:uid="{00000000-0005-0000-0000-0000639D0000}"/>
    <cellStyle name="40% - Dekorfärg4 3 3 2 5 2" xfId="13815" xr:uid="{00000000-0005-0000-0000-0000649D0000}"/>
    <cellStyle name="40% - Dekorfärg4 3 3 2 5 3" xfId="31312" xr:uid="{00000000-0005-0000-0000-0000659D0000}"/>
    <cellStyle name="40% - Dekorfärg4 3 3 2 5_Tabell 6a K" xfId="25484" xr:uid="{00000000-0005-0000-0000-0000669D0000}"/>
    <cellStyle name="40% - Dekorfärg4 3 3 2 6" xfId="9430" xr:uid="{00000000-0005-0000-0000-0000679D0000}"/>
    <cellStyle name="40% - Dekorfärg4 3 3 2 6 2" xfId="51741" xr:uid="{00000000-0005-0000-0000-0000689D0000}"/>
    <cellStyle name="40% - Dekorfärg4 3 3 2 6 2 2" xfId="51742" xr:uid="{00000000-0005-0000-0000-0000699D0000}"/>
    <cellStyle name="40% - Dekorfärg4 3 3 2 6 3" xfId="51743" xr:uid="{00000000-0005-0000-0000-00006A9D0000}"/>
    <cellStyle name="40% - Dekorfärg4 3 3 2 7" xfId="26927" xr:uid="{00000000-0005-0000-0000-00006B9D0000}"/>
    <cellStyle name="40% - Dekorfärg4 3 3 2 8" xfId="51744" xr:uid="{00000000-0005-0000-0000-00006C9D0000}"/>
    <cellStyle name="40% - Dekorfärg4 3 3 2_Tabell 6a K" xfId="21143" xr:uid="{00000000-0005-0000-0000-00006D9D0000}"/>
    <cellStyle name="40% - Dekorfärg4 3 3 3" xfId="757" xr:uid="{00000000-0005-0000-0000-00006E9D0000}"/>
    <cellStyle name="40% - Dekorfärg4 3 3 3 2" xfId="1964" xr:uid="{00000000-0005-0000-0000-00006F9D0000}"/>
    <cellStyle name="40% - Dekorfärg4 3 3 3 2 2" xfId="4156" xr:uid="{00000000-0005-0000-0000-0000709D0000}"/>
    <cellStyle name="40% - Dekorfärg4 3 3 3 2 2 2" xfId="8542" xr:uid="{00000000-0005-0000-0000-0000719D0000}"/>
    <cellStyle name="40% - Dekorfärg4 3 3 3 2 2 2 2" xfId="17427" xr:uid="{00000000-0005-0000-0000-0000729D0000}"/>
    <cellStyle name="40% - Dekorfärg4 3 3 3 2 2 2 2 2" xfId="51745" xr:uid="{00000000-0005-0000-0000-0000739D0000}"/>
    <cellStyle name="40% - Dekorfärg4 3 3 3 2 2 2 3" xfId="34924" xr:uid="{00000000-0005-0000-0000-0000749D0000}"/>
    <cellStyle name="40% - Dekorfärg4 3 3 3 2 2 2_Tabell 6a K" xfId="22913" xr:uid="{00000000-0005-0000-0000-0000759D0000}"/>
    <cellStyle name="40% - Dekorfärg4 3 3 3 2 2 3" xfId="13041" xr:uid="{00000000-0005-0000-0000-0000769D0000}"/>
    <cellStyle name="40% - Dekorfärg4 3 3 3 2 2 4" xfId="30538" xr:uid="{00000000-0005-0000-0000-0000779D0000}"/>
    <cellStyle name="40% - Dekorfärg4 3 3 3 2 2_Tabell 6a K" xfId="24749" xr:uid="{00000000-0005-0000-0000-0000789D0000}"/>
    <cellStyle name="40% - Dekorfärg4 3 3 3 2 3" xfId="6349" xr:uid="{00000000-0005-0000-0000-0000799D0000}"/>
    <cellStyle name="40% - Dekorfärg4 3 3 3 2 3 2" xfId="15234" xr:uid="{00000000-0005-0000-0000-00007A9D0000}"/>
    <cellStyle name="40% - Dekorfärg4 3 3 3 2 3 3" xfId="32731" xr:uid="{00000000-0005-0000-0000-00007B9D0000}"/>
    <cellStyle name="40% - Dekorfärg4 3 3 3 2 3_Tabell 6a K" xfId="20561" xr:uid="{00000000-0005-0000-0000-00007C9D0000}"/>
    <cellStyle name="40% - Dekorfärg4 3 3 3 2 4" xfId="10849" xr:uid="{00000000-0005-0000-0000-00007D9D0000}"/>
    <cellStyle name="40% - Dekorfärg4 3 3 3 2 4 2" xfId="51746" xr:uid="{00000000-0005-0000-0000-00007E9D0000}"/>
    <cellStyle name="40% - Dekorfärg4 3 3 3 2 4 2 2" xfId="51747" xr:uid="{00000000-0005-0000-0000-00007F9D0000}"/>
    <cellStyle name="40% - Dekorfärg4 3 3 3 2 4 3" xfId="51748" xr:uid="{00000000-0005-0000-0000-0000809D0000}"/>
    <cellStyle name="40% - Dekorfärg4 3 3 3 2 5" xfId="28346" xr:uid="{00000000-0005-0000-0000-0000819D0000}"/>
    <cellStyle name="40% - Dekorfärg4 3 3 3 2 6" xfId="51749" xr:uid="{00000000-0005-0000-0000-0000829D0000}"/>
    <cellStyle name="40% - Dekorfärg4 3 3 3 2_Tabell 6a K" xfId="26281" xr:uid="{00000000-0005-0000-0000-0000839D0000}"/>
    <cellStyle name="40% - Dekorfärg4 3 3 3 3" xfId="2949" xr:uid="{00000000-0005-0000-0000-0000849D0000}"/>
    <cellStyle name="40% - Dekorfärg4 3 3 3 3 2" xfId="7335" xr:uid="{00000000-0005-0000-0000-0000859D0000}"/>
    <cellStyle name="40% - Dekorfärg4 3 3 3 3 2 2" xfId="16220" xr:uid="{00000000-0005-0000-0000-0000869D0000}"/>
    <cellStyle name="40% - Dekorfärg4 3 3 3 3 2 3" xfId="33717" xr:uid="{00000000-0005-0000-0000-0000879D0000}"/>
    <cellStyle name="40% - Dekorfärg4 3 3 3 3 2_Tabell 6a K" xfId="19125" xr:uid="{00000000-0005-0000-0000-0000889D0000}"/>
    <cellStyle name="40% - Dekorfärg4 3 3 3 3 3" xfId="11834" xr:uid="{00000000-0005-0000-0000-0000899D0000}"/>
    <cellStyle name="40% - Dekorfärg4 3 3 3 3 3 2" xfId="51750" xr:uid="{00000000-0005-0000-0000-00008A9D0000}"/>
    <cellStyle name="40% - Dekorfärg4 3 3 3 3 3 2 2" xfId="51751" xr:uid="{00000000-0005-0000-0000-00008B9D0000}"/>
    <cellStyle name="40% - Dekorfärg4 3 3 3 3 3 3" xfId="51752" xr:uid="{00000000-0005-0000-0000-00008C9D0000}"/>
    <cellStyle name="40% - Dekorfärg4 3 3 3 3 4" xfId="29331" xr:uid="{00000000-0005-0000-0000-00008D9D0000}"/>
    <cellStyle name="40% - Dekorfärg4 3 3 3 3 5" xfId="51753" xr:uid="{00000000-0005-0000-0000-00008E9D0000}"/>
    <cellStyle name="40% - Dekorfärg4 3 3 3 3_Tabell 6a K" xfId="25900" xr:uid="{00000000-0005-0000-0000-00008F9D0000}"/>
    <cellStyle name="40% - Dekorfärg4 3 3 3 4" xfId="5142" xr:uid="{00000000-0005-0000-0000-0000909D0000}"/>
    <cellStyle name="40% - Dekorfärg4 3 3 3 4 2" xfId="14027" xr:uid="{00000000-0005-0000-0000-0000919D0000}"/>
    <cellStyle name="40% - Dekorfärg4 3 3 3 4 3" xfId="31524" xr:uid="{00000000-0005-0000-0000-0000929D0000}"/>
    <cellStyle name="40% - Dekorfärg4 3 3 3 4_Tabell 6a K" xfId="19653" xr:uid="{00000000-0005-0000-0000-0000939D0000}"/>
    <cellStyle name="40% - Dekorfärg4 3 3 3 5" xfId="9642" xr:uid="{00000000-0005-0000-0000-0000949D0000}"/>
    <cellStyle name="40% - Dekorfärg4 3 3 3 5 2" xfId="51754" xr:uid="{00000000-0005-0000-0000-0000959D0000}"/>
    <cellStyle name="40% - Dekorfärg4 3 3 3 5 2 2" xfId="51755" xr:uid="{00000000-0005-0000-0000-0000969D0000}"/>
    <cellStyle name="40% - Dekorfärg4 3 3 3 5 3" xfId="51756" xr:uid="{00000000-0005-0000-0000-0000979D0000}"/>
    <cellStyle name="40% - Dekorfärg4 3 3 3 6" xfId="27139" xr:uid="{00000000-0005-0000-0000-0000989D0000}"/>
    <cellStyle name="40% - Dekorfärg4 3 3 3 7" xfId="51757" xr:uid="{00000000-0005-0000-0000-0000999D0000}"/>
    <cellStyle name="40% - Dekorfärg4 3 3 3_Tabell 6a K" xfId="25995" xr:uid="{00000000-0005-0000-0000-00009A9D0000}"/>
    <cellStyle name="40% - Dekorfärg4 3 3 4" xfId="1181" xr:uid="{00000000-0005-0000-0000-00009B9D0000}"/>
    <cellStyle name="40% - Dekorfärg4 3 3 4 2" xfId="1965" xr:uid="{00000000-0005-0000-0000-00009C9D0000}"/>
    <cellStyle name="40% - Dekorfärg4 3 3 4 2 2" xfId="4157" xr:uid="{00000000-0005-0000-0000-00009D9D0000}"/>
    <cellStyle name="40% - Dekorfärg4 3 3 4 2 2 2" xfId="8543" xr:uid="{00000000-0005-0000-0000-00009E9D0000}"/>
    <cellStyle name="40% - Dekorfärg4 3 3 4 2 2 2 2" xfId="17428" xr:uid="{00000000-0005-0000-0000-00009F9D0000}"/>
    <cellStyle name="40% - Dekorfärg4 3 3 4 2 2 2 2 2" xfId="51758" xr:uid="{00000000-0005-0000-0000-0000A09D0000}"/>
    <cellStyle name="40% - Dekorfärg4 3 3 4 2 2 2 3" xfId="34925" xr:uid="{00000000-0005-0000-0000-0000A19D0000}"/>
    <cellStyle name="40% - Dekorfärg4 3 3 4 2 2 2_Tabell 6a K" xfId="21940" xr:uid="{00000000-0005-0000-0000-0000A29D0000}"/>
    <cellStyle name="40% - Dekorfärg4 3 3 4 2 2 3" xfId="13042" xr:uid="{00000000-0005-0000-0000-0000A39D0000}"/>
    <cellStyle name="40% - Dekorfärg4 3 3 4 2 2 4" xfId="30539" xr:uid="{00000000-0005-0000-0000-0000A49D0000}"/>
    <cellStyle name="40% - Dekorfärg4 3 3 4 2 2_Tabell 6a K" xfId="19505" xr:uid="{00000000-0005-0000-0000-0000A59D0000}"/>
    <cellStyle name="40% - Dekorfärg4 3 3 4 2 3" xfId="6350" xr:uid="{00000000-0005-0000-0000-0000A69D0000}"/>
    <cellStyle name="40% - Dekorfärg4 3 3 4 2 3 2" xfId="15235" xr:uid="{00000000-0005-0000-0000-0000A79D0000}"/>
    <cellStyle name="40% - Dekorfärg4 3 3 4 2 3 3" xfId="32732" xr:uid="{00000000-0005-0000-0000-0000A89D0000}"/>
    <cellStyle name="40% - Dekorfärg4 3 3 4 2 3_Tabell 6a K" xfId="23627" xr:uid="{00000000-0005-0000-0000-0000A99D0000}"/>
    <cellStyle name="40% - Dekorfärg4 3 3 4 2 4" xfId="10850" xr:uid="{00000000-0005-0000-0000-0000AA9D0000}"/>
    <cellStyle name="40% - Dekorfärg4 3 3 4 2 4 2" xfId="51759" xr:uid="{00000000-0005-0000-0000-0000AB9D0000}"/>
    <cellStyle name="40% - Dekorfärg4 3 3 4 2 4 2 2" xfId="51760" xr:uid="{00000000-0005-0000-0000-0000AC9D0000}"/>
    <cellStyle name="40% - Dekorfärg4 3 3 4 2 4 3" xfId="51761" xr:uid="{00000000-0005-0000-0000-0000AD9D0000}"/>
    <cellStyle name="40% - Dekorfärg4 3 3 4 2 5" xfId="28347" xr:uid="{00000000-0005-0000-0000-0000AE9D0000}"/>
    <cellStyle name="40% - Dekorfärg4 3 3 4 2 6" xfId="51762" xr:uid="{00000000-0005-0000-0000-0000AF9D0000}"/>
    <cellStyle name="40% - Dekorfärg4 3 3 4 2_Tabell 6a K" xfId="25480" xr:uid="{00000000-0005-0000-0000-0000B09D0000}"/>
    <cellStyle name="40% - Dekorfärg4 3 3 4 3" xfId="3373" xr:uid="{00000000-0005-0000-0000-0000B19D0000}"/>
    <cellStyle name="40% - Dekorfärg4 3 3 4 3 2" xfId="7759" xr:uid="{00000000-0005-0000-0000-0000B29D0000}"/>
    <cellStyle name="40% - Dekorfärg4 3 3 4 3 2 2" xfId="16644" xr:uid="{00000000-0005-0000-0000-0000B39D0000}"/>
    <cellStyle name="40% - Dekorfärg4 3 3 4 3 2 3" xfId="34141" xr:uid="{00000000-0005-0000-0000-0000B49D0000}"/>
    <cellStyle name="40% - Dekorfärg4 3 3 4 3 2_Tabell 6a K" xfId="20608" xr:uid="{00000000-0005-0000-0000-0000B59D0000}"/>
    <cellStyle name="40% - Dekorfärg4 3 3 4 3 3" xfId="12258" xr:uid="{00000000-0005-0000-0000-0000B69D0000}"/>
    <cellStyle name="40% - Dekorfärg4 3 3 4 3 3 2" xfId="51763" xr:uid="{00000000-0005-0000-0000-0000B79D0000}"/>
    <cellStyle name="40% - Dekorfärg4 3 3 4 3 3 2 2" xfId="51764" xr:uid="{00000000-0005-0000-0000-0000B89D0000}"/>
    <cellStyle name="40% - Dekorfärg4 3 3 4 3 3 3" xfId="51765" xr:uid="{00000000-0005-0000-0000-0000B99D0000}"/>
    <cellStyle name="40% - Dekorfärg4 3 3 4 3 4" xfId="29755" xr:uid="{00000000-0005-0000-0000-0000BA9D0000}"/>
    <cellStyle name="40% - Dekorfärg4 3 3 4 3 5" xfId="51766" xr:uid="{00000000-0005-0000-0000-0000BB9D0000}"/>
    <cellStyle name="40% - Dekorfärg4 3 3 4 3_Tabell 6a K" xfId="17901" xr:uid="{00000000-0005-0000-0000-0000BC9D0000}"/>
    <cellStyle name="40% - Dekorfärg4 3 3 4 4" xfId="5566" xr:uid="{00000000-0005-0000-0000-0000BD9D0000}"/>
    <cellStyle name="40% - Dekorfärg4 3 3 4 4 2" xfId="14451" xr:uid="{00000000-0005-0000-0000-0000BE9D0000}"/>
    <cellStyle name="40% - Dekorfärg4 3 3 4 4 3" xfId="31948" xr:uid="{00000000-0005-0000-0000-0000BF9D0000}"/>
    <cellStyle name="40% - Dekorfärg4 3 3 4 4_Tabell 6a K" xfId="22808" xr:uid="{00000000-0005-0000-0000-0000C09D0000}"/>
    <cellStyle name="40% - Dekorfärg4 3 3 4 5" xfId="10066" xr:uid="{00000000-0005-0000-0000-0000C19D0000}"/>
    <cellStyle name="40% - Dekorfärg4 3 3 4 5 2" xfId="51767" xr:uid="{00000000-0005-0000-0000-0000C29D0000}"/>
    <cellStyle name="40% - Dekorfärg4 3 3 4 5 2 2" xfId="51768" xr:uid="{00000000-0005-0000-0000-0000C39D0000}"/>
    <cellStyle name="40% - Dekorfärg4 3 3 4 5 3" xfId="51769" xr:uid="{00000000-0005-0000-0000-0000C49D0000}"/>
    <cellStyle name="40% - Dekorfärg4 3 3 4 6" xfId="27563" xr:uid="{00000000-0005-0000-0000-0000C59D0000}"/>
    <cellStyle name="40% - Dekorfärg4 3 3 4 7" xfId="51770" xr:uid="{00000000-0005-0000-0000-0000C69D0000}"/>
    <cellStyle name="40% - Dekorfärg4 3 3 4_Tabell 6a K" xfId="23579" xr:uid="{00000000-0005-0000-0000-0000C79D0000}"/>
    <cellStyle name="40% - Dekorfärg4 3 3 5" xfId="1961" xr:uid="{00000000-0005-0000-0000-0000C89D0000}"/>
    <cellStyle name="40% - Dekorfärg4 3 3 5 2" xfId="4153" xr:uid="{00000000-0005-0000-0000-0000C99D0000}"/>
    <cellStyle name="40% - Dekorfärg4 3 3 5 2 2" xfId="8539" xr:uid="{00000000-0005-0000-0000-0000CA9D0000}"/>
    <cellStyle name="40% - Dekorfärg4 3 3 5 2 2 2" xfId="17424" xr:uid="{00000000-0005-0000-0000-0000CB9D0000}"/>
    <cellStyle name="40% - Dekorfärg4 3 3 5 2 2 2 2" xfId="51771" xr:uid="{00000000-0005-0000-0000-0000CC9D0000}"/>
    <cellStyle name="40% - Dekorfärg4 3 3 5 2 2 3" xfId="34921" xr:uid="{00000000-0005-0000-0000-0000CD9D0000}"/>
    <cellStyle name="40% - Dekorfärg4 3 3 5 2 2_Tabell 6a K" xfId="24690" xr:uid="{00000000-0005-0000-0000-0000CE9D0000}"/>
    <cellStyle name="40% - Dekorfärg4 3 3 5 2 3" xfId="13038" xr:uid="{00000000-0005-0000-0000-0000CF9D0000}"/>
    <cellStyle name="40% - Dekorfärg4 3 3 5 2 4" xfId="30535" xr:uid="{00000000-0005-0000-0000-0000D09D0000}"/>
    <cellStyle name="40% - Dekorfärg4 3 3 5 2_Tabell 6a K" xfId="24363" xr:uid="{00000000-0005-0000-0000-0000D19D0000}"/>
    <cellStyle name="40% - Dekorfärg4 3 3 5 3" xfId="6346" xr:uid="{00000000-0005-0000-0000-0000D29D0000}"/>
    <cellStyle name="40% - Dekorfärg4 3 3 5 3 2" xfId="15231" xr:uid="{00000000-0005-0000-0000-0000D39D0000}"/>
    <cellStyle name="40% - Dekorfärg4 3 3 5 3 3" xfId="32728" xr:uid="{00000000-0005-0000-0000-0000D49D0000}"/>
    <cellStyle name="40% - Dekorfärg4 3 3 5 3_Tabell 6a K" xfId="22785" xr:uid="{00000000-0005-0000-0000-0000D59D0000}"/>
    <cellStyle name="40% - Dekorfärg4 3 3 5 4" xfId="10846" xr:uid="{00000000-0005-0000-0000-0000D69D0000}"/>
    <cellStyle name="40% - Dekorfärg4 3 3 5 4 2" xfId="51772" xr:uid="{00000000-0005-0000-0000-0000D79D0000}"/>
    <cellStyle name="40% - Dekorfärg4 3 3 5 4 2 2" xfId="51773" xr:uid="{00000000-0005-0000-0000-0000D89D0000}"/>
    <cellStyle name="40% - Dekorfärg4 3 3 5 4 3" xfId="51774" xr:uid="{00000000-0005-0000-0000-0000D99D0000}"/>
    <cellStyle name="40% - Dekorfärg4 3 3 5 5" xfId="28343" xr:uid="{00000000-0005-0000-0000-0000DA9D0000}"/>
    <cellStyle name="40% - Dekorfärg4 3 3 5 6" xfId="51775" xr:uid="{00000000-0005-0000-0000-0000DB9D0000}"/>
    <cellStyle name="40% - Dekorfärg4 3 3 5_Tabell 6a K" xfId="25212" xr:uid="{00000000-0005-0000-0000-0000DC9D0000}"/>
    <cellStyle name="40% - Dekorfärg4 3 3 6" xfId="2525" xr:uid="{00000000-0005-0000-0000-0000DD9D0000}"/>
    <cellStyle name="40% - Dekorfärg4 3 3 6 2" xfId="6911" xr:uid="{00000000-0005-0000-0000-0000DE9D0000}"/>
    <cellStyle name="40% - Dekorfärg4 3 3 6 2 2" xfId="15796" xr:uid="{00000000-0005-0000-0000-0000DF9D0000}"/>
    <cellStyle name="40% - Dekorfärg4 3 3 6 2 3" xfId="33293" xr:uid="{00000000-0005-0000-0000-0000E09D0000}"/>
    <cellStyle name="40% - Dekorfärg4 3 3 6 2_Tabell 6a K" xfId="18565" xr:uid="{00000000-0005-0000-0000-0000E19D0000}"/>
    <cellStyle name="40% - Dekorfärg4 3 3 6 3" xfId="11410" xr:uid="{00000000-0005-0000-0000-0000E29D0000}"/>
    <cellStyle name="40% - Dekorfärg4 3 3 6 3 2" xfId="51776" xr:uid="{00000000-0005-0000-0000-0000E39D0000}"/>
    <cellStyle name="40% - Dekorfärg4 3 3 6 3 2 2" xfId="51777" xr:uid="{00000000-0005-0000-0000-0000E49D0000}"/>
    <cellStyle name="40% - Dekorfärg4 3 3 6 3 3" xfId="51778" xr:uid="{00000000-0005-0000-0000-0000E59D0000}"/>
    <cellStyle name="40% - Dekorfärg4 3 3 6 4" xfId="28907" xr:uid="{00000000-0005-0000-0000-0000E69D0000}"/>
    <cellStyle name="40% - Dekorfärg4 3 3 6 5" xfId="51779" xr:uid="{00000000-0005-0000-0000-0000E79D0000}"/>
    <cellStyle name="40% - Dekorfärg4 3 3 6_Tabell 6a K" xfId="25297" xr:uid="{00000000-0005-0000-0000-0000E89D0000}"/>
    <cellStyle name="40% - Dekorfärg4 3 3 7" xfId="4718" xr:uid="{00000000-0005-0000-0000-0000E99D0000}"/>
    <cellStyle name="40% - Dekorfärg4 3 3 7 2" xfId="13603" xr:uid="{00000000-0005-0000-0000-0000EA9D0000}"/>
    <cellStyle name="40% - Dekorfärg4 3 3 7 3" xfId="31100" xr:uid="{00000000-0005-0000-0000-0000EB9D0000}"/>
    <cellStyle name="40% - Dekorfärg4 3 3 7_Tabell 6a K" xfId="25132" xr:uid="{00000000-0005-0000-0000-0000EC9D0000}"/>
    <cellStyle name="40% - Dekorfärg4 3 3 8" xfId="9218" xr:uid="{00000000-0005-0000-0000-0000ED9D0000}"/>
    <cellStyle name="40% - Dekorfärg4 3 3 8 2" xfId="51780" xr:uid="{00000000-0005-0000-0000-0000EE9D0000}"/>
    <cellStyle name="40% - Dekorfärg4 3 3 8 2 2" xfId="51781" xr:uid="{00000000-0005-0000-0000-0000EF9D0000}"/>
    <cellStyle name="40% - Dekorfärg4 3 3 8 3" xfId="51782" xr:uid="{00000000-0005-0000-0000-0000F09D0000}"/>
    <cellStyle name="40% - Dekorfärg4 3 3 9" xfId="26715" xr:uid="{00000000-0005-0000-0000-0000F19D0000}"/>
    <cellStyle name="40% - Dekorfärg4 3 3_Tabell 6a K" xfId="25748" xr:uid="{00000000-0005-0000-0000-0000F29D0000}"/>
    <cellStyle name="40% - Dekorfärg4 3 4" xfId="227" xr:uid="{00000000-0005-0000-0000-0000F39D0000}"/>
    <cellStyle name="40% - Dekorfärg4 3 4 10" xfId="51783" xr:uid="{00000000-0005-0000-0000-0000F49D0000}"/>
    <cellStyle name="40% - Dekorfärg4 3 4 11" xfId="51784" xr:uid="{00000000-0005-0000-0000-0000F59D0000}"/>
    <cellStyle name="40% - Dekorfärg4 3 4 2" xfId="439" xr:uid="{00000000-0005-0000-0000-0000F69D0000}"/>
    <cellStyle name="40% - Dekorfärg4 3 4 2 2" xfId="863" xr:uid="{00000000-0005-0000-0000-0000F79D0000}"/>
    <cellStyle name="40% - Dekorfärg4 3 4 2 2 2" xfId="1968" xr:uid="{00000000-0005-0000-0000-0000F89D0000}"/>
    <cellStyle name="40% - Dekorfärg4 3 4 2 2 2 2" xfId="4160" xr:uid="{00000000-0005-0000-0000-0000F99D0000}"/>
    <cellStyle name="40% - Dekorfärg4 3 4 2 2 2 2 2" xfId="8546" xr:uid="{00000000-0005-0000-0000-0000FA9D0000}"/>
    <cellStyle name="40% - Dekorfärg4 3 4 2 2 2 2 2 2" xfId="17431" xr:uid="{00000000-0005-0000-0000-0000FB9D0000}"/>
    <cellStyle name="40% - Dekorfärg4 3 4 2 2 2 2 2 2 2" xfId="51785" xr:uid="{00000000-0005-0000-0000-0000FC9D0000}"/>
    <cellStyle name="40% - Dekorfärg4 3 4 2 2 2 2 2 3" xfId="34928" xr:uid="{00000000-0005-0000-0000-0000FD9D0000}"/>
    <cellStyle name="40% - Dekorfärg4 3 4 2 2 2 2 2_Tabell 6a K" xfId="25875" xr:uid="{00000000-0005-0000-0000-0000FE9D0000}"/>
    <cellStyle name="40% - Dekorfärg4 3 4 2 2 2 2 3" xfId="13045" xr:uid="{00000000-0005-0000-0000-0000FF9D0000}"/>
    <cellStyle name="40% - Dekorfärg4 3 4 2 2 2 2 4" xfId="30542" xr:uid="{00000000-0005-0000-0000-0000009E0000}"/>
    <cellStyle name="40% - Dekorfärg4 3 4 2 2 2 2_Tabell 6a K" xfId="17841" xr:uid="{00000000-0005-0000-0000-0000019E0000}"/>
    <cellStyle name="40% - Dekorfärg4 3 4 2 2 2 3" xfId="6353" xr:uid="{00000000-0005-0000-0000-0000029E0000}"/>
    <cellStyle name="40% - Dekorfärg4 3 4 2 2 2 3 2" xfId="15238" xr:uid="{00000000-0005-0000-0000-0000039E0000}"/>
    <cellStyle name="40% - Dekorfärg4 3 4 2 2 2 3 3" xfId="32735" xr:uid="{00000000-0005-0000-0000-0000049E0000}"/>
    <cellStyle name="40% - Dekorfärg4 3 4 2 2 2 3_Tabell 6a K" xfId="22457" xr:uid="{00000000-0005-0000-0000-0000059E0000}"/>
    <cellStyle name="40% - Dekorfärg4 3 4 2 2 2 4" xfId="10853" xr:uid="{00000000-0005-0000-0000-0000069E0000}"/>
    <cellStyle name="40% - Dekorfärg4 3 4 2 2 2 4 2" xfId="51786" xr:uid="{00000000-0005-0000-0000-0000079E0000}"/>
    <cellStyle name="40% - Dekorfärg4 3 4 2 2 2 4 2 2" xfId="51787" xr:uid="{00000000-0005-0000-0000-0000089E0000}"/>
    <cellStyle name="40% - Dekorfärg4 3 4 2 2 2 4 3" xfId="51788" xr:uid="{00000000-0005-0000-0000-0000099E0000}"/>
    <cellStyle name="40% - Dekorfärg4 3 4 2 2 2 5" xfId="28350" xr:uid="{00000000-0005-0000-0000-00000A9E0000}"/>
    <cellStyle name="40% - Dekorfärg4 3 4 2 2 2 6" xfId="51789" xr:uid="{00000000-0005-0000-0000-00000B9E0000}"/>
    <cellStyle name="40% - Dekorfärg4 3 4 2 2 2_Tabell 6a K" xfId="22519" xr:uid="{00000000-0005-0000-0000-00000C9E0000}"/>
    <cellStyle name="40% - Dekorfärg4 3 4 2 2 3" xfId="3055" xr:uid="{00000000-0005-0000-0000-00000D9E0000}"/>
    <cellStyle name="40% - Dekorfärg4 3 4 2 2 3 2" xfId="7441" xr:uid="{00000000-0005-0000-0000-00000E9E0000}"/>
    <cellStyle name="40% - Dekorfärg4 3 4 2 2 3 2 2" xfId="16326" xr:uid="{00000000-0005-0000-0000-00000F9E0000}"/>
    <cellStyle name="40% - Dekorfärg4 3 4 2 2 3 2 3" xfId="33823" xr:uid="{00000000-0005-0000-0000-0000109E0000}"/>
    <cellStyle name="40% - Dekorfärg4 3 4 2 2 3 2_Tabell 6a K" xfId="25747" xr:uid="{00000000-0005-0000-0000-0000119E0000}"/>
    <cellStyle name="40% - Dekorfärg4 3 4 2 2 3 3" xfId="11940" xr:uid="{00000000-0005-0000-0000-0000129E0000}"/>
    <cellStyle name="40% - Dekorfärg4 3 4 2 2 3 3 2" xfId="51790" xr:uid="{00000000-0005-0000-0000-0000139E0000}"/>
    <cellStyle name="40% - Dekorfärg4 3 4 2 2 3 3 2 2" xfId="51791" xr:uid="{00000000-0005-0000-0000-0000149E0000}"/>
    <cellStyle name="40% - Dekorfärg4 3 4 2 2 3 3 3" xfId="51792" xr:uid="{00000000-0005-0000-0000-0000159E0000}"/>
    <cellStyle name="40% - Dekorfärg4 3 4 2 2 3 4" xfId="29437" xr:uid="{00000000-0005-0000-0000-0000169E0000}"/>
    <cellStyle name="40% - Dekorfärg4 3 4 2 2 3 5" xfId="51793" xr:uid="{00000000-0005-0000-0000-0000179E0000}"/>
    <cellStyle name="40% - Dekorfärg4 3 4 2 2 3_Tabell 6a K" xfId="24741" xr:uid="{00000000-0005-0000-0000-0000189E0000}"/>
    <cellStyle name="40% - Dekorfärg4 3 4 2 2 4" xfId="5248" xr:uid="{00000000-0005-0000-0000-0000199E0000}"/>
    <cellStyle name="40% - Dekorfärg4 3 4 2 2 4 2" xfId="14133" xr:uid="{00000000-0005-0000-0000-00001A9E0000}"/>
    <cellStyle name="40% - Dekorfärg4 3 4 2 2 4 3" xfId="31630" xr:uid="{00000000-0005-0000-0000-00001B9E0000}"/>
    <cellStyle name="40% - Dekorfärg4 3 4 2 2 4_Tabell 6a K" xfId="21139" xr:uid="{00000000-0005-0000-0000-00001C9E0000}"/>
    <cellStyle name="40% - Dekorfärg4 3 4 2 2 5" xfId="9748" xr:uid="{00000000-0005-0000-0000-00001D9E0000}"/>
    <cellStyle name="40% - Dekorfärg4 3 4 2 2 5 2" xfId="51794" xr:uid="{00000000-0005-0000-0000-00001E9E0000}"/>
    <cellStyle name="40% - Dekorfärg4 3 4 2 2 5 2 2" xfId="51795" xr:uid="{00000000-0005-0000-0000-00001F9E0000}"/>
    <cellStyle name="40% - Dekorfärg4 3 4 2 2 5 3" xfId="51796" xr:uid="{00000000-0005-0000-0000-0000209E0000}"/>
    <cellStyle name="40% - Dekorfärg4 3 4 2 2 6" xfId="27245" xr:uid="{00000000-0005-0000-0000-0000219E0000}"/>
    <cellStyle name="40% - Dekorfärg4 3 4 2 2 7" xfId="51797" xr:uid="{00000000-0005-0000-0000-0000229E0000}"/>
    <cellStyle name="40% - Dekorfärg4 3 4 2 2_Tabell 6a K" xfId="17920" xr:uid="{00000000-0005-0000-0000-0000239E0000}"/>
    <cellStyle name="40% - Dekorfärg4 3 4 2 3" xfId="1967" xr:uid="{00000000-0005-0000-0000-0000249E0000}"/>
    <cellStyle name="40% - Dekorfärg4 3 4 2 3 2" xfId="4159" xr:uid="{00000000-0005-0000-0000-0000259E0000}"/>
    <cellStyle name="40% - Dekorfärg4 3 4 2 3 2 2" xfId="8545" xr:uid="{00000000-0005-0000-0000-0000269E0000}"/>
    <cellStyle name="40% - Dekorfärg4 3 4 2 3 2 2 2" xfId="17430" xr:uid="{00000000-0005-0000-0000-0000279E0000}"/>
    <cellStyle name="40% - Dekorfärg4 3 4 2 3 2 2 2 2" xfId="51798" xr:uid="{00000000-0005-0000-0000-0000289E0000}"/>
    <cellStyle name="40% - Dekorfärg4 3 4 2 3 2 2 3" xfId="34927" xr:uid="{00000000-0005-0000-0000-0000299E0000}"/>
    <cellStyle name="40% - Dekorfärg4 3 4 2 3 2 2_Tabell 6a K" xfId="21485" xr:uid="{00000000-0005-0000-0000-00002A9E0000}"/>
    <cellStyle name="40% - Dekorfärg4 3 4 2 3 2 3" xfId="13044" xr:uid="{00000000-0005-0000-0000-00002B9E0000}"/>
    <cellStyle name="40% - Dekorfärg4 3 4 2 3 2 4" xfId="30541" xr:uid="{00000000-0005-0000-0000-00002C9E0000}"/>
    <cellStyle name="40% - Dekorfärg4 3 4 2 3 2_Tabell 6a K" xfId="19770" xr:uid="{00000000-0005-0000-0000-00002D9E0000}"/>
    <cellStyle name="40% - Dekorfärg4 3 4 2 3 3" xfId="6352" xr:uid="{00000000-0005-0000-0000-00002E9E0000}"/>
    <cellStyle name="40% - Dekorfärg4 3 4 2 3 3 2" xfId="15237" xr:uid="{00000000-0005-0000-0000-00002F9E0000}"/>
    <cellStyle name="40% - Dekorfärg4 3 4 2 3 3 3" xfId="32734" xr:uid="{00000000-0005-0000-0000-0000309E0000}"/>
    <cellStyle name="40% - Dekorfärg4 3 4 2 3 3_Tabell 6a K" xfId="19047" xr:uid="{00000000-0005-0000-0000-0000319E0000}"/>
    <cellStyle name="40% - Dekorfärg4 3 4 2 3 4" xfId="10852" xr:uid="{00000000-0005-0000-0000-0000329E0000}"/>
    <cellStyle name="40% - Dekorfärg4 3 4 2 3 4 2" xfId="51799" xr:uid="{00000000-0005-0000-0000-0000339E0000}"/>
    <cellStyle name="40% - Dekorfärg4 3 4 2 3 4 2 2" xfId="51800" xr:uid="{00000000-0005-0000-0000-0000349E0000}"/>
    <cellStyle name="40% - Dekorfärg4 3 4 2 3 4 3" xfId="51801" xr:uid="{00000000-0005-0000-0000-0000359E0000}"/>
    <cellStyle name="40% - Dekorfärg4 3 4 2 3 5" xfId="28349" xr:uid="{00000000-0005-0000-0000-0000369E0000}"/>
    <cellStyle name="40% - Dekorfärg4 3 4 2 3 6" xfId="51802" xr:uid="{00000000-0005-0000-0000-0000379E0000}"/>
    <cellStyle name="40% - Dekorfärg4 3 4 2 3_Tabell 6a K" xfId="18554" xr:uid="{00000000-0005-0000-0000-0000389E0000}"/>
    <cellStyle name="40% - Dekorfärg4 3 4 2 4" xfId="2631" xr:uid="{00000000-0005-0000-0000-0000399E0000}"/>
    <cellStyle name="40% - Dekorfärg4 3 4 2 4 2" xfId="7017" xr:uid="{00000000-0005-0000-0000-00003A9E0000}"/>
    <cellStyle name="40% - Dekorfärg4 3 4 2 4 2 2" xfId="15902" xr:uid="{00000000-0005-0000-0000-00003B9E0000}"/>
    <cellStyle name="40% - Dekorfärg4 3 4 2 4 2 3" xfId="33399" xr:uid="{00000000-0005-0000-0000-00003C9E0000}"/>
    <cellStyle name="40% - Dekorfärg4 3 4 2 4 2_Tabell 6a K" xfId="21408" xr:uid="{00000000-0005-0000-0000-00003D9E0000}"/>
    <cellStyle name="40% - Dekorfärg4 3 4 2 4 3" xfId="11516" xr:uid="{00000000-0005-0000-0000-00003E9E0000}"/>
    <cellStyle name="40% - Dekorfärg4 3 4 2 4 3 2" xfId="51803" xr:uid="{00000000-0005-0000-0000-00003F9E0000}"/>
    <cellStyle name="40% - Dekorfärg4 3 4 2 4 3 2 2" xfId="51804" xr:uid="{00000000-0005-0000-0000-0000409E0000}"/>
    <cellStyle name="40% - Dekorfärg4 3 4 2 4 3 3" xfId="51805" xr:uid="{00000000-0005-0000-0000-0000419E0000}"/>
    <cellStyle name="40% - Dekorfärg4 3 4 2 4 4" xfId="29013" xr:uid="{00000000-0005-0000-0000-0000429E0000}"/>
    <cellStyle name="40% - Dekorfärg4 3 4 2 4 5" xfId="51806" xr:uid="{00000000-0005-0000-0000-0000439E0000}"/>
    <cellStyle name="40% - Dekorfärg4 3 4 2 4_Tabell 6a K" xfId="19556" xr:uid="{00000000-0005-0000-0000-0000449E0000}"/>
    <cellStyle name="40% - Dekorfärg4 3 4 2 5" xfId="4824" xr:uid="{00000000-0005-0000-0000-0000459E0000}"/>
    <cellStyle name="40% - Dekorfärg4 3 4 2 5 2" xfId="13709" xr:uid="{00000000-0005-0000-0000-0000469E0000}"/>
    <cellStyle name="40% - Dekorfärg4 3 4 2 5 3" xfId="31206" xr:uid="{00000000-0005-0000-0000-0000479E0000}"/>
    <cellStyle name="40% - Dekorfärg4 3 4 2 5_Tabell 6a K" xfId="18969" xr:uid="{00000000-0005-0000-0000-0000489E0000}"/>
    <cellStyle name="40% - Dekorfärg4 3 4 2 6" xfId="9324" xr:uid="{00000000-0005-0000-0000-0000499E0000}"/>
    <cellStyle name="40% - Dekorfärg4 3 4 2 6 2" xfId="51807" xr:uid="{00000000-0005-0000-0000-00004A9E0000}"/>
    <cellStyle name="40% - Dekorfärg4 3 4 2 6 2 2" xfId="51808" xr:uid="{00000000-0005-0000-0000-00004B9E0000}"/>
    <cellStyle name="40% - Dekorfärg4 3 4 2 6 3" xfId="51809" xr:uid="{00000000-0005-0000-0000-00004C9E0000}"/>
    <cellStyle name="40% - Dekorfärg4 3 4 2 7" xfId="26821" xr:uid="{00000000-0005-0000-0000-00004D9E0000}"/>
    <cellStyle name="40% - Dekorfärg4 3 4 2 8" xfId="51810" xr:uid="{00000000-0005-0000-0000-00004E9E0000}"/>
    <cellStyle name="40% - Dekorfärg4 3 4 2_Tabell 6a K" xfId="23043" xr:uid="{00000000-0005-0000-0000-00004F9E0000}"/>
    <cellStyle name="40% - Dekorfärg4 3 4 3" xfId="651" xr:uid="{00000000-0005-0000-0000-0000509E0000}"/>
    <cellStyle name="40% - Dekorfärg4 3 4 3 2" xfId="1969" xr:uid="{00000000-0005-0000-0000-0000519E0000}"/>
    <cellStyle name="40% - Dekorfärg4 3 4 3 2 2" xfId="4161" xr:uid="{00000000-0005-0000-0000-0000529E0000}"/>
    <cellStyle name="40% - Dekorfärg4 3 4 3 2 2 2" xfId="8547" xr:uid="{00000000-0005-0000-0000-0000539E0000}"/>
    <cellStyle name="40% - Dekorfärg4 3 4 3 2 2 2 2" xfId="17432" xr:uid="{00000000-0005-0000-0000-0000549E0000}"/>
    <cellStyle name="40% - Dekorfärg4 3 4 3 2 2 2 2 2" xfId="51811" xr:uid="{00000000-0005-0000-0000-0000559E0000}"/>
    <cellStyle name="40% - Dekorfärg4 3 4 3 2 2 2 3" xfId="34929" xr:uid="{00000000-0005-0000-0000-0000569E0000}"/>
    <cellStyle name="40% - Dekorfärg4 3 4 3 2 2 2_Tabell 6a K" xfId="26400" xr:uid="{00000000-0005-0000-0000-0000579E0000}"/>
    <cellStyle name="40% - Dekorfärg4 3 4 3 2 2 3" xfId="13046" xr:uid="{00000000-0005-0000-0000-0000589E0000}"/>
    <cellStyle name="40% - Dekorfärg4 3 4 3 2 2 4" xfId="30543" xr:uid="{00000000-0005-0000-0000-0000599E0000}"/>
    <cellStyle name="40% - Dekorfärg4 3 4 3 2 2_Tabell 6a K" xfId="26356" xr:uid="{00000000-0005-0000-0000-00005A9E0000}"/>
    <cellStyle name="40% - Dekorfärg4 3 4 3 2 3" xfId="6354" xr:uid="{00000000-0005-0000-0000-00005B9E0000}"/>
    <cellStyle name="40% - Dekorfärg4 3 4 3 2 3 2" xfId="15239" xr:uid="{00000000-0005-0000-0000-00005C9E0000}"/>
    <cellStyle name="40% - Dekorfärg4 3 4 3 2 3 3" xfId="32736" xr:uid="{00000000-0005-0000-0000-00005D9E0000}"/>
    <cellStyle name="40% - Dekorfärg4 3 4 3 2 3_Tabell 6a K" xfId="22086" xr:uid="{00000000-0005-0000-0000-00005E9E0000}"/>
    <cellStyle name="40% - Dekorfärg4 3 4 3 2 4" xfId="10854" xr:uid="{00000000-0005-0000-0000-00005F9E0000}"/>
    <cellStyle name="40% - Dekorfärg4 3 4 3 2 4 2" xfId="51812" xr:uid="{00000000-0005-0000-0000-0000609E0000}"/>
    <cellStyle name="40% - Dekorfärg4 3 4 3 2 4 2 2" xfId="51813" xr:uid="{00000000-0005-0000-0000-0000619E0000}"/>
    <cellStyle name="40% - Dekorfärg4 3 4 3 2 4 3" xfId="51814" xr:uid="{00000000-0005-0000-0000-0000629E0000}"/>
    <cellStyle name="40% - Dekorfärg4 3 4 3 2 5" xfId="28351" xr:uid="{00000000-0005-0000-0000-0000639E0000}"/>
    <cellStyle name="40% - Dekorfärg4 3 4 3 2 6" xfId="51815" xr:uid="{00000000-0005-0000-0000-0000649E0000}"/>
    <cellStyle name="40% - Dekorfärg4 3 4 3 2_Tabell 6a K" xfId="18389" xr:uid="{00000000-0005-0000-0000-0000659E0000}"/>
    <cellStyle name="40% - Dekorfärg4 3 4 3 3" xfId="2843" xr:uid="{00000000-0005-0000-0000-0000669E0000}"/>
    <cellStyle name="40% - Dekorfärg4 3 4 3 3 2" xfId="7229" xr:uid="{00000000-0005-0000-0000-0000679E0000}"/>
    <cellStyle name="40% - Dekorfärg4 3 4 3 3 2 2" xfId="16114" xr:uid="{00000000-0005-0000-0000-0000689E0000}"/>
    <cellStyle name="40% - Dekorfärg4 3 4 3 3 2 3" xfId="33611" xr:uid="{00000000-0005-0000-0000-0000699E0000}"/>
    <cellStyle name="40% - Dekorfärg4 3 4 3 3 2_Tabell 6a K" xfId="25641" xr:uid="{00000000-0005-0000-0000-00006A9E0000}"/>
    <cellStyle name="40% - Dekorfärg4 3 4 3 3 3" xfId="11728" xr:uid="{00000000-0005-0000-0000-00006B9E0000}"/>
    <cellStyle name="40% - Dekorfärg4 3 4 3 3 3 2" xfId="51816" xr:uid="{00000000-0005-0000-0000-00006C9E0000}"/>
    <cellStyle name="40% - Dekorfärg4 3 4 3 3 3 2 2" xfId="51817" xr:uid="{00000000-0005-0000-0000-00006D9E0000}"/>
    <cellStyle name="40% - Dekorfärg4 3 4 3 3 3 3" xfId="51818" xr:uid="{00000000-0005-0000-0000-00006E9E0000}"/>
    <cellStyle name="40% - Dekorfärg4 3 4 3 3 4" xfId="29225" xr:uid="{00000000-0005-0000-0000-00006F9E0000}"/>
    <cellStyle name="40% - Dekorfärg4 3 4 3 3 5" xfId="51819" xr:uid="{00000000-0005-0000-0000-0000709E0000}"/>
    <cellStyle name="40% - Dekorfärg4 3 4 3 3_Tabell 6a K" xfId="20128" xr:uid="{00000000-0005-0000-0000-0000719E0000}"/>
    <cellStyle name="40% - Dekorfärg4 3 4 3 4" xfId="5036" xr:uid="{00000000-0005-0000-0000-0000729E0000}"/>
    <cellStyle name="40% - Dekorfärg4 3 4 3 4 2" xfId="13921" xr:uid="{00000000-0005-0000-0000-0000739E0000}"/>
    <cellStyle name="40% - Dekorfärg4 3 4 3 4 3" xfId="31418" xr:uid="{00000000-0005-0000-0000-0000749E0000}"/>
    <cellStyle name="40% - Dekorfärg4 3 4 3 4_Tabell 6a K" xfId="19661" xr:uid="{00000000-0005-0000-0000-0000759E0000}"/>
    <cellStyle name="40% - Dekorfärg4 3 4 3 5" xfId="9536" xr:uid="{00000000-0005-0000-0000-0000769E0000}"/>
    <cellStyle name="40% - Dekorfärg4 3 4 3 5 2" xfId="51820" xr:uid="{00000000-0005-0000-0000-0000779E0000}"/>
    <cellStyle name="40% - Dekorfärg4 3 4 3 5 2 2" xfId="51821" xr:uid="{00000000-0005-0000-0000-0000789E0000}"/>
    <cellStyle name="40% - Dekorfärg4 3 4 3 5 3" xfId="51822" xr:uid="{00000000-0005-0000-0000-0000799E0000}"/>
    <cellStyle name="40% - Dekorfärg4 3 4 3 6" xfId="27033" xr:uid="{00000000-0005-0000-0000-00007A9E0000}"/>
    <cellStyle name="40% - Dekorfärg4 3 4 3 7" xfId="51823" xr:uid="{00000000-0005-0000-0000-00007B9E0000}"/>
    <cellStyle name="40% - Dekorfärg4 3 4 3_Tabell 6a K" xfId="18132" xr:uid="{00000000-0005-0000-0000-00007C9E0000}"/>
    <cellStyle name="40% - Dekorfärg4 3 4 4" xfId="1075" xr:uid="{00000000-0005-0000-0000-00007D9E0000}"/>
    <cellStyle name="40% - Dekorfärg4 3 4 4 2" xfId="1970" xr:uid="{00000000-0005-0000-0000-00007E9E0000}"/>
    <cellStyle name="40% - Dekorfärg4 3 4 4 2 2" xfId="4162" xr:uid="{00000000-0005-0000-0000-00007F9E0000}"/>
    <cellStyle name="40% - Dekorfärg4 3 4 4 2 2 2" xfId="8548" xr:uid="{00000000-0005-0000-0000-0000809E0000}"/>
    <cellStyle name="40% - Dekorfärg4 3 4 4 2 2 2 2" xfId="17433" xr:uid="{00000000-0005-0000-0000-0000819E0000}"/>
    <cellStyle name="40% - Dekorfärg4 3 4 4 2 2 2 2 2" xfId="51824" xr:uid="{00000000-0005-0000-0000-0000829E0000}"/>
    <cellStyle name="40% - Dekorfärg4 3 4 4 2 2 2 3" xfId="34930" xr:uid="{00000000-0005-0000-0000-0000839E0000}"/>
    <cellStyle name="40% - Dekorfärg4 3 4 4 2 2 2_Tabell 6a K" xfId="22727" xr:uid="{00000000-0005-0000-0000-0000849E0000}"/>
    <cellStyle name="40% - Dekorfärg4 3 4 4 2 2 3" xfId="13047" xr:uid="{00000000-0005-0000-0000-0000859E0000}"/>
    <cellStyle name="40% - Dekorfärg4 3 4 4 2 2 4" xfId="30544" xr:uid="{00000000-0005-0000-0000-0000869E0000}"/>
    <cellStyle name="40% - Dekorfärg4 3 4 4 2 2_Tabell 6a K" xfId="25063" xr:uid="{00000000-0005-0000-0000-0000879E0000}"/>
    <cellStyle name="40% - Dekorfärg4 3 4 4 2 3" xfId="6355" xr:uid="{00000000-0005-0000-0000-0000889E0000}"/>
    <cellStyle name="40% - Dekorfärg4 3 4 4 2 3 2" xfId="15240" xr:uid="{00000000-0005-0000-0000-0000899E0000}"/>
    <cellStyle name="40% - Dekorfärg4 3 4 4 2 3 3" xfId="32737" xr:uid="{00000000-0005-0000-0000-00008A9E0000}"/>
    <cellStyle name="40% - Dekorfärg4 3 4 4 2 3_Tabell 6a K" xfId="23634" xr:uid="{00000000-0005-0000-0000-00008B9E0000}"/>
    <cellStyle name="40% - Dekorfärg4 3 4 4 2 4" xfId="10855" xr:uid="{00000000-0005-0000-0000-00008C9E0000}"/>
    <cellStyle name="40% - Dekorfärg4 3 4 4 2 4 2" xfId="51825" xr:uid="{00000000-0005-0000-0000-00008D9E0000}"/>
    <cellStyle name="40% - Dekorfärg4 3 4 4 2 4 2 2" xfId="51826" xr:uid="{00000000-0005-0000-0000-00008E9E0000}"/>
    <cellStyle name="40% - Dekorfärg4 3 4 4 2 4 3" xfId="51827" xr:uid="{00000000-0005-0000-0000-00008F9E0000}"/>
    <cellStyle name="40% - Dekorfärg4 3 4 4 2 5" xfId="28352" xr:uid="{00000000-0005-0000-0000-0000909E0000}"/>
    <cellStyle name="40% - Dekorfärg4 3 4 4 2 6" xfId="51828" xr:uid="{00000000-0005-0000-0000-0000919E0000}"/>
    <cellStyle name="40% - Dekorfärg4 3 4 4 2_Tabell 6a K" xfId="18057" xr:uid="{00000000-0005-0000-0000-0000929E0000}"/>
    <cellStyle name="40% - Dekorfärg4 3 4 4 3" xfId="3267" xr:uid="{00000000-0005-0000-0000-0000939E0000}"/>
    <cellStyle name="40% - Dekorfärg4 3 4 4 3 2" xfId="7653" xr:uid="{00000000-0005-0000-0000-0000949E0000}"/>
    <cellStyle name="40% - Dekorfärg4 3 4 4 3 2 2" xfId="16538" xr:uid="{00000000-0005-0000-0000-0000959E0000}"/>
    <cellStyle name="40% - Dekorfärg4 3 4 4 3 2 3" xfId="34035" xr:uid="{00000000-0005-0000-0000-0000969E0000}"/>
    <cellStyle name="40% - Dekorfärg4 3 4 4 3 2_Tabell 6a K" xfId="24337" xr:uid="{00000000-0005-0000-0000-0000979E0000}"/>
    <cellStyle name="40% - Dekorfärg4 3 4 4 3 3" xfId="12152" xr:uid="{00000000-0005-0000-0000-0000989E0000}"/>
    <cellStyle name="40% - Dekorfärg4 3 4 4 3 3 2" xfId="51829" xr:uid="{00000000-0005-0000-0000-0000999E0000}"/>
    <cellStyle name="40% - Dekorfärg4 3 4 4 3 3 2 2" xfId="51830" xr:uid="{00000000-0005-0000-0000-00009A9E0000}"/>
    <cellStyle name="40% - Dekorfärg4 3 4 4 3 3 3" xfId="51831" xr:uid="{00000000-0005-0000-0000-00009B9E0000}"/>
    <cellStyle name="40% - Dekorfärg4 3 4 4 3 4" xfId="29649" xr:uid="{00000000-0005-0000-0000-00009C9E0000}"/>
    <cellStyle name="40% - Dekorfärg4 3 4 4 3 5" xfId="51832" xr:uid="{00000000-0005-0000-0000-00009D9E0000}"/>
    <cellStyle name="40% - Dekorfärg4 3 4 4 3_Tabell 6a K" xfId="18225" xr:uid="{00000000-0005-0000-0000-00009E9E0000}"/>
    <cellStyle name="40% - Dekorfärg4 3 4 4 4" xfId="5460" xr:uid="{00000000-0005-0000-0000-00009F9E0000}"/>
    <cellStyle name="40% - Dekorfärg4 3 4 4 4 2" xfId="14345" xr:uid="{00000000-0005-0000-0000-0000A09E0000}"/>
    <cellStyle name="40% - Dekorfärg4 3 4 4 4 3" xfId="31842" xr:uid="{00000000-0005-0000-0000-0000A19E0000}"/>
    <cellStyle name="40% - Dekorfärg4 3 4 4 4_Tabell 6a K" xfId="20218" xr:uid="{00000000-0005-0000-0000-0000A29E0000}"/>
    <cellStyle name="40% - Dekorfärg4 3 4 4 5" xfId="9960" xr:uid="{00000000-0005-0000-0000-0000A39E0000}"/>
    <cellStyle name="40% - Dekorfärg4 3 4 4 5 2" xfId="51833" xr:uid="{00000000-0005-0000-0000-0000A49E0000}"/>
    <cellStyle name="40% - Dekorfärg4 3 4 4 5 2 2" xfId="51834" xr:uid="{00000000-0005-0000-0000-0000A59E0000}"/>
    <cellStyle name="40% - Dekorfärg4 3 4 4 5 3" xfId="51835" xr:uid="{00000000-0005-0000-0000-0000A69E0000}"/>
    <cellStyle name="40% - Dekorfärg4 3 4 4 6" xfId="27457" xr:uid="{00000000-0005-0000-0000-0000A79E0000}"/>
    <cellStyle name="40% - Dekorfärg4 3 4 4 7" xfId="51836" xr:uid="{00000000-0005-0000-0000-0000A89E0000}"/>
    <cellStyle name="40% - Dekorfärg4 3 4 4_Tabell 6a K" xfId="19240" xr:uid="{00000000-0005-0000-0000-0000A99E0000}"/>
    <cellStyle name="40% - Dekorfärg4 3 4 5" xfId="1966" xr:uid="{00000000-0005-0000-0000-0000AA9E0000}"/>
    <cellStyle name="40% - Dekorfärg4 3 4 5 2" xfId="4158" xr:uid="{00000000-0005-0000-0000-0000AB9E0000}"/>
    <cellStyle name="40% - Dekorfärg4 3 4 5 2 2" xfId="8544" xr:uid="{00000000-0005-0000-0000-0000AC9E0000}"/>
    <cellStyle name="40% - Dekorfärg4 3 4 5 2 2 2" xfId="17429" xr:uid="{00000000-0005-0000-0000-0000AD9E0000}"/>
    <cellStyle name="40% - Dekorfärg4 3 4 5 2 2 2 2" xfId="51837" xr:uid="{00000000-0005-0000-0000-0000AE9E0000}"/>
    <cellStyle name="40% - Dekorfärg4 3 4 5 2 2 3" xfId="34926" xr:uid="{00000000-0005-0000-0000-0000AF9E0000}"/>
    <cellStyle name="40% - Dekorfärg4 3 4 5 2 2_Tabell 6a K" xfId="26283" xr:uid="{00000000-0005-0000-0000-0000B09E0000}"/>
    <cellStyle name="40% - Dekorfärg4 3 4 5 2 3" xfId="13043" xr:uid="{00000000-0005-0000-0000-0000B19E0000}"/>
    <cellStyle name="40% - Dekorfärg4 3 4 5 2 4" xfId="30540" xr:uid="{00000000-0005-0000-0000-0000B29E0000}"/>
    <cellStyle name="40% - Dekorfärg4 3 4 5 2_Tabell 6a K" xfId="21676" xr:uid="{00000000-0005-0000-0000-0000B39E0000}"/>
    <cellStyle name="40% - Dekorfärg4 3 4 5 3" xfId="6351" xr:uid="{00000000-0005-0000-0000-0000B49E0000}"/>
    <cellStyle name="40% - Dekorfärg4 3 4 5 3 2" xfId="15236" xr:uid="{00000000-0005-0000-0000-0000B59E0000}"/>
    <cellStyle name="40% - Dekorfärg4 3 4 5 3 3" xfId="32733" xr:uid="{00000000-0005-0000-0000-0000B69E0000}"/>
    <cellStyle name="40% - Dekorfärg4 3 4 5 3_Tabell 6a K" xfId="20535" xr:uid="{00000000-0005-0000-0000-0000B79E0000}"/>
    <cellStyle name="40% - Dekorfärg4 3 4 5 4" xfId="10851" xr:uid="{00000000-0005-0000-0000-0000B89E0000}"/>
    <cellStyle name="40% - Dekorfärg4 3 4 5 4 2" xfId="51838" xr:uid="{00000000-0005-0000-0000-0000B99E0000}"/>
    <cellStyle name="40% - Dekorfärg4 3 4 5 4 2 2" xfId="51839" xr:uid="{00000000-0005-0000-0000-0000BA9E0000}"/>
    <cellStyle name="40% - Dekorfärg4 3 4 5 4 3" xfId="51840" xr:uid="{00000000-0005-0000-0000-0000BB9E0000}"/>
    <cellStyle name="40% - Dekorfärg4 3 4 5 5" xfId="28348" xr:uid="{00000000-0005-0000-0000-0000BC9E0000}"/>
    <cellStyle name="40% - Dekorfärg4 3 4 5 6" xfId="51841" xr:uid="{00000000-0005-0000-0000-0000BD9E0000}"/>
    <cellStyle name="40% - Dekorfärg4 3 4 5_Tabell 6a K" xfId="23309" xr:uid="{00000000-0005-0000-0000-0000BE9E0000}"/>
    <cellStyle name="40% - Dekorfärg4 3 4 6" xfId="2419" xr:uid="{00000000-0005-0000-0000-0000BF9E0000}"/>
    <cellStyle name="40% - Dekorfärg4 3 4 6 2" xfId="6805" xr:uid="{00000000-0005-0000-0000-0000C09E0000}"/>
    <cellStyle name="40% - Dekorfärg4 3 4 6 2 2" xfId="15690" xr:uid="{00000000-0005-0000-0000-0000C19E0000}"/>
    <cellStyle name="40% - Dekorfärg4 3 4 6 2 3" xfId="33187" xr:uid="{00000000-0005-0000-0000-0000C29E0000}"/>
    <cellStyle name="40% - Dekorfärg4 3 4 6 2_Tabell 6a K" xfId="19080" xr:uid="{00000000-0005-0000-0000-0000C39E0000}"/>
    <cellStyle name="40% - Dekorfärg4 3 4 6 3" xfId="11304" xr:uid="{00000000-0005-0000-0000-0000C49E0000}"/>
    <cellStyle name="40% - Dekorfärg4 3 4 6 3 2" xfId="51842" xr:uid="{00000000-0005-0000-0000-0000C59E0000}"/>
    <cellStyle name="40% - Dekorfärg4 3 4 6 3 2 2" xfId="51843" xr:uid="{00000000-0005-0000-0000-0000C69E0000}"/>
    <cellStyle name="40% - Dekorfärg4 3 4 6 3 3" xfId="51844" xr:uid="{00000000-0005-0000-0000-0000C79E0000}"/>
    <cellStyle name="40% - Dekorfärg4 3 4 6 4" xfId="28801" xr:uid="{00000000-0005-0000-0000-0000C89E0000}"/>
    <cellStyle name="40% - Dekorfärg4 3 4 6 5" xfId="51845" xr:uid="{00000000-0005-0000-0000-0000C99E0000}"/>
    <cellStyle name="40% - Dekorfärg4 3 4 6_Tabell 6a K" xfId="20676" xr:uid="{00000000-0005-0000-0000-0000CA9E0000}"/>
    <cellStyle name="40% - Dekorfärg4 3 4 7" xfId="4612" xr:uid="{00000000-0005-0000-0000-0000CB9E0000}"/>
    <cellStyle name="40% - Dekorfärg4 3 4 7 2" xfId="13497" xr:uid="{00000000-0005-0000-0000-0000CC9E0000}"/>
    <cellStyle name="40% - Dekorfärg4 3 4 7 3" xfId="30994" xr:uid="{00000000-0005-0000-0000-0000CD9E0000}"/>
    <cellStyle name="40% - Dekorfärg4 3 4 7_Tabell 6a K" xfId="22646" xr:uid="{00000000-0005-0000-0000-0000CE9E0000}"/>
    <cellStyle name="40% - Dekorfärg4 3 4 8" xfId="9112" xr:uid="{00000000-0005-0000-0000-0000CF9E0000}"/>
    <cellStyle name="40% - Dekorfärg4 3 4 8 2" xfId="51846" xr:uid="{00000000-0005-0000-0000-0000D09E0000}"/>
    <cellStyle name="40% - Dekorfärg4 3 4 8 2 2" xfId="51847" xr:uid="{00000000-0005-0000-0000-0000D19E0000}"/>
    <cellStyle name="40% - Dekorfärg4 3 4 8 3" xfId="51848" xr:uid="{00000000-0005-0000-0000-0000D29E0000}"/>
    <cellStyle name="40% - Dekorfärg4 3 4 9" xfId="26609" xr:uid="{00000000-0005-0000-0000-0000D39E0000}"/>
    <cellStyle name="40% - Dekorfärg4 3 4_Tabell 6a K" xfId="19238" xr:uid="{00000000-0005-0000-0000-0000D49E0000}"/>
    <cellStyle name="40% - Dekorfärg4 3 5" xfId="389" xr:uid="{00000000-0005-0000-0000-0000D59E0000}"/>
    <cellStyle name="40% - Dekorfärg4 3 5 2" xfId="813" xr:uid="{00000000-0005-0000-0000-0000D69E0000}"/>
    <cellStyle name="40% - Dekorfärg4 3 5 2 2" xfId="1972" xr:uid="{00000000-0005-0000-0000-0000D79E0000}"/>
    <cellStyle name="40% - Dekorfärg4 3 5 2 2 2" xfId="4164" xr:uid="{00000000-0005-0000-0000-0000D89E0000}"/>
    <cellStyle name="40% - Dekorfärg4 3 5 2 2 2 2" xfId="8550" xr:uid="{00000000-0005-0000-0000-0000D99E0000}"/>
    <cellStyle name="40% - Dekorfärg4 3 5 2 2 2 2 2" xfId="17435" xr:uid="{00000000-0005-0000-0000-0000DA9E0000}"/>
    <cellStyle name="40% - Dekorfärg4 3 5 2 2 2 2 2 2" xfId="51849" xr:uid="{00000000-0005-0000-0000-0000DB9E0000}"/>
    <cellStyle name="40% - Dekorfärg4 3 5 2 2 2 2 3" xfId="34932" xr:uid="{00000000-0005-0000-0000-0000DC9E0000}"/>
    <cellStyle name="40% - Dekorfärg4 3 5 2 2 2 2_Tabell 6a K" xfId="24718" xr:uid="{00000000-0005-0000-0000-0000DD9E0000}"/>
    <cellStyle name="40% - Dekorfärg4 3 5 2 2 2 3" xfId="13049" xr:uid="{00000000-0005-0000-0000-0000DE9E0000}"/>
    <cellStyle name="40% - Dekorfärg4 3 5 2 2 2 4" xfId="30546" xr:uid="{00000000-0005-0000-0000-0000DF9E0000}"/>
    <cellStyle name="40% - Dekorfärg4 3 5 2 2 2_Tabell 6a K" xfId="24113" xr:uid="{00000000-0005-0000-0000-0000E09E0000}"/>
    <cellStyle name="40% - Dekorfärg4 3 5 2 2 3" xfId="6357" xr:uid="{00000000-0005-0000-0000-0000E19E0000}"/>
    <cellStyle name="40% - Dekorfärg4 3 5 2 2 3 2" xfId="15242" xr:uid="{00000000-0005-0000-0000-0000E29E0000}"/>
    <cellStyle name="40% - Dekorfärg4 3 5 2 2 3 3" xfId="32739" xr:uid="{00000000-0005-0000-0000-0000E39E0000}"/>
    <cellStyle name="40% - Dekorfärg4 3 5 2 2 3_Tabell 6a K" xfId="20409" xr:uid="{00000000-0005-0000-0000-0000E49E0000}"/>
    <cellStyle name="40% - Dekorfärg4 3 5 2 2 4" xfId="10857" xr:uid="{00000000-0005-0000-0000-0000E59E0000}"/>
    <cellStyle name="40% - Dekorfärg4 3 5 2 2 4 2" xfId="51850" xr:uid="{00000000-0005-0000-0000-0000E69E0000}"/>
    <cellStyle name="40% - Dekorfärg4 3 5 2 2 4 2 2" xfId="51851" xr:uid="{00000000-0005-0000-0000-0000E79E0000}"/>
    <cellStyle name="40% - Dekorfärg4 3 5 2 2 4 3" xfId="51852" xr:uid="{00000000-0005-0000-0000-0000E89E0000}"/>
    <cellStyle name="40% - Dekorfärg4 3 5 2 2 5" xfId="28354" xr:uid="{00000000-0005-0000-0000-0000E99E0000}"/>
    <cellStyle name="40% - Dekorfärg4 3 5 2 2 6" xfId="51853" xr:uid="{00000000-0005-0000-0000-0000EA9E0000}"/>
    <cellStyle name="40% - Dekorfärg4 3 5 2 2_Tabell 6a K" xfId="26017" xr:uid="{00000000-0005-0000-0000-0000EB9E0000}"/>
    <cellStyle name="40% - Dekorfärg4 3 5 2 3" xfId="3005" xr:uid="{00000000-0005-0000-0000-0000EC9E0000}"/>
    <cellStyle name="40% - Dekorfärg4 3 5 2 3 2" xfId="7391" xr:uid="{00000000-0005-0000-0000-0000ED9E0000}"/>
    <cellStyle name="40% - Dekorfärg4 3 5 2 3 2 2" xfId="16276" xr:uid="{00000000-0005-0000-0000-0000EE9E0000}"/>
    <cellStyle name="40% - Dekorfärg4 3 5 2 3 2 3" xfId="33773" xr:uid="{00000000-0005-0000-0000-0000EF9E0000}"/>
    <cellStyle name="40% - Dekorfärg4 3 5 2 3 2_Tabell 6a K" xfId="26148" xr:uid="{00000000-0005-0000-0000-0000F09E0000}"/>
    <cellStyle name="40% - Dekorfärg4 3 5 2 3 3" xfId="11890" xr:uid="{00000000-0005-0000-0000-0000F19E0000}"/>
    <cellStyle name="40% - Dekorfärg4 3 5 2 3 3 2" xfId="51854" xr:uid="{00000000-0005-0000-0000-0000F29E0000}"/>
    <cellStyle name="40% - Dekorfärg4 3 5 2 3 3 2 2" xfId="51855" xr:uid="{00000000-0005-0000-0000-0000F39E0000}"/>
    <cellStyle name="40% - Dekorfärg4 3 5 2 3 3 3" xfId="51856" xr:uid="{00000000-0005-0000-0000-0000F49E0000}"/>
    <cellStyle name="40% - Dekorfärg4 3 5 2 3 4" xfId="29387" xr:uid="{00000000-0005-0000-0000-0000F59E0000}"/>
    <cellStyle name="40% - Dekorfärg4 3 5 2 3 5" xfId="51857" xr:uid="{00000000-0005-0000-0000-0000F69E0000}"/>
    <cellStyle name="40% - Dekorfärg4 3 5 2 3_Tabell 6a K" xfId="18858" xr:uid="{00000000-0005-0000-0000-0000F79E0000}"/>
    <cellStyle name="40% - Dekorfärg4 3 5 2 4" xfId="5198" xr:uid="{00000000-0005-0000-0000-0000F89E0000}"/>
    <cellStyle name="40% - Dekorfärg4 3 5 2 4 2" xfId="14083" xr:uid="{00000000-0005-0000-0000-0000F99E0000}"/>
    <cellStyle name="40% - Dekorfärg4 3 5 2 4 3" xfId="31580" xr:uid="{00000000-0005-0000-0000-0000FA9E0000}"/>
    <cellStyle name="40% - Dekorfärg4 3 5 2 4_Tabell 6a K" xfId="18259" xr:uid="{00000000-0005-0000-0000-0000FB9E0000}"/>
    <cellStyle name="40% - Dekorfärg4 3 5 2 5" xfId="9698" xr:uid="{00000000-0005-0000-0000-0000FC9E0000}"/>
    <cellStyle name="40% - Dekorfärg4 3 5 2 5 2" xfId="51858" xr:uid="{00000000-0005-0000-0000-0000FD9E0000}"/>
    <cellStyle name="40% - Dekorfärg4 3 5 2 5 2 2" xfId="51859" xr:uid="{00000000-0005-0000-0000-0000FE9E0000}"/>
    <cellStyle name="40% - Dekorfärg4 3 5 2 5 3" xfId="51860" xr:uid="{00000000-0005-0000-0000-0000FF9E0000}"/>
    <cellStyle name="40% - Dekorfärg4 3 5 2 6" xfId="27195" xr:uid="{00000000-0005-0000-0000-0000009F0000}"/>
    <cellStyle name="40% - Dekorfärg4 3 5 2 7" xfId="51861" xr:uid="{00000000-0005-0000-0000-0000019F0000}"/>
    <cellStyle name="40% - Dekorfärg4 3 5 2_Tabell 6a K" xfId="20031" xr:uid="{00000000-0005-0000-0000-0000029F0000}"/>
    <cellStyle name="40% - Dekorfärg4 3 5 3" xfId="1971" xr:uid="{00000000-0005-0000-0000-0000039F0000}"/>
    <cellStyle name="40% - Dekorfärg4 3 5 3 2" xfId="4163" xr:uid="{00000000-0005-0000-0000-0000049F0000}"/>
    <cellStyle name="40% - Dekorfärg4 3 5 3 2 2" xfId="8549" xr:uid="{00000000-0005-0000-0000-0000059F0000}"/>
    <cellStyle name="40% - Dekorfärg4 3 5 3 2 2 2" xfId="17434" xr:uid="{00000000-0005-0000-0000-0000069F0000}"/>
    <cellStyle name="40% - Dekorfärg4 3 5 3 2 2 2 2" xfId="51862" xr:uid="{00000000-0005-0000-0000-0000079F0000}"/>
    <cellStyle name="40% - Dekorfärg4 3 5 3 2 2 3" xfId="34931" xr:uid="{00000000-0005-0000-0000-0000089F0000}"/>
    <cellStyle name="40% - Dekorfärg4 3 5 3 2 2_Tabell 6a K" xfId="24898" xr:uid="{00000000-0005-0000-0000-0000099F0000}"/>
    <cellStyle name="40% - Dekorfärg4 3 5 3 2 3" xfId="13048" xr:uid="{00000000-0005-0000-0000-00000A9F0000}"/>
    <cellStyle name="40% - Dekorfärg4 3 5 3 2 4" xfId="30545" xr:uid="{00000000-0005-0000-0000-00000B9F0000}"/>
    <cellStyle name="40% - Dekorfärg4 3 5 3 2_Tabell 6a K" xfId="20722" xr:uid="{00000000-0005-0000-0000-00000C9F0000}"/>
    <cellStyle name="40% - Dekorfärg4 3 5 3 3" xfId="6356" xr:uid="{00000000-0005-0000-0000-00000D9F0000}"/>
    <cellStyle name="40% - Dekorfärg4 3 5 3 3 2" xfId="15241" xr:uid="{00000000-0005-0000-0000-00000E9F0000}"/>
    <cellStyle name="40% - Dekorfärg4 3 5 3 3 3" xfId="32738" xr:uid="{00000000-0005-0000-0000-00000F9F0000}"/>
    <cellStyle name="40% - Dekorfärg4 3 5 3 3_Tabell 6a K" xfId="23660" xr:uid="{00000000-0005-0000-0000-0000109F0000}"/>
    <cellStyle name="40% - Dekorfärg4 3 5 3 4" xfId="10856" xr:uid="{00000000-0005-0000-0000-0000119F0000}"/>
    <cellStyle name="40% - Dekorfärg4 3 5 3 4 2" xfId="51863" xr:uid="{00000000-0005-0000-0000-0000129F0000}"/>
    <cellStyle name="40% - Dekorfärg4 3 5 3 4 2 2" xfId="51864" xr:uid="{00000000-0005-0000-0000-0000139F0000}"/>
    <cellStyle name="40% - Dekorfärg4 3 5 3 4 3" xfId="51865" xr:uid="{00000000-0005-0000-0000-0000149F0000}"/>
    <cellStyle name="40% - Dekorfärg4 3 5 3 5" xfId="28353" xr:uid="{00000000-0005-0000-0000-0000159F0000}"/>
    <cellStyle name="40% - Dekorfärg4 3 5 3 6" xfId="51866" xr:uid="{00000000-0005-0000-0000-0000169F0000}"/>
    <cellStyle name="40% - Dekorfärg4 3 5 3_Tabell 6a K" xfId="22201" xr:uid="{00000000-0005-0000-0000-0000179F0000}"/>
    <cellStyle name="40% - Dekorfärg4 3 5 4" xfId="2581" xr:uid="{00000000-0005-0000-0000-0000189F0000}"/>
    <cellStyle name="40% - Dekorfärg4 3 5 4 2" xfId="6967" xr:uid="{00000000-0005-0000-0000-0000199F0000}"/>
    <cellStyle name="40% - Dekorfärg4 3 5 4 2 2" xfId="15852" xr:uid="{00000000-0005-0000-0000-00001A9F0000}"/>
    <cellStyle name="40% - Dekorfärg4 3 5 4 2 3" xfId="33349" xr:uid="{00000000-0005-0000-0000-00001B9F0000}"/>
    <cellStyle name="40% - Dekorfärg4 3 5 4 2_Tabell 6a K" xfId="19582" xr:uid="{00000000-0005-0000-0000-00001C9F0000}"/>
    <cellStyle name="40% - Dekorfärg4 3 5 4 3" xfId="11466" xr:uid="{00000000-0005-0000-0000-00001D9F0000}"/>
    <cellStyle name="40% - Dekorfärg4 3 5 4 3 2" xfId="51867" xr:uid="{00000000-0005-0000-0000-00001E9F0000}"/>
    <cellStyle name="40% - Dekorfärg4 3 5 4 3 2 2" xfId="51868" xr:uid="{00000000-0005-0000-0000-00001F9F0000}"/>
    <cellStyle name="40% - Dekorfärg4 3 5 4 3 3" xfId="51869" xr:uid="{00000000-0005-0000-0000-0000209F0000}"/>
    <cellStyle name="40% - Dekorfärg4 3 5 4 4" xfId="28963" xr:uid="{00000000-0005-0000-0000-0000219F0000}"/>
    <cellStyle name="40% - Dekorfärg4 3 5 4 5" xfId="51870" xr:uid="{00000000-0005-0000-0000-0000229F0000}"/>
    <cellStyle name="40% - Dekorfärg4 3 5 4_Tabell 6a K" xfId="21224" xr:uid="{00000000-0005-0000-0000-0000239F0000}"/>
    <cellStyle name="40% - Dekorfärg4 3 5 5" xfId="4774" xr:uid="{00000000-0005-0000-0000-0000249F0000}"/>
    <cellStyle name="40% - Dekorfärg4 3 5 5 2" xfId="13659" xr:uid="{00000000-0005-0000-0000-0000259F0000}"/>
    <cellStyle name="40% - Dekorfärg4 3 5 5 3" xfId="31156" xr:uid="{00000000-0005-0000-0000-0000269F0000}"/>
    <cellStyle name="40% - Dekorfärg4 3 5 5_Tabell 6a K" xfId="22389" xr:uid="{00000000-0005-0000-0000-0000279F0000}"/>
    <cellStyle name="40% - Dekorfärg4 3 5 6" xfId="9274" xr:uid="{00000000-0005-0000-0000-0000289F0000}"/>
    <cellStyle name="40% - Dekorfärg4 3 5 6 2" xfId="51871" xr:uid="{00000000-0005-0000-0000-0000299F0000}"/>
    <cellStyle name="40% - Dekorfärg4 3 5 6 2 2" xfId="51872" xr:uid="{00000000-0005-0000-0000-00002A9F0000}"/>
    <cellStyle name="40% - Dekorfärg4 3 5 6 3" xfId="51873" xr:uid="{00000000-0005-0000-0000-00002B9F0000}"/>
    <cellStyle name="40% - Dekorfärg4 3 5 7" xfId="26771" xr:uid="{00000000-0005-0000-0000-00002C9F0000}"/>
    <cellStyle name="40% - Dekorfärg4 3 5 8" xfId="51874" xr:uid="{00000000-0005-0000-0000-00002D9F0000}"/>
    <cellStyle name="40% - Dekorfärg4 3 5_Tabell 6a K" xfId="24559" xr:uid="{00000000-0005-0000-0000-00002E9F0000}"/>
    <cellStyle name="40% - Dekorfärg4 3 6" xfId="601" xr:uid="{00000000-0005-0000-0000-00002F9F0000}"/>
    <cellStyle name="40% - Dekorfärg4 3 6 2" xfId="1973" xr:uid="{00000000-0005-0000-0000-0000309F0000}"/>
    <cellStyle name="40% - Dekorfärg4 3 6 2 2" xfId="4165" xr:uid="{00000000-0005-0000-0000-0000319F0000}"/>
    <cellStyle name="40% - Dekorfärg4 3 6 2 2 2" xfId="8551" xr:uid="{00000000-0005-0000-0000-0000329F0000}"/>
    <cellStyle name="40% - Dekorfärg4 3 6 2 2 2 2" xfId="17436" xr:uid="{00000000-0005-0000-0000-0000339F0000}"/>
    <cellStyle name="40% - Dekorfärg4 3 6 2 2 2 2 2" xfId="51875" xr:uid="{00000000-0005-0000-0000-0000349F0000}"/>
    <cellStyle name="40% - Dekorfärg4 3 6 2 2 2 3" xfId="34933" xr:uid="{00000000-0005-0000-0000-0000359F0000}"/>
    <cellStyle name="40% - Dekorfärg4 3 6 2 2 2_Tabell 6a K" xfId="24188" xr:uid="{00000000-0005-0000-0000-0000369F0000}"/>
    <cellStyle name="40% - Dekorfärg4 3 6 2 2 3" xfId="13050" xr:uid="{00000000-0005-0000-0000-0000379F0000}"/>
    <cellStyle name="40% - Dekorfärg4 3 6 2 2 4" xfId="30547" xr:uid="{00000000-0005-0000-0000-0000389F0000}"/>
    <cellStyle name="40% - Dekorfärg4 3 6 2 2_Tabell 6a K" xfId="20558" xr:uid="{00000000-0005-0000-0000-0000399F0000}"/>
    <cellStyle name="40% - Dekorfärg4 3 6 2 3" xfId="6358" xr:uid="{00000000-0005-0000-0000-00003A9F0000}"/>
    <cellStyle name="40% - Dekorfärg4 3 6 2 3 2" xfId="15243" xr:uid="{00000000-0005-0000-0000-00003B9F0000}"/>
    <cellStyle name="40% - Dekorfärg4 3 6 2 3 3" xfId="32740" xr:uid="{00000000-0005-0000-0000-00003C9F0000}"/>
    <cellStyle name="40% - Dekorfärg4 3 6 2 3_Tabell 6a K" xfId="22066" xr:uid="{00000000-0005-0000-0000-00003D9F0000}"/>
    <cellStyle name="40% - Dekorfärg4 3 6 2 4" xfId="10858" xr:uid="{00000000-0005-0000-0000-00003E9F0000}"/>
    <cellStyle name="40% - Dekorfärg4 3 6 2 4 2" xfId="51876" xr:uid="{00000000-0005-0000-0000-00003F9F0000}"/>
    <cellStyle name="40% - Dekorfärg4 3 6 2 4 2 2" xfId="51877" xr:uid="{00000000-0005-0000-0000-0000409F0000}"/>
    <cellStyle name="40% - Dekorfärg4 3 6 2 4 3" xfId="51878" xr:uid="{00000000-0005-0000-0000-0000419F0000}"/>
    <cellStyle name="40% - Dekorfärg4 3 6 2 5" xfId="28355" xr:uid="{00000000-0005-0000-0000-0000429F0000}"/>
    <cellStyle name="40% - Dekorfärg4 3 6 2 6" xfId="51879" xr:uid="{00000000-0005-0000-0000-0000439F0000}"/>
    <cellStyle name="40% - Dekorfärg4 3 6 2_Tabell 6a K" xfId="23847" xr:uid="{00000000-0005-0000-0000-0000449F0000}"/>
    <cellStyle name="40% - Dekorfärg4 3 6 3" xfId="2793" xr:uid="{00000000-0005-0000-0000-0000459F0000}"/>
    <cellStyle name="40% - Dekorfärg4 3 6 3 2" xfId="7179" xr:uid="{00000000-0005-0000-0000-0000469F0000}"/>
    <cellStyle name="40% - Dekorfärg4 3 6 3 2 2" xfId="16064" xr:uid="{00000000-0005-0000-0000-0000479F0000}"/>
    <cellStyle name="40% - Dekorfärg4 3 6 3 2 3" xfId="33561" xr:uid="{00000000-0005-0000-0000-0000489F0000}"/>
    <cellStyle name="40% - Dekorfärg4 3 6 3 2_Tabell 6a K" xfId="19974" xr:uid="{00000000-0005-0000-0000-0000499F0000}"/>
    <cellStyle name="40% - Dekorfärg4 3 6 3 3" xfId="11678" xr:uid="{00000000-0005-0000-0000-00004A9F0000}"/>
    <cellStyle name="40% - Dekorfärg4 3 6 3 3 2" xfId="51880" xr:uid="{00000000-0005-0000-0000-00004B9F0000}"/>
    <cellStyle name="40% - Dekorfärg4 3 6 3 3 2 2" xfId="51881" xr:uid="{00000000-0005-0000-0000-00004C9F0000}"/>
    <cellStyle name="40% - Dekorfärg4 3 6 3 3 3" xfId="51882" xr:uid="{00000000-0005-0000-0000-00004D9F0000}"/>
    <cellStyle name="40% - Dekorfärg4 3 6 3 4" xfId="29175" xr:uid="{00000000-0005-0000-0000-00004E9F0000}"/>
    <cellStyle name="40% - Dekorfärg4 3 6 3 5" xfId="51883" xr:uid="{00000000-0005-0000-0000-00004F9F0000}"/>
    <cellStyle name="40% - Dekorfärg4 3 6 3_Tabell 6a K" xfId="24245" xr:uid="{00000000-0005-0000-0000-0000509F0000}"/>
    <cellStyle name="40% - Dekorfärg4 3 6 4" xfId="4986" xr:uid="{00000000-0005-0000-0000-0000519F0000}"/>
    <cellStyle name="40% - Dekorfärg4 3 6 4 2" xfId="13871" xr:uid="{00000000-0005-0000-0000-0000529F0000}"/>
    <cellStyle name="40% - Dekorfärg4 3 6 4 3" xfId="31368" xr:uid="{00000000-0005-0000-0000-0000539F0000}"/>
    <cellStyle name="40% - Dekorfärg4 3 6 4_Tabell 6a K" xfId="22451" xr:uid="{00000000-0005-0000-0000-0000549F0000}"/>
    <cellStyle name="40% - Dekorfärg4 3 6 5" xfId="9486" xr:uid="{00000000-0005-0000-0000-0000559F0000}"/>
    <cellStyle name="40% - Dekorfärg4 3 6 5 2" xfId="51884" xr:uid="{00000000-0005-0000-0000-0000569F0000}"/>
    <cellStyle name="40% - Dekorfärg4 3 6 5 2 2" xfId="51885" xr:uid="{00000000-0005-0000-0000-0000579F0000}"/>
    <cellStyle name="40% - Dekorfärg4 3 6 5 3" xfId="51886" xr:uid="{00000000-0005-0000-0000-0000589F0000}"/>
    <cellStyle name="40% - Dekorfärg4 3 6 6" xfId="26983" xr:uid="{00000000-0005-0000-0000-0000599F0000}"/>
    <cellStyle name="40% - Dekorfärg4 3 6 7" xfId="51887" xr:uid="{00000000-0005-0000-0000-00005A9F0000}"/>
    <cellStyle name="40% - Dekorfärg4 3 6_Tabell 6a K" xfId="24374" xr:uid="{00000000-0005-0000-0000-00005B9F0000}"/>
    <cellStyle name="40% - Dekorfärg4 3 7" xfId="1025" xr:uid="{00000000-0005-0000-0000-00005C9F0000}"/>
    <cellStyle name="40% - Dekorfärg4 3 7 2" xfId="1974" xr:uid="{00000000-0005-0000-0000-00005D9F0000}"/>
    <cellStyle name="40% - Dekorfärg4 3 7 2 2" xfId="4166" xr:uid="{00000000-0005-0000-0000-00005E9F0000}"/>
    <cellStyle name="40% - Dekorfärg4 3 7 2 2 2" xfId="8552" xr:uid="{00000000-0005-0000-0000-00005F9F0000}"/>
    <cellStyle name="40% - Dekorfärg4 3 7 2 2 2 2" xfId="17437" xr:uid="{00000000-0005-0000-0000-0000609F0000}"/>
    <cellStyle name="40% - Dekorfärg4 3 7 2 2 2 2 2" xfId="51888" xr:uid="{00000000-0005-0000-0000-0000619F0000}"/>
    <cellStyle name="40% - Dekorfärg4 3 7 2 2 2 3" xfId="34934" xr:uid="{00000000-0005-0000-0000-0000629F0000}"/>
    <cellStyle name="40% - Dekorfärg4 3 7 2 2 2_Tabell 6a K" xfId="18751" xr:uid="{00000000-0005-0000-0000-0000639F0000}"/>
    <cellStyle name="40% - Dekorfärg4 3 7 2 2 3" xfId="13051" xr:uid="{00000000-0005-0000-0000-0000649F0000}"/>
    <cellStyle name="40% - Dekorfärg4 3 7 2 2 4" xfId="30548" xr:uid="{00000000-0005-0000-0000-0000659F0000}"/>
    <cellStyle name="40% - Dekorfärg4 3 7 2 2_Tabell 6a K" xfId="22948" xr:uid="{00000000-0005-0000-0000-0000669F0000}"/>
    <cellStyle name="40% - Dekorfärg4 3 7 2 3" xfId="6359" xr:uid="{00000000-0005-0000-0000-0000679F0000}"/>
    <cellStyle name="40% - Dekorfärg4 3 7 2 3 2" xfId="15244" xr:uid="{00000000-0005-0000-0000-0000689F0000}"/>
    <cellStyle name="40% - Dekorfärg4 3 7 2 3 3" xfId="32741" xr:uid="{00000000-0005-0000-0000-0000699F0000}"/>
    <cellStyle name="40% - Dekorfärg4 3 7 2 3_Tabell 6a K" xfId="22335" xr:uid="{00000000-0005-0000-0000-00006A9F0000}"/>
    <cellStyle name="40% - Dekorfärg4 3 7 2 4" xfId="10859" xr:uid="{00000000-0005-0000-0000-00006B9F0000}"/>
    <cellStyle name="40% - Dekorfärg4 3 7 2 4 2" xfId="51889" xr:uid="{00000000-0005-0000-0000-00006C9F0000}"/>
    <cellStyle name="40% - Dekorfärg4 3 7 2 4 2 2" xfId="51890" xr:uid="{00000000-0005-0000-0000-00006D9F0000}"/>
    <cellStyle name="40% - Dekorfärg4 3 7 2 4 3" xfId="51891" xr:uid="{00000000-0005-0000-0000-00006E9F0000}"/>
    <cellStyle name="40% - Dekorfärg4 3 7 2 5" xfId="28356" xr:uid="{00000000-0005-0000-0000-00006F9F0000}"/>
    <cellStyle name="40% - Dekorfärg4 3 7 2 6" xfId="51892" xr:uid="{00000000-0005-0000-0000-0000709F0000}"/>
    <cellStyle name="40% - Dekorfärg4 3 7 2_Tabell 6a K" xfId="18980" xr:uid="{00000000-0005-0000-0000-0000719F0000}"/>
    <cellStyle name="40% - Dekorfärg4 3 7 3" xfId="3217" xr:uid="{00000000-0005-0000-0000-0000729F0000}"/>
    <cellStyle name="40% - Dekorfärg4 3 7 3 2" xfId="7603" xr:uid="{00000000-0005-0000-0000-0000739F0000}"/>
    <cellStyle name="40% - Dekorfärg4 3 7 3 2 2" xfId="16488" xr:uid="{00000000-0005-0000-0000-0000749F0000}"/>
    <cellStyle name="40% - Dekorfärg4 3 7 3 2 3" xfId="33985" xr:uid="{00000000-0005-0000-0000-0000759F0000}"/>
    <cellStyle name="40% - Dekorfärg4 3 7 3 2_Tabell 6a K" xfId="26085" xr:uid="{00000000-0005-0000-0000-0000769F0000}"/>
    <cellStyle name="40% - Dekorfärg4 3 7 3 3" xfId="12102" xr:uid="{00000000-0005-0000-0000-0000779F0000}"/>
    <cellStyle name="40% - Dekorfärg4 3 7 3 3 2" xfId="51893" xr:uid="{00000000-0005-0000-0000-0000789F0000}"/>
    <cellStyle name="40% - Dekorfärg4 3 7 3 3 2 2" xfId="51894" xr:uid="{00000000-0005-0000-0000-0000799F0000}"/>
    <cellStyle name="40% - Dekorfärg4 3 7 3 3 3" xfId="51895" xr:uid="{00000000-0005-0000-0000-00007A9F0000}"/>
    <cellStyle name="40% - Dekorfärg4 3 7 3 4" xfId="29599" xr:uid="{00000000-0005-0000-0000-00007B9F0000}"/>
    <cellStyle name="40% - Dekorfärg4 3 7 3 5" xfId="51896" xr:uid="{00000000-0005-0000-0000-00007C9F0000}"/>
    <cellStyle name="40% - Dekorfärg4 3 7 3_Tabell 6a K" xfId="20595" xr:uid="{00000000-0005-0000-0000-00007D9F0000}"/>
    <cellStyle name="40% - Dekorfärg4 3 7 4" xfId="5410" xr:uid="{00000000-0005-0000-0000-00007E9F0000}"/>
    <cellStyle name="40% - Dekorfärg4 3 7 4 2" xfId="14295" xr:uid="{00000000-0005-0000-0000-00007F9F0000}"/>
    <cellStyle name="40% - Dekorfärg4 3 7 4 3" xfId="31792" xr:uid="{00000000-0005-0000-0000-0000809F0000}"/>
    <cellStyle name="40% - Dekorfärg4 3 7 4_Tabell 6a K" xfId="25749" xr:uid="{00000000-0005-0000-0000-0000819F0000}"/>
    <cellStyle name="40% - Dekorfärg4 3 7 5" xfId="9910" xr:uid="{00000000-0005-0000-0000-0000829F0000}"/>
    <cellStyle name="40% - Dekorfärg4 3 7 5 2" xfId="51897" xr:uid="{00000000-0005-0000-0000-0000839F0000}"/>
    <cellStyle name="40% - Dekorfärg4 3 7 5 2 2" xfId="51898" xr:uid="{00000000-0005-0000-0000-0000849F0000}"/>
    <cellStyle name="40% - Dekorfärg4 3 7 5 3" xfId="51899" xr:uid="{00000000-0005-0000-0000-0000859F0000}"/>
    <cellStyle name="40% - Dekorfärg4 3 7 6" xfId="27407" xr:uid="{00000000-0005-0000-0000-0000869F0000}"/>
    <cellStyle name="40% - Dekorfärg4 3 7 7" xfId="51900" xr:uid="{00000000-0005-0000-0000-0000879F0000}"/>
    <cellStyle name="40% - Dekorfärg4 3 7_Tabell 6a K" xfId="25754" xr:uid="{00000000-0005-0000-0000-0000889F0000}"/>
    <cellStyle name="40% - Dekorfärg4 3 8" xfId="1955" xr:uid="{00000000-0005-0000-0000-0000899F0000}"/>
    <cellStyle name="40% - Dekorfärg4 3 8 2" xfId="4147" xr:uid="{00000000-0005-0000-0000-00008A9F0000}"/>
    <cellStyle name="40% - Dekorfärg4 3 8 2 2" xfId="8533" xr:uid="{00000000-0005-0000-0000-00008B9F0000}"/>
    <cellStyle name="40% - Dekorfärg4 3 8 2 2 2" xfId="17418" xr:uid="{00000000-0005-0000-0000-00008C9F0000}"/>
    <cellStyle name="40% - Dekorfärg4 3 8 2 2 2 2" xfId="51901" xr:uid="{00000000-0005-0000-0000-00008D9F0000}"/>
    <cellStyle name="40% - Dekorfärg4 3 8 2 2 3" xfId="34915" xr:uid="{00000000-0005-0000-0000-00008E9F0000}"/>
    <cellStyle name="40% - Dekorfärg4 3 8 2 2_Tabell 6a K" xfId="19771" xr:uid="{00000000-0005-0000-0000-00008F9F0000}"/>
    <cellStyle name="40% - Dekorfärg4 3 8 2 3" xfId="13032" xr:uid="{00000000-0005-0000-0000-0000909F0000}"/>
    <cellStyle name="40% - Dekorfärg4 3 8 2 4" xfId="30529" xr:uid="{00000000-0005-0000-0000-0000919F0000}"/>
    <cellStyle name="40% - Dekorfärg4 3 8 2_Tabell 6a K" xfId="19504" xr:uid="{00000000-0005-0000-0000-0000929F0000}"/>
    <cellStyle name="40% - Dekorfärg4 3 8 3" xfId="6340" xr:uid="{00000000-0005-0000-0000-0000939F0000}"/>
    <cellStyle name="40% - Dekorfärg4 3 8 3 2" xfId="15225" xr:uid="{00000000-0005-0000-0000-0000949F0000}"/>
    <cellStyle name="40% - Dekorfärg4 3 8 3 3" xfId="32722" xr:uid="{00000000-0005-0000-0000-0000959F0000}"/>
    <cellStyle name="40% - Dekorfärg4 3 8 3_Tabell 6a K" xfId="24566" xr:uid="{00000000-0005-0000-0000-0000969F0000}"/>
    <cellStyle name="40% - Dekorfärg4 3 8 4" xfId="10840" xr:uid="{00000000-0005-0000-0000-0000979F0000}"/>
    <cellStyle name="40% - Dekorfärg4 3 8 4 2" xfId="51902" xr:uid="{00000000-0005-0000-0000-0000989F0000}"/>
    <cellStyle name="40% - Dekorfärg4 3 8 4 2 2" xfId="51903" xr:uid="{00000000-0005-0000-0000-0000999F0000}"/>
    <cellStyle name="40% - Dekorfärg4 3 8 4 3" xfId="51904" xr:uid="{00000000-0005-0000-0000-00009A9F0000}"/>
    <cellStyle name="40% - Dekorfärg4 3 8 5" xfId="28337" xr:uid="{00000000-0005-0000-0000-00009B9F0000}"/>
    <cellStyle name="40% - Dekorfärg4 3 8 6" xfId="51905" xr:uid="{00000000-0005-0000-0000-00009C9F0000}"/>
    <cellStyle name="40% - Dekorfärg4 3 8_Tabell 6a K" xfId="18975" xr:uid="{00000000-0005-0000-0000-00009D9F0000}"/>
    <cellStyle name="40% - Dekorfärg4 3 9" xfId="2369" xr:uid="{00000000-0005-0000-0000-00009E9F0000}"/>
    <cellStyle name="40% - Dekorfärg4 3 9 2" xfId="6755" xr:uid="{00000000-0005-0000-0000-00009F9F0000}"/>
    <cellStyle name="40% - Dekorfärg4 3 9 2 2" xfId="15640" xr:uid="{00000000-0005-0000-0000-0000A09F0000}"/>
    <cellStyle name="40% - Dekorfärg4 3 9 2 3" xfId="33137" xr:uid="{00000000-0005-0000-0000-0000A19F0000}"/>
    <cellStyle name="40% - Dekorfärg4 3 9 2_Tabell 6a K" xfId="25602" xr:uid="{00000000-0005-0000-0000-0000A29F0000}"/>
    <cellStyle name="40% - Dekorfärg4 3 9 3" xfId="11254" xr:uid="{00000000-0005-0000-0000-0000A39F0000}"/>
    <cellStyle name="40% - Dekorfärg4 3 9 3 2" xfId="51906" xr:uid="{00000000-0005-0000-0000-0000A49F0000}"/>
    <cellStyle name="40% - Dekorfärg4 3 9 3 2 2" xfId="51907" xr:uid="{00000000-0005-0000-0000-0000A59F0000}"/>
    <cellStyle name="40% - Dekorfärg4 3 9 3 3" xfId="51908" xr:uid="{00000000-0005-0000-0000-0000A69F0000}"/>
    <cellStyle name="40% - Dekorfärg4 3 9 4" xfId="28751" xr:uid="{00000000-0005-0000-0000-0000A79F0000}"/>
    <cellStyle name="40% - Dekorfärg4 3 9 5" xfId="51909" xr:uid="{00000000-0005-0000-0000-0000A89F0000}"/>
    <cellStyle name="40% - Dekorfärg4 3 9_Tabell 6a K" xfId="18184" xr:uid="{00000000-0005-0000-0000-0000A99F0000}"/>
    <cellStyle name="40% - Dekorfärg4 3_Tabell 6a K" xfId="23698" xr:uid="{00000000-0005-0000-0000-0000AA9F0000}"/>
    <cellStyle name="40% - Dekorfärg4 4" xfId="305" xr:uid="{00000000-0005-0000-0000-0000AB9F0000}"/>
    <cellStyle name="40% - Dekorfärg4 4 10" xfId="51910" xr:uid="{00000000-0005-0000-0000-0000AC9F0000}"/>
    <cellStyle name="40% - Dekorfärg4 4 11" xfId="51911" xr:uid="{00000000-0005-0000-0000-0000AD9F0000}"/>
    <cellStyle name="40% - Dekorfärg4 4 2" xfId="517" xr:uid="{00000000-0005-0000-0000-0000AE9F0000}"/>
    <cellStyle name="40% - Dekorfärg4 4 2 2" xfId="941" xr:uid="{00000000-0005-0000-0000-0000AF9F0000}"/>
    <cellStyle name="40% - Dekorfärg4 4 2 2 2" xfId="1977" xr:uid="{00000000-0005-0000-0000-0000B09F0000}"/>
    <cellStyle name="40% - Dekorfärg4 4 2 2 2 2" xfId="4169" xr:uid="{00000000-0005-0000-0000-0000B19F0000}"/>
    <cellStyle name="40% - Dekorfärg4 4 2 2 2 2 2" xfId="8555" xr:uid="{00000000-0005-0000-0000-0000B29F0000}"/>
    <cellStyle name="40% - Dekorfärg4 4 2 2 2 2 2 2" xfId="17440" xr:uid="{00000000-0005-0000-0000-0000B39F0000}"/>
    <cellStyle name="40% - Dekorfärg4 4 2 2 2 2 2 2 2" xfId="51912" xr:uid="{00000000-0005-0000-0000-0000B49F0000}"/>
    <cellStyle name="40% - Dekorfärg4 4 2 2 2 2 2 3" xfId="34937" xr:uid="{00000000-0005-0000-0000-0000B59F0000}"/>
    <cellStyle name="40% - Dekorfärg4 4 2 2 2 2 2_Tabell 6a K" xfId="22883" xr:uid="{00000000-0005-0000-0000-0000B69F0000}"/>
    <cellStyle name="40% - Dekorfärg4 4 2 2 2 2 3" xfId="13054" xr:uid="{00000000-0005-0000-0000-0000B79F0000}"/>
    <cellStyle name="40% - Dekorfärg4 4 2 2 2 2 4" xfId="30551" xr:uid="{00000000-0005-0000-0000-0000B89F0000}"/>
    <cellStyle name="40% - Dekorfärg4 4 2 2 2 2_Tabell 6a K" xfId="21941" xr:uid="{00000000-0005-0000-0000-0000B99F0000}"/>
    <cellStyle name="40% - Dekorfärg4 4 2 2 2 3" xfId="6362" xr:uid="{00000000-0005-0000-0000-0000BA9F0000}"/>
    <cellStyle name="40% - Dekorfärg4 4 2 2 2 3 2" xfId="15247" xr:uid="{00000000-0005-0000-0000-0000BB9F0000}"/>
    <cellStyle name="40% - Dekorfärg4 4 2 2 2 3 3" xfId="32744" xr:uid="{00000000-0005-0000-0000-0000BC9F0000}"/>
    <cellStyle name="40% - Dekorfärg4 4 2 2 2 3_Tabell 6a K" xfId="24599" xr:uid="{00000000-0005-0000-0000-0000BD9F0000}"/>
    <cellStyle name="40% - Dekorfärg4 4 2 2 2 4" xfId="10862" xr:uid="{00000000-0005-0000-0000-0000BE9F0000}"/>
    <cellStyle name="40% - Dekorfärg4 4 2 2 2 4 2" xfId="51913" xr:uid="{00000000-0005-0000-0000-0000BF9F0000}"/>
    <cellStyle name="40% - Dekorfärg4 4 2 2 2 4 2 2" xfId="51914" xr:uid="{00000000-0005-0000-0000-0000C09F0000}"/>
    <cellStyle name="40% - Dekorfärg4 4 2 2 2 4 3" xfId="51915" xr:uid="{00000000-0005-0000-0000-0000C19F0000}"/>
    <cellStyle name="40% - Dekorfärg4 4 2 2 2 5" xfId="28359" xr:uid="{00000000-0005-0000-0000-0000C29F0000}"/>
    <cellStyle name="40% - Dekorfärg4 4 2 2 2 6" xfId="51916" xr:uid="{00000000-0005-0000-0000-0000C39F0000}"/>
    <cellStyle name="40% - Dekorfärg4 4 2 2 2_Tabell 6a K" xfId="21675" xr:uid="{00000000-0005-0000-0000-0000C49F0000}"/>
    <cellStyle name="40% - Dekorfärg4 4 2 2 3" xfId="3133" xr:uid="{00000000-0005-0000-0000-0000C59F0000}"/>
    <cellStyle name="40% - Dekorfärg4 4 2 2 3 2" xfId="7519" xr:uid="{00000000-0005-0000-0000-0000C69F0000}"/>
    <cellStyle name="40% - Dekorfärg4 4 2 2 3 2 2" xfId="16404" xr:uid="{00000000-0005-0000-0000-0000C79F0000}"/>
    <cellStyle name="40% - Dekorfärg4 4 2 2 3 2 3" xfId="33901" xr:uid="{00000000-0005-0000-0000-0000C89F0000}"/>
    <cellStyle name="40% - Dekorfärg4 4 2 2 3 2_Tabell 6a K" xfId="26163" xr:uid="{00000000-0005-0000-0000-0000C99F0000}"/>
    <cellStyle name="40% - Dekorfärg4 4 2 2 3 3" xfId="12018" xr:uid="{00000000-0005-0000-0000-0000CA9F0000}"/>
    <cellStyle name="40% - Dekorfärg4 4 2 2 3 3 2" xfId="51917" xr:uid="{00000000-0005-0000-0000-0000CB9F0000}"/>
    <cellStyle name="40% - Dekorfärg4 4 2 2 3 3 2 2" xfId="51918" xr:uid="{00000000-0005-0000-0000-0000CC9F0000}"/>
    <cellStyle name="40% - Dekorfärg4 4 2 2 3 3 3" xfId="51919" xr:uid="{00000000-0005-0000-0000-0000CD9F0000}"/>
    <cellStyle name="40% - Dekorfärg4 4 2 2 3 4" xfId="29515" xr:uid="{00000000-0005-0000-0000-0000CE9F0000}"/>
    <cellStyle name="40% - Dekorfärg4 4 2 2 3 5" xfId="51920" xr:uid="{00000000-0005-0000-0000-0000CF9F0000}"/>
    <cellStyle name="40% - Dekorfärg4 4 2 2 3_Tabell 6a K" xfId="24518" xr:uid="{00000000-0005-0000-0000-0000D09F0000}"/>
    <cellStyle name="40% - Dekorfärg4 4 2 2 4" xfId="5326" xr:uid="{00000000-0005-0000-0000-0000D19F0000}"/>
    <cellStyle name="40% - Dekorfärg4 4 2 2 4 2" xfId="14211" xr:uid="{00000000-0005-0000-0000-0000D29F0000}"/>
    <cellStyle name="40% - Dekorfärg4 4 2 2 4 3" xfId="31708" xr:uid="{00000000-0005-0000-0000-0000D39F0000}"/>
    <cellStyle name="40% - Dekorfärg4 4 2 2 4_Tabell 6a K" xfId="24769" xr:uid="{00000000-0005-0000-0000-0000D49F0000}"/>
    <cellStyle name="40% - Dekorfärg4 4 2 2 5" xfId="9826" xr:uid="{00000000-0005-0000-0000-0000D59F0000}"/>
    <cellStyle name="40% - Dekorfärg4 4 2 2 5 2" xfId="51921" xr:uid="{00000000-0005-0000-0000-0000D69F0000}"/>
    <cellStyle name="40% - Dekorfärg4 4 2 2 5 2 2" xfId="51922" xr:uid="{00000000-0005-0000-0000-0000D79F0000}"/>
    <cellStyle name="40% - Dekorfärg4 4 2 2 5 3" xfId="51923" xr:uid="{00000000-0005-0000-0000-0000D89F0000}"/>
    <cellStyle name="40% - Dekorfärg4 4 2 2 6" xfId="27323" xr:uid="{00000000-0005-0000-0000-0000D99F0000}"/>
    <cellStyle name="40% - Dekorfärg4 4 2 2 7" xfId="51924" xr:uid="{00000000-0005-0000-0000-0000DA9F0000}"/>
    <cellStyle name="40% - Dekorfärg4 4 2 2_Tabell 6a K" xfId="21145" xr:uid="{00000000-0005-0000-0000-0000DB9F0000}"/>
    <cellStyle name="40% - Dekorfärg4 4 2 3" xfId="1976" xr:uid="{00000000-0005-0000-0000-0000DC9F0000}"/>
    <cellStyle name="40% - Dekorfärg4 4 2 3 2" xfId="4168" xr:uid="{00000000-0005-0000-0000-0000DD9F0000}"/>
    <cellStyle name="40% - Dekorfärg4 4 2 3 2 2" xfId="8554" xr:uid="{00000000-0005-0000-0000-0000DE9F0000}"/>
    <cellStyle name="40% - Dekorfärg4 4 2 3 2 2 2" xfId="17439" xr:uid="{00000000-0005-0000-0000-0000DF9F0000}"/>
    <cellStyle name="40% - Dekorfärg4 4 2 3 2 2 2 2" xfId="51925" xr:uid="{00000000-0005-0000-0000-0000E09F0000}"/>
    <cellStyle name="40% - Dekorfärg4 4 2 3 2 2 3" xfId="34936" xr:uid="{00000000-0005-0000-0000-0000E19F0000}"/>
    <cellStyle name="40% - Dekorfärg4 4 2 3 2 2_Tabell 6a K" xfId="24114" xr:uid="{00000000-0005-0000-0000-0000E29F0000}"/>
    <cellStyle name="40% - Dekorfärg4 4 2 3 2 3" xfId="13053" xr:uid="{00000000-0005-0000-0000-0000E39F0000}"/>
    <cellStyle name="40% - Dekorfärg4 4 2 3 2 4" xfId="30550" xr:uid="{00000000-0005-0000-0000-0000E49F0000}"/>
    <cellStyle name="40% - Dekorfärg4 4 2 3 2_Tabell 6a K" xfId="23846" xr:uid="{00000000-0005-0000-0000-0000E59F0000}"/>
    <cellStyle name="40% - Dekorfärg4 4 2 3 3" xfId="6361" xr:uid="{00000000-0005-0000-0000-0000E69F0000}"/>
    <cellStyle name="40% - Dekorfärg4 4 2 3 3 2" xfId="15246" xr:uid="{00000000-0005-0000-0000-0000E79F0000}"/>
    <cellStyle name="40% - Dekorfärg4 4 2 3 3 3" xfId="32743" xr:uid="{00000000-0005-0000-0000-0000E89F0000}"/>
    <cellStyle name="40% - Dekorfärg4 4 2 3 3_Tabell 6a K" xfId="19959" xr:uid="{00000000-0005-0000-0000-0000E99F0000}"/>
    <cellStyle name="40% - Dekorfärg4 4 2 3 4" xfId="10861" xr:uid="{00000000-0005-0000-0000-0000EA9F0000}"/>
    <cellStyle name="40% - Dekorfärg4 4 2 3 4 2" xfId="51926" xr:uid="{00000000-0005-0000-0000-0000EB9F0000}"/>
    <cellStyle name="40% - Dekorfärg4 4 2 3 4 2 2" xfId="51927" xr:uid="{00000000-0005-0000-0000-0000EC9F0000}"/>
    <cellStyle name="40% - Dekorfärg4 4 2 3 4 3" xfId="51928" xr:uid="{00000000-0005-0000-0000-0000ED9F0000}"/>
    <cellStyle name="40% - Dekorfärg4 4 2 3 5" xfId="28358" xr:uid="{00000000-0005-0000-0000-0000EE9F0000}"/>
    <cellStyle name="40% - Dekorfärg4 4 2 3 6" xfId="51929" xr:uid="{00000000-0005-0000-0000-0000EF9F0000}"/>
    <cellStyle name="40% - Dekorfärg4 4 2 3_Tabell 6a K" xfId="23315" xr:uid="{00000000-0005-0000-0000-0000F09F0000}"/>
    <cellStyle name="40% - Dekorfärg4 4 2 4" xfId="2709" xr:uid="{00000000-0005-0000-0000-0000F19F0000}"/>
    <cellStyle name="40% - Dekorfärg4 4 2 4 2" xfId="7095" xr:uid="{00000000-0005-0000-0000-0000F29F0000}"/>
    <cellStyle name="40% - Dekorfärg4 4 2 4 2 2" xfId="15980" xr:uid="{00000000-0005-0000-0000-0000F39F0000}"/>
    <cellStyle name="40% - Dekorfärg4 4 2 4 2 3" xfId="33477" xr:uid="{00000000-0005-0000-0000-0000F49F0000}"/>
    <cellStyle name="40% - Dekorfärg4 4 2 4 2_Tabell 6a K" xfId="21770" xr:uid="{00000000-0005-0000-0000-0000F59F0000}"/>
    <cellStyle name="40% - Dekorfärg4 4 2 4 3" xfId="11594" xr:uid="{00000000-0005-0000-0000-0000F69F0000}"/>
    <cellStyle name="40% - Dekorfärg4 4 2 4 3 2" xfId="51930" xr:uid="{00000000-0005-0000-0000-0000F79F0000}"/>
    <cellStyle name="40% - Dekorfärg4 4 2 4 3 2 2" xfId="51931" xr:uid="{00000000-0005-0000-0000-0000F89F0000}"/>
    <cellStyle name="40% - Dekorfärg4 4 2 4 3 3" xfId="51932" xr:uid="{00000000-0005-0000-0000-0000F99F0000}"/>
    <cellStyle name="40% - Dekorfärg4 4 2 4 4" xfId="29091" xr:uid="{00000000-0005-0000-0000-0000FA9F0000}"/>
    <cellStyle name="40% - Dekorfärg4 4 2 4 5" xfId="51933" xr:uid="{00000000-0005-0000-0000-0000FB9F0000}"/>
    <cellStyle name="40% - Dekorfärg4 4 2 4_Tabell 6a K" xfId="23403" xr:uid="{00000000-0005-0000-0000-0000FC9F0000}"/>
    <cellStyle name="40% - Dekorfärg4 4 2 5" xfId="4902" xr:uid="{00000000-0005-0000-0000-0000FD9F0000}"/>
    <cellStyle name="40% - Dekorfärg4 4 2 5 2" xfId="13787" xr:uid="{00000000-0005-0000-0000-0000FE9F0000}"/>
    <cellStyle name="40% - Dekorfärg4 4 2 5 3" xfId="31284" xr:uid="{00000000-0005-0000-0000-0000FF9F0000}"/>
    <cellStyle name="40% - Dekorfärg4 4 2 5_Tabell 6a K" xfId="20428" xr:uid="{00000000-0005-0000-0000-000000A00000}"/>
    <cellStyle name="40% - Dekorfärg4 4 2 6" xfId="9402" xr:uid="{00000000-0005-0000-0000-000001A00000}"/>
    <cellStyle name="40% - Dekorfärg4 4 2 6 2" xfId="51934" xr:uid="{00000000-0005-0000-0000-000002A00000}"/>
    <cellStyle name="40% - Dekorfärg4 4 2 6 2 2" xfId="51935" xr:uid="{00000000-0005-0000-0000-000003A00000}"/>
    <cellStyle name="40% - Dekorfärg4 4 2 6 3" xfId="51936" xr:uid="{00000000-0005-0000-0000-000004A00000}"/>
    <cellStyle name="40% - Dekorfärg4 4 2 7" xfId="26899" xr:uid="{00000000-0005-0000-0000-000005A00000}"/>
    <cellStyle name="40% - Dekorfärg4 4 2 8" xfId="51937" xr:uid="{00000000-0005-0000-0000-000006A00000}"/>
    <cellStyle name="40% - Dekorfärg4 4 2_Tabell 6a K" xfId="23581" xr:uid="{00000000-0005-0000-0000-000007A00000}"/>
    <cellStyle name="40% - Dekorfärg4 4 3" xfId="729" xr:uid="{00000000-0005-0000-0000-000008A00000}"/>
    <cellStyle name="40% - Dekorfärg4 4 3 2" xfId="1978" xr:uid="{00000000-0005-0000-0000-000009A00000}"/>
    <cellStyle name="40% - Dekorfärg4 4 3 2 2" xfId="4170" xr:uid="{00000000-0005-0000-0000-00000AA00000}"/>
    <cellStyle name="40% - Dekorfärg4 4 3 2 2 2" xfId="8556" xr:uid="{00000000-0005-0000-0000-00000BA00000}"/>
    <cellStyle name="40% - Dekorfärg4 4 3 2 2 2 2" xfId="17441" xr:uid="{00000000-0005-0000-0000-00000CA00000}"/>
    <cellStyle name="40% - Dekorfärg4 4 3 2 2 2 2 2" xfId="51938" xr:uid="{00000000-0005-0000-0000-00000DA00000}"/>
    <cellStyle name="40% - Dekorfärg4 4 3 2 2 2 3" xfId="34938" xr:uid="{00000000-0005-0000-0000-00000EA00000}"/>
    <cellStyle name="40% - Dekorfärg4 4 3 2 2 2_Tabell 6a K" xfId="17812" xr:uid="{00000000-0005-0000-0000-00000FA00000}"/>
    <cellStyle name="40% - Dekorfärg4 4 3 2 2 3" xfId="13055" xr:uid="{00000000-0005-0000-0000-000010A00000}"/>
    <cellStyle name="40% - Dekorfärg4 4 3 2 2 4" xfId="30552" xr:uid="{00000000-0005-0000-0000-000011A00000}"/>
    <cellStyle name="40% - Dekorfärg4 4 3 2 2_Tabell 6a K" xfId="26284" xr:uid="{00000000-0005-0000-0000-000012A00000}"/>
    <cellStyle name="40% - Dekorfärg4 4 3 2 3" xfId="6363" xr:uid="{00000000-0005-0000-0000-000013A00000}"/>
    <cellStyle name="40% - Dekorfärg4 4 3 2 3 2" xfId="15248" xr:uid="{00000000-0005-0000-0000-000014A00000}"/>
    <cellStyle name="40% - Dekorfärg4 4 3 2 3 3" xfId="32745" xr:uid="{00000000-0005-0000-0000-000015A00000}"/>
    <cellStyle name="40% - Dekorfärg4 4 3 2 3_Tabell 6a K" xfId="24720" xr:uid="{00000000-0005-0000-0000-000016A00000}"/>
    <cellStyle name="40% - Dekorfärg4 4 3 2 4" xfId="10863" xr:uid="{00000000-0005-0000-0000-000017A00000}"/>
    <cellStyle name="40% - Dekorfärg4 4 3 2 4 2" xfId="51939" xr:uid="{00000000-0005-0000-0000-000018A00000}"/>
    <cellStyle name="40% - Dekorfärg4 4 3 2 4 2 2" xfId="51940" xr:uid="{00000000-0005-0000-0000-000019A00000}"/>
    <cellStyle name="40% - Dekorfärg4 4 3 2 4 3" xfId="51941" xr:uid="{00000000-0005-0000-0000-00001AA00000}"/>
    <cellStyle name="40% - Dekorfärg4 4 3 2 5" xfId="28360" xr:uid="{00000000-0005-0000-0000-00001BA00000}"/>
    <cellStyle name="40% - Dekorfärg4 4 3 2 6" xfId="51942" xr:uid="{00000000-0005-0000-0000-00001CA00000}"/>
    <cellStyle name="40% - Dekorfärg4 4 3 2_Tabell 6a K" xfId="26016" xr:uid="{00000000-0005-0000-0000-00001DA00000}"/>
    <cellStyle name="40% - Dekorfärg4 4 3 3" xfId="2921" xr:uid="{00000000-0005-0000-0000-00001EA00000}"/>
    <cellStyle name="40% - Dekorfärg4 4 3 3 2" xfId="7307" xr:uid="{00000000-0005-0000-0000-00001FA00000}"/>
    <cellStyle name="40% - Dekorfärg4 4 3 3 2 2" xfId="16192" xr:uid="{00000000-0005-0000-0000-000020A00000}"/>
    <cellStyle name="40% - Dekorfärg4 4 3 3 2 3" xfId="33689" xr:uid="{00000000-0005-0000-0000-000021A00000}"/>
    <cellStyle name="40% - Dekorfärg4 4 3 3 2_Tabell 6a K" xfId="25008" xr:uid="{00000000-0005-0000-0000-000022A00000}"/>
    <cellStyle name="40% - Dekorfärg4 4 3 3 3" xfId="11806" xr:uid="{00000000-0005-0000-0000-000023A00000}"/>
    <cellStyle name="40% - Dekorfärg4 4 3 3 3 2" xfId="51943" xr:uid="{00000000-0005-0000-0000-000024A00000}"/>
    <cellStyle name="40% - Dekorfärg4 4 3 3 3 2 2" xfId="51944" xr:uid="{00000000-0005-0000-0000-000025A00000}"/>
    <cellStyle name="40% - Dekorfärg4 4 3 3 3 3" xfId="51945" xr:uid="{00000000-0005-0000-0000-000026A00000}"/>
    <cellStyle name="40% - Dekorfärg4 4 3 3 4" xfId="29303" xr:uid="{00000000-0005-0000-0000-000027A00000}"/>
    <cellStyle name="40% - Dekorfärg4 4 3 3 5" xfId="51946" xr:uid="{00000000-0005-0000-0000-000028A00000}"/>
    <cellStyle name="40% - Dekorfärg4 4 3 3_Tabell 6a K" xfId="19404" xr:uid="{00000000-0005-0000-0000-000029A00000}"/>
    <cellStyle name="40% - Dekorfärg4 4 3 4" xfId="5114" xr:uid="{00000000-0005-0000-0000-00002AA00000}"/>
    <cellStyle name="40% - Dekorfärg4 4 3 4 2" xfId="13999" xr:uid="{00000000-0005-0000-0000-00002BA00000}"/>
    <cellStyle name="40% - Dekorfärg4 4 3 4 3" xfId="31496" xr:uid="{00000000-0005-0000-0000-00002CA00000}"/>
    <cellStyle name="40% - Dekorfärg4 4 3 4_Tabell 6a K" xfId="24549" xr:uid="{00000000-0005-0000-0000-00002DA00000}"/>
    <cellStyle name="40% - Dekorfärg4 4 3 5" xfId="9614" xr:uid="{00000000-0005-0000-0000-00002EA00000}"/>
    <cellStyle name="40% - Dekorfärg4 4 3 5 2" xfId="51947" xr:uid="{00000000-0005-0000-0000-00002FA00000}"/>
    <cellStyle name="40% - Dekorfärg4 4 3 5 2 2" xfId="51948" xr:uid="{00000000-0005-0000-0000-000030A00000}"/>
    <cellStyle name="40% - Dekorfärg4 4 3 5 3" xfId="51949" xr:uid="{00000000-0005-0000-0000-000031A00000}"/>
    <cellStyle name="40% - Dekorfärg4 4 3 6" xfId="27111" xr:uid="{00000000-0005-0000-0000-000032A00000}"/>
    <cellStyle name="40% - Dekorfärg4 4 3 7" xfId="51950" xr:uid="{00000000-0005-0000-0000-000033A00000}"/>
    <cellStyle name="40% - Dekorfärg4 4 3_Tabell 6a K" xfId="25486" xr:uid="{00000000-0005-0000-0000-000034A00000}"/>
    <cellStyle name="40% - Dekorfärg4 4 4" xfId="1153" xr:uid="{00000000-0005-0000-0000-000035A00000}"/>
    <cellStyle name="40% - Dekorfärg4 4 4 2" xfId="1979" xr:uid="{00000000-0005-0000-0000-000036A00000}"/>
    <cellStyle name="40% - Dekorfärg4 4 4 2 2" xfId="4171" xr:uid="{00000000-0005-0000-0000-000037A00000}"/>
    <cellStyle name="40% - Dekorfärg4 4 4 2 2 2" xfId="8557" xr:uid="{00000000-0005-0000-0000-000038A00000}"/>
    <cellStyle name="40% - Dekorfärg4 4 4 2 2 2 2" xfId="17442" xr:uid="{00000000-0005-0000-0000-000039A00000}"/>
    <cellStyle name="40% - Dekorfärg4 4 4 2 2 2 2 2" xfId="51951" xr:uid="{00000000-0005-0000-0000-00003AA00000}"/>
    <cellStyle name="40% - Dekorfärg4 4 4 2 2 2 3" xfId="34939" xr:uid="{00000000-0005-0000-0000-00003BA00000}"/>
    <cellStyle name="40% - Dekorfärg4 4 4 2 2 2_Tabell 6a K" xfId="21937" xr:uid="{00000000-0005-0000-0000-00003CA00000}"/>
    <cellStyle name="40% - Dekorfärg4 4 4 2 2 3" xfId="13056" xr:uid="{00000000-0005-0000-0000-00003DA00000}"/>
    <cellStyle name="40% - Dekorfärg4 4 4 2 2 4" xfId="30553" xr:uid="{00000000-0005-0000-0000-00003EA00000}"/>
    <cellStyle name="40% - Dekorfärg4 4 4 2 2_Tabell 6a K" xfId="19506" xr:uid="{00000000-0005-0000-0000-00003FA00000}"/>
    <cellStyle name="40% - Dekorfärg4 4 4 2 3" xfId="6364" xr:uid="{00000000-0005-0000-0000-000040A00000}"/>
    <cellStyle name="40% - Dekorfärg4 4 4 2 3 2" xfId="15249" xr:uid="{00000000-0005-0000-0000-000041A00000}"/>
    <cellStyle name="40% - Dekorfärg4 4 4 2 3 3" xfId="32746" xr:uid="{00000000-0005-0000-0000-000042A00000}"/>
    <cellStyle name="40% - Dekorfärg4 4 4 2 3_Tabell 6a K" xfId="25808" xr:uid="{00000000-0005-0000-0000-000043A00000}"/>
    <cellStyle name="40% - Dekorfärg4 4 4 2 4" xfId="10864" xr:uid="{00000000-0005-0000-0000-000044A00000}"/>
    <cellStyle name="40% - Dekorfärg4 4 4 2 4 2" xfId="51952" xr:uid="{00000000-0005-0000-0000-000045A00000}"/>
    <cellStyle name="40% - Dekorfärg4 4 4 2 4 2 2" xfId="51953" xr:uid="{00000000-0005-0000-0000-000046A00000}"/>
    <cellStyle name="40% - Dekorfärg4 4 4 2 4 3" xfId="51954" xr:uid="{00000000-0005-0000-0000-000047A00000}"/>
    <cellStyle name="40% - Dekorfärg4 4 4 2 5" xfId="28361" xr:uid="{00000000-0005-0000-0000-000048A00000}"/>
    <cellStyle name="40% - Dekorfärg4 4 4 2 6" xfId="51955" xr:uid="{00000000-0005-0000-0000-000049A00000}"/>
    <cellStyle name="40% - Dekorfärg4 4 4 2_Tabell 6a K" xfId="21144" xr:uid="{00000000-0005-0000-0000-00004AA00000}"/>
    <cellStyle name="40% - Dekorfärg4 4 4 3" xfId="3345" xr:uid="{00000000-0005-0000-0000-00004BA00000}"/>
    <cellStyle name="40% - Dekorfärg4 4 4 3 2" xfId="7731" xr:uid="{00000000-0005-0000-0000-00004CA00000}"/>
    <cellStyle name="40% - Dekorfärg4 4 4 3 2 2" xfId="16616" xr:uid="{00000000-0005-0000-0000-00004DA00000}"/>
    <cellStyle name="40% - Dekorfärg4 4 4 3 2 3" xfId="34113" xr:uid="{00000000-0005-0000-0000-00004EA00000}"/>
    <cellStyle name="40% - Dekorfärg4 4 4 3 2_Tabell 6a K" xfId="22767" xr:uid="{00000000-0005-0000-0000-00004FA00000}"/>
    <cellStyle name="40% - Dekorfärg4 4 4 3 3" xfId="12230" xr:uid="{00000000-0005-0000-0000-000050A00000}"/>
    <cellStyle name="40% - Dekorfärg4 4 4 3 3 2" xfId="51956" xr:uid="{00000000-0005-0000-0000-000051A00000}"/>
    <cellStyle name="40% - Dekorfärg4 4 4 3 3 2 2" xfId="51957" xr:uid="{00000000-0005-0000-0000-000052A00000}"/>
    <cellStyle name="40% - Dekorfärg4 4 4 3 3 3" xfId="51958" xr:uid="{00000000-0005-0000-0000-000053A00000}"/>
    <cellStyle name="40% - Dekorfärg4 4 4 3 4" xfId="29727" xr:uid="{00000000-0005-0000-0000-000054A00000}"/>
    <cellStyle name="40% - Dekorfärg4 4 4 3 5" xfId="51959" xr:uid="{00000000-0005-0000-0000-000055A00000}"/>
    <cellStyle name="40% - Dekorfärg4 4 4 3_Tabell 6a K" xfId="19036" xr:uid="{00000000-0005-0000-0000-000056A00000}"/>
    <cellStyle name="40% - Dekorfärg4 4 4 4" xfId="5538" xr:uid="{00000000-0005-0000-0000-000057A00000}"/>
    <cellStyle name="40% - Dekorfärg4 4 4 4 2" xfId="14423" xr:uid="{00000000-0005-0000-0000-000058A00000}"/>
    <cellStyle name="40% - Dekorfärg4 4 4 4 3" xfId="31920" xr:uid="{00000000-0005-0000-0000-000059A00000}"/>
    <cellStyle name="40% - Dekorfärg4 4 4 4_Tabell 6a K" xfId="22599" xr:uid="{00000000-0005-0000-0000-00005AA00000}"/>
    <cellStyle name="40% - Dekorfärg4 4 4 5" xfId="10038" xr:uid="{00000000-0005-0000-0000-00005BA00000}"/>
    <cellStyle name="40% - Dekorfärg4 4 4 5 2" xfId="51960" xr:uid="{00000000-0005-0000-0000-00005CA00000}"/>
    <cellStyle name="40% - Dekorfärg4 4 4 5 2 2" xfId="51961" xr:uid="{00000000-0005-0000-0000-00005DA00000}"/>
    <cellStyle name="40% - Dekorfärg4 4 4 5 3" xfId="51962" xr:uid="{00000000-0005-0000-0000-00005EA00000}"/>
    <cellStyle name="40% - Dekorfärg4 4 4 6" xfId="27535" xr:uid="{00000000-0005-0000-0000-00005FA00000}"/>
    <cellStyle name="40% - Dekorfärg4 4 4 7" xfId="51963" xr:uid="{00000000-0005-0000-0000-000060A00000}"/>
    <cellStyle name="40% - Dekorfärg4 4 4_Tabell 6a K" xfId="25750" xr:uid="{00000000-0005-0000-0000-000061A00000}"/>
    <cellStyle name="40% - Dekorfärg4 4 5" xfId="1975" xr:uid="{00000000-0005-0000-0000-000062A00000}"/>
    <cellStyle name="40% - Dekorfärg4 4 5 2" xfId="4167" xr:uid="{00000000-0005-0000-0000-000063A00000}"/>
    <cellStyle name="40% - Dekorfärg4 4 5 2 2" xfId="8553" xr:uid="{00000000-0005-0000-0000-000064A00000}"/>
    <cellStyle name="40% - Dekorfärg4 4 5 2 2 2" xfId="17438" xr:uid="{00000000-0005-0000-0000-000065A00000}"/>
    <cellStyle name="40% - Dekorfärg4 4 5 2 2 2 2" xfId="51964" xr:uid="{00000000-0005-0000-0000-000066A00000}"/>
    <cellStyle name="40% - Dekorfärg4 4 5 2 2 3" xfId="34935" xr:uid="{00000000-0005-0000-0000-000067A00000}"/>
    <cellStyle name="40% - Dekorfärg4 4 5 2 2_Tabell 6a K" xfId="20979" xr:uid="{00000000-0005-0000-0000-000068A00000}"/>
    <cellStyle name="40% - Dekorfärg4 4 5 2 3" xfId="13052" xr:uid="{00000000-0005-0000-0000-000069A00000}"/>
    <cellStyle name="40% - Dekorfärg4 4 5 2 4" xfId="30549" xr:uid="{00000000-0005-0000-0000-00006AA00000}"/>
    <cellStyle name="40% - Dekorfärg4 4 5 2_Tabell 6a K" xfId="20302" xr:uid="{00000000-0005-0000-0000-00006BA00000}"/>
    <cellStyle name="40% - Dekorfärg4 4 5 3" xfId="6360" xr:uid="{00000000-0005-0000-0000-00006CA00000}"/>
    <cellStyle name="40% - Dekorfärg4 4 5 3 2" xfId="15245" xr:uid="{00000000-0005-0000-0000-00006DA00000}"/>
    <cellStyle name="40% - Dekorfärg4 4 5 3 3" xfId="32742" xr:uid="{00000000-0005-0000-0000-00006EA00000}"/>
    <cellStyle name="40% - Dekorfärg4 4 5 3_Tabell 6a K" xfId="19834" xr:uid="{00000000-0005-0000-0000-00006FA00000}"/>
    <cellStyle name="40% - Dekorfärg4 4 5 4" xfId="10860" xr:uid="{00000000-0005-0000-0000-000070A00000}"/>
    <cellStyle name="40% - Dekorfärg4 4 5 4 2" xfId="51965" xr:uid="{00000000-0005-0000-0000-000071A00000}"/>
    <cellStyle name="40% - Dekorfärg4 4 5 4 2 2" xfId="51966" xr:uid="{00000000-0005-0000-0000-000072A00000}"/>
    <cellStyle name="40% - Dekorfärg4 4 5 4 3" xfId="51967" xr:uid="{00000000-0005-0000-0000-000073A00000}"/>
    <cellStyle name="40% - Dekorfärg4 4 5 5" xfId="28357" xr:uid="{00000000-0005-0000-0000-000074A00000}"/>
    <cellStyle name="40% - Dekorfärg4 4 5 6" xfId="51968" xr:uid="{00000000-0005-0000-0000-000075A00000}"/>
    <cellStyle name="40% - Dekorfärg4 4 5_Tabell 6a K" xfId="20648" xr:uid="{00000000-0005-0000-0000-000076A00000}"/>
    <cellStyle name="40% - Dekorfärg4 4 6" xfId="2497" xr:uid="{00000000-0005-0000-0000-000077A00000}"/>
    <cellStyle name="40% - Dekorfärg4 4 6 2" xfId="6883" xr:uid="{00000000-0005-0000-0000-000078A00000}"/>
    <cellStyle name="40% - Dekorfärg4 4 6 2 2" xfId="15768" xr:uid="{00000000-0005-0000-0000-000079A00000}"/>
    <cellStyle name="40% - Dekorfärg4 4 6 2 3" xfId="33265" xr:uid="{00000000-0005-0000-0000-00007AA00000}"/>
    <cellStyle name="40% - Dekorfärg4 4 6 2_Tabell 6a K" xfId="20634" xr:uid="{00000000-0005-0000-0000-00007BA00000}"/>
    <cellStyle name="40% - Dekorfärg4 4 6 3" xfId="11382" xr:uid="{00000000-0005-0000-0000-00007CA00000}"/>
    <cellStyle name="40% - Dekorfärg4 4 6 3 2" xfId="51969" xr:uid="{00000000-0005-0000-0000-00007DA00000}"/>
    <cellStyle name="40% - Dekorfärg4 4 6 3 2 2" xfId="51970" xr:uid="{00000000-0005-0000-0000-00007EA00000}"/>
    <cellStyle name="40% - Dekorfärg4 4 6 3 3" xfId="51971" xr:uid="{00000000-0005-0000-0000-00007FA00000}"/>
    <cellStyle name="40% - Dekorfärg4 4 6 4" xfId="28879" xr:uid="{00000000-0005-0000-0000-000080A00000}"/>
    <cellStyle name="40% - Dekorfärg4 4 6 5" xfId="51972" xr:uid="{00000000-0005-0000-0000-000081A00000}"/>
    <cellStyle name="40% - Dekorfärg4 4 6_Tabell 6a K" xfId="23674" xr:uid="{00000000-0005-0000-0000-000082A00000}"/>
    <cellStyle name="40% - Dekorfärg4 4 7" xfId="4690" xr:uid="{00000000-0005-0000-0000-000083A00000}"/>
    <cellStyle name="40% - Dekorfärg4 4 7 2" xfId="13575" xr:uid="{00000000-0005-0000-0000-000084A00000}"/>
    <cellStyle name="40% - Dekorfärg4 4 7 3" xfId="31072" xr:uid="{00000000-0005-0000-0000-000085A00000}"/>
    <cellStyle name="40% - Dekorfärg4 4 7_Tabell 6a K" xfId="20343" xr:uid="{00000000-0005-0000-0000-000086A00000}"/>
    <cellStyle name="40% - Dekorfärg4 4 8" xfId="9190" xr:uid="{00000000-0005-0000-0000-000087A00000}"/>
    <cellStyle name="40% - Dekorfärg4 4 8 2" xfId="51973" xr:uid="{00000000-0005-0000-0000-000088A00000}"/>
    <cellStyle name="40% - Dekorfärg4 4 8 2 2" xfId="51974" xr:uid="{00000000-0005-0000-0000-000089A00000}"/>
    <cellStyle name="40% - Dekorfärg4 4 8 3" xfId="51975" xr:uid="{00000000-0005-0000-0000-00008AA00000}"/>
    <cellStyle name="40% - Dekorfärg4 4 9" xfId="26687" xr:uid="{00000000-0005-0000-0000-00008BA00000}"/>
    <cellStyle name="40% - Dekorfärg4 4_Tabell 6a K" xfId="19623" xr:uid="{00000000-0005-0000-0000-00008CA00000}"/>
    <cellStyle name="40% - Dekorfärg4 5" xfId="249" xr:uid="{00000000-0005-0000-0000-00008DA00000}"/>
    <cellStyle name="40% - Dekorfärg4 5 10" xfId="51976" xr:uid="{00000000-0005-0000-0000-00008EA00000}"/>
    <cellStyle name="40% - Dekorfärg4 5 11" xfId="51977" xr:uid="{00000000-0005-0000-0000-00008FA00000}"/>
    <cellStyle name="40% - Dekorfärg4 5 2" xfId="461" xr:uid="{00000000-0005-0000-0000-000090A00000}"/>
    <cellStyle name="40% - Dekorfärg4 5 2 2" xfId="885" xr:uid="{00000000-0005-0000-0000-000091A00000}"/>
    <cellStyle name="40% - Dekorfärg4 5 2 2 2" xfId="1982" xr:uid="{00000000-0005-0000-0000-000092A00000}"/>
    <cellStyle name="40% - Dekorfärg4 5 2 2 2 2" xfId="4174" xr:uid="{00000000-0005-0000-0000-000093A00000}"/>
    <cellStyle name="40% - Dekorfärg4 5 2 2 2 2 2" xfId="8560" xr:uid="{00000000-0005-0000-0000-000094A00000}"/>
    <cellStyle name="40% - Dekorfärg4 5 2 2 2 2 2 2" xfId="17445" xr:uid="{00000000-0005-0000-0000-000095A00000}"/>
    <cellStyle name="40% - Dekorfärg4 5 2 2 2 2 2 2 2" xfId="51978" xr:uid="{00000000-0005-0000-0000-000096A00000}"/>
    <cellStyle name="40% - Dekorfärg4 5 2 2 2 2 2 3" xfId="34942" xr:uid="{00000000-0005-0000-0000-000097A00000}"/>
    <cellStyle name="40% - Dekorfärg4 5 2 2 2 2 2_Tabell 6a K" xfId="21551" xr:uid="{00000000-0005-0000-0000-000098A00000}"/>
    <cellStyle name="40% - Dekorfärg4 5 2 2 2 2 3" xfId="13059" xr:uid="{00000000-0005-0000-0000-000099A00000}"/>
    <cellStyle name="40% - Dekorfärg4 5 2 2 2 2 4" xfId="30556" xr:uid="{00000000-0005-0000-0000-00009AA00000}"/>
    <cellStyle name="40% - Dekorfärg4 5 2 2 2 2_Tabell 6a K" xfId="22050" xr:uid="{00000000-0005-0000-0000-00009BA00000}"/>
    <cellStyle name="40% - Dekorfärg4 5 2 2 2 3" xfId="6367" xr:uid="{00000000-0005-0000-0000-00009CA00000}"/>
    <cellStyle name="40% - Dekorfärg4 5 2 2 2 3 2" xfId="15252" xr:uid="{00000000-0005-0000-0000-00009DA00000}"/>
    <cellStyle name="40% - Dekorfärg4 5 2 2 2 3 3" xfId="32749" xr:uid="{00000000-0005-0000-0000-00009EA00000}"/>
    <cellStyle name="40% - Dekorfärg4 5 2 2 2 3_Tabell 6a K" xfId="21279" xr:uid="{00000000-0005-0000-0000-00009FA00000}"/>
    <cellStyle name="40% - Dekorfärg4 5 2 2 2 4" xfId="10867" xr:uid="{00000000-0005-0000-0000-0000A0A00000}"/>
    <cellStyle name="40% - Dekorfärg4 5 2 2 2 4 2" xfId="51979" xr:uid="{00000000-0005-0000-0000-0000A1A00000}"/>
    <cellStyle name="40% - Dekorfärg4 5 2 2 2 4 2 2" xfId="51980" xr:uid="{00000000-0005-0000-0000-0000A2A00000}"/>
    <cellStyle name="40% - Dekorfärg4 5 2 2 2 4 3" xfId="51981" xr:uid="{00000000-0005-0000-0000-0000A3A00000}"/>
    <cellStyle name="40% - Dekorfärg4 5 2 2 2 5" xfId="28364" xr:uid="{00000000-0005-0000-0000-0000A4A00000}"/>
    <cellStyle name="40% - Dekorfärg4 5 2 2 2 6" xfId="51982" xr:uid="{00000000-0005-0000-0000-0000A5A00000}"/>
    <cellStyle name="40% - Dekorfärg4 5 2 2 2_Tabell 6a K" xfId="25319" xr:uid="{00000000-0005-0000-0000-0000A6A00000}"/>
    <cellStyle name="40% - Dekorfärg4 5 2 2 3" xfId="3077" xr:uid="{00000000-0005-0000-0000-0000A7A00000}"/>
    <cellStyle name="40% - Dekorfärg4 5 2 2 3 2" xfId="7463" xr:uid="{00000000-0005-0000-0000-0000A8A00000}"/>
    <cellStyle name="40% - Dekorfärg4 5 2 2 3 2 2" xfId="16348" xr:uid="{00000000-0005-0000-0000-0000A9A00000}"/>
    <cellStyle name="40% - Dekorfärg4 5 2 2 3 2 3" xfId="33845" xr:uid="{00000000-0005-0000-0000-0000AAA00000}"/>
    <cellStyle name="40% - Dekorfärg4 5 2 2 3 2_Tabell 6a K" xfId="21411" xr:uid="{00000000-0005-0000-0000-0000ABA00000}"/>
    <cellStyle name="40% - Dekorfärg4 5 2 2 3 3" xfId="11962" xr:uid="{00000000-0005-0000-0000-0000ACA00000}"/>
    <cellStyle name="40% - Dekorfärg4 5 2 2 3 3 2" xfId="51983" xr:uid="{00000000-0005-0000-0000-0000ADA00000}"/>
    <cellStyle name="40% - Dekorfärg4 5 2 2 3 3 2 2" xfId="51984" xr:uid="{00000000-0005-0000-0000-0000AEA00000}"/>
    <cellStyle name="40% - Dekorfärg4 5 2 2 3 3 3" xfId="51985" xr:uid="{00000000-0005-0000-0000-0000AFA00000}"/>
    <cellStyle name="40% - Dekorfärg4 5 2 2 3 4" xfId="29459" xr:uid="{00000000-0005-0000-0000-0000B0A00000}"/>
    <cellStyle name="40% - Dekorfärg4 5 2 2 3 5" xfId="51986" xr:uid="{00000000-0005-0000-0000-0000B1A00000}"/>
    <cellStyle name="40% - Dekorfärg4 5 2 2 3_Tabell 6a K" xfId="17887" xr:uid="{00000000-0005-0000-0000-0000B2A00000}"/>
    <cellStyle name="40% - Dekorfärg4 5 2 2 4" xfId="5270" xr:uid="{00000000-0005-0000-0000-0000B3A00000}"/>
    <cellStyle name="40% - Dekorfärg4 5 2 2 4 2" xfId="14155" xr:uid="{00000000-0005-0000-0000-0000B4A00000}"/>
    <cellStyle name="40% - Dekorfärg4 5 2 2 4 3" xfId="31652" xr:uid="{00000000-0005-0000-0000-0000B5A00000}"/>
    <cellStyle name="40% - Dekorfärg4 5 2 2 4_Tabell 6a K" xfId="18974" xr:uid="{00000000-0005-0000-0000-0000B6A00000}"/>
    <cellStyle name="40% - Dekorfärg4 5 2 2 5" xfId="9770" xr:uid="{00000000-0005-0000-0000-0000B7A00000}"/>
    <cellStyle name="40% - Dekorfärg4 5 2 2 5 2" xfId="51987" xr:uid="{00000000-0005-0000-0000-0000B8A00000}"/>
    <cellStyle name="40% - Dekorfärg4 5 2 2 5 2 2" xfId="51988" xr:uid="{00000000-0005-0000-0000-0000B9A00000}"/>
    <cellStyle name="40% - Dekorfärg4 5 2 2 5 3" xfId="51989" xr:uid="{00000000-0005-0000-0000-0000BAA00000}"/>
    <cellStyle name="40% - Dekorfärg4 5 2 2 6" xfId="27267" xr:uid="{00000000-0005-0000-0000-0000BBA00000}"/>
    <cellStyle name="40% - Dekorfärg4 5 2 2 7" xfId="51990" xr:uid="{00000000-0005-0000-0000-0000BCA00000}"/>
    <cellStyle name="40% - Dekorfärg4 5 2 2_Tabell 6a K" xfId="24644" xr:uid="{00000000-0005-0000-0000-0000BDA00000}"/>
    <cellStyle name="40% - Dekorfärg4 5 2 3" xfId="1981" xr:uid="{00000000-0005-0000-0000-0000BEA00000}"/>
    <cellStyle name="40% - Dekorfärg4 5 2 3 2" xfId="4173" xr:uid="{00000000-0005-0000-0000-0000BFA00000}"/>
    <cellStyle name="40% - Dekorfärg4 5 2 3 2 2" xfId="8559" xr:uid="{00000000-0005-0000-0000-0000C0A00000}"/>
    <cellStyle name="40% - Dekorfärg4 5 2 3 2 2 2" xfId="17444" xr:uid="{00000000-0005-0000-0000-0000C1A00000}"/>
    <cellStyle name="40% - Dekorfärg4 5 2 3 2 2 2 2" xfId="51991" xr:uid="{00000000-0005-0000-0000-0000C2A00000}"/>
    <cellStyle name="40% - Dekorfärg4 5 2 3 2 2 3" xfId="34941" xr:uid="{00000000-0005-0000-0000-0000C3A00000}"/>
    <cellStyle name="40% - Dekorfärg4 5 2 3 2 2_Tabell 6a K" xfId="19326" xr:uid="{00000000-0005-0000-0000-0000C4A00000}"/>
    <cellStyle name="40% - Dekorfärg4 5 2 3 2 3" xfId="13058" xr:uid="{00000000-0005-0000-0000-0000C5A00000}"/>
    <cellStyle name="40% - Dekorfärg4 5 2 3 2 4" xfId="30555" xr:uid="{00000000-0005-0000-0000-0000C6A00000}"/>
    <cellStyle name="40% - Dekorfärg4 5 2 3 2_Tabell 6a K" xfId="19767" xr:uid="{00000000-0005-0000-0000-0000C7A00000}"/>
    <cellStyle name="40% - Dekorfärg4 5 2 3 3" xfId="6366" xr:uid="{00000000-0005-0000-0000-0000C8A00000}"/>
    <cellStyle name="40% - Dekorfärg4 5 2 3 3 2" xfId="15251" xr:uid="{00000000-0005-0000-0000-0000C9A00000}"/>
    <cellStyle name="40% - Dekorfärg4 5 2 3 3 3" xfId="32748" xr:uid="{00000000-0005-0000-0000-0000CAA00000}"/>
    <cellStyle name="40% - Dekorfärg4 5 2 3 3_Tabell 6a K" xfId="23158" xr:uid="{00000000-0005-0000-0000-0000CBA00000}"/>
    <cellStyle name="40% - Dekorfärg4 5 2 3 4" xfId="10866" xr:uid="{00000000-0005-0000-0000-0000CCA00000}"/>
    <cellStyle name="40% - Dekorfärg4 5 2 3 4 2" xfId="51992" xr:uid="{00000000-0005-0000-0000-0000CDA00000}"/>
    <cellStyle name="40% - Dekorfärg4 5 2 3 4 2 2" xfId="51993" xr:uid="{00000000-0005-0000-0000-0000CEA00000}"/>
    <cellStyle name="40% - Dekorfärg4 5 2 3 4 3" xfId="51994" xr:uid="{00000000-0005-0000-0000-0000CFA00000}"/>
    <cellStyle name="40% - Dekorfärg4 5 2 3 5" xfId="28363" xr:uid="{00000000-0005-0000-0000-0000D0A00000}"/>
    <cellStyle name="40% - Dekorfärg4 5 2 3 6" xfId="51995" xr:uid="{00000000-0005-0000-0000-0000D1A00000}"/>
    <cellStyle name="40% - Dekorfärg4 5 2 3_Tabell 6a K" xfId="18344" xr:uid="{00000000-0005-0000-0000-0000D2A00000}"/>
    <cellStyle name="40% - Dekorfärg4 5 2 4" xfId="2653" xr:uid="{00000000-0005-0000-0000-0000D3A00000}"/>
    <cellStyle name="40% - Dekorfärg4 5 2 4 2" xfId="7039" xr:uid="{00000000-0005-0000-0000-0000D4A00000}"/>
    <cellStyle name="40% - Dekorfärg4 5 2 4 2 2" xfId="15924" xr:uid="{00000000-0005-0000-0000-0000D5A00000}"/>
    <cellStyle name="40% - Dekorfärg4 5 2 4 2 3" xfId="33421" xr:uid="{00000000-0005-0000-0000-0000D6A00000}"/>
    <cellStyle name="40% - Dekorfärg4 5 2 4 2_Tabell 6a K" xfId="19241" xr:uid="{00000000-0005-0000-0000-0000D7A00000}"/>
    <cellStyle name="40% - Dekorfärg4 5 2 4 3" xfId="11538" xr:uid="{00000000-0005-0000-0000-0000D8A00000}"/>
    <cellStyle name="40% - Dekorfärg4 5 2 4 3 2" xfId="51996" xr:uid="{00000000-0005-0000-0000-0000D9A00000}"/>
    <cellStyle name="40% - Dekorfärg4 5 2 4 3 2 2" xfId="51997" xr:uid="{00000000-0005-0000-0000-0000DAA00000}"/>
    <cellStyle name="40% - Dekorfärg4 5 2 4 3 3" xfId="51998" xr:uid="{00000000-0005-0000-0000-0000DBA00000}"/>
    <cellStyle name="40% - Dekorfärg4 5 2 4 4" xfId="29035" xr:uid="{00000000-0005-0000-0000-0000DCA00000}"/>
    <cellStyle name="40% - Dekorfärg4 5 2 4 5" xfId="51999" xr:uid="{00000000-0005-0000-0000-0000DDA00000}"/>
    <cellStyle name="40% - Dekorfärg4 5 2 4_Tabell 6a K" xfId="24397" xr:uid="{00000000-0005-0000-0000-0000DEA00000}"/>
    <cellStyle name="40% - Dekorfärg4 5 2 5" xfId="4846" xr:uid="{00000000-0005-0000-0000-0000DFA00000}"/>
    <cellStyle name="40% - Dekorfärg4 5 2 5 2" xfId="13731" xr:uid="{00000000-0005-0000-0000-0000E0A00000}"/>
    <cellStyle name="40% - Dekorfärg4 5 2 5 3" xfId="31228" xr:uid="{00000000-0005-0000-0000-0000E1A00000}"/>
    <cellStyle name="40% - Dekorfärg4 5 2 5_Tabell 6a K" xfId="22818" xr:uid="{00000000-0005-0000-0000-0000E2A00000}"/>
    <cellStyle name="40% - Dekorfärg4 5 2 6" xfId="9346" xr:uid="{00000000-0005-0000-0000-0000E3A00000}"/>
    <cellStyle name="40% - Dekorfärg4 5 2 6 2" xfId="52000" xr:uid="{00000000-0005-0000-0000-0000E4A00000}"/>
    <cellStyle name="40% - Dekorfärg4 5 2 6 2 2" xfId="52001" xr:uid="{00000000-0005-0000-0000-0000E5A00000}"/>
    <cellStyle name="40% - Dekorfärg4 5 2 6 3" xfId="52002" xr:uid="{00000000-0005-0000-0000-0000E6A00000}"/>
    <cellStyle name="40% - Dekorfärg4 5 2 7" xfId="26843" xr:uid="{00000000-0005-0000-0000-0000E7A00000}"/>
    <cellStyle name="40% - Dekorfärg4 5 2 8" xfId="52003" xr:uid="{00000000-0005-0000-0000-0000E8A00000}"/>
    <cellStyle name="40% - Dekorfärg4 5 2_Tabell 6a K" xfId="24989" xr:uid="{00000000-0005-0000-0000-0000E9A00000}"/>
    <cellStyle name="40% - Dekorfärg4 5 3" xfId="673" xr:uid="{00000000-0005-0000-0000-0000EAA00000}"/>
    <cellStyle name="40% - Dekorfärg4 5 3 2" xfId="1983" xr:uid="{00000000-0005-0000-0000-0000EBA00000}"/>
    <cellStyle name="40% - Dekorfärg4 5 3 2 2" xfId="4175" xr:uid="{00000000-0005-0000-0000-0000ECA00000}"/>
    <cellStyle name="40% - Dekorfärg4 5 3 2 2 2" xfId="8561" xr:uid="{00000000-0005-0000-0000-0000EDA00000}"/>
    <cellStyle name="40% - Dekorfärg4 5 3 2 2 2 2" xfId="17446" xr:uid="{00000000-0005-0000-0000-0000EEA00000}"/>
    <cellStyle name="40% - Dekorfärg4 5 3 2 2 2 2 2" xfId="52004" xr:uid="{00000000-0005-0000-0000-0000EFA00000}"/>
    <cellStyle name="40% - Dekorfärg4 5 3 2 2 2 3" xfId="34943" xr:uid="{00000000-0005-0000-0000-0000F0A00000}"/>
    <cellStyle name="40% - Dekorfärg4 5 3 2 2 2_Tabell 6a K" xfId="22074" xr:uid="{00000000-0005-0000-0000-0000F1A00000}"/>
    <cellStyle name="40% - Dekorfärg4 5 3 2 2 3" xfId="13060" xr:uid="{00000000-0005-0000-0000-0000F2A00000}"/>
    <cellStyle name="40% - Dekorfärg4 5 3 2 2 4" xfId="30557" xr:uid="{00000000-0005-0000-0000-0000F3A00000}"/>
    <cellStyle name="40% - Dekorfärg4 5 3 2 2_Tabell 6a K" xfId="18655" xr:uid="{00000000-0005-0000-0000-0000F4A00000}"/>
    <cellStyle name="40% - Dekorfärg4 5 3 2 3" xfId="6368" xr:uid="{00000000-0005-0000-0000-0000F5A00000}"/>
    <cellStyle name="40% - Dekorfärg4 5 3 2 3 2" xfId="15253" xr:uid="{00000000-0005-0000-0000-0000F6A00000}"/>
    <cellStyle name="40% - Dekorfärg4 5 3 2 3 3" xfId="32750" xr:uid="{00000000-0005-0000-0000-0000F7A00000}"/>
    <cellStyle name="40% - Dekorfärg4 5 3 2 3_Tabell 6a K" xfId="22730" xr:uid="{00000000-0005-0000-0000-0000F8A00000}"/>
    <cellStyle name="40% - Dekorfärg4 5 3 2 4" xfId="10868" xr:uid="{00000000-0005-0000-0000-0000F9A00000}"/>
    <cellStyle name="40% - Dekorfärg4 5 3 2 4 2" xfId="52005" xr:uid="{00000000-0005-0000-0000-0000FAA00000}"/>
    <cellStyle name="40% - Dekorfärg4 5 3 2 4 2 2" xfId="52006" xr:uid="{00000000-0005-0000-0000-0000FBA00000}"/>
    <cellStyle name="40% - Dekorfärg4 5 3 2 4 3" xfId="52007" xr:uid="{00000000-0005-0000-0000-0000FCA00000}"/>
    <cellStyle name="40% - Dekorfärg4 5 3 2 5" xfId="28365" xr:uid="{00000000-0005-0000-0000-0000FDA00000}"/>
    <cellStyle name="40% - Dekorfärg4 5 3 2 6" xfId="52008" xr:uid="{00000000-0005-0000-0000-0000FEA00000}"/>
    <cellStyle name="40% - Dekorfärg4 5 3 2_Tabell 6a K" xfId="23149" xr:uid="{00000000-0005-0000-0000-0000FFA00000}"/>
    <cellStyle name="40% - Dekorfärg4 5 3 3" xfId="2865" xr:uid="{00000000-0005-0000-0000-000000A10000}"/>
    <cellStyle name="40% - Dekorfärg4 5 3 3 2" xfId="7251" xr:uid="{00000000-0005-0000-0000-000001A10000}"/>
    <cellStyle name="40% - Dekorfärg4 5 3 3 2 2" xfId="16136" xr:uid="{00000000-0005-0000-0000-000002A10000}"/>
    <cellStyle name="40% - Dekorfärg4 5 3 3 2 3" xfId="33633" xr:uid="{00000000-0005-0000-0000-000003A10000}"/>
    <cellStyle name="40% - Dekorfärg4 5 3 3 2_Tabell 6a K" xfId="24573" xr:uid="{00000000-0005-0000-0000-000004A10000}"/>
    <cellStyle name="40% - Dekorfärg4 5 3 3 3" xfId="11750" xr:uid="{00000000-0005-0000-0000-000005A10000}"/>
    <cellStyle name="40% - Dekorfärg4 5 3 3 3 2" xfId="52009" xr:uid="{00000000-0005-0000-0000-000006A10000}"/>
    <cellStyle name="40% - Dekorfärg4 5 3 3 3 2 2" xfId="52010" xr:uid="{00000000-0005-0000-0000-000007A10000}"/>
    <cellStyle name="40% - Dekorfärg4 5 3 3 3 3" xfId="52011" xr:uid="{00000000-0005-0000-0000-000008A10000}"/>
    <cellStyle name="40% - Dekorfärg4 5 3 3 4" xfId="29247" xr:uid="{00000000-0005-0000-0000-000009A10000}"/>
    <cellStyle name="40% - Dekorfärg4 5 3 3 5" xfId="52012" xr:uid="{00000000-0005-0000-0000-00000AA10000}"/>
    <cellStyle name="40% - Dekorfärg4 5 3 3_Tabell 6a K" xfId="23012" xr:uid="{00000000-0005-0000-0000-00000BA10000}"/>
    <cellStyle name="40% - Dekorfärg4 5 3 4" xfId="5058" xr:uid="{00000000-0005-0000-0000-00000CA10000}"/>
    <cellStyle name="40% - Dekorfärg4 5 3 4 2" xfId="13943" xr:uid="{00000000-0005-0000-0000-00000DA10000}"/>
    <cellStyle name="40% - Dekorfärg4 5 3 4 3" xfId="31440" xr:uid="{00000000-0005-0000-0000-00000EA10000}"/>
    <cellStyle name="40% - Dekorfärg4 5 3 4_Tabell 6a K" xfId="20517" xr:uid="{00000000-0005-0000-0000-00000FA10000}"/>
    <cellStyle name="40% - Dekorfärg4 5 3 5" xfId="9558" xr:uid="{00000000-0005-0000-0000-000010A10000}"/>
    <cellStyle name="40% - Dekorfärg4 5 3 5 2" xfId="52013" xr:uid="{00000000-0005-0000-0000-000011A10000}"/>
    <cellStyle name="40% - Dekorfärg4 5 3 5 2 2" xfId="52014" xr:uid="{00000000-0005-0000-0000-000012A10000}"/>
    <cellStyle name="40% - Dekorfärg4 5 3 5 3" xfId="52015" xr:uid="{00000000-0005-0000-0000-000013A10000}"/>
    <cellStyle name="40% - Dekorfärg4 5 3 6" xfId="27055" xr:uid="{00000000-0005-0000-0000-000014A10000}"/>
    <cellStyle name="40% - Dekorfärg4 5 3 7" xfId="52016" xr:uid="{00000000-0005-0000-0000-000015A10000}"/>
    <cellStyle name="40% - Dekorfärg4 5 3_Tabell 6a K" xfId="22474" xr:uid="{00000000-0005-0000-0000-000016A10000}"/>
    <cellStyle name="40% - Dekorfärg4 5 4" xfId="1097" xr:uid="{00000000-0005-0000-0000-000017A10000}"/>
    <cellStyle name="40% - Dekorfärg4 5 4 2" xfId="1984" xr:uid="{00000000-0005-0000-0000-000018A10000}"/>
    <cellStyle name="40% - Dekorfärg4 5 4 2 2" xfId="4176" xr:uid="{00000000-0005-0000-0000-000019A10000}"/>
    <cellStyle name="40% - Dekorfärg4 5 4 2 2 2" xfId="8562" xr:uid="{00000000-0005-0000-0000-00001AA10000}"/>
    <cellStyle name="40% - Dekorfärg4 5 4 2 2 2 2" xfId="17447" xr:uid="{00000000-0005-0000-0000-00001BA10000}"/>
    <cellStyle name="40% - Dekorfärg4 5 4 2 2 2 2 2" xfId="52017" xr:uid="{00000000-0005-0000-0000-00001CA10000}"/>
    <cellStyle name="40% - Dekorfärg4 5 4 2 2 2 3" xfId="34944" xr:uid="{00000000-0005-0000-0000-00001DA10000}"/>
    <cellStyle name="40% - Dekorfärg4 5 4 2 2 2_Tabell 6a K" xfId="22308" xr:uid="{00000000-0005-0000-0000-00001EA10000}"/>
    <cellStyle name="40% - Dekorfärg4 5 4 2 2 3" xfId="13061" xr:uid="{00000000-0005-0000-0000-00001FA10000}"/>
    <cellStyle name="40% - Dekorfärg4 5 4 2 2 4" xfId="30558" xr:uid="{00000000-0005-0000-0000-000020A10000}"/>
    <cellStyle name="40% - Dekorfärg4 5 4 2 2_Tabell 6a K" xfId="24853" xr:uid="{00000000-0005-0000-0000-000021A10000}"/>
    <cellStyle name="40% - Dekorfärg4 5 4 2 3" xfId="6369" xr:uid="{00000000-0005-0000-0000-000022A10000}"/>
    <cellStyle name="40% - Dekorfärg4 5 4 2 3 2" xfId="15254" xr:uid="{00000000-0005-0000-0000-000023A10000}"/>
    <cellStyle name="40% - Dekorfärg4 5 4 2 3 3" xfId="32751" xr:uid="{00000000-0005-0000-0000-000024A10000}"/>
    <cellStyle name="40% - Dekorfärg4 5 4 2 3_Tabell 6a K" xfId="18082" xr:uid="{00000000-0005-0000-0000-000025A10000}"/>
    <cellStyle name="40% - Dekorfärg4 5 4 2 4" xfId="10869" xr:uid="{00000000-0005-0000-0000-000026A10000}"/>
    <cellStyle name="40% - Dekorfärg4 5 4 2 4 2" xfId="52018" xr:uid="{00000000-0005-0000-0000-000027A10000}"/>
    <cellStyle name="40% - Dekorfärg4 5 4 2 4 2 2" xfId="52019" xr:uid="{00000000-0005-0000-0000-000028A10000}"/>
    <cellStyle name="40% - Dekorfärg4 5 4 2 4 3" xfId="52020" xr:uid="{00000000-0005-0000-0000-000029A10000}"/>
    <cellStyle name="40% - Dekorfärg4 5 4 2 5" xfId="28366" xr:uid="{00000000-0005-0000-0000-00002AA10000}"/>
    <cellStyle name="40% - Dekorfärg4 5 4 2 6" xfId="52021" xr:uid="{00000000-0005-0000-0000-00002BA10000}"/>
    <cellStyle name="40% - Dekorfärg4 5 4 2_Tabell 6a K" xfId="22399" xr:uid="{00000000-0005-0000-0000-00002CA10000}"/>
    <cellStyle name="40% - Dekorfärg4 5 4 3" xfId="3289" xr:uid="{00000000-0005-0000-0000-00002DA10000}"/>
    <cellStyle name="40% - Dekorfärg4 5 4 3 2" xfId="7675" xr:uid="{00000000-0005-0000-0000-00002EA10000}"/>
    <cellStyle name="40% - Dekorfärg4 5 4 3 2 2" xfId="16560" xr:uid="{00000000-0005-0000-0000-00002FA10000}"/>
    <cellStyle name="40% - Dekorfärg4 5 4 3 2 3" xfId="34057" xr:uid="{00000000-0005-0000-0000-000030A10000}"/>
    <cellStyle name="40% - Dekorfärg4 5 4 3 2_Tabell 6a K" xfId="21723" xr:uid="{00000000-0005-0000-0000-000031A10000}"/>
    <cellStyle name="40% - Dekorfärg4 5 4 3 3" xfId="12174" xr:uid="{00000000-0005-0000-0000-000032A10000}"/>
    <cellStyle name="40% - Dekorfärg4 5 4 3 3 2" xfId="52022" xr:uid="{00000000-0005-0000-0000-000033A10000}"/>
    <cellStyle name="40% - Dekorfärg4 5 4 3 3 2 2" xfId="52023" xr:uid="{00000000-0005-0000-0000-000034A10000}"/>
    <cellStyle name="40% - Dekorfärg4 5 4 3 3 3" xfId="52024" xr:uid="{00000000-0005-0000-0000-000035A10000}"/>
    <cellStyle name="40% - Dekorfärg4 5 4 3 4" xfId="29671" xr:uid="{00000000-0005-0000-0000-000036A10000}"/>
    <cellStyle name="40% - Dekorfärg4 5 4 3 5" xfId="52025" xr:uid="{00000000-0005-0000-0000-000037A10000}"/>
    <cellStyle name="40% - Dekorfärg4 5 4 3_Tabell 6a K" xfId="25532" xr:uid="{00000000-0005-0000-0000-000038A10000}"/>
    <cellStyle name="40% - Dekorfärg4 5 4 4" xfId="5482" xr:uid="{00000000-0005-0000-0000-000039A10000}"/>
    <cellStyle name="40% - Dekorfärg4 5 4 4 2" xfId="14367" xr:uid="{00000000-0005-0000-0000-00003AA10000}"/>
    <cellStyle name="40% - Dekorfärg4 5 4 4 3" xfId="31864" xr:uid="{00000000-0005-0000-0000-00003BA10000}"/>
    <cellStyle name="40% - Dekorfärg4 5 4 4_Tabell 6a K" xfId="23582" xr:uid="{00000000-0005-0000-0000-00003CA10000}"/>
    <cellStyle name="40% - Dekorfärg4 5 4 5" xfId="9982" xr:uid="{00000000-0005-0000-0000-00003DA10000}"/>
    <cellStyle name="40% - Dekorfärg4 5 4 5 2" xfId="52026" xr:uid="{00000000-0005-0000-0000-00003EA10000}"/>
    <cellStyle name="40% - Dekorfärg4 5 4 5 2 2" xfId="52027" xr:uid="{00000000-0005-0000-0000-00003FA10000}"/>
    <cellStyle name="40% - Dekorfärg4 5 4 5 3" xfId="52028" xr:uid="{00000000-0005-0000-0000-000040A10000}"/>
    <cellStyle name="40% - Dekorfärg4 5 4 6" xfId="27479" xr:uid="{00000000-0005-0000-0000-000041A10000}"/>
    <cellStyle name="40% - Dekorfärg4 5 4 7" xfId="52029" xr:uid="{00000000-0005-0000-0000-000042A10000}"/>
    <cellStyle name="40% - Dekorfärg4 5 4_Tabell 6a K" xfId="19222" xr:uid="{00000000-0005-0000-0000-000043A10000}"/>
    <cellStyle name="40% - Dekorfärg4 5 5" xfId="1980" xr:uid="{00000000-0005-0000-0000-000044A10000}"/>
    <cellStyle name="40% - Dekorfärg4 5 5 2" xfId="4172" xr:uid="{00000000-0005-0000-0000-000045A10000}"/>
    <cellStyle name="40% - Dekorfärg4 5 5 2 2" xfId="8558" xr:uid="{00000000-0005-0000-0000-000046A10000}"/>
    <cellStyle name="40% - Dekorfärg4 5 5 2 2 2" xfId="17443" xr:uid="{00000000-0005-0000-0000-000047A10000}"/>
    <cellStyle name="40% - Dekorfärg4 5 5 2 2 2 2" xfId="52030" xr:uid="{00000000-0005-0000-0000-000048A10000}"/>
    <cellStyle name="40% - Dekorfärg4 5 5 2 2 3" xfId="34940" xr:uid="{00000000-0005-0000-0000-000049A10000}"/>
    <cellStyle name="40% - Dekorfärg4 5 5 2 2_Tabell 6a K" xfId="26280" xr:uid="{00000000-0005-0000-0000-00004AA10000}"/>
    <cellStyle name="40% - Dekorfärg4 5 5 2 3" xfId="13057" xr:uid="{00000000-0005-0000-0000-00004BA10000}"/>
    <cellStyle name="40% - Dekorfärg4 5 5 2 4" xfId="30554" xr:uid="{00000000-0005-0000-0000-00004CA10000}"/>
    <cellStyle name="40% - Dekorfärg4 5 5 2_Tabell 6a K" xfId="21677" xr:uid="{00000000-0005-0000-0000-00004DA10000}"/>
    <cellStyle name="40% - Dekorfärg4 5 5 3" xfId="6365" xr:uid="{00000000-0005-0000-0000-00004EA10000}"/>
    <cellStyle name="40% - Dekorfärg4 5 5 3 2" xfId="15250" xr:uid="{00000000-0005-0000-0000-00004FA10000}"/>
    <cellStyle name="40% - Dekorfärg4 5 5 3 3" xfId="32747" xr:uid="{00000000-0005-0000-0000-000050A10000}"/>
    <cellStyle name="40% - Dekorfärg4 5 5 3_Tabell 6a K" xfId="24160" xr:uid="{00000000-0005-0000-0000-000051A10000}"/>
    <cellStyle name="40% - Dekorfärg4 5 5 4" xfId="10865" xr:uid="{00000000-0005-0000-0000-000052A10000}"/>
    <cellStyle name="40% - Dekorfärg4 5 5 4 2" xfId="52031" xr:uid="{00000000-0005-0000-0000-000053A10000}"/>
    <cellStyle name="40% - Dekorfärg4 5 5 4 2 2" xfId="52032" xr:uid="{00000000-0005-0000-0000-000054A10000}"/>
    <cellStyle name="40% - Dekorfärg4 5 5 4 3" xfId="52033" xr:uid="{00000000-0005-0000-0000-000055A10000}"/>
    <cellStyle name="40% - Dekorfärg4 5 5 5" xfId="28362" xr:uid="{00000000-0005-0000-0000-000056A10000}"/>
    <cellStyle name="40% - Dekorfärg4 5 5 6" xfId="52034" xr:uid="{00000000-0005-0000-0000-000057A10000}"/>
    <cellStyle name="40% - Dekorfärg4 5 5_Tabell 6a K" xfId="25485" xr:uid="{00000000-0005-0000-0000-000058A10000}"/>
    <cellStyle name="40% - Dekorfärg4 5 6" xfId="2441" xr:uid="{00000000-0005-0000-0000-000059A10000}"/>
    <cellStyle name="40% - Dekorfärg4 5 6 2" xfId="6827" xr:uid="{00000000-0005-0000-0000-00005AA10000}"/>
    <cellStyle name="40% - Dekorfärg4 5 6 2 2" xfId="15712" xr:uid="{00000000-0005-0000-0000-00005BA10000}"/>
    <cellStyle name="40% - Dekorfärg4 5 6 2 3" xfId="33209" xr:uid="{00000000-0005-0000-0000-00005CA10000}"/>
    <cellStyle name="40% - Dekorfärg4 5 6 2_Tabell 6a K" xfId="20313" xr:uid="{00000000-0005-0000-0000-00005DA10000}"/>
    <cellStyle name="40% - Dekorfärg4 5 6 3" xfId="11326" xr:uid="{00000000-0005-0000-0000-00005EA10000}"/>
    <cellStyle name="40% - Dekorfärg4 5 6 3 2" xfId="52035" xr:uid="{00000000-0005-0000-0000-00005FA10000}"/>
    <cellStyle name="40% - Dekorfärg4 5 6 3 2 2" xfId="52036" xr:uid="{00000000-0005-0000-0000-000060A10000}"/>
    <cellStyle name="40% - Dekorfärg4 5 6 3 3" xfId="52037" xr:uid="{00000000-0005-0000-0000-000061A10000}"/>
    <cellStyle name="40% - Dekorfärg4 5 6 4" xfId="28823" xr:uid="{00000000-0005-0000-0000-000062A10000}"/>
    <cellStyle name="40% - Dekorfärg4 5 6 5" xfId="52038" xr:uid="{00000000-0005-0000-0000-000063A10000}"/>
    <cellStyle name="40% - Dekorfärg4 5 6_Tabell 6a K" xfId="19340" xr:uid="{00000000-0005-0000-0000-000064A10000}"/>
    <cellStyle name="40% - Dekorfärg4 5 7" xfId="4634" xr:uid="{00000000-0005-0000-0000-000065A10000}"/>
    <cellStyle name="40% - Dekorfärg4 5 7 2" xfId="13519" xr:uid="{00000000-0005-0000-0000-000066A10000}"/>
    <cellStyle name="40% - Dekorfärg4 5 7 3" xfId="31016" xr:uid="{00000000-0005-0000-0000-000067A10000}"/>
    <cellStyle name="40% - Dekorfärg4 5 7_Tabell 6a K" xfId="26118" xr:uid="{00000000-0005-0000-0000-000068A10000}"/>
    <cellStyle name="40% - Dekorfärg4 5 8" xfId="9134" xr:uid="{00000000-0005-0000-0000-000069A10000}"/>
    <cellStyle name="40% - Dekorfärg4 5 8 2" xfId="52039" xr:uid="{00000000-0005-0000-0000-00006AA10000}"/>
    <cellStyle name="40% - Dekorfärg4 5 8 2 2" xfId="52040" xr:uid="{00000000-0005-0000-0000-00006BA10000}"/>
    <cellStyle name="40% - Dekorfärg4 5 8 3" xfId="52041" xr:uid="{00000000-0005-0000-0000-00006CA10000}"/>
    <cellStyle name="40% - Dekorfärg4 5 9" xfId="26631" xr:uid="{00000000-0005-0000-0000-00006DA10000}"/>
    <cellStyle name="40% - Dekorfärg4 5_Tabell 6a K" xfId="18676" xr:uid="{00000000-0005-0000-0000-00006EA10000}"/>
    <cellStyle name="40% - Dekorfärg4 6" xfId="361" xr:uid="{00000000-0005-0000-0000-00006FA10000}"/>
    <cellStyle name="40% - Dekorfärg4 6 2" xfId="785" xr:uid="{00000000-0005-0000-0000-000070A10000}"/>
    <cellStyle name="40% - Dekorfärg4 6 2 2" xfId="1986" xr:uid="{00000000-0005-0000-0000-000071A10000}"/>
    <cellStyle name="40% - Dekorfärg4 6 2 2 2" xfId="4178" xr:uid="{00000000-0005-0000-0000-000072A10000}"/>
    <cellStyle name="40% - Dekorfärg4 6 2 2 2 2" xfId="8564" xr:uid="{00000000-0005-0000-0000-000073A10000}"/>
    <cellStyle name="40% - Dekorfärg4 6 2 2 2 2 2" xfId="17449" xr:uid="{00000000-0005-0000-0000-000074A10000}"/>
    <cellStyle name="40% - Dekorfärg4 6 2 2 2 2 2 2" xfId="52042" xr:uid="{00000000-0005-0000-0000-000075A10000}"/>
    <cellStyle name="40% - Dekorfärg4 6 2 2 2 2 3" xfId="34946" xr:uid="{00000000-0005-0000-0000-000076A10000}"/>
    <cellStyle name="40% - Dekorfärg4 6 2 2 2 2_Tabell 6a K" xfId="22035" xr:uid="{00000000-0005-0000-0000-000077A10000}"/>
    <cellStyle name="40% - Dekorfärg4 6 2 2 2 3" xfId="13063" xr:uid="{00000000-0005-0000-0000-000078A10000}"/>
    <cellStyle name="40% - Dekorfärg4 6 2 2 2 4" xfId="30560" xr:uid="{00000000-0005-0000-0000-000079A10000}"/>
    <cellStyle name="40% - Dekorfärg4 6 2 2 2_Tabell 6a K" xfId="24110" xr:uid="{00000000-0005-0000-0000-00007AA10000}"/>
    <cellStyle name="40% - Dekorfärg4 6 2 2 3" xfId="6371" xr:uid="{00000000-0005-0000-0000-00007BA10000}"/>
    <cellStyle name="40% - Dekorfärg4 6 2 2 3 2" xfId="15256" xr:uid="{00000000-0005-0000-0000-00007CA10000}"/>
    <cellStyle name="40% - Dekorfärg4 6 2 2 3 3" xfId="32753" xr:uid="{00000000-0005-0000-0000-00007DA10000}"/>
    <cellStyle name="40% - Dekorfärg4 6 2 2 3_Tabell 6a K" xfId="18297" xr:uid="{00000000-0005-0000-0000-00007EA10000}"/>
    <cellStyle name="40% - Dekorfärg4 6 2 2 4" xfId="10871" xr:uid="{00000000-0005-0000-0000-00007FA10000}"/>
    <cellStyle name="40% - Dekorfärg4 6 2 2 4 2" xfId="52043" xr:uid="{00000000-0005-0000-0000-000080A10000}"/>
    <cellStyle name="40% - Dekorfärg4 6 2 2 4 2 2" xfId="52044" xr:uid="{00000000-0005-0000-0000-000081A10000}"/>
    <cellStyle name="40% - Dekorfärg4 6 2 2 4 3" xfId="52045" xr:uid="{00000000-0005-0000-0000-000082A10000}"/>
    <cellStyle name="40% - Dekorfärg4 6 2 2 5" xfId="28368" xr:uid="{00000000-0005-0000-0000-000083A10000}"/>
    <cellStyle name="40% - Dekorfärg4 6 2 2 6" xfId="52046" xr:uid="{00000000-0005-0000-0000-000084A10000}"/>
    <cellStyle name="40% - Dekorfärg4 6 2 2_Tabell 6a K" xfId="26018" xr:uid="{00000000-0005-0000-0000-000085A10000}"/>
    <cellStyle name="40% - Dekorfärg4 6 2 3" xfId="2977" xr:uid="{00000000-0005-0000-0000-000086A10000}"/>
    <cellStyle name="40% - Dekorfärg4 6 2 3 2" xfId="7363" xr:uid="{00000000-0005-0000-0000-000087A10000}"/>
    <cellStyle name="40% - Dekorfärg4 6 2 3 2 2" xfId="16248" xr:uid="{00000000-0005-0000-0000-000088A10000}"/>
    <cellStyle name="40% - Dekorfärg4 6 2 3 2 3" xfId="33745" xr:uid="{00000000-0005-0000-0000-000089A10000}"/>
    <cellStyle name="40% - Dekorfärg4 6 2 3 2_Tabell 6a K" xfId="21801" xr:uid="{00000000-0005-0000-0000-00008AA10000}"/>
    <cellStyle name="40% - Dekorfärg4 6 2 3 3" xfId="11862" xr:uid="{00000000-0005-0000-0000-00008BA10000}"/>
    <cellStyle name="40% - Dekorfärg4 6 2 3 3 2" xfId="52047" xr:uid="{00000000-0005-0000-0000-00008CA10000}"/>
    <cellStyle name="40% - Dekorfärg4 6 2 3 3 2 2" xfId="52048" xr:uid="{00000000-0005-0000-0000-00008DA10000}"/>
    <cellStyle name="40% - Dekorfärg4 6 2 3 3 3" xfId="52049" xr:uid="{00000000-0005-0000-0000-00008EA10000}"/>
    <cellStyle name="40% - Dekorfärg4 6 2 3 4" xfId="29359" xr:uid="{00000000-0005-0000-0000-00008FA10000}"/>
    <cellStyle name="40% - Dekorfärg4 6 2 3 5" xfId="52050" xr:uid="{00000000-0005-0000-0000-000090A10000}"/>
    <cellStyle name="40% - Dekorfärg4 6 2 3_Tabell 6a K" xfId="25610" xr:uid="{00000000-0005-0000-0000-000091A10000}"/>
    <cellStyle name="40% - Dekorfärg4 6 2 4" xfId="5170" xr:uid="{00000000-0005-0000-0000-000092A10000}"/>
    <cellStyle name="40% - Dekorfärg4 6 2 4 2" xfId="14055" xr:uid="{00000000-0005-0000-0000-000093A10000}"/>
    <cellStyle name="40% - Dekorfärg4 6 2 4 3" xfId="31552" xr:uid="{00000000-0005-0000-0000-000094A10000}"/>
    <cellStyle name="40% - Dekorfärg4 6 2 4_Tabell 6a K" xfId="23019" xr:uid="{00000000-0005-0000-0000-000095A10000}"/>
    <cellStyle name="40% - Dekorfärg4 6 2 5" xfId="9670" xr:uid="{00000000-0005-0000-0000-000096A10000}"/>
    <cellStyle name="40% - Dekorfärg4 6 2 5 2" xfId="52051" xr:uid="{00000000-0005-0000-0000-000097A10000}"/>
    <cellStyle name="40% - Dekorfärg4 6 2 5 2 2" xfId="52052" xr:uid="{00000000-0005-0000-0000-000098A10000}"/>
    <cellStyle name="40% - Dekorfärg4 6 2 5 3" xfId="52053" xr:uid="{00000000-0005-0000-0000-000099A10000}"/>
    <cellStyle name="40% - Dekorfärg4 6 2 6" xfId="27167" xr:uid="{00000000-0005-0000-0000-00009AA10000}"/>
    <cellStyle name="40% - Dekorfärg4 6 2 7" xfId="52054" xr:uid="{00000000-0005-0000-0000-00009BA10000}"/>
    <cellStyle name="40% - Dekorfärg4 6 2_Tabell 6a K" xfId="23314" xr:uid="{00000000-0005-0000-0000-00009CA10000}"/>
    <cellStyle name="40% - Dekorfärg4 6 3" xfId="1985" xr:uid="{00000000-0005-0000-0000-00009DA10000}"/>
    <cellStyle name="40% - Dekorfärg4 6 3 2" xfId="4177" xr:uid="{00000000-0005-0000-0000-00009EA10000}"/>
    <cellStyle name="40% - Dekorfärg4 6 3 2 2" xfId="8563" xr:uid="{00000000-0005-0000-0000-00009FA10000}"/>
    <cellStyle name="40% - Dekorfärg4 6 3 2 2 2" xfId="17448" xr:uid="{00000000-0005-0000-0000-0000A0A10000}"/>
    <cellStyle name="40% - Dekorfärg4 6 3 2 2 2 2" xfId="52055" xr:uid="{00000000-0005-0000-0000-0000A1A10000}"/>
    <cellStyle name="40% - Dekorfärg4 6 3 2 2 3" xfId="34945" xr:uid="{00000000-0005-0000-0000-0000A2A10000}"/>
    <cellStyle name="40% - Dekorfärg4 6 3 2 2_Tabell 6a K" xfId="24480" xr:uid="{00000000-0005-0000-0000-0000A3A10000}"/>
    <cellStyle name="40% - Dekorfärg4 6 3 2 3" xfId="13062" xr:uid="{00000000-0005-0000-0000-0000A4A10000}"/>
    <cellStyle name="40% - Dekorfärg4 6 3 2 4" xfId="30559" xr:uid="{00000000-0005-0000-0000-0000A5A10000}"/>
    <cellStyle name="40% - Dekorfärg4 6 3 2_Tabell 6a K" xfId="20513" xr:uid="{00000000-0005-0000-0000-0000A6A10000}"/>
    <cellStyle name="40% - Dekorfärg4 6 3 3" xfId="6370" xr:uid="{00000000-0005-0000-0000-0000A7A10000}"/>
    <cellStyle name="40% - Dekorfärg4 6 3 3 2" xfId="15255" xr:uid="{00000000-0005-0000-0000-0000A8A10000}"/>
    <cellStyle name="40% - Dekorfärg4 6 3 3 3" xfId="32752" xr:uid="{00000000-0005-0000-0000-0000A9A10000}"/>
    <cellStyle name="40% - Dekorfärg4 6 3 3_Tabell 6a K" xfId="22391" xr:uid="{00000000-0005-0000-0000-0000AAA10000}"/>
    <cellStyle name="40% - Dekorfärg4 6 3 4" xfId="10870" xr:uid="{00000000-0005-0000-0000-0000ABA10000}"/>
    <cellStyle name="40% - Dekorfärg4 6 3 4 2" xfId="52056" xr:uid="{00000000-0005-0000-0000-0000ACA10000}"/>
    <cellStyle name="40% - Dekorfärg4 6 3 4 2 2" xfId="52057" xr:uid="{00000000-0005-0000-0000-0000ADA10000}"/>
    <cellStyle name="40% - Dekorfärg4 6 3 4 3" xfId="52058" xr:uid="{00000000-0005-0000-0000-0000AEA10000}"/>
    <cellStyle name="40% - Dekorfärg4 6 3 5" xfId="28367" xr:uid="{00000000-0005-0000-0000-0000AFA10000}"/>
    <cellStyle name="40% - Dekorfärg4 6 3 6" xfId="52059" xr:uid="{00000000-0005-0000-0000-0000B0A10000}"/>
    <cellStyle name="40% - Dekorfärg4 6 3_Tabell 6a K" xfId="24569" xr:uid="{00000000-0005-0000-0000-0000B1A10000}"/>
    <cellStyle name="40% - Dekorfärg4 6 4" xfId="2553" xr:uid="{00000000-0005-0000-0000-0000B2A10000}"/>
    <cellStyle name="40% - Dekorfärg4 6 4 2" xfId="6939" xr:uid="{00000000-0005-0000-0000-0000B3A10000}"/>
    <cellStyle name="40% - Dekorfärg4 6 4 2 2" xfId="15824" xr:uid="{00000000-0005-0000-0000-0000B4A10000}"/>
    <cellStyle name="40% - Dekorfärg4 6 4 2 3" xfId="33321" xr:uid="{00000000-0005-0000-0000-0000B5A10000}"/>
    <cellStyle name="40% - Dekorfärg4 6 4 2_Tabell 6a K" xfId="23922" xr:uid="{00000000-0005-0000-0000-0000B6A10000}"/>
    <cellStyle name="40% - Dekorfärg4 6 4 3" xfId="11438" xr:uid="{00000000-0005-0000-0000-0000B7A10000}"/>
    <cellStyle name="40% - Dekorfärg4 6 4 3 2" xfId="52060" xr:uid="{00000000-0005-0000-0000-0000B8A10000}"/>
    <cellStyle name="40% - Dekorfärg4 6 4 3 2 2" xfId="52061" xr:uid="{00000000-0005-0000-0000-0000B9A10000}"/>
    <cellStyle name="40% - Dekorfärg4 6 4 3 3" xfId="52062" xr:uid="{00000000-0005-0000-0000-0000BAA10000}"/>
    <cellStyle name="40% - Dekorfärg4 6 4 4" xfId="28935" xr:uid="{00000000-0005-0000-0000-0000BBA10000}"/>
    <cellStyle name="40% - Dekorfärg4 6 4 5" xfId="52063" xr:uid="{00000000-0005-0000-0000-0000BCA10000}"/>
    <cellStyle name="40% - Dekorfärg4 6 4_Tabell 6a K" xfId="24377" xr:uid="{00000000-0005-0000-0000-0000BDA10000}"/>
    <cellStyle name="40% - Dekorfärg4 6 5" xfId="4746" xr:uid="{00000000-0005-0000-0000-0000BEA10000}"/>
    <cellStyle name="40% - Dekorfärg4 6 5 2" xfId="13631" xr:uid="{00000000-0005-0000-0000-0000BFA10000}"/>
    <cellStyle name="40% - Dekorfärg4 6 5 3" xfId="31128" xr:uid="{00000000-0005-0000-0000-0000C0A10000}"/>
    <cellStyle name="40% - Dekorfärg4 6 5_Tabell 6a K" xfId="25188" xr:uid="{00000000-0005-0000-0000-0000C1A10000}"/>
    <cellStyle name="40% - Dekorfärg4 6 6" xfId="9246" xr:uid="{00000000-0005-0000-0000-0000C2A10000}"/>
    <cellStyle name="40% - Dekorfärg4 6 6 2" xfId="52064" xr:uid="{00000000-0005-0000-0000-0000C3A10000}"/>
    <cellStyle name="40% - Dekorfärg4 6 6 2 2" xfId="52065" xr:uid="{00000000-0005-0000-0000-0000C4A10000}"/>
    <cellStyle name="40% - Dekorfärg4 6 6 3" xfId="52066" xr:uid="{00000000-0005-0000-0000-0000C5A10000}"/>
    <cellStyle name="40% - Dekorfärg4 6 7" xfId="26743" xr:uid="{00000000-0005-0000-0000-0000C6A10000}"/>
    <cellStyle name="40% - Dekorfärg4 6 8" xfId="52067" xr:uid="{00000000-0005-0000-0000-0000C7A10000}"/>
    <cellStyle name="40% - Dekorfärg4 6 9" xfId="52068" xr:uid="{00000000-0005-0000-0000-0000C8A10000}"/>
    <cellStyle name="40% - Dekorfärg4 6_Tabell 6a K" xfId="20848" xr:uid="{00000000-0005-0000-0000-0000C9A10000}"/>
    <cellStyle name="40% - Dekorfärg4 7" xfId="573" xr:uid="{00000000-0005-0000-0000-0000CAA10000}"/>
    <cellStyle name="40% - Dekorfärg4 7 2" xfId="1987" xr:uid="{00000000-0005-0000-0000-0000CBA10000}"/>
    <cellStyle name="40% - Dekorfärg4 7 2 2" xfId="4179" xr:uid="{00000000-0005-0000-0000-0000CCA10000}"/>
    <cellStyle name="40% - Dekorfärg4 7 2 2 2" xfId="8565" xr:uid="{00000000-0005-0000-0000-0000CDA10000}"/>
    <cellStyle name="40% - Dekorfärg4 7 2 2 2 2" xfId="17450" xr:uid="{00000000-0005-0000-0000-0000CEA10000}"/>
    <cellStyle name="40% - Dekorfärg4 7 2 2 2 2 2" xfId="52069" xr:uid="{00000000-0005-0000-0000-0000CFA10000}"/>
    <cellStyle name="40% - Dekorfärg4 7 2 2 2 3" xfId="34947" xr:uid="{00000000-0005-0000-0000-0000D0A10000}"/>
    <cellStyle name="40% - Dekorfärg4 7 2 2 2_Tabell 6a K" xfId="23097" xr:uid="{00000000-0005-0000-0000-0000D1A10000}"/>
    <cellStyle name="40% - Dekorfärg4 7 2 2 3" xfId="13064" xr:uid="{00000000-0005-0000-0000-0000D2A10000}"/>
    <cellStyle name="40% - Dekorfärg4 7 2 2 4" xfId="30561" xr:uid="{00000000-0005-0000-0000-0000D3A10000}"/>
    <cellStyle name="40% - Dekorfärg4 7 2 2_Tabell 6a K" xfId="20138" xr:uid="{00000000-0005-0000-0000-0000D4A10000}"/>
    <cellStyle name="40% - Dekorfärg4 7 2 3" xfId="6372" xr:uid="{00000000-0005-0000-0000-0000D5A10000}"/>
    <cellStyle name="40% - Dekorfärg4 7 2 3 2" xfId="15257" xr:uid="{00000000-0005-0000-0000-0000D6A10000}"/>
    <cellStyle name="40% - Dekorfärg4 7 2 3 3" xfId="32754" xr:uid="{00000000-0005-0000-0000-0000D7A10000}"/>
    <cellStyle name="40% - Dekorfärg4 7 2 3_Tabell 6a K" xfId="22728" xr:uid="{00000000-0005-0000-0000-0000D8A10000}"/>
    <cellStyle name="40% - Dekorfärg4 7 2 4" xfId="10872" xr:uid="{00000000-0005-0000-0000-0000D9A10000}"/>
    <cellStyle name="40% - Dekorfärg4 7 2 4 2" xfId="52070" xr:uid="{00000000-0005-0000-0000-0000DAA10000}"/>
    <cellStyle name="40% - Dekorfärg4 7 2 4 2 2" xfId="52071" xr:uid="{00000000-0005-0000-0000-0000DBA10000}"/>
    <cellStyle name="40% - Dekorfärg4 7 2 4 3" xfId="52072" xr:uid="{00000000-0005-0000-0000-0000DCA10000}"/>
    <cellStyle name="40% - Dekorfärg4 7 2 5" xfId="28369" xr:uid="{00000000-0005-0000-0000-0000DDA10000}"/>
    <cellStyle name="40% - Dekorfärg4 7 2 6" xfId="52073" xr:uid="{00000000-0005-0000-0000-0000DEA10000}"/>
    <cellStyle name="40% - Dekorfärg4 7 2_Tabell 6a K" xfId="23848" xr:uid="{00000000-0005-0000-0000-0000DFA10000}"/>
    <cellStyle name="40% - Dekorfärg4 7 3" xfId="2765" xr:uid="{00000000-0005-0000-0000-0000E0A10000}"/>
    <cellStyle name="40% - Dekorfärg4 7 3 2" xfId="7151" xr:uid="{00000000-0005-0000-0000-0000E1A10000}"/>
    <cellStyle name="40% - Dekorfärg4 7 3 2 2" xfId="16036" xr:uid="{00000000-0005-0000-0000-0000E2A10000}"/>
    <cellStyle name="40% - Dekorfärg4 7 3 2 3" xfId="33533" xr:uid="{00000000-0005-0000-0000-0000E3A10000}"/>
    <cellStyle name="40% - Dekorfärg4 7 3 2_Tabell 6a K" xfId="22872" xr:uid="{00000000-0005-0000-0000-0000E4A10000}"/>
    <cellStyle name="40% - Dekorfärg4 7 3 3" xfId="11650" xr:uid="{00000000-0005-0000-0000-0000E5A10000}"/>
    <cellStyle name="40% - Dekorfärg4 7 3 3 2" xfId="52074" xr:uid="{00000000-0005-0000-0000-0000E6A10000}"/>
    <cellStyle name="40% - Dekorfärg4 7 3 3 2 2" xfId="52075" xr:uid="{00000000-0005-0000-0000-0000E7A10000}"/>
    <cellStyle name="40% - Dekorfärg4 7 3 3 3" xfId="52076" xr:uid="{00000000-0005-0000-0000-0000E8A10000}"/>
    <cellStyle name="40% - Dekorfärg4 7 3 4" xfId="29147" xr:uid="{00000000-0005-0000-0000-0000E9A10000}"/>
    <cellStyle name="40% - Dekorfärg4 7 3 5" xfId="52077" xr:uid="{00000000-0005-0000-0000-0000EAA10000}"/>
    <cellStyle name="40% - Dekorfärg4 7 3_Tabell 6a K" xfId="25251" xr:uid="{00000000-0005-0000-0000-0000EBA10000}"/>
    <cellStyle name="40% - Dekorfärg4 7 4" xfId="4958" xr:uid="{00000000-0005-0000-0000-0000ECA10000}"/>
    <cellStyle name="40% - Dekorfärg4 7 4 2" xfId="13843" xr:uid="{00000000-0005-0000-0000-0000EDA10000}"/>
    <cellStyle name="40% - Dekorfärg4 7 4 3" xfId="31340" xr:uid="{00000000-0005-0000-0000-0000EEA10000}"/>
    <cellStyle name="40% - Dekorfärg4 7 4_Tabell 6a K" xfId="23104" xr:uid="{00000000-0005-0000-0000-0000EFA10000}"/>
    <cellStyle name="40% - Dekorfärg4 7 5" xfId="9458" xr:uid="{00000000-0005-0000-0000-0000F0A10000}"/>
    <cellStyle name="40% - Dekorfärg4 7 5 2" xfId="52078" xr:uid="{00000000-0005-0000-0000-0000F1A10000}"/>
    <cellStyle name="40% - Dekorfärg4 7 5 2 2" xfId="52079" xr:uid="{00000000-0005-0000-0000-0000F2A10000}"/>
    <cellStyle name="40% - Dekorfärg4 7 5 3" xfId="52080" xr:uid="{00000000-0005-0000-0000-0000F3A10000}"/>
    <cellStyle name="40% - Dekorfärg4 7 6" xfId="26955" xr:uid="{00000000-0005-0000-0000-0000F4A10000}"/>
    <cellStyle name="40% - Dekorfärg4 7 7" xfId="52081" xr:uid="{00000000-0005-0000-0000-0000F5A10000}"/>
    <cellStyle name="40% - Dekorfärg4 7_Tabell 6a K" xfId="20228" xr:uid="{00000000-0005-0000-0000-0000F6A10000}"/>
    <cellStyle name="40% - Dekorfärg4 8" xfId="997" xr:uid="{00000000-0005-0000-0000-0000F7A10000}"/>
    <cellStyle name="40% - Dekorfärg4 8 2" xfId="1988" xr:uid="{00000000-0005-0000-0000-0000F8A10000}"/>
    <cellStyle name="40% - Dekorfärg4 8 2 2" xfId="4180" xr:uid="{00000000-0005-0000-0000-0000F9A10000}"/>
    <cellStyle name="40% - Dekorfärg4 8 2 2 2" xfId="8566" xr:uid="{00000000-0005-0000-0000-0000FAA10000}"/>
    <cellStyle name="40% - Dekorfärg4 8 2 2 2 2" xfId="17451" xr:uid="{00000000-0005-0000-0000-0000FBA10000}"/>
    <cellStyle name="40% - Dekorfärg4 8 2 2 2 2 2" xfId="52082" xr:uid="{00000000-0005-0000-0000-0000FCA10000}"/>
    <cellStyle name="40% - Dekorfärg4 8 2 2 2 3" xfId="34948" xr:uid="{00000000-0005-0000-0000-0000FDA10000}"/>
    <cellStyle name="40% - Dekorfärg4 8 2 2 2_Tabell 6a K" xfId="26019" xr:uid="{00000000-0005-0000-0000-0000FEA10000}"/>
    <cellStyle name="40% - Dekorfärg4 8 2 2 3" xfId="13065" xr:uid="{00000000-0005-0000-0000-0000FFA10000}"/>
    <cellStyle name="40% - Dekorfärg4 8 2 2 4" xfId="30562" xr:uid="{00000000-0005-0000-0000-000000A20000}"/>
    <cellStyle name="40% - Dekorfärg4 8 2 2_Tabell 6a K" xfId="23316" xr:uid="{00000000-0005-0000-0000-000001A20000}"/>
    <cellStyle name="40% - Dekorfärg4 8 2 3" xfId="6373" xr:uid="{00000000-0005-0000-0000-000002A20000}"/>
    <cellStyle name="40% - Dekorfärg4 8 2 3 2" xfId="15258" xr:uid="{00000000-0005-0000-0000-000003A20000}"/>
    <cellStyle name="40% - Dekorfärg4 8 2 3 3" xfId="32755" xr:uid="{00000000-0005-0000-0000-000004A20000}"/>
    <cellStyle name="40% - Dekorfärg4 8 2 3_Tabell 6a K" xfId="21944" xr:uid="{00000000-0005-0000-0000-000005A20000}"/>
    <cellStyle name="40% - Dekorfärg4 8 2 4" xfId="10873" xr:uid="{00000000-0005-0000-0000-000006A20000}"/>
    <cellStyle name="40% - Dekorfärg4 8 2 4 2" xfId="52083" xr:uid="{00000000-0005-0000-0000-000007A20000}"/>
    <cellStyle name="40% - Dekorfärg4 8 2 4 2 2" xfId="52084" xr:uid="{00000000-0005-0000-0000-000008A20000}"/>
    <cellStyle name="40% - Dekorfärg4 8 2 4 3" xfId="52085" xr:uid="{00000000-0005-0000-0000-000009A20000}"/>
    <cellStyle name="40% - Dekorfärg4 8 2 5" xfId="28370" xr:uid="{00000000-0005-0000-0000-00000AA20000}"/>
    <cellStyle name="40% - Dekorfärg4 8 2 6" xfId="52086" xr:uid="{00000000-0005-0000-0000-00000BA20000}"/>
    <cellStyle name="40% - Dekorfärg4 8 2_Tabell 6a K" xfId="24350" xr:uid="{00000000-0005-0000-0000-00000CA20000}"/>
    <cellStyle name="40% - Dekorfärg4 8 3" xfId="3189" xr:uid="{00000000-0005-0000-0000-00000DA20000}"/>
    <cellStyle name="40% - Dekorfärg4 8 3 2" xfId="7575" xr:uid="{00000000-0005-0000-0000-00000EA20000}"/>
    <cellStyle name="40% - Dekorfärg4 8 3 2 2" xfId="16460" xr:uid="{00000000-0005-0000-0000-00000FA20000}"/>
    <cellStyle name="40% - Dekorfärg4 8 3 2 3" xfId="33957" xr:uid="{00000000-0005-0000-0000-000010A20000}"/>
    <cellStyle name="40% - Dekorfärg4 8 3 2_Tabell 6a K" xfId="23369" xr:uid="{00000000-0005-0000-0000-000011A20000}"/>
    <cellStyle name="40% - Dekorfärg4 8 3 3" xfId="12074" xr:uid="{00000000-0005-0000-0000-000012A20000}"/>
    <cellStyle name="40% - Dekorfärg4 8 3 3 2" xfId="52087" xr:uid="{00000000-0005-0000-0000-000013A20000}"/>
    <cellStyle name="40% - Dekorfärg4 8 3 3 2 2" xfId="52088" xr:uid="{00000000-0005-0000-0000-000014A20000}"/>
    <cellStyle name="40% - Dekorfärg4 8 3 3 3" xfId="52089" xr:uid="{00000000-0005-0000-0000-000015A20000}"/>
    <cellStyle name="40% - Dekorfärg4 8 3 4" xfId="29571" xr:uid="{00000000-0005-0000-0000-000016A20000}"/>
    <cellStyle name="40% - Dekorfärg4 8 3 5" xfId="52090" xr:uid="{00000000-0005-0000-0000-000017A20000}"/>
    <cellStyle name="40% - Dekorfärg4 8 3_Tabell 6a K" xfId="19295" xr:uid="{00000000-0005-0000-0000-000018A20000}"/>
    <cellStyle name="40% - Dekorfärg4 8 4" xfId="5382" xr:uid="{00000000-0005-0000-0000-000019A20000}"/>
    <cellStyle name="40% - Dekorfärg4 8 4 2" xfId="14267" xr:uid="{00000000-0005-0000-0000-00001AA20000}"/>
    <cellStyle name="40% - Dekorfärg4 8 4 3" xfId="31764" xr:uid="{00000000-0005-0000-0000-00001BA20000}"/>
    <cellStyle name="40% - Dekorfärg4 8 4_Tabell 6a K" xfId="25092" xr:uid="{00000000-0005-0000-0000-00001CA20000}"/>
    <cellStyle name="40% - Dekorfärg4 8 5" xfId="9882" xr:uid="{00000000-0005-0000-0000-00001DA20000}"/>
    <cellStyle name="40% - Dekorfärg4 8 5 2" xfId="52091" xr:uid="{00000000-0005-0000-0000-00001EA20000}"/>
    <cellStyle name="40% - Dekorfärg4 8 5 2 2" xfId="52092" xr:uid="{00000000-0005-0000-0000-00001FA20000}"/>
    <cellStyle name="40% - Dekorfärg4 8 5 3" xfId="52093" xr:uid="{00000000-0005-0000-0000-000020A20000}"/>
    <cellStyle name="40% - Dekorfärg4 8 6" xfId="27379" xr:uid="{00000000-0005-0000-0000-000021A20000}"/>
    <cellStyle name="40% - Dekorfärg4 8 7" xfId="52094" xr:uid="{00000000-0005-0000-0000-000022A20000}"/>
    <cellStyle name="40% - Dekorfärg4 8_Tabell 6a K" xfId="24494" xr:uid="{00000000-0005-0000-0000-000023A20000}"/>
    <cellStyle name="40% - Dekorfärg4 9" xfId="1211" xr:uid="{00000000-0005-0000-0000-000024A20000}"/>
    <cellStyle name="40% - Dekorfärg4 9 2" xfId="1989" xr:uid="{00000000-0005-0000-0000-000025A20000}"/>
    <cellStyle name="40% - Dekorfärg4 9 2 2" xfId="4181" xr:uid="{00000000-0005-0000-0000-000026A20000}"/>
    <cellStyle name="40% - Dekorfärg4 9 2 2 2" xfId="8567" xr:uid="{00000000-0005-0000-0000-000027A20000}"/>
    <cellStyle name="40% - Dekorfärg4 9 2 2 2 2" xfId="17452" xr:uid="{00000000-0005-0000-0000-000028A20000}"/>
    <cellStyle name="40% - Dekorfärg4 9 2 2 2 2 2" xfId="52095" xr:uid="{00000000-0005-0000-0000-000029A20000}"/>
    <cellStyle name="40% - Dekorfärg4 9 2 2 2 3" xfId="34949" xr:uid="{00000000-0005-0000-0000-00002AA20000}"/>
    <cellStyle name="40% - Dekorfärg4 9 2 2 2_Tabell 6a K" xfId="17910" xr:uid="{00000000-0005-0000-0000-00002BA20000}"/>
    <cellStyle name="40% - Dekorfärg4 9 2 2 3" xfId="13066" xr:uid="{00000000-0005-0000-0000-00002CA20000}"/>
    <cellStyle name="40% - Dekorfärg4 9 2 2 4" xfId="30563" xr:uid="{00000000-0005-0000-0000-00002DA20000}"/>
    <cellStyle name="40% - Dekorfärg4 9 2 2_Tabell 6a K" xfId="22682" xr:uid="{00000000-0005-0000-0000-00002EA20000}"/>
    <cellStyle name="40% - Dekorfärg4 9 2 3" xfId="6374" xr:uid="{00000000-0005-0000-0000-00002FA20000}"/>
    <cellStyle name="40% - Dekorfärg4 9 2 3 2" xfId="15259" xr:uid="{00000000-0005-0000-0000-000030A20000}"/>
    <cellStyle name="40% - Dekorfärg4 9 2 3 3" xfId="32756" xr:uid="{00000000-0005-0000-0000-000031A20000}"/>
    <cellStyle name="40% - Dekorfärg4 9 2 3_Tabell 6a K" xfId="21992" xr:uid="{00000000-0005-0000-0000-000032A20000}"/>
    <cellStyle name="40% - Dekorfärg4 9 2 4" xfId="10874" xr:uid="{00000000-0005-0000-0000-000033A20000}"/>
    <cellStyle name="40% - Dekorfärg4 9 2 4 2" xfId="52096" xr:uid="{00000000-0005-0000-0000-000034A20000}"/>
    <cellStyle name="40% - Dekorfärg4 9 2 4 2 2" xfId="52097" xr:uid="{00000000-0005-0000-0000-000035A20000}"/>
    <cellStyle name="40% - Dekorfärg4 9 2 4 3" xfId="52098" xr:uid="{00000000-0005-0000-0000-000036A20000}"/>
    <cellStyle name="40% - Dekorfärg4 9 2 5" xfId="28371" xr:uid="{00000000-0005-0000-0000-000037A20000}"/>
    <cellStyle name="40% - Dekorfärg4 9 2 6" xfId="52099" xr:uid="{00000000-0005-0000-0000-000038A20000}"/>
    <cellStyle name="40% - Dekorfärg4 9 2_Tabell 6a K" xfId="18269" xr:uid="{00000000-0005-0000-0000-000039A20000}"/>
    <cellStyle name="40% - Dekorfärg4 9 3" xfId="3403" xr:uid="{00000000-0005-0000-0000-00003AA20000}"/>
    <cellStyle name="40% - Dekorfärg4 9 3 2" xfId="7789" xr:uid="{00000000-0005-0000-0000-00003BA20000}"/>
    <cellStyle name="40% - Dekorfärg4 9 3 2 2" xfId="16674" xr:uid="{00000000-0005-0000-0000-00003CA20000}"/>
    <cellStyle name="40% - Dekorfärg4 9 3 2 3" xfId="34171" xr:uid="{00000000-0005-0000-0000-00003DA20000}"/>
    <cellStyle name="40% - Dekorfärg4 9 3 2_Tabell 6a K" xfId="21000" xr:uid="{00000000-0005-0000-0000-00003EA20000}"/>
    <cellStyle name="40% - Dekorfärg4 9 3 3" xfId="12288" xr:uid="{00000000-0005-0000-0000-00003FA20000}"/>
    <cellStyle name="40% - Dekorfärg4 9 3 3 2" xfId="52100" xr:uid="{00000000-0005-0000-0000-000040A20000}"/>
    <cellStyle name="40% - Dekorfärg4 9 3 3 2 2" xfId="52101" xr:uid="{00000000-0005-0000-0000-000041A20000}"/>
    <cellStyle name="40% - Dekorfärg4 9 3 3 3" xfId="52102" xr:uid="{00000000-0005-0000-0000-000042A20000}"/>
    <cellStyle name="40% - Dekorfärg4 9 3 4" xfId="29785" xr:uid="{00000000-0005-0000-0000-000043A20000}"/>
    <cellStyle name="40% - Dekorfärg4 9 3 5" xfId="52103" xr:uid="{00000000-0005-0000-0000-000044A20000}"/>
    <cellStyle name="40% - Dekorfärg4 9 3_Tabell 6a K" xfId="21519" xr:uid="{00000000-0005-0000-0000-000045A20000}"/>
    <cellStyle name="40% - Dekorfärg4 9 4" xfId="5596" xr:uid="{00000000-0005-0000-0000-000046A20000}"/>
    <cellStyle name="40% - Dekorfärg4 9 4 2" xfId="14481" xr:uid="{00000000-0005-0000-0000-000047A20000}"/>
    <cellStyle name="40% - Dekorfärg4 9 4 3" xfId="31978" xr:uid="{00000000-0005-0000-0000-000048A20000}"/>
    <cellStyle name="40% - Dekorfärg4 9 4_Tabell 6a K" xfId="23949" xr:uid="{00000000-0005-0000-0000-000049A20000}"/>
    <cellStyle name="40% - Dekorfärg4 9 5" xfId="10096" xr:uid="{00000000-0005-0000-0000-00004AA20000}"/>
    <cellStyle name="40% - Dekorfärg4 9 5 2" xfId="52104" xr:uid="{00000000-0005-0000-0000-00004BA20000}"/>
    <cellStyle name="40% - Dekorfärg4 9 5 2 2" xfId="52105" xr:uid="{00000000-0005-0000-0000-00004CA20000}"/>
    <cellStyle name="40% - Dekorfärg4 9 5 3" xfId="52106" xr:uid="{00000000-0005-0000-0000-00004DA20000}"/>
    <cellStyle name="40% - Dekorfärg4 9 6" xfId="27593" xr:uid="{00000000-0005-0000-0000-00004EA20000}"/>
    <cellStyle name="40% - Dekorfärg4 9 7" xfId="52107" xr:uid="{00000000-0005-0000-0000-00004FA20000}"/>
    <cellStyle name="40% - Dekorfärg4 9_Tabell 6a K" xfId="21392" xr:uid="{00000000-0005-0000-0000-000050A20000}"/>
    <cellStyle name="40% - Dekorfärg5 10" xfId="1227" xr:uid="{00000000-0005-0000-0000-000051A20000}"/>
    <cellStyle name="40% - Dekorfärg5 10 2" xfId="1990" xr:uid="{00000000-0005-0000-0000-000052A20000}"/>
    <cellStyle name="40% - Dekorfärg5 10 2 2" xfId="4182" xr:uid="{00000000-0005-0000-0000-000053A20000}"/>
    <cellStyle name="40% - Dekorfärg5 10 2 2 2" xfId="8568" xr:uid="{00000000-0005-0000-0000-000054A20000}"/>
    <cellStyle name="40% - Dekorfärg5 10 2 2 2 2" xfId="17453" xr:uid="{00000000-0005-0000-0000-000055A20000}"/>
    <cellStyle name="40% - Dekorfärg5 10 2 2 2 2 2" xfId="52108" xr:uid="{00000000-0005-0000-0000-000056A20000}"/>
    <cellStyle name="40% - Dekorfärg5 10 2 2 2 3" xfId="34950" xr:uid="{00000000-0005-0000-0000-000057A20000}"/>
    <cellStyle name="40% - Dekorfärg5 10 2 2 2_Tabell 6a K" xfId="22043" xr:uid="{00000000-0005-0000-0000-000058A20000}"/>
    <cellStyle name="40% - Dekorfärg5 10 2 2 3" xfId="13067" xr:uid="{00000000-0005-0000-0000-000059A20000}"/>
    <cellStyle name="40% - Dekorfärg5 10 2 2 4" xfId="30564" xr:uid="{00000000-0005-0000-0000-00005AA20000}"/>
    <cellStyle name="40% - Dekorfärg5 10 2 2_Tabell 6a K" xfId="18122" xr:uid="{00000000-0005-0000-0000-00005BA20000}"/>
    <cellStyle name="40% - Dekorfärg5 10 2 3" xfId="6375" xr:uid="{00000000-0005-0000-0000-00005CA20000}"/>
    <cellStyle name="40% - Dekorfärg5 10 2 3 2" xfId="15260" xr:uid="{00000000-0005-0000-0000-00005DA20000}"/>
    <cellStyle name="40% - Dekorfärg5 10 2 3 3" xfId="32757" xr:uid="{00000000-0005-0000-0000-00005EA20000}"/>
    <cellStyle name="40% - Dekorfärg5 10 2 3_Tabell 6a K" xfId="21504" xr:uid="{00000000-0005-0000-0000-00005FA20000}"/>
    <cellStyle name="40% - Dekorfärg5 10 2 4" xfId="10875" xr:uid="{00000000-0005-0000-0000-000060A20000}"/>
    <cellStyle name="40% - Dekorfärg5 10 2 4 2" xfId="52109" xr:uid="{00000000-0005-0000-0000-000061A20000}"/>
    <cellStyle name="40% - Dekorfärg5 10 2 4 2 2" xfId="52110" xr:uid="{00000000-0005-0000-0000-000062A20000}"/>
    <cellStyle name="40% - Dekorfärg5 10 2 4 3" xfId="52111" xr:uid="{00000000-0005-0000-0000-000063A20000}"/>
    <cellStyle name="40% - Dekorfärg5 10 2 5" xfId="28372" xr:uid="{00000000-0005-0000-0000-000064A20000}"/>
    <cellStyle name="40% - Dekorfärg5 10 2 6" xfId="52112" xr:uid="{00000000-0005-0000-0000-000065A20000}"/>
    <cellStyle name="40% - Dekorfärg5 10 2_Tabell 6a K" xfId="18761" xr:uid="{00000000-0005-0000-0000-000066A20000}"/>
    <cellStyle name="40% - Dekorfärg5 10 3" xfId="3419" xr:uid="{00000000-0005-0000-0000-000067A20000}"/>
    <cellStyle name="40% - Dekorfärg5 10 3 2" xfId="7805" xr:uid="{00000000-0005-0000-0000-000068A20000}"/>
    <cellStyle name="40% - Dekorfärg5 10 3 2 2" xfId="16690" xr:uid="{00000000-0005-0000-0000-000069A20000}"/>
    <cellStyle name="40% - Dekorfärg5 10 3 2 3" xfId="34187" xr:uid="{00000000-0005-0000-0000-00006AA20000}"/>
    <cellStyle name="40% - Dekorfärg5 10 3 2_Tabell 6a K" xfId="22713" xr:uid="{00000000-0005-0000-0000-00006BA20000}"/>
    <cellStyle name="40% - Dekorfärg5 10 3 3" xfId="12304" xr:uid="{00000000-0005-0000-0000-00006CA20000}"/>
    <cellStyle name="40% - Dekorfärg5 10 3 3 2" xfId="52113" xr:uid="{00000000-0005-0000-0000-00006DA20000}"/>
    <cellStyle name="40% - Dekorfärg5 10 3 3 2 2" xfId="52114" xr:uid="{00000000-0005-0000-0000-00006EA20000}"/>
    <cellStyle name="40% - Dekorfärg5 10 3 3 3" xfId="52115" xr:uid="{00000000-0005-0000-0000-00006FA20000}"/>
    <cellStyle name="40% - Dekorfärg5 10 3 4" xfId="29801" xr:uid="{00000000-0005-0000-0000-000070A20000}"/>
    <cellStyle name="40% - Dekorfärg5 10 3 5" xfId="52116" xr:uid="{00000000-0005-0000-0000-000071A20000}"/>
    <cellStyle name="40% - Dekorfärg5 10 3_Tabell 6a K" xfId="25616" xr:uid="{00000000-0005-0000-0000-000072A20000}"/>
    <cellStyle name="40% - Dekorfärg5 10 4" xfId="5612" xr:uid="{00000000-0005-0000-0000-000073A20000}"/>
    <cellStyle name="40% - Dekorfärg5 10 4 2" xfId="14497" xr:uid="{00000000-0005-0000-0000-000074A20000}"/>
    <cellStyle name="40% - Dekorfärg5 10 4 3" xfId="31994" xr:uid="{00000000-0005-0000-0000-000075A20000}"/>
    <cellStyle name="40% - Dekorfärg5 10 4_Tabell 6a K" xfId="20007" xr:uid="{00000000-0005-0000-0000-000076A20000}"/>
    <cellStyle name="40% - Dekorfärg5 10 5" xfId="10112" xr:uid="{00000000-0005-0000-0000-000077A20000}"/>
    <cellStyle name="40% - Dekorfärg5 10 5 2" xfId="52117" xr:uid="{00000000-0005-0000-0000-000078A20000}"/>
    <cellStyle name="40% - Dekorfärg5 10 5 2 2" xfId="52118" xr:uid="{00000000-0005-0000-0000-000079A20000}"/>
    <cellStyle name="40% - Dekorfärg5 10 5 3" xfId="52119" xr:uid="{00000000-0005-0000-0000-00007AA20000}"/>
    <cellStyle name="40% - Dekorfärg5 10 6" xfId="27609" xr:uid="{00000000-0005-0000-0000-00007BA20000}"/>
    <cellStyle name="40% - Dekorfärg5 10 7" xfId="52120" xr:uid="{00000000-0005-0000-0000-00007CA20000}"/>
    <cellStyle name="40% - Dekorfärg5 10_Tabell 6a K" xfId="18976" xr:uid="{00000000-0005-0000-0000-00007DA20000}"/>
    <cellStyle name="40% - Dekorfärg5 11" xfId="2328" xr:uid="{00000000-0005-0000-0000-00007EA20000}"/>
    <cellStyle name="40% - Dekorfärg5 11 2" xfId="4521" xr:uid="{00000000-0005-0000-0000-00007FA20000}"/>
    <cellStyle name="40% - Dekorfärg5 11 2 2" xfId="8907" xr:uid="{00000000-0005-0000-0000-000080A20000}"/>
    <cellStyle name="40% - Dekorfärg5 11 2 2 2" xfId="17792" xr:uid="{00000000-0005-0000-0000-000081A20000}"/>
    <cellStyle name="40% - Dekorfärg5 11 2 2 2 2" xfId="52121" xr:uid="{00000000-0005-0000-0000-000082A20000}"/>
    <cellStyle name="40% - Dekorfärg5 11 2 2 3" xfId="35289" xr:uid="{00000000-0005-0000-0000-000083A20000}"/>
    <cellStyle name="40% - Dekorfärg5 11 2 2_Tabell 6a K" xfId="19774" xr:uid="{00000000-0005-0000-0000-000084A20000}"/>
    <cellStyle name="40% - Dekorfärg5 11 2 3" xfId="13406" xr:uid="{00000000-0005-0000-0000-000085A20000}"/>
    <cellStyle name="40% - Dekorfärg5 11 2 4" xfId="30903" xr:uid="{00000000-0005-0000-0000-000086A20000}"/>
    <cellStyle name="40% - Dekorfärg5 11 2_Tabell 6a K" xfId="21678" xr:uid="{00000000-0005-0000-0000-000087A20000}"/>
    <cellStyle name="40% - Dekorfärg5 11 3" xfId="6714" xr:uid="{00000000-0005-0000-0000-000088A20000}"/>
    <cellStyle name="40% - Dekorfärg5 11 3 2" xfId="15599" xr:uid="{00000000-0005-0000-0000-000089A20000}"/>
    <cellStyle name="40% - Dekorfärg5 11 3 2 2" xfId="52122" xr:uid="{00000000-0005-0000-0000-00008AA20000}"/>
    <cellStyle name="40% - Dekorfärg5 11 3 3" xfId="33096" xr:uid="{00000000-0005-0000-0000-00008BA20000}"/>
    <cellStyle name="40% - Dekorfärg5 11 3_Tabell 6a K" xfId="19316" xr:uid="{00000000-0005-0000-0000-00008CA20000}"/>
    <cellStyle name="40% - Dekorfärg5 11 4" xfId="11213" xr:uid="{00000000-0005-0000-0000-00008DA20000}"/>
    <cellStyle name="40% - Dekorfärg5 11 5" xfId="28710" xr:uid="{00000000-0005-0000-0000-00008EA20000}"/>
    <cellStyle name="40% - Dekorfärg5 11_Tabell 6a K" xfId="25487" xr:uid="{00000000-0005-0000-0000-00008FA20000}"/>
    <cellStyle name="40% - Dekorfärg5 12" xfId="2329" xr:uid="{00000000-0005-0000-0000-000090A20000}"/>
    <cellStyle name="40% - Dekorfärg5 12 2" xfId="4522" xr:uid="{00000000-0005-0000-0000-000091A20000}"/>
    <cellStyle name="40% - Dekorfärg5 12 2 2" xfId="8908" xr:uid="{00000000-0005-0000-0000-000092A20000}"/>
    <cellStyle name="40% - Dekorfärg5 12 2 2 2" xfId="17793" xr:uid="{00000000-0005-0000-0000-000093A20000}"/>
    <cellStyle name="40% - Dekorfärg5 12 2 2 2 2" xfId="52123" xr:uid="{00000000-0005-0000-0000-000094A20000}"/>
    <cellStyle name="40% - Dekorfärg5 12 2 2 3" xfId="35290" xr:uid="{00000000-0005-0000-0000-000095A20000}"/>
    <cellStyle name="40% - Dekorfärg5 12 2 2_Tabell 6a K" xfId="23563" xr:uid="{00000000-0005-0000-0000-000096A20000}"/>
    <cellStyle name="40% - Dekorfärg5 12 2 3" xfId="13407" xr:uid="{00000000-0005-0000-0000-000097A20000}"/>
    <cellStyle name="40% - Dekorfärg5 12 2 4" xfId="30904" xr:uid="{00000000-0005-0000-0000-000098A20000}"/>
    <cellStyle name="40% - Dekorfärg5 12 2_Tabell 6a K" xfId="20570" xr:uid="{00000000-0005-0000-0000-000099A20000}"/>
    <cellStyle name="40% - Dekorfärg5 12 3" xfId="6715" xr:uid="{00000000-0005-0000-0000-00009AA20000}"/>
    <cellStyle name="40% - Dekorfärg5 12 3 2" xfId="15600" xr:uid="{00000000-0005-0000-0000-00009BA20000}"/>
    <cellStyle name="40% - Dekorfärg5 12 3 2 2" xfId="52124" xr:uid="{00000000-0005-0000-0000-00009CA20000}"/>
    <cellStyle name="40% - Dekorfärg5 12 3 3" xfId="33097" xr:uid="{00000000-0005-0000-0000-00009DA20000}"/>
    <cellStyle name="40% - Dekorfärg5 12 3_Tabell 6a K" xfId="21146" xr:uid="{00000000-0005-0000-0000-00009EA20000}"/>
    <cellStyle name="40% - Dekorfärg5 12 4" xfId="11214" xr:uid="{00000000-0005-0000-0000-00009FA20000}"/>
    <cellStyle name="40% - Dekorfärg5 12 5" xfId="28711" xr:uid="{00000000-0005-0000-0000-0000A0A20000}"/>
    <cellStyle name="40% - Dekorfärg5 12_Tabell 6a K" xfId="22473" xr:uid="{00000000-0005-0000-0000-0000A1A20000}"/>
    <cellStyle name="40% - Dekorfärg5 13" xfId="2343" xr:uid="{00000000-0005-0000-0000-0000A2A20000}"/>
    <cellStyle name="40% - Dekorfärg5 13 2" xfId="6729" xr:uid="{00000000-0005-0000-0000-0000A3A20000}"/>
    <cellStyle name="40% - Dekorfärg5 13 2 2" xfId="15614" xr:uid="{00000000-0005-0000-0000-0000A4A20000}"/>
    <cellStyle name="40% - Dekorfärg5 13 2 2 2" xfId="52125" xr:uid="{00000000-0005-0000-0000-0000A5A20000}"/>
    <cellStyle name="40% - Dekorfärg5 13 2 3" xfId="33111" xr:uid="{00000000-0005-0000-0000-0000A6A20000}"/>
    <cellStyle name="40% - Dekorfärg5 13 2_Tabell 6a K" xfId="18544" xr:uid="{00000000-0005-0000-0000-0000A7A20000}"/>
    <cellStyle name="40% - Dekorfärg5 13 3" xfId="11228" xr:uid="{00000000-0005-0000-0000-0000A8A20000}"/>
    <cellStyle name="40% - Dekorfärg5 13 4" xfId="28725" xr:uid="{00000000-0005-0000-0000-0000A9A20000}"/>
    <cellStyle name="40% - Dekorfärg5 13_Tabell 6a K" xfId="19507" xr:uid="{00000000-0005-0000-0000-0000AAA20000}"/>
    <cellStyle name="40% - Dekorfärg5 14" xfId="4536" xr:uid="{00000000-0005-0000-0000-0000ABA20000}"/>
    <cellStyle name="40% - Dekorfärg5 14 2" xfId="13421" xr:uid="{00000000-0005-0000-0000-0000ACA20000}"/>
    <cellStyle name="40% - Dekorfärg5 14 3" xfId="30918" xr:uid="{00000000-0005-0000-0000-0000ADA20000}"/>
    <cellStyle name="40% - Dekorfärg5 14_Tabell 6a K" xfId="25036" xr:uid="{00000000-0005-0000-0000-0000AEA20000}"/>
    <cellStyle name="40% - Dekorfärg5 15" xfId="135" xr:uid="{00000000-0005-0000-0000-0000AFA20000}"/>
    <cellStyle name="40% - Dekorfärg5 16" xfId="8999" xr:uid="{00000000-0005-0000-0000-0000B0A20000}"/>
    <cellStyle name="40% - Dekorfärg5 17" xfId="26529" xr:uid="{00000000-0005-0000-0000-0000B1A20000}"/>
    <cellStyle name="40% - Dekorfärg5 2" xfId="167" xr:uid="{00000000-0005-0000-0000-0000B2A20000}"/>
    <cellStyle name="40% - Dekorfärg5 2 10" xfId="2359" xr:uid="{00000000-0005-0000-0000-0000B3A20000}"/>
    <cellStyle name="40% - Dekorfärg5 2 10 2" xfId="6745" xr:uid="{00000000-0005-0000-0000-0000B4A20000}"/>
    <cellStyle name="40% - Dekorfärg5 2 10 2 2" xfId="15630" xr:uid="{00000000-0005-0000-0000-0000B5A20000}"/>
    <cellStyle name="40% - Dekorfärg5 2 10 2 3" xfId="33127" xr:uid="{00000000-0005-0000-0000-0000B6A20000}"/>
    <cellStyle name="40% - Dekorfärg5 2 10 2_Tabell 6a K" xfId="22627" xr:uid="{00000000-0005-0000-0000-0000B7A20000}"/>
    <cellStyle name="40% - Dekorfärg5 2 10 3" xfId="11244" xr:uid="{00000000-0005-0000-0000-0000B8A20000}"/>
    <cellStyle name="40% - Dekorfärg5 2 10 3 2" xfId="52126" xr:uid="{00000000-0005-0000-0000-0000B9A20000}"/>
    <cellStyle name="40% - Dekorfärg5 2 10 3 2 2" xfId="52127" xr:uid="{00000000-0005-0000-0000-0000BAA20000}"/>
    <cellStyle name="40% - Dekorfärg5 2 10 3 3" xfId="52128" xr:uid="{00000000-0005-0000-0000-0000BBA20000}"/>
    <cellStyle name="40% - Dekorfärg5 2 10 4" xfId="28741" xr:uid="{00000000-0005-0000-0000-0000BCA20000}"/>
    <cellStyle name="40% - Dekorfärg5 2 10 5" xfId="52129" xr:uid="{00000000-0005-0000-0000-0000BDA20000}"/>
    <cellStyle name="40% - Dekorfärg5 2 10_Tabell 6a K" xfId="22885" xr:uid="{00000000-0005-0000-0000-0000BEA20000}"/>
    <cellStyle name="40% - Dekorfärg5 2 11" xfId="4552" xr:uid="{00000000-0005-0000-0000-0000BFA20000}"/>
    <cellStyle name="40% - Dekorfärg5 2 11 2" xfId="13437" xr:uid="{00000000-0005-0000-0000-0000C0A20000}"/>
    <cellStyle name="40% - Dekorfärg5 2 11 3" xfId="30934" xr:uid="{00000000-0005-0000-0000-0000C1A20000}"/>
    <cellStyle name="40% - Dekorfärg5 2 11_Tabell 6a K" xfId="25178" xr:uid="{00000000-0005-0000-0000-0000C2A20000}"/>
    <cellStyle name="40% - Dekorfärg5 2 12" xfId="9052" xr:uid="{00000000-0005-0000-0000-0000C3A20000}"/>
    <cellStyle name="40% - Dekorfärg5 2 12 2" xfId="52130" xr:uid="{00000000-0005-0000-0000-0000C4A20000}"/>
    <cellStyle name="40% - Dekorfärg5 2 12 2 2" xfId="52131" xr:uid="{00000000-0005-0000-0000-0000C5A20000}"/>
    <cellStyle name="40% - Dekorfärg5 2 12 3" xfId="52132" xr:uid="{00000000-0005-0000-0000-0000C6A20000}"/>
    <cellStyle name="40% - Dekorfärg5 2 13" xfId="26549" xr:uid="{00000000-0005-0000-0000-0000C7A20000}"/>
    <cellStyle name="40% - Dekorfärg5 2 14" xfId="52133" xr:uid="{00000000-0005-0000-0000-0000C8A20000}"/>
    <cellStyle name="40% - Dekorfärg5 2 15" xfId="52134" xr:uid="{00000000-0005-0000-0000-0000C9A20000}"/>
    <cellStyle name="40% - Dekorfärg5 2 2" xfId="195" xr:uid="{00000000-0005-0000-0000-0000CAA20000}"/>
    <cellStyle name="40% - Dekorfärg5 2 2 10" xfId="4580" xr:uid="{00000000-0005-0000-0000-0000CBA20000}"/>
    <cellStyle name="40% - Dekorfärg5 2 2 10 2" xfId="13465" xr:uid="{00000000-0005-0000-0000-0000CCA20000}"/>
    <cellStyle name="40% - Dekorfärg5 2 2 10 3" xfId="30962" xr:uid="{00000000-0005-0000-0000-0000CDA20000}"/>
    <cellStyle name="40% - Dekorfärg5 2 2 10_Tabell 6a K" xfId="18551" xr:uid="{00000000-0005-0000-0000-0000CEA20000}"/>
    <cellStyle name="40% - Dekorfärg5 2 2 11" xfId="9080" xr:uid="{00000000-0005-0000-0000-0000CFA20000}"/>
    <cellStyle name="40% - Dekorfärg5 2 2 11 2" xfId="52135" xr:uid="{00000000-0005-0000-0000-0000D0A20000}"/>
    <cellStyle name="40% - Dekorfärg5 2 2 11 2 2" xfId="52136" xr:uid="{00000000-0005-0000-0000-0000D1A20000}"/>
    <cellStyle name="40% - Dekorfärg5 2 2 11 3" xfId="52137" xr:uid="{00000000-0005-0000-0000-0000D2A20000}"/>
    <cellStyle name="40% - Dekorfärg5 2 2 12" xfId="26577" xr:uid="{00000000-0005-0000-0000-0000D3A20000}"/>
    <cellStyle name="40% - Dekorfärg5 2 2 13" xfId="52138" xr:uid="{00000000-0005-0000-0000-0000D4A20000}"/>
    <cellStyle name="40% - Dekorfärg5 2 2 14" xfId="52139" xr:uid="{00000000-0005-0000-0000-0000D5A20000}"/>
    <cellStyle name="40% - Dekorfärg5 2 2 2" xfId="295" xr:uid="{00000000-0005-0000-0000-0000D6A20000}"/>
    <cellStyle name="40% - Dekorfärg5 2 2 2 10" xfId="52140" xr:uid="{00000000-0005-0000-0000-0000D7A20000}"/>
    <cellStyle name="40% - Dekorfärg5 2 2 2 11" xfId="52141" xr:uid="{00000000-0005-0000-0000-0000D8A20000}"/>
    <cellStyle name="40% - Dekorfärg5 2 2 2 2" xfId="507" xr:uid="{00000000-0005-0000-0000-0000D9A20000}"/>
    <cellStyle name="40% - Dekorfärg5 2 2 2 2 2" xfId="931" xr:uid="{00000000-0005-0000-0000-0000DAA20000}"/>
    <cellStyle name="40% - Dekorfärg5 2 2 2 2 2 2" xfId="1995" xr:uid="{00000000-0005-0000-0000-0000DBA20000}"/>
    <cellStyle name="40% - Dekorfärg5 2 2 2 2 2 2 2" xfId="4187" xr:uid="{00000000-0005-0000-0000-0000DCA20000}"/>
    <cellStyle name="40% - Dekorfärg5 2 2 2 2 2 2 2 2" xfId="8573" xr:uid="{00000000-0005-0000-0000-0000DDA20000}"/>
    <cellStyle name="40% - Dekorfärg5 2 2 2 2 2 2 2 2 2" xfId="17458" xr:uid="{00000000-0005-0000-0000-0000DEA20000}"/>
    <cellStyle name="40% - Dekorfärg5 2 2 2 2 2 2 2 2 2 2" xfId="52142" xr:uid="{00000000-0005-0000-0000-0000DFA20000}"/>
    <cellStyle name="40% - Dekorfärg5 2 2 2 2 2 2 2 2 3" xfId="34955" xr:uid="{00000000-0005-0000-0000-0000E0A20000}"/>
    <cellStyle name="40% - Dekorfärg5 2 2 2 2 2 2 2 2_Tabell 6a K" xfId="17963" xr:uid="{00000000-0005-0000-0000-0000E1A20000}"/>
    <cellStyle name="40% - Dekorfärg5 2 2 2 2 2 2 2 3" xfId="13072" xr:uid="{00000000-0005-0000-0000-0000E2A20000}"/>
    <cellStyle name="40% - Dekorfärg5 2 2 2 2 2 2 2 4" xfId="30569" xr:uid="{00000000-0005-0000-0000-0000E3A20000}"/>
    <cellStyle name="40% - Dekorfärg5 2 2 2 2 2 2 2_Tabell 6a K" xfId="17884" xr:uid="{00000000-0005-0000-0000-0000E4A20000}"/>
    <cellStyle name="40% - Dekorfärg5 2 2 2 2 2 2 3" xfId="6380" xr:uid="{00000000-0005-0000-0000-0000E5A20000}"/>
    <cellStyle name="40% - Dekorfärg5 2 2 2 2 2 2 3 2" xfId="15265" xr:uid="{00000000-0005-0000-0000-0000E6A20000}"/>
    <cellStyle name="40% - Dekorfärg5 2 2 2 2 2 2 3 3" xfId="32762" xr:uid="{00000000-0005-0000-0000-0000E7A20000}"/>
    <cellStyle name="40% - Dekorfärg5 2 2 2 2 2 2 3_Tabell 6a K" xfId="20438" xr:uid="{00000000-0005-0000-0000-0000E8A20000}"/>
    <cellStyle name="40% - Dekorfärg5 2 2 2 2 2 2 4" xfId="10880" xr:uid="{00000000-0005-0000-0000-0000E9A20000}"/>
    <cellStyle name="40% - Dekorfärg5 2 2 2 2 2 2 4 2" xfId="52143" xr:uid="{00000000-0005-0000-0000-0000EAA20000}"/>
    <cellStyle name="40% - Dekorfärg5 2 2 2 2 2 2 4 2 2" xfId="52144" xr:uid="{00000000-0005-0000-0000-0000EBA20000}"/>
    <cellStyle name="40% - Dekorfärg5 2 2 2 2 2 2 4 3" xfId="52145" xr:uid="{00000000-0005-0000-0000-0000ECA20000}"/>
    <cellStyle name="40% - Dekorfärg5 2 2 2 2 2 2 5" xfId="28377" xr:uid="{00000000-0005-0000-0000-0000EDA20000}"/>
    <cellStyle name="40% - Dekorfärg5 2 2 2 2 2 2 6" xfId="52146" xr:uid="{00000000-0005-0000-0000-0000EEA20000}"/>
    <cellStyle name="40% - Dekorfärg5 2 2 2 2 2 2_Tabell 6a K" xfId="21203" xr:uid="{00000000-0005-0000-0000-0000EFA20000}"/>
    <cellStyle name="40% - Dekorfärg5 2 2 2 2 2 3" xfId="3123" xr:uid="{00000000-0005-0000-0000-0000F0A20000}"/>
    <cellStyle name="40% - Dekorfärg5 2 2 2 2 2 3 2" xfId="7509" xr:uid="{00000000-0005-0000-0000-0000F1A20000}"/>
    <cellStyle name="40% - Dekorfärg5 2 2 2 2 2 3 2 2" xfId="16394" xr:uid="{00000000-0005-0000-0000-0000F2A20000}"/>
    <cellStyle name="40% - Dekorfärg5 2 2 2 2 2 3 2 3" xfId="33891" xr:uid="{00000000-0005-0000-0000-0000F3A20000}"/>
    <cellStyle name="40% - Dekorfärg5 2 2 2 2 2 3 2_Tabell 6a K" xfId="26287" xr:uid="{00000000-0005-0000-0000-0000F4A20000}"/>
    <cellStyle name="40% - Dekorfärg5 2 2 2 2 2 3 3" xfId="12008" xr:uid="{00000000-0005-0000-0000-0000F5A20000}"/>
    <cellStyle name="40% - Dekorfärg5 2 2 2 2 2 3 3 2" xfId="52147" xr:uid="{00000000-0005-0000-0000-0000F6A20000}"/>
    <cellStyle name="40% - Dekorfärg5 2 2 2 2 2 3 3 2 2" xfId="52148" xr:uid="{00000000-0005-0000-0000-0000F7A20000}"/>
    <cellStyle name="40% - Dekorfärg5 2 2 2 2 2 3 3 3" xfId="52149" xr:uid="{00000000-0005-0000-0000-0000F8A20000}"/>
    <cellStyle name="40% - Dekorfärg5 2 2 2 2 2 3 4" xfId="29505" xr:uid="{00000000-0005-0000-0000-0000F9A20000}"/>
    <cellStyle name="40% - Dekorfärg5 2 2 2 2 2 3 5" xfId="52150" xr:uid="{00000000-0005-0000-0000-0000FAA20000}"/>
    <cellStyle name="40% - Dekorfärg5 2 2 2 2 2 3_Tabell 6a K" xfId="23849" xr:uid="{00000000-0005-0000-0000-0000FBA20000}"/>
    <cellStyle name="40% - Dekorfärg5 2 2 2 2 2 4" xfId="5316" xr:uid="{00000000-0005-0000-0000-0000FCA20000}"/>
    <cellStyle name="40% - Dekorfärg5 2 2 2 2 2 4 2" xfId="14201" xr:uid="{00000000-0005-0000-0000-0000FDA20000}"/>
    <cellStyle name="40% - Dekorfärg5 2 2 2 2 2 4 3" xfId="31698" xr:uid="{00000000-0005-0000-0000-0000FEA20000}"/>
    <cellStyle name="40% - Dekorfärg5 2 2 2 2 2 4_Tabell 6a K" xfId="19836" xr:uid="{00000000-0005-0000-0000-0000FFA20000}"/>
    <cellStyle name="40% - Dekorfärg5 2 2 2 2 2 5" xfId="9816" xr:uid="{00000000-0005-0000-0000-000000A30000}"/>
    <cellStyle name="40% - Dekorfärg5 2 2 2 2 2 5 2" xfId="52151" xr:uid="{00000000-0005-0000-0000-000001A30000}"/>
    <cellStyle name="40% - Dekorfärg5 2 2 2 2 2 5 2 2" xfId="52152" xr:uid="{00000000-0005-0000-0000-000002A30000}"/>
    <cellStyle name="40% - Dekorfärg5 2 2 2 2 2 5 3" xfId="52153" xr:uid="{00000000-0005-0000-0000-000003A30000}"/>
    <cellStyle name="40% - Dekorfärg5 2 2 2 2 2 6" xfId="27313" xr:uid="{00000000-0005-0000-0000-000004A30000}"/>
    <cellStyle name="40% - Dekorfärg5 2 2 2 2 2 7" xfId="52154" xr:uid="{00000000-0005-0000-0000-000005A30000}"/>
    <cellStyle name="40% - Dekorfärg5 2 2 2 2 2_Tabell 6a K" xfId="21475" xr:uid="{00000000-0005-0000-0000-000006A30000}"/>
    <cellStyle name="40% - Dekorfärg5 2 2 2 2 3" xfId="1994" xr:uid="{00000000-0005-0000-0000-000007A30000}"/>
    <cellStyle name="40% - Dekorfärg5 2 2 2 2 3 2" xfId="4186" xr:uid="{00000000-0005-0000-0000-000008A30000}"/>
    <cellStyle name="40% - Dekorfärg5 2 2 2 2 3 2 2" xfId="8572" xr:uid="{00000000-0005-0000-0000-000009A30000}"/>
    <cellStyle name="40% - Dekorfärg5 2 2 2 2 3 2 2 2" xfId="17457" xr:uid="{00000000-0005-0000-0000-00000AA30000}"/>
    <cellStyle name="40% - Dekorfärg5 2 2 2 2 3 2 2 2 2" xfId="52155" xr:uid="{00000000-0005-0000-0000-00000BA30000}"/>
    <cellStyle name="40% - Dekorfärg5 2 2 2 2 3 2 2 3" xfId="34954" xr:uid="{00000000-0005-0000-0000-00000CA30000}"/>
    <cellStyle name="40% - Dekorfärg5 2 2 2 2 3 2 2_Tabell 6a K" xfId="20975" xr:uid="{00000000-0005-0000-0000-00000DA30000}"/>
    <cellStyle name="40% - Dekorfärg5 2 2 2 2 3 2 3" xfId="13071" xr:uid="{00000000-0005-0000-0000-00000EA30000}"/>
    <cellStyle name="40% - Dekorfärg5 2 2 2 2 3 2 4" xfId="30568" xr:uid="{00000000-0005-0000-0000-00000FA30000}"/>
    <cellStyle name="40% - Dekorfärg5 2 2 2 2 3 2_Tabell 6a K" xfId="24765" xr:uid="{00000000-0005-0000-0000-000010A30000}"/>
    <cellStyle name="40% - Dekorfärg5 2 2 2 2 3 3" xfId="6379" xr:uid="{00000000-0005-0000-0000-000011A30000}"/>
    <cellStyle name="40% - Dekorfärg5 2 2 2 2 3 3 2" xfId="15264" xr:uid="{00000000-0005-0000-0000-000012A30000}"/>
    <cellStyle name="40% - Dekorfärg5 2 2 2 2 3 3 3" xfId="32761" xr:uid="{00000000-0005-0000-0000-000013A30000}"/>
    <cellStyle name="40% - Dekorfärg5 2 2 2 2 3 3_Tabell 6a K" xfId="18175" xr:uid="{00000000-0005-0000-0000-000014A30000}"/>
    <cellStyle name="40% - Dekorfärg5 2 2 2 2 3 4" xfId="10879" xr:uid="{00000000-0005-0000-0000-000015A30000}"/>
    <cellStyle name="40% - Dekorfärg5 2 2 2 2 3 4 2" xfId="52156" xr:uid="{00000000-0005-0000-0000-000016A30000}"/>
    <cellStyle name="40% - Dekorfärg5 2 2 2 2 3 4 2 2" xfId="52157" xr:uid="{00000000-0005-0000-0000-000017A30000}"/>
    <cellStyle name="40% - Dekorfärg5 2 2 2 2 3 4 3" xfId="52158" xr:uid="{00000000-0005-0000-0000-000018A30000}"/>
    <cellStyle name="40% - Dekorfärg5 2 2 2 2 3 5" xfId="28376" xr:uid="{00000000-0005-0000-0000-000019A30000}"/>
    <cellStyle name="40% - Dekorfärg5 2 2 2 2 3 6" xfId="52159" xr:uid="{00000000-0005-0000-0000-00001AA30000}"/>
    <cellStyle name="40% - Dekorfärg5 2 2 2 2 3_Tabell 6a K" xfId="23695" xr:uid="{00000000-0005-0000-0000-00001BA30000}"/>
    <cellStyle name="40% - Dekorfärg5 2 2 2 2 4" xfId="2699" xr:uid="{00000000-0005-0000-0000-00001CA30000}"/>
    <cellStyle name="40% - Dekorfärg5 2 2 2 2 4 2" xfId="7085" xr:uid="{00000000-0005-0000-0000-00001DA30000}"/>
    <cellStyle name="40% - Dekorfärg5 2 2 2 2 4 2 2" xfId="15970" xr:uid="{00000000-0005-0000-0000-00001EA30000}"/>
    <cellStyle name="40% - Dekorfärg5 2 2 2 2 4 2 3" xfId="33467" xr:uid="{00000000-0005-0000-0000-00001FA30000}"/>
    <cellStyle name="40% - Dekorfärg5 2 2 2 2 4 2_Tabell 6a K" xfId="20933" xr:uid="{00000000-0005-0000-0000-000020A30000}"/>
    <cellStyle name="40% - Dekorfärg5 2 2 2 2 4 3" xfId="11584" xr:uid="{00000000-0005-0000-0000-000021A30000}"/>
    <cellStyle name="40% - Dekorfärg5 2 2 2 2 4 3 2" xfId="52160" xr:uid="{00000000-0005-0000-0000-000022A30000}"/>
    <cellStyle name="40% - Dekorfärg5 2 2 2 2 4 3 2 2" xfId="52161" xr:uid="{00000000-0005-0000-0000-000023A30000}"/>
    <cellStyle name="40% - Dekorfärg5 2 2 2 2 4 3 3" xfId="52162" xr:uid="{00000000-0005-0000-0000-000024A30000}"/>
    <cellStyle name="40% - Dekorfärg5 2 2 2 2 4 4" xfId="29081" xr:uid="{00000000-0005-0000-0000-000025A30000}"/>
    <cellStyle name="40% - Dekorfärg5 2 2 2 2 4 5" xfId="52163" xr:uid="{00000000-0005-0000-0000-000026A30000}"/>
    <cellStyle name="40% - Dekorfärg5 2 2 2 2 4_Tabell 6a K" xfId="24779" xr:uid="{00000000-0005-0000-0000-000027A30000}"/>
    <cellStyle name="40% - Dekorfärg5 2 2 2 2 5" xfId="4892" xr:uid="{00000000-0005-0000-0000-000028A30000}"/>
    <cellStyle name="40% - Dekorfärg5 2 2 2 2 5 2" xfId="13777" xr:uid="{00000000-0005-0000-0000-000029A30000}"/>
    <cellStyle name="40% - Dekorfärg5 2 2 2 2 5 3" xfId="31274" xr:uid="{00000000-0005-0000-0000-00002AA30000}"/>
    <cellStyle name="40% - Dekorfärg5 2 2 2 2 5_Tabell 6a K" xfId="24117" xr:uid="{00000000-0005-0000-0000-00002BA30000}"/>
    <cellStyle name="40% - Dekorfärg5 2 2 2 2 6" xfId="9392" xr:uid="{00000000-0005-0000-0000-00002CA30000}"/>
    <cellStyle name="40% - Dekorfärg5 2 2 2 2 6 2" xfId="52164" xr:uid="{00000000-0005-0000-0000-00002DA30000}"/>
    <cellStyle name="40% - Dekorfärg5 2 2 2 2 6 2 2" xfId="52165" xr:uid="{00000000-0005-0000-0000-00002EA30000}"/>
    <cellStyle name="40% - Dekorfärg5 2 2 2 2 6 3" xfId="52166" xr:uid="{00000000-0005-0000-0000-00002FA30000}"/>
    <cellStyle name="40% - Dekorfärg5 2 2 2 2 7" xfId="26889" xr:uid="{00000000-0005-0000-0000-000030A30000}"/>
    <cellStyle name="40% - Dekorfärg5 2 2 2 2 8" xfId="52167" xr:uid="{00000000-0005-0000-0000-000031A30000}"/>
    <cellStyle name="40% - Dekorfärg5 2 2 2 2_Tabell 6a K" xfId="22672" xr:uid="{00000000-0005-0000-0000-000032A30000}"/>
    <cellStyle name="40% - Dekorfärg5 2 2 2 3" xfId="719" xr:uid="{00000000-0005-0000-0000-000033A30000}"/>
    <cellStyle name="40% - Dekorfärg5 2 2 2 3 2" xfId="1996" xr:uid="{00000000-0005-0000-0000-000034A30000}"/>
    <cellStyle name="40% - Dekorfärg5 2 2 2 3 2 2" xfId="4188" xr:uid="{00000000-0005-0000-0000-000035A30000}"/>
    <cellStyle name="40% - Dekorfärg5 2 2 2 3 2 2 2" xfId="8574" xr:uid="{00000000-0005-0000-0000-000036A30000}"/>
    <cellStyle name="40% - Dekorfärg5 2 2 2 3 2 2 2 2" xfId="17459" xr:uid="{00000000-0005-0000-0000-000037A30000}"/>
    <cellStyle name="40% - Dekorfärg5 2 2 2 3 2 2 2 2 2" xfId="52168" xr:uid="{00000000-0005-0000-0000-000038A30000}"/>
    <cellStyle name="40% - Dekorfärg5 2 2 2 3 2 2 2 3" xfId="34956" xr:uid="{00000000-0005-0000-0000-000039A30000}"/>
    <cellStyle name="40% - Dekorfärg5 2 2 2 3 2 2 2_Tabell 6a K" xfId="22440" xr:uid="{00000000-0005-0000-0000-00003AA30000}"/>
    <cellStyle name="40% - Dekorfärg5 2 2 2 3 2 2 3" xfId="13073" xr:uid="{00000000-0005-0000-0000-00003BA30000}"/>
    <cellStyle name="40% - Dekorfärg5 2 2 2 3 2 2 4" xfId="30570" xr:uid="{00000000-0005-0000-0000-00003CA30000}"/>
    <cellStyle name="40% - Dekorfärg5 2 2 2 3 2 2_Tabell 6a K" xfId="19115" xr:uid="{00000000-0005-0000-0000-00003DA30000}"/>
    <cellStyle name="40% - Dekorfärg5 2 2 2 3 2 3" xfId="6381" xr:uid="{00000000-0005-0000-0000-00003EA30000}"/>
    <cellStyle name="40% - Dekorfärg5 2 2 2 3 2 3 2" xfId="15266" xr:uid="{00000000-0005-0000-0000-00003FA30000}"/>
    <cellStyle name="40% - Dekorfärg5 2 2 2 3 2 3 3" xfId="32763" xr:uid="{00000000-0005-0000-0000-000040A30000}"/>
    <cellStyle name="40% - Dekorfärg5 2 2 2 3 2 3_Tabell 6a K" xfId="19244" xr:uid="{00000000-0005-0000-0000-000041A30000}"/>
    <cellStyle name="40% - Dekorfärg5 2 2 2 3 2 4" xfId="10881" xr:uid="{00000000-0005-0000-0000-000042A30000}"/>
    <cellStyle name="40% - Dekorfärg5 2 2 2 3 2 4 2" xfId="52169" xr:uid="{00000000-0005-0000-0000-000043A30000}"/>
    <cellStyle name="40% - Dekorfärg5 2 2 2 3 2 4 2 2" xfId="52170" xr:uid="{00000000-0005-0000-0000-000044A30000}"/>
    <cellStyle name="40% - Dekorfärg5 2 2 2 3 2 4 3" xfId="52171" xr:uid="{00000000-0005-0000-0000-000045A30000}"/>
    <cellStyle name="40% - Dekorfärg5 2 2 2 3 2 5" xfId="28378" xr:uid="{00000000-0005-0000-0000-000046A30000}"/>
    <cellStyle name="40% - Dekorfärg5 2 2 2 3 2 6" xfId="52172" xr:uid="{00000000-0005-0000-0000-000047A30000}"/>
    <cellStyle name="40% - Dekorfärg5 2 2 2 3 2_Tabell 6a K" xfId="21553" xr:uid="{00000000-0005-0000-0000-000048A30000}"/>
    <cellStyle name="40% - Dekorfärg5 2 2 2 3 3" xfId="2911" xr:uid="{00000000-0005-0000-0000-000049A30000}"/>
    <cellStyle name="40% - Dekorfärg5 2 2 2 3 3 2" xfId="7297" xr:uid="{00000000-0005-0000-0000-00004AA30000}"/>
    <cellStyle name="40% - Dekorfärg5 2 2 2 3 3 2 2" xfId="16182" xr:uid="{00000000-0005-0000-0000-00004BA30000}"/>
    <cellStyle name="40% - Dekorfärg5 2 2 2 3 3 2 3" xfId="33679" xr:uid="{00000000-0005-0000-0000-00004CA30000}"/>
    <cellStyle name="40% - Dekorfärg5 2 2 2 3 3 2_Tabell 6a K" xfId="23103" xr:uid="{00000000-0005-0000-0000-00004DA30000}"/>
    <cellStyle name="40% - Dekorfärg5 2 2 2 3 3 3" xfId="11796" xr:uid="{00000000-0005-0000-0000-00004EA30000}"/>
    <cellStyle name="40% - Dekorfärg5 2 2 2 3 3 3 2" xfId="52173" xr:uid="{00000000-0005-0000-0000-00004FA30000}"/>
    <cellStyle name="40% - Dekorfärg5 2 2 2 3 3 3 2 2" xfId="52174" xr:uid="{00000000-0005-0000-0000-000050A30000}"/>
    <cellStyle name="40% - Dekorfärg5 2 2 2 3 3 3 3" xfId="52175" xr:uid="{00000000-0005-0000-0000-000051A30000}"/>
    <cellStyle name="40% - Dekorfärg5 2 2 2 3 3 4" xfId="29293" xr:uid="{00000000-0005-0000-0000-000052A30000}"/>
    <cellStyle name="40% - Dekorfärg5 2 2 2 3 3 5" xfId="52176" xr:uid="{00000000-0005-0000-0000-000053A30000}"/>
    <cellStyle name="40% - Dekorfärg5 2 2 2 3 3_Tabell 6a K" xfId="18686" xr:uid="{00000000-0005-0000-0000-000054A30000}"/>
    <cellStyle name="40% - Dekorfärg5 2 2 2 3 4" xfId="5104" xr:uid="{00000000-0005-0000-0000-000055A30000}"/>
    <cellStyle name="40% - Dekorfärg5 2 2 2 3 4 2" xfId="13989" xr:uid="{00000000-0005-0000-0000-000056A30000}"/>
    <cellStyle name="40% - Dekorfärg5 2 2 2 3 4 3" xfId="31486" xr:uid="{00000000-0005-0000-0000-000057A30000}"/>
    <cellStyle name="40% - Dekorfärg5 2 2 2 3 4_Tabell 6a K" xfId="25053" xr:uid="{00000000-0005-0000-0000-000058A30000}"/>
    <cellStyle name="40% - Dekorfärg5 2 2 2 3 5" xfId="9604" xr:uid="{00000000-0005-0000-0000-000059A30000}"/>
    <cellStyle name="40% - Dekorfärg5 2 2 2 3 5 2" xfId="52177" xr:uid="{00000000-0005-0000-0000-00005AA30000}"/>
    <cellStyle name="40% - Dekorfärg5 2 2 2 3 5 2 2" xfId="52178" xr:uid="{00000000-0005-0000-0000-00005BA30000}"/>
    <cellStyle name="40% - Dekorfärg5 2 2 2 3 5 3" xfId="52179" xr:uid="{00000000-0005-0000-0000-00005CA30000}"/>
    <cellStyle name="40% - Dekorfärg5 2 2 2 3 6" xfId="27101" xr:uid="{00000000-0005-0000-0000-00005DA30000}"/>
    <cellStyle name="40% - Dekorfärg5 2 2 2 3 7" xfId="52180" xr:uid="{00000000-0005-0000-0000-00005EA30000}"/>
    <cellStyle name="40% - Dekorfärg5 2 2 2 3_Tabell 6a K" xfId="26392" xr:uid="{00000000-0005-0000-0000-00005FA30000}"/>
    <cellStyle name="40% - Dekorfärg5 2 2 2 4" xfId="1143" xr:uid="{00000000-0005-0000-0000-000060A30000}"/>
    <cellStyle name="40% - Dekorfärg5 2 2 2 4 2" xfId="1997" xr:uid="{00000000-0005-0000-0000-000061A30000}"/>
    <cellStyle name="40% - Dekorfärg5 2 2 2 4 2 2" xfId="4189" xr:uid="{00000000-0005-0000-0000-000062A30000}"/>
    <cellStyle name="40% - Dekorfärg5 2 2 2 4 2 2 2" xfId="8575" xr:uid="{00000000-0005-0000-0000-000063A30000}"/>
    <cellStyle name="40% - Dekorfärg5 2 2 2 4 2 2 2 2" xfId="17460" xr:uid="{00000000-0005-0000-0000-000064A30000}"/>
    <cellStyle name="40% - Dekorfärg5 2 2 2 4 2 2 2 2 2" xfId="52181" xr:uid="{00000000-0005-0000-0000-000065A30000}"/>
    <cellStyle name="40% - Dekorfärg5 2 2 2 4 2 2 2 3" xfId="34957" xr:uid="{00000000-0005-0000-0000-000066A30000}"/>
    <cellStyle name="40% - Dekorfärg5 2 2 2 4 2 2 2_Tabell 6a K" xfId="18595" xr:uid="{00000000-0005-0000-0000-000067A30000}"/>
    <cellStyle name="40% - Dekorfärg5 2 2 2 4 2 2 3" xfId="13074" xr:uid="{00000000-0005-0000-0000-000068A30000}"/>
    <cellStyle name="40% - Dekorfärg5 2 2 2 4 2 2 4" xfId="30571" xr:uid="{00000000-0005-0000-0000-000069A30000}"/>
    <cellStyle name="40% - Dekorfärg5 2 2 2 4 2 2_Tabell 6a K" xfId="24547" xr:uid="{00000000-0005-0000-0000-00006AA30000}"/>
    <cellStyle name="40% - Dekorfärg5 2 2 2 4 2 3" xfId="6382" xr:uid="{00000000-0005-0000-0000-00006BA30000}"/>
    <cellStyle name="40% - Dekorfärg5 2 2 2 4 2 3 2" xfId="15267" xr:uid="{00000000-0005-0000-0000-00006CA30000}"/>
    <cellStyle name="40% - Dekorfärg5 2 2 2 4 2 3 3" xfId="32764" xr:uid="{00000000-0005-0000-0000-00006DA30000}"/>
    <cellStyle name="40% - Dekorfärg5 2 2 2 4 2 3_Tabell 6a K" xfId="22608" xr:uid="{00000000-0005-0000-0000-00006EA30000}"/>
    <cellStyle name="40% - Dekorfärg5 2 2 2 4 2 4" xfId="10882" xr:uid="{00000000-0005-0000-0000-00006FA30000}"/>
    <cellStyle name="40% - Dekorfärg5 2 2 2 4 2 4 2" xfId="52182" xr:uid="{00000000-0005-0000-0000-000070A30000}"/>
    <cellStyle name="40% - Dekorfärg5 2 2 2 4 2 4 2 2" xfId="52183" xr:uid="{00000000-0005-0000-0000-000071A30000}"/>
    <cellStyle name="40% - Dekorfärg5 2 2 2 4 2 4 3" xfId="52184" xr:uid="{00000000-0005-0000-0000-000072A30000}"/>
    <cellStyle name="40% - Dekorfärg5 2 2 2 4 2 5" xfId="28379" xr:uid="{00000000-0005-0000-0000-000073A30000}"/>
    <cellStyle name="40% - Dekorfärg5 2 2 2 4 2 6" xfId="52185" xr:uid="{00000000-0005-0000-0000-000074A30000}"/>
    <cellStyle name="40% - Dekorfärg5 2 2 2 4 2_Tabell 6a K" xfId="25005" xr:uid="{00000000-0005-0000-0000-000075A30000}"/>
    <cellStyle name="40% - Dekorfärg5 2 2 2 4 3" xfId="3335" xr:uid="{00000000-0005-0000-0000-000076A30000}"/>
    <cellStyle name="40% - Dekorfärg5 2 2 2 4 3 2" xfId="7721" xr:uid="{00000000-0005-0000-0000-000077A30000}"/>
    <cellStyle name="40% - Dekorfärg5 2 2 2 4 3 2 2" xfId="16606" xr:uid="{00000000-0005-0000-0000-000078A30000}"/>
    <cellStyle name="40% - Dekorfärg5 2 2 2 4 3 2 3" xfId="34103" xr:uid="{00000000-0005-0000-0000-000079A30000}"/>
    <cellStyle name="40% - Dekorfärg5 2 2 2 4 3 2_Tabell 6a K" xfId="20712" xr:uid="{00000000-0005-0000-0000-00007AA30000}"/>
    <cellStyle name="40% - Dekorfärg5 2 2 2 4 3 3" xfId="12220" xr:uid="{00000000-0005-0000-0000-00007BA30000}"/>
    <cellStyle name="40% - Dekorfärg5 2 2 2 4 3 3 2" xfId="52186" xr:uid="{00000000-0005-0000-0000-00007CA30000}"/>
    <cellStyle name="40% - Dekorfärg5 2 2 2 4 3 3 2 2" xfId="52187" xr:uid="{00000000-0005-0000-0000-00007DA30000}"/>
    <cellStyle name="40% - Dekorfärg5 2 2 2 4 3 3 3" xfId="52188" xr:uid="{00000000-0005-0000-0000-00007EA30000}"/>
    <cellStyle name="40% - Dekorfärg5 2 2 2 4 3 4" xfId="29717" xr:uid="{00000000-0005-0000-0000-00007FA30000}"/>
    <cellStyle name="40% - Dekorfärg5 2 2 2 4 3 5" xfId="52189" xr:uid="{00000000-0005-0000-0000-000080A30000}"/>
    <cellStyle name="40% - Dekorfärg5 2 2 2 4 3_Tabell 6a K" xfId="25273" xr:uid="{00000000-0005-0000-0000-000081A30000}"/>
    <cellStyle name="40% - Dekorfärg5 2 2 2 4 4" xfId="5528" xr:uid="{00000000-0005-0000-0000-000082A30000}"/>
    <cellStyle name="40% - Dekorfärg5 2 2 2 4 4 2" xfId="14413" xr:uid="{00000000-0005-0000-0000-000083A30000}"/>
    <cellStyle name="40% - Dekorfärg5 2 2 2 4 4 3" xfId="31910" xr:uid="{00000000-0005-0000-0000-000084A30000}"/>
    <cellStyle name="40% - Dekorfärg5 2 2 2 4 4_Tabell 6a K" xfId="24202" xr:uid="{00000000-0005-0000-0000-000085A30000}"/>
    <cellStyle name="40% - Dekorfärg5 2 2 2 4 5" xfId="10028" xr:uid="{00000000-0005-0000-0000-000086A30000}"/>
    <cellStyle name="40% - Dekorfärg5 2 2 2 4 5 2" xfId="52190" xr:uid="{00000000-0005-0000-0000-000087A30000}"/>
    <cellStyle name="40% - Dekorfärg5 2 2 2 4 5 2 2" xfId="52191" xr:uid="{00000000-0005-0000-0000-000088A30000}"/>
    <cellStyle name="40% - Dekorfärg5 2 2 2 4 5 3" xfId="52192" xr:uid="{00000000-0005-0000-0000-000089A30000}"/>
    <cellStyle name="40% - Dekorfärg5 2 2 2 4 6" xfId="27525" xr:uid="{00000000-0005-0000-0000-00008AA30000}"/>
    <cellStyle name="40% - Dekorfärg5 2 2 2 4 7" xfId="52193" xr:uid="{00000000-0005-0000-0000-00008BA30000}"/>
    <cellStyle name="40% - Dekorfärg5 2 2 2 4_Tabell 6a K" xfId="19328" xr:uid="{00000000-0005-0000-0000-00008CA30000}"/>
    <cellStyle name="40% - Dekorfärg5 2 2 2 5" xfId="1993" xr:uid="{00000000-0005-0000-0000-00008DA30000}"/>
    <cellStyle name="40% - Dekorfärg5 2 2 2 5 2" xfId="4185" xr:uid="{00000000-0005-0000-0000-00008EA30000}"/>
    <cellStyle name="40% - Dekorfärg5 2 2 2 5 2 2" xfId="8571" xr:uid="{00000000-0005-0000-0000-00008FA30000}"/>
    <cellStyle name="40% - Dekorfärg5 2 2 2 5 2 2 2" xfId="17456" xr:uid="{00000000-0005-0000-0000-000090A30000}"/>
    <cellStyle name="40% - Dekorfärg5 2 2 2 5 2 2 2 2" xfId="52194" xr:uid="{00000000-0005-0000-0000-000091A30000}"/>
    <cellStyle name="40% - Dekorfärg5 2 2 2 5 2 2 3" xfId="34953" xr:uid="{00000000-0005-0000-0000-000092A30000}"/>
    <cellStyle name="40% - Dekorfärg5 2 2 2 5 2 2_Tabell 6a K" xfId="20667" xr:uid="{00000000-0005-0000-0000-000093A30000}"/>
    <cellStyle name="40% - Dekorfärg5 2 2 2 5 2 3" xfId="13070" xr:uid="{00000000-0005-0000-0000-000094A30000}"/>
    <cellStyle name="40% - Dekorfärg5 2 2 2 5 2 4" xfId="30567" xr:uid="{00000000-0005-0000-0000-000095A30000}"/>
    <cellStyle name="40% - Dekorfärg5 2 2 2 5 2_Tabell 6a K" xfId="18642" xr:uid="{00000000-0005-0000-0000-000096A30000}"/>
    <cellStyle name="40% - Dekorfärg5 2 2 2 5 3" xfId="6378" xr:uid="{00000000-0005-0000-0000-000097A30000}"/>
    <cellStyle name="40% - Dekorfärg5 2 2 2 5 3 2" xfId="15263" xr:uid="{00000000-0005-0000-0000-000098A30000}"/>
    <cellStyle name="40% - Dekorfärg5 2 2 2 5 3 3" xfId="32760" xr:uid="{00000000-0005-0000-0000-000099A30000}"/>
    <cellStyle name="40% - Dekorfärg5 2 2 2 5 3_Tabell 6a K" xfId="20207" xr:uid="{00000000-0005-0000-0000-00009AA30000}"/>
    <cellStyle name="40% - Dekorfärg5 2 2 2 5 4" xfId="10878" xr:uid="{00000000-0005-0000-0000-00009BA30000}"/>
    <cellStyle name="40% - Dekorfärg5 2 2 2 5 4 2" xfId="52195" xr:uid="{00000000-0005-0000-0000-00009CA30000}"/>
    <cellStyle name="40% - Dekorfärg5 2 2 2 5 4 2 2" xfId="52196" xr:uid="{00000000-0005-0000-0000-00009DA30000}"/>
    <cellStyle name="40% - Dekorfärg5 2 2 2 5 4 3" xfId="52197" xr:uid="{00000000-0005-0000-0000-00009EA30000}"/>
    <cellStyle name="40% - Dekorfärg5 2 2 2 5 5" xfId="28375" xr:uid="{00000000-0005-0000-0000-00009FA30000}"/>
    <cellStyle name="40% - Dekorfärg5 2 2 2 5 6" xfId="52198" xr:uid="{00000000-0005-0000-0000-0000A0A30000}"/>
    <cellStyle name="40% - Dekorfärg5 2 2 2 5_Tabell 6a K" xfId="22077" xr:uid="{00000000-0005-0000-0000-0000A1A30000}"/>
    <cellStyle name="40% - Dekorfärg5 2 2 2 6" xfId="2487" xr:uid="{00000000-0005-0000-0000-0000A2A30000}"/>
    <cellStyle name="40% - Dekorfärg5 2 2 2 6 2" xfId="6873" xr:uid="{00000000-0005-0000-0000-0000A3A30000}"/>
    <cellStyle name="40% - Dekorfärg5 2 2 2 6 2 2" xfId="15758" xr:uid="{00000000-0005-0000-0000-0000A4A30000}"/>
    <cellStyle name="40% - Dekorfärg5 2 2 2 6 2 3" xfId="33255" xr:uid="{00000000-0005-0000-0000-0000A5A30000}"/>
    <cellStyle name="40% - Dekorfärg5 2 2 2 6 2_Tabell 6a K" xfId="20858" xr:uid="{00000000-0005-0000-0000-0000A6A30000}"/>
    <cellStyle name="40% - Dekorfärg5 2 2 2 6 3" xfId="11372" xr:uid="{00000000-0005-0000-0000-0000A7A30000}"/>
    <cellStyle name="40% - Dekorfärg5 2 2 2 6 3 2" xfId="52199" xr:uid="{00000000-0005-0000-0000-0000A8A30000}"/>
    <cellStyle name="40% - Dekorfärg5 2 2 2 6 3 2 2" xfId="52200" xr:uid="{00000000-0005-0000-0000-0000A9A30000}"/>
    <cellStyle name="40% - Dekorfärg5 2 2 2 6 3 3" xfId="52201" xr:uid="{00000000-0005-0000-0000-0000AAA30000}"/>
    <cellStyle name="40% - Dekorfärg5 2 2 2 6 4" xfId="28869" xr:uid="{00000000-0005-0000-0000-0000ABA30000}"/>
    <cellStyle name="40% - Dekorfärg5 2 2 2 6 5" xfId="52202" xr:uid="{00000000-0005-0000-0000-0000ACA30000}"/>
    <cellStyle name="40% - Dekorfärg5 2 2 2 6_Tabell 6a K" xfId="25105" xr:uid="{00000000-0005-0000-0000-0000ADA30000}"/>
    <cellStyle name="40% - Dekorfärg5 2 2 2 7" xfId="4680" xr:uid="{00000000-0005-0000-0000-0000AEA30000}"/>
    <cellStyle name="40% - Dekorfärg5 2 2 2 7 2" xfId="13565" xr:uid="{00000000-0005-0000-0000-0000AFA30000}"/>
    <cellStyle name="40% - Dekorfärg5 2 2 2 7 3" xfId="31062" xr:uid="{00000000-0005-0000-0000-0000B0A30000}"/>
    <cellStyle name="40% - Dekorfärg5 2 2 2 7_Tabell 6a K" xfId="20092" xr:uid="{00000000-0005-0000-0000-0000B1A30000}"/>
    <cellStyle name="40% - Dekorfärg5 2 2 2 8" xfId="9180" xr:uid="{00000000-0005-0000-0000-0000B2A30000}"/>
    <cellStyle name="40% - Dekorfärg5 2 2 2 8 2" xfId="52203" xr:uid="{00000000-0005-0000-0000-0000B3A30000}"/>
    <cellStyle name="40% - Dekorfärg5 2 2 2 8 2 2" xfId="52204" xr:uid="{00000000-0005-0000-0000-0000B4A30000}"/>
    <cellStyle name="40% - Dekorfärg5 2 2 2 8 3" xfId="52205" xr:uid="{00000000-0005-0000-0000-0000B5A30000}"/>
    <cellStyle name="40% - Dekorfärg5 2 2 2 9" xfId="26677" xr:uid="{00000000-0005-0000-0000-0000B6A30000}"/>
    <cellStyle name="40% - Dekorfärg5 2 2 2_Tabell 6a K" xfId="25118" xr:uid="{00000000-0005-0000-0000-0000B7A30000}"/>
    <cellStyle name="40% - Dekorfärg5 2 2 3" xfId="351" xr:uid="{00000000-0005-0000-0000-0000B8A30000}"/>
    <cellStyle name="40% - Dekorfärg5 2 2 3 10" xfId="52206" xr:uid="{00000000-0005-0000-0000-0000B9A30000}"/>
    <cellStyle name="40% - Dekorfärg5 2 2 3 11" xfId="52207" xr:uid="{00000000-0005-0000-0000-0000BAA30000}"/>
    <cellStyle name="40% - Dekorfärg5 2 2 3 2" xfId="563" xr:uid="{00000000-0005-0000-0000-0000BBA30000}"/>
    <cellStyle name="40% - Dekorfärg5 2 2 3 2 2" xfId="987" xr:uid="{00000000-0005-0000-0000-0000BCA30000}"/>
    <cellStyle name="40% - Dekorfärg5 2 2 3 2 2 2" xfId="2000" xr:uid="{00000000-0005-0000-0000-0000BDA30000}"/>
    <cellStyle name="40% - Dekorfärg5 2 2 3 2 2 2 2" xfId="4192" xr:uid="{00000000-0005-0000-0000-0000BEA30000}"/>
    <cellStyle name="40% - Dekorfärg5 2 2 3 2 2 2 2 2" xfId="8578" xr:uid="{00000000-0005-0000-0000-0000BFA30000}"/>
    <cellStyle name="40% - Dekorfärg5 2 2 3 2 2 2 2 2 2" xfId="17463" xr:uid="{00000000-0005-0000-0000-0000C0A30000}"/>
    <cellStyle name="40% - Dekorfärg5 2 2 3 2 2 2 2 2 2 2" xfId="52208" xr:uid="{00000000-0005-0000-0000-0000C1A30000}"/>
    <cellStyle name="40% - Dekorfärg5 2 2 3 2 2 2 2 2 3" xfId="34960" xr:uid="{00000000-0005-0000-0000-0000C2A30000}"/>
    <cellStyle name="40% - Dekorfärg5 2 2 3 2 2 2 2 2_Tabell 6a K" xfId="18977" xr:uid="{00000000-0005-0000-0000-0000C3A30000}"/>
    <cellStyle name="40% - Dekorfärg5 2 2 3 2 2 2 2 3" xfId="13077" xr:uid="{00000000-0005-0000-0000-0000C4A30000}"/>
    <cellStyle name="40% - Dekorfärg5 2 2 3 2 2 2 2 4" xfId="30574" xr:uid="{00000000-0005-0000-0000-0000C5A30000}"/>
    <cellStyle name="40% - Dekorfärg5 2 2 3 2 2 2 2_Tabell 6a K" xfId="21414" xr:uid="{00000000-0005-0000-0000-0000C6A30000}"/>
    <cellStyle name="40% - Dekorfärg5 2 2 3 2 2 2 3" xfId="6385" xr:uid="{00000000-0005-0000-0000-0000C7A30000}"/>
    <cellStyle name="40% - Dekorfärg5 2 2 3 2 2 2 3 2" xfId="15270" xr:uid="{00000000-0005-0000-0000-0000C8A30000}"/>
    <cellStyle name="40% - Dekorfärg5 2 2 3 2 2 2 3 3" xfId="32767" xr:uid="{00000000-0005-0000-0000-0000C9A30000}"/>
    <cellStyle name="40% - Dekorfärg5 2 2 3 2 2 2 3_Tabell 6a K" xfId="19503" xr:uid="{00000000-0005-0000-0000-0000CAA30000}"/>
    <cellStyle name="40% - Dekorfärg5 2 2 3 2 2 2 4" xfId="10885" xr:uid="{00000000-0005-0000-0000-0000CBA30000}"/>
    <cellStyle name="40% - Dekorfärg5 2 2 3 2 2 2 4 2" xfId="52209" xr:uid="{00000000-0005-0000-0000-0000CCA30000}"/>
    <cellStyle name="40% - Dekorfärg5 2 2 3 2 2 2 4 2 2" xfId="52210" xr:uid="{00000000-0005-0000-0000-0000CDA30000}"/>
    <cellStyle name="40% - Dekorfärg5 2 2 3 2 2 2 4 3" xfId="52211" xr:uid="{00000000-0005-0000-0000-0000CEA30000}"/>
    <cellStyle name="40% - Dekorfärg5 2 2 3 2 2 2 5" xfId="28382" xr:uid="{00000000-0005-0000-0000-0000CFA30000}"/>
    <cellStyle name="40% - Dekorfärg5 2 2 3 2 2 2 6" xfId="52212" xr:uid="{00000000-0005-0000-0000-0000D0A30000}"/>
    <cellStyle name="40% - Dekorfärg5 2 2 3 2 2 2_Tabell 6a K" xfId="24938" xr:uid="{00000000-0005-0000-0000-0000D1A30000}"/>
    <cellStyle name="40% - Dekorfärg5 2 2 3 2 2 3" xfId="3179" xr:uid="{00000000-0005-0000-0000-0000D2A30000}"/>
    <cellStyle name="40% - Dekorfärg5 2 2 3 2 2 3 2" xfId="7565" xr:uid="{00000000-0005-0000-0000-0000D3A30000}"/>
    <cellStyle name="40% - Dekorfärg5 2 2 3 2 2 3 2 2" xfId="16450" xr:uid="{00000000-0005-0000-0000-0000D4A30000}"/>
    <cellStyle name="40% - Dekorfärg5 2 2 3 2 2 3 2 3" xfId="33947" xr:uid="{00000000-0005-0000-0000-0000D5A30000}"/>
    <cellStyle name="40% - Dekorfärg5 2 2 3 2 2 3 2_Tabell 6a K" xfId="22866" xr:uid="{00000000-0005-0000-0000-0000D6A30000}"/>
    <cellStyle name="40% - Dekorfärg5 2 2 3 2 2 3 3" xfId="12064" xr:uid="{00000000-0005-0000-0000-0000D7A30000}"/>
    <cellStyle name="40% - Dekorfärg5 2 2 3 2 2 3 3 2" xfId="52213" xr:uid="{00000000-0005-0000-0000-0000D8A30000}"/>
    <cellStyle name="40% - Dekorfärg5 2 2 3 2 2 3 3 2 2" xfId="52214" xr:uid="{00000000-0005-0000-0000-0000D9A30000}"/>
    <cellStyle name="40% - Dekorfärg5 2 2 3 2 2 3 3 3" xfId="52215" xr:uid="{00000000-0005-0000-0000-0000DAA30000}"/>
    <cellStyle name="40% - Dekorfärg5 2 2 3 2 2 3 4" xfId="29561" xr:uid="{00000000-0005-0000-0000-0000DBA30000}"/>
    <cellStyle name="40% - Dekorfärg5 2 2 3 2 2 3 5" xfId="52216" xr:uid="{00000000-0005-0000-0000-0000DCA30000}"/>
    <cellStyle name="40% - Dekorfärg5 2 2 3 2 2 3_Tabell 6a K" xfId="22882" xr:uid="{00000000-0005-0000-0000-0000DDA30000}"/>
    <cellStyle name="40% - Dekorfärg5 2 2 3 2 2 4" xfId="5372" xr:uid="{00000000-0005-0000-0000-0000DEA30000}"/>
    <cellStyle name="40% - Dekorfärg5 2 2 3 2 2 4 2" xfId="14257" xr:uid="{00000000-0005-0000-0000-0000DFA30000}"/>
    <cellStyle name="40% - Dekorfärg5 2 2 3 2 2 4 3" xfId="31754" xr:uid="{00000000-0005-0000-0000-0000E0A30000}"/>
    <cellStyle name="40% - Dekorfärg5 2 2 3 2 2 4_Tabell 6a K" xfId="25844" xr:uid="{00000000-0005-0000-0000-0000E1A30000}"/>
    <cellStyle name="40% - Dekorfärg5 2 2 3 2 2 5" xfId="9872" xr:uid="{00000000-0005-0000-0000-0000E2A30000}"/>
    <cellStyle name="40% - Dekorfärg5 2 2 3 2 2 5 2" xfId="52217" xr:uid="{00000000-0005-0000-0000-0000E3A30000}"/>
    <cellStyle name="40% - Dekorfärg5 2 2 3 2 2 5 2 2" xfId="52218" xr:uid="{00000000-0005-0000-0000-0000E4A30000}"/>
    <cellStyle name="40% - Dekorfärg5 2 2 3 2 2 5 3" xfId="52219" xr:uid="{00000000-0005-0000-0000-0000E5A30000}"/>
    <cellStyle name="40% - Dekorfärg5 2 2 3 2 2 6" xfId="27369" xr:uid="{00000000-0005-0000-0000-0000E6A30000}"/>
    <cellStyle name="40% - Dekorfärg5 2 2 3 2 2 7" xfId="52220" xr:uid="{00000000-0005-0000-0000-0000E7A30000}"/>
    <cellStyle name="40% - Dekorfärg5 2 2 3 2 2_Tabell 6a K" xfId="18370" xr:uid="{00000000-0005-0000-0000-0000E8A30000}"/>
    <cellStyle name="40% - Dekorfärg5 2 2 3 2 3" xfId="1999" xr:uid="{00000000-0005-0000-0000-0000E9A30000}"/>
    <cellStyle name="40% - Dekorfärg5 2 2 3 2 3 2" xfId="4191" xr:uid="{00000000-0005-0000-0000-0000EAA30000}"/>
    <cellStyle name="40% - Dekorfärg5 2 2 3 2 3 2 2" xfId="8577" xr:uid="{00000000-0005-0000-0000-0000EBA30000}"/>
    <cellStyle name="40% - Dekorfärg5 2 2 3 2 3 2 2 2" xfId="17462" xr:uid="{00000000-0005-0000-0000-0000ECA30000}"/>
    <cellStyle name="40% - Dekorfärg5 2 2 3 2 3 2 2 2 2" xfId="52221" xr:uid="{00000000-0005-0000-0000-0000EDA30000}"/>
    <cellStyle name="40% - Dekorfärg5 2 2 3 2 3 2 2 3" xfId="34959" xr:uid="{00000000-0005-0000-0000-0000EEA30000}"/>
    <cellStyle name="40% - Dekorfärg5 2 2 3 2 3 2 2_Tabell 6a K" xfId="25753" xr:uid="{00000000-0005-0000-0000-0000EFA30000}"/>
    <cellStyle name="40% - Dekorfärg5 2 2 3 2 3 2 3" xfId="13076" xr:uid="{00000000-0005-0000-0000-0000F0A30000}"/>
    <cellStyle name="40% - Dekorfärg5 2 2 3 2 3 2 4" xfId="30573" xr:uid="{00000000-0005-0000-0000-0000F1A30000}"/>
    <cellStyle name="40% - Dekorfärg5 2 2 3 2 3 2_Tabell 6a K" xfId="23959" xr:uid="{00000000-0005-0000-0000-0000F2A30000}"/>
    <cellStyle name="40% - Dekorfärg5 2 2 3 2 3 3" xfId="6384" xr:uid="{00000000-0005-0000-0000-0000F3A30000}"/>
    <cellStyle name="40% - Dekorfärg5 2 2 3 2 3 3 2" xfId="15269" xr:uid="{00000000-0005-0000-0000-0000F4A30000}"/>
    <cellStyle name="40% - Dekorfärg5 2 2 3 2 3 3 3" xfId="32766" xr:uid="{00000000-0005-0000-0000-0000F5A30000}"/>
    <cellStyle name="40% - Dekorfärg5 2 2 3 2 3 3_Tabell 6a K" xfId="21147" xr:uid="{00000000-0005-0000-0000-0000F6A30000}"/>
    <cellStyle name="40% - Dekorfärg5 2 2 3 2 3 4" xfId="10884" xr:uid="{00000000-0005-0000-0000-0000F7A30000}"/>
    <cellStyle name="40% - Dekorfärg5 2 2 3 2 3 4 2" xfId="52222" xr:uid="{00000000-0005-0000-0000-0000F8A30000}"/>
    <cellStyle name="40% - Dekorfärg5 2 2 3 2 3 4 2 2" xfId="52223" xr:uid="{00000000-0005-0000-0000-0000F9A30000}"/>
    <cellStyle name="40% - Dekorfärg5 2 2 3 2 3 4 3" xfId="52224" xr:uid="{00000000-0005-0000-0000-0000FAA30000}"/>
    <cellStyle name="40% - Dekorfärg5 2 2 3 2 3 5" xfId="28381" xr:uid="{00000000-0005-0000-0000-0000FBA30000}"/>
    <cellStyle name="40% - Dekorfärg5 2 2 3 2 3 6" xfId="52225" xr:uid="{00000000-0005-0000-0000-0000FCA30000}"/>
    <cellStyle name="40% - Dekorfärg5 2 2 3 2 3_Tabell 6a K" xfId="23429" xr:uid="{00000000-0005-0000-0000-0000FDA30000}"/>
    <cellStyle name="40% - Dekorfärg5 2 2 3 2 4" xfId="2755" xr:uid="{00000000-0005-0000-0000-0000FEA30000}"/>
    <cellStyle name="40% - Dekorfärg5 2 2 3 2 4 2" xfId="7141" xr:uid="{00000000-0005-0000-0000-0000FFA30000}"/>
    <cellStyle name="40% - Dekorfärg5 2 2 3 2 4 2 2" xfId="16026" xr:uid="{00000000-0005-0000-0000-000000A40000}"/>
    <cellStyle name="40% - Dekorfärg5 2 2 3 2 4 2 3" xfId="33523" xr:uid="{00000000-0005-0000-0000-000001A40000}"/>
    <cellStyle name="40% - Dekorfärg5 2 2 3 2 4 2_Tabell 6a K" xfId="19773" xr:uid="{00000000-0005-0000-0000-000002A40000}"/>
    <cellStyle name="40% - Dekorfärg5 2 2 3 2 4 3" xfId="11640" xr:uid="{00000000-0005-0000-0000-000003A40000}"/>
    <cellStyle name="40% - Dekorfärg5 2 2 3 2 4 3 2" xfId="52226" xr:uid="{00000000-0005-0000-0000-000004A40000}"/>
    <cellStyle name="40% - Dekorfärg5 2 2 3 2 4 3 2 2" xfId="52227" xr:uid="{00000000-0005-0000-0000-000005A40000}"/>
    <cellStyle name="40% - Dekorfärg5 2 2 3 2 4 3 3" xfId="52228" xr:uid="{00000000-0005-0000-0000-000006A40000}"/>
    <cellStyle name="40% - Dekorfärg5 2 2 3 2 4 4" xfId="29137" xr:uid="{00000000-0005-0000-0000-000007A40000}"/>
    <cellStyle name="40% - Dekorfärg5 2 2 3 2 4 5" xfId="52229" xr:uid="{00000000-0005-0000-0000-000008A40000}"/>
    <cellStyle name="40% - Dekorfärg5 2 2 3 2 4_Tabell 6a K" xfId="21674" xr:uid="{00000000-0005-0000-0000-000009A40000}"/>
    <cellStyle name="40% - Dekorfärg5 2 2 3 2 5" xfId="4948" xr:uid="{00000000-0005-0000-0000-00000AA40000}"/>
    <cellStyle name="40% - Dekorfärg5 2 2 3 2 5 2" xfId="13833" xr:uid="{00000000-0005-0000-0000-00000BA40000}"/>
    <cellStyle name="40% - Dekorfärg5 2 2 3 2 5 3" xfId="31330" xr:uid="{00000000-0005-0000-0000-00000CA40000}"/>
    <cellStyle name="40% - Dekorfärg5 2 2 3 2 5_Tabell 6a K" xfId="19880" xr:uid="{00000000-0005-0000-0000-00000DA40000}"/>
    <cellStyle name="40% - Dekorfärg5 2 2 3 2 6" xfId="9448" xr:uid="{00000000-0005-0000-0000-00000EA40000}"/>
    <cellStyle name="40% - Dekorfärg5 2 2 3 2 6 2" xfId="52230" xr:uid="{00000000-0005-0000-0000-00000FA40000}"/>
    <cellStyle name="40% - Dekorfärg5 2 2 3 2 6 2 2" xfId="52231" xr:uid="{00000000-0005-0000-0000-000010A40000}"/>
    <cellStyle name="40% - Dekorfärg5 2 2 3 2 6 3" xfId="52232" xr:uid="{00000000-0005-0000-0000-000011A40000}"/>
    <cellStyle name="40% - Dekorfärg5 2 2 3 2 7" xfId="26945" xr:uid="{00000000-0005-0000-0000-000012A40000}"/>
    <cellStyle name="40% - Dekorfärg5 2 2 3 2 8" xfId="52233" xr:uid="{00000000-0005-0000-0000-000013A40000}"/>
    <cellStyle name="40% - Dekorfärg5 2 2 3 2_Tabell 6a K" xfId="21469" xr:uid="{00000000-0005-0000-0000-000014A40000}"/>
    <cellStyle name="40% - Dekorfärg5 2 2 3 3" xfId="775" xr:uid="{00000000-0005-0000-0000-000015A40000}"/>
    <cellStyle name="40% - Dekorfärg5 2 2 3 3 2" xfId="2001" xr:uid="{00000000-0005-0000-0000-000016A40000}"/>
    <cellStyle name="40% - Dekorfärg5 2 2 3 3 2 2" xfId="4193" xr:uid="{00000000-0005-0000-0000-000017A40000}"/>
    <cellStyle name="40% - Dekorfärg5 2 2 3 3 2 2 2" xfId="8579" xr:uid="{00000000-0005-0000-0000-000018A40000}"/>
    <cellStyle name="40% - Dekorfärg5 2 2 3 3 2 2 2 2" xfId="17464" xr:uid="{00000000-0005-0000-0000-000019A40000}"/>
    <cellStyle name="40% - Dekorfärg5 2 2 3 3 2 2 2 2 2" xfId="52234" xr:uid="{00000000-0005-0000-0000-00001AA40000}"/>
    <cellStyle name="40% - Dekorfärg5 2 2 3 3 2 2 2 3" xfId="34961" xr:uid="{00000000-0005-0000-0000-00001BA40000}"/>
    <cellStyle name="40% - Dekorfärg5 2 2 3 3 2 2 2_Tabell 6a K" xfId="20764" xr:uid="{00000000-0005-0000-0000-00001CA40000}"/>
    <cellStyle name="40% - Dekorfärg5 2 2 3 3 2 2 3" xfId="13078" xr:uid="{00000000-0005-0000-0000-00001DA40000}"/>
    <cellStyle name="40% - Dekorfärg5 2 2 3 3 2 2 4" xfId="30575" xr:uid="{00000000-0005-0000-0000-00001EA40000}"/>
    <cellStyle name="40% - Dekorfärg5 2 2 3 3 2 2_Tabell 6a K" xfId="22350" xr:uid="{00000000-0005-0000-0000-00001FA40000}"/>
    <cellStyle name="40% - Dekorfärg5 2 2 3 3 2 3" xfId="6386" xr:uid="{00000000-0005-0000-0000-000020A40000}"/>
    <cellStyle name="40% - Dekorfärg5 2 2 3 3 2 3 2" xfId="15271" xr:uid="{00000000-0005-0000-0000-000021A40000}"/>
    <cellStyle name="40% - Dekorfärg5 2 2 3 3 2 3 3" xfId="32768" xr:uid="{00000000-0005-0000-0000-000022A40000}"/>
    <cellStyle name="40% - Dekorfärg5 2 2 3 3 2 3_Tabell 6a K" xfId="23317" xr:uid="{00000000-0005-0000-0000-000023A40000}"/>
    <cellStyle name="40% - Dekorfärg5 2 2 3 3 2 4" xfId="10886" xr:uid="{00000000-0005-0000-0000-000024A40000}"/>
    <cellStyle name="40% - Dekorfärg5 2 2 3 3 2 4 2" xfId="52235" xr:uid="{00000000-0005-0000-0000-000025A40000}"/>
    <cellStyle name="40% - Dekorfärg5 2 2 3 3 2 4 2 2" xfId="52236" xr:uid="{00000000-0005-0000-0000-000026A40000}"/>
    <cellStyle name="40% - Dekorfärg5 2 2 3 3 2 4 3" xfId="52237" xr:uid="{00000000-0005-0000-0000-000027A40000}"/>
    <cellStyle name="40% - Dekorfärg5 2 2 3 3 2 5" xfId="28383" xr:uid="{00000000-0005-0000-0000-000028A40000}"/>
    <cellStyle name="40% - Dekorfärg5 2 2 3 3 2 6" xfId="52238" xr:uid="{00000000-0005-0000-0000-000029A40000}"/>
    <cellStyle name="40% - Dekorfärg5 2 2 3 3 2_Tabell 6a K" xfId="19109" xr:uid="{00000000-0005-0000-0000-00002AA40000}"/>
    <cellStyle name="40% - Dekorfärg5 2 2 3 3 3" xfId="2967" xr:uid="{00000000-0005-0000-0000-00002BA40000}"/>
    <cellStyle name="40% - Dekorfärg5 2 2 3 3 3 2" xfId="7353" xr:uid="{00000000-0005-0000-0000-00002CA40000}"/>
    <cellStyle name="40% - Dekorfärg5 2 2 3 3 3 2 2" xfId="16238" xr:uid="{00000000-0005-0000-0000-00002DA40000}"/>
    <cellStyle name="40% - Dekorfärg5 2 2 3 3 3 2 3" xfId="33735" xr:uid="{00000000-0005-0000-0000-00002EA40000}"/>
    <cellStyle name="40% - Dekorfärg5 2 2 3 3 3 2_Tabell 6a K" xfId="26286" xr:uid="{00000000-0005-0000-0000-00002FA40000}"/>
    <cellStyle name="40% - Dekorfärg5 2 2 3 3 3 3" xfId="11852" xr:uid="{00000000-0005-0000-0000-000030A40000}"/>
    <cellStyle name="40% - Dekorfärg5 2 2 3 3 3 3 2" xfId="52239" xr:uid="{00000000-0005-0000-0000-000031A40000}"/>
    <cellStyle name="40% - Dekorfärg5 2 2 3 3 3 3 2 2" xfId="52240" xr:uid="{00000000-0005-0000-0000-000032A40000}"/>
    <cellStyle name="40% - Dekorfärg5 2 2 3 3 3 3 3" xfId="52241" xr:uid="{00000000-0005-0000-0000-000033A40000}"/>
    <cellStyle name="40% - Dekorfärg5 2 2 3 3 3 4" xfId="29349" xr:uid="{00000000-0005-0000-0000-000034A40000}"/>
    <cellStyle name="40% - Dekorfärg5 2 2 3 3 3 5" xfId="52242" xr:uid="{00000000-0005-0000-0000-000035A40000}"/>
    <cellStyle name="40% - Dekorfärg5 2 2 3 3 3_Tabell 6a K" xfId="23845" xr:uid="{00000000-0005-0000-0000-000036A40000}"/>
    <cellStyle name="40% - Dekorfärg5 2 2 3 3 4" xfId="5160" xr:uid="{00000000-0005-0000-0000-000037A40000}"/>
    <cellStyle name="40% - Dekorfärg5 2 2 3 3 4 2" xfId="14045" xr:uid="{00000000-0005-0000-0000-000038A40000}"/>
    <cellStyle name="40% - Dekorfärg5 2 2 3 3 4 3" xfId="31542" xr:uid="{00000000-0005-0000-0000-000039A40000}"/>
    <cellStyle name="40% - Dekorfärg5 2 2 3 3 4_Tabell 6a K" xfId="22782" xr:uid="{00000000-0005-0000-0000-00003AA40000}"/>
    <cellStyle name="40% - Dekorfärg5 2 2 3 3 5" xfId="9660" xr:uid="{00000000-0005-0000-0000-00003BA40000}"/>
    <cellStyle name="40% - Dekorfärg5 2 2 3 3 5 2" xfId="52243" xr:uid="{00000000-0005-0000-0000-00003CA40000}"/>
    <cellStyle name="40% - Dekorfärg5 2 2 3 3 5 2 2" xfId="52244" xr:uid="{00000000-0005-0000-0000-00003DA40000}"/>
    <cellStyle name="40% - Dekorfärg5 2 2 3 3 5 3" xfId="52245" xr:uid="{00000000-0005-0000-0000-00003EA40000}"/>
    <cellStyle name="40% - Dekorfärg5 2 2 3 3 6" xfId="27157" xr:uid="{00000000-0005-0000-0000-00003FA40000}"/>
    <cellStyle name="40% - Dekorfärg5 2 2 3 3 7" xfId="52246" xr:uid="{00000000-0005-0000-0000-000040A40000}"/>
    <cellStyle name="40% - Dekorfärg5 2 2 3 3_Tabell 6a K" xfId="19378" xr:uid="{00000000-0005-0000-0000-000041A40000}"/>
    <cellStyle name="40% - Dekorfärg5 2 2 3 4" xfId="1199" xr:uid="{00000000-0005-0000-0000-000042A40000}"/>
    <cellStyle name="40% - Dekorfärg5 2 2 3 4 2" xfId="2002" xr:uid="{00000000-0005-0000-0000-000043A40000}"/>
    <cellStyle name="40% - Dekorfärg5 2 2 3 4 2 2" xfId="4194" xr:uid="{00000000-0005-0000-0000-000044A40000}"/>
    <cellStyle name="40% - Dekorfärg5 2 2 3 4 2 2 2" xfId="8580" xr:uid="{00000000-0005-0000-0000-000045A40000}"/>
    <cellStyle name="40% - Dekorfärg5 2 2 3 4 2 2 2 2" xfId="17465" xr:uid="{00000000-0005-0000-0000-000046A40000}"/>
    <cellStyle name="40% - Dekorfärg5 2 2 3 4 2 2 2 2 2" xfId="52247" xr:uid="{00000000-0005-0000-0000-000047A40000}"/>
    <cellStyle name="40% - Dekorfärg5 2 2 3 4 2 2 2 3" xfId="34962" xr:uid="{00000000-0005-0000-0000-000048A40000}"/>
    <cellStyle name="40% - Dekorfärg5 2 2 3 4 2 2 2_Tabell 6a K" xfId="25488" xr:uid="{00000000-0005-0000-0000-000049A40000}"/>
    <cellStyle name="40% - Dekorfärg5 2 2 3 4 2 2 3" xfId="13079" xr:uid="{00000000-0005-0000-0000-00004AA40000}"/>
    <cellStyle name="40% - Dekorfärg5 2 2 3 4 2 2 4" xfId="30576" xr:uid="{00000000-0005-0000-0000-00004BA40000}"/>
    <cellStyle name="40% - Dekorfärg5 2 2 3 4 2 2_Tabell 6a K" xfId="23585" xr:uid="{00000000-0005-0000-0000-00004CA40000}"/>
    <cellStyle name="40% - Dekorfärg5 2 2 3 4 2 3" xfId="6387" xr:uid="{00000000-0005-0000-0000-00004DA40000}"/>
    <cellStyle name="40% - Dekorfärg5 2 2 3 4 2 3 2" xfId="15272" xr:uid="{00000000-0005-0000-0000-00004EA40000}"/>
    <cellStyle name="40% - Dekorfärg5 2 2 3 4 2 3 3" xfId="32769" xr:uid="{00000000-0005-0000-0000-00004FA40000}"/>
    <cellStyle name="40% - Dekorfärg5 2 2 3 4 2 3_Tabell 6a K" xfId="26015" xr:uid="{00000000-0005-0000-0000-000050A40000}"/>
    <cellStyle name="40% - Dekorfärg5 2 2 3 4 2 4" xfId="10887" xr:uid="{00000000-0005-0000-0000-000051A40000}"/>
    <cellStyle name="40% - Dekorfärg5 2 2 3 4 2 4 2" xfId="52248" xr:uid="{00000000-0005-0000-0000-000052A40000}"/>
    <cellStyle name="40% - Dekorfärg5 2 2 3 4 2 4 2 2" xfId="52249" xr:uid="{00000000-0005-0000-0000-000053A40000}"/>
    <cellStyle name="40% - Dekorfärg5 2 2 3 4 2 4 3" xfId="52250" xr:uid="{00000000-0005-0000-0000-000054A40000}"/>
    <cellStyle name="40% - Dekorfärg5 2 2 3 4 2 5" xfId="28384" xr:uid="{00000000-0005-0000-0000-000055A40000}"/>
    <cellStyle name="40% - Dekorfärg5 2 2 3 4 2 6" xfId="52251" xr:uid="{00000000-0005-0000-0000-000056A40000}"/>
    <cellStyle name="40% - Dekorfärg5 2 2 3 4 2_Tabell 6a K" xfId="20054" xr:uid="{00000000-0005-0000-0000-000057A40000}"/>
    <cellStyle name="40% - Dekorfärg5 2 2 3 4 3" xfId="3391" xr:uid="{00000000-0005-0000-0000-000058A40000}"/>
    <cellStyle name="40% - Dekorfärg5 2 2 3 4 3 2" xfId="7777" xr:uid="{00000000-0005-0000-0000-000059A40000}"/>
    <cellStyle name="40% - Dekorfärg5 2 2 3 4 3 2 2" xfId="16662" xr:uid="{00000000-0005-0000-0000-00005AA40000}"/>
    <cellStyle name="40% - Dekorfärg5 2 2 3 4 3 2 3" xfId="34159" xr:uid="{00000000-0005-0000-0000-00005BA40000}"/>
    <cellStyle name="40% - Dekorfärg5 2 2 3 4 3 2_Tabell 6a K" xfId="22579" xr:uid="{00000000-0005-0000-0000-00005CA40000}"/>
    <cellStyle name="40% - Dekorfärg5 2 2 3 4 3 3" xfId="12276" xr:uid="{00000000-0005-0000-0000-00005DA40000}"/>
    <cellStyle name="40% - Dekorfärg5 2 2 3 4 3 3 2" xfId="52252" xr:uid="{00000000-0005-0000-0000-00005EA40000}"/>
    <cellStyle name="40% - Dekorfärg5 2 2 3 4 3 3 2 2" xfId="52253" xr:uid="{00000000-0005-0000-0000-00005FA40000}"/>
    <cellStyle name="40% - Dekorfärg5 2 2 3 4 3 3 3" xfId="52254" xr:uid="{00000000-0005-0000-0000-000060A40000}"/>
    <cellStyle name="40% - Dekorfärg5 2 2 3 4 3 4" xfId="29773" xr:uid="{00000000-0005-0000-0000-000061A40000}"/>
    <cellStyle name="40% - Dekorfärg5 2 2 3 4 3 5" xfId="52255" xr:uid="{00000000-0005-0000-0000-000062A40000}"/>
    <cellStyle name="40% - Dekorfärg5 2 2 3 4 3_Tabell 6a K" xfId="21943" xr:uid="{00000000-0005-0000-0000-000063A40000}"/>
    <cellStyle name="40% - Dekorfärg5 2 2 3 4 4" xfId="5584" xr:uid="{00000000-0005-0000-0000-000064A40000}"/>
    <cellStyle name="40% - Dekorfärg5 2 2 3 4 4 2" xfId="14469" xr:uid="{00000000-0005-0000-0000-000065A40000}"/>
    <cellStyle name="40% - Dekorfärg5 2 2 3 4 4 3" xfId="31966" xr:uid="{00000000-0005-0000-0000-000066A40000}"/>
    <cellStyle name="40% - Dekorfärg5 2 2 3 4 4_Tabell 6a K" xfId="19905" xr:uid="{00000000-0005-0000-0000-000067A40000}"/>
    <cellStyle name="40% - Dekorfärg5 2 2 3 4 5" xfId="10084" xr:uid="{00000000-0005-0000-0000-000068A40000}"/>
    <cellStyle name="40% - Dekorfärg5 2 2 3 4 5 2" xfId="52256" xr:uid="{00000000-0005-0000-0000-000069A40000}"/>
    <cellStyle name="40% - Dekorfärg5 2 2 3 4 5 2 2" xfId="52257" xr:uid="{00000000-0005-0000-0000-00006AA40000}"/>
    <cellStyle name="40% - Dekorfärg5 2 2 3 4 5 3" xfId="52258" xr:uid="{00000000-0005-0000-0000-00006BA40000}"/>
    <cellStyle name="40% - Dekorfärg5 2 2 3 4 6" xfId="27581" xr:uid="{00000000-0005-0000-0000-00006CA40000}"/>
    <cellStyle name="40% - Dekorfärg5 2 2 3 4 7" xfId="52259" xr:uid="{00000000-0005-0000-0000-00006DA40000}"/>
    <cellStyle name="40% - Dekorfärg5 2 2 3 4_Tabell 6a K" xfId="25328" xr:uid="{00000000-0005-0000-0000-00006EA40000}"/>
    <cellStyle name="40% - Dekorfärg5 2 2 3 5" xfId="1998" xr:uid="{00000000-0005-0000-0000-00006FA40000}"/>
    <cellStyle name="40% - Dekorfärg5 2 2 3 5 2" xfId="4190" xr:uid="{00000000-0005-0000-0000-000070A40000}"/>
    <cellStyle name="40% - Dekorfärg5 2 2 3 5 2 2" xfId="8576" xr:uid="{00000000-0005-0000-0000-000071A40000}"/>
    <cellStyle name="40% - Dekorfärg5 2 2 3 5 2 2 2" xfId="17461" xr:uid="{00000000-0005-0000-0000-000072A40000}"/>
    <cellStyle name="40% - Dekorfärg5 2 2 3 5 2 2 2 2" xfId="52260" xr:uid="{00000000-0005-0000-0000-000073A40000}"/>
    <cellStyle name="40% - Dekorfärg5 2 2 3 5 2 2 3" xfId="34958" xr:uid="{00000000-0005-0000-0000-000074A40000}"/>
    <cellStyle name="40% - Dekorfärg5 2 2 3 5 2 2_Tabell 6a K" xfId="19123" xr:uid="{00000000-0005-0000-0000-000075A40000}"/>
    <cellStyle name="40% - Dekorfärg5 2 2 3 5 2 3" xfId="13075" xr:uid="{00000000-0005-0000-0000-000076A40000}"/>
    <cellStyle name="40% - Dekorfärg5 2 2 3 5 2 4" xfId="30572" xr:uid="{00000000-0005-0000-0000-000077A40000}"/>
    <cellStyle name="40% - Dekorfärg5 2 2 3 5 2_Tabell 6a K" xfId="21560" xr:uid="{00000000-0005-0000-0000-000078A40000}"/>
    <cellStyle name="40% - Dekorfärg5 2 2 3 5 3" xfId="6383" xr:uid="{00000000-0005-0000-0000-000079A40000}"/>
    <cellStyle name="40% - Dekorfärg5 2 2 3 5 3 2" xfId="15268" xr:uid="{00000000-0005-0000-0000-00007AA40000}"/>
    <cellStyle name="40% - Dekorfärg5 2 2 3 5 3 3" xfId="32765" xr:uid="{00000000-0005-0000-0000-00007BA40000}"/>
    <cellStyle name="40% - Dekorfärg5 2 2 3 5 3_Tabell 6a K" xfId="19632" xr:uid="{00000000-0005-0000-0000-00007CA40000}"/>
    <cellStyle name="40% - Dekorfärg5 2 2 3 5 4" xfId="10883" xr:uid="{00000000-0005-0000-0000-00007DA40000}"/>
    <cellStyle name="40% - Dekorfärg5 2 2 3 5 4 2" xfId="52261" xr:uid="{00000000-0005-0000-0000-00007EA40000}"/>
    <cellStyle name="40% - Dekorfärg5 2 2 3 5 4 2 2" xfId="52262" xr:uid="{00000000-0005-0000-0000-00007FA40000}"/>
    <cellStyle name="40% - Dekorfärg5 2 2 3 5 4 3" xfId="52263" xr:uid="{00000000-0005-0000-0000-000080A40000}"/>
    <cellStyle name="40% - Dekorfärg5 2 2 3 5 5" xfId="28380" xr:uid="{00000000-0005-0000-0000-000081A40000}"/>
    <cellStyle name="40% - Dekorfärg5 2 2 3 5 6" xfId="52264" xr:uid="{00000000-0005-0000-0000-000082A40000}"/>
    <cellStyle name="40% - Dekorfärg5 2 2 3 5_Tabell 6a K" xfId="24901" xr:uid="{00000000-0005-0000-0000-000083A40000}"/>
    <cellStyle name="40% - Dekorfärg5 2 2 3 6" xfId="2543" xr:uid="{00000000-0005-0000-0000-000084A40000}"/>
    <cellStyle name="40% - Dekorfärg5 2 2 3 6 2" xfId="6929" xr:uid="{00000000-0005-0000-0000-000085A40000}"/>
    <cellStyle name="40% - Dekorfärg5 2 2 3 6 2 2" xfId="15814" xr:uid="{00000000-0005-0000-0000-000086A40000}"/>
    <cellStyle name="40% - Dekorfärg5 2 2 3 6 2 3" xfId="33311" xr:uid="{00000000-0005-0000-0000-000087A40000}"/>
    <cellStyle name="40% - Dekorfärg5 2 2 3 6 2_Tabell 6a K" xfId="25469" xr:uid="{00000000-0005-0000-0000-000088A40000}"/>
    <cellStyle name="40% - Dekorfärg5 2 2 3 6 3" xfId="11428" xr:uid="{00000000-0005-0000-0000-000089A40000}"/>
    <cellStyle name="40% - Dekorfärg5 2 2 3 6 3 2" xfId="52265" xr:uid="{00000000-0005-0000-0000-00008AA40000}"/>
    <cellStyle name="40% - Dekorfärg5 2 2 3 6 3 2 2" xfId="52266" xr:uid="{00000000-0005-0000-0000-00008BA40000}"/>
    <cellStyle name="40% - Dekorfärg5 2 2 3 6 3 3" xfId="52267" xr:uid="{00000000-0005-0000-0000-00008CA40000}"/>
    <cellStyle name="40% - Dekorfärg5 2 2 3 6 4" xfId="28925" xr:uid="{00000000-0005-0000-0000-00008DA40000}"/>
    <cellStyle name="40% - Dekorfärg5 2 2 3 6 5" xfId="52268" xr:uid="{00000000-0005-0000-0000-00008EA40000}"/>
    <cellStyle name="40% - Dekorfärg5 2 2 3 6_Tabell 6a K" xfId="23584" xr:uid="{00000000-0005-0000-0000-00008FA40000}"/>
    <cellStyle name="40% - Dekorfärg5 2 2 3 7" xfId="4736" xr:uid="{00000000-0005-0000-0000-000090A40000}"/>
    <cellStyle name="40% - Dekorfärg5 2 2 3 7 2" xfId="13621" xr:uid="{00000000-0005-0000-0000-000091A40000}"/>
    <cellStyle name="40% - Dekorfärg5 2 2 3 7 3" xfId="31118" xr:uid="{00000000-0005-0000-0000-000092A40000}"/>
    <cellStyle name="40% - Dekorfärg5 2 2 3 7_Tabell 6a K" xfId="18608" xr:uid="{00000000-0005-0000-0000-000093A40000}"/>
    <cellStyle name="40% - Dekorfärg5 2 2 3 8" xfId="9236" xr:uid="{00000000-0005-0000-0000-000094A40000}"/>
    <cellStyle name="40% - Dekorfärg5 2 2 3 8 2" xfId="52269" xr:uid="{00000000-0005-0000-0000-000095A40000}"/>
    <cellStyle name="40% - Dekorfärg5 2 2 3 8 2 2" xfId="52270" xr:uid="{00000000-0005-0000-0000-000096A40000}"/>
    <cellStyle name="40% - Dekorfärg5 2 2 3 8 3" xfId="52271" xr:uid="{00000000-0005-0000-0000-000097A40000}"/>
    <cellStyle name="40% - Dekorfärg5 2 2 3 9" xfId="26733" xr:uid="{00000000-0005-0000-0000-000098A40000}"/>
    <cellStyle name="40% - Dekorfärg5 2 2 3_Tabell 6a K" xfId="24116" xr:uid="{00000000-0005-0000-0000-000099A40000}"/>
    <cellStyle name="40% - Dekorfärg5 2 2 4" xfId="229" xr:uid="{00000000-0005-0000-0000-00009AA40000}"/>
    <cellStyle name="40% - Dekorfärg5 2 2 4 10" xfId="52272" xr:uid="{00000000-0005-0000-0000-00009BA40000}"/>
    <cellStyle name="40% - Dekorfärg5 2 2 4 11" xfId="52273" xr:uid="{00000000-0005-0000-0000-00009CA40000}"/>
    <cellStyle name="40% - Dekorfärg5 2 2 4 2" xfId="441" xr:uid="{00000000-0005-0000-0000-00009DA40000}"/>
    <cellStyle name="40% - Dekorfärg5 2 2 4 2 2" xfId="865" xr:uid="{00000000-0005-0000-0000-00009EA40000}"/>
    <cellStyle name="40% - Dekorfärg5 2 2 4 2 2 2" xfId="2005" xr:uid="{00000000-0005-0000-0000-00009FA40000}"/>
    <cellStyle name="40% - Dekorfärg5 2 2 4 2 2 2 2" xfId="4197" xr:uid="{00000000-0005-0000-0000-0000A0A40000}"/>
    <cellStyle name="40% - Dekorfärg5 2 2 4 2 2 2 2 2" xfId="8583" xr:uid="{00000000-0005-0000-0000-0000A1A40000}"/>
    <cellStyle name="40% - Dekorfärg5 2 2 4 2 2 2 2 2 2" xfId="17468" xr:uid="{00000000-0005-0000-0000-0000A2A40000}"/>
    <cellStyle name="40% - Dekorfärg5 2 2 4 2 2 2 2 2 2 2" xfId="52274" xr:uid="{00000000-0005-0000-0000-0000A3A40000}"/>
    <cellStyle name="40% - Dekorfärg5 2 2 4 2 2 2 2 2 3" xfId="34965" xr:uid="{00000000-0005-0000-0000-0000A4A40000}"/>
    <cellStyle name="40% - Dekorfärg5 2 2 4 2 2 2 2 2_Tabell 6a K" xfId="25198" xr:uid="{00000000-0005-0000-0000-0000A5A40000}"/>
    <cellStyle name="40% - Dekorfärg5 2 2 4 2 2 2 2 3" xfId="13082" xr:uid="{00000000-0005-0000-0000-0000A6A40000}"/>
    <cellStyle name="40% - Dekorfärg5 2 2 4 2 2 2 2 4" xfId="30579" xr:uid="{00000000-0005-0000-0000-0000A7A40000}"/>
    <cellStyle name="40% - Dekorfärg5 2 2 4 2 2 2 2_Tabell 6a K" xfId="22935" xr:uid="{00000000-0005-0000-0000-0000A8A40000}"/>
    <cellStyle name="40% - Dekorfärg5 2 2 4 2 2 2 3" xfId="6390" xr:uid="{00000000-0005-0000-0000-0000A9A40000}"/>
    <cellStyle name="40% - Dekorfärg5 2 2 4 2 2 2 3 2" xfId="15275" xr:uid="{00000000-0005-0000-0000-0000AAA40000}"/>
    <cellStyle name="40% - Dekorfärg5 2 2 4 2 2 2 3 3" xfId="32772" xr:uid="{00000000-0005-0000-0000-0000ABA40000}"/>
    <cellStyle name="40% - Dekorfärg5 2 2 4 2 2 2 3_Tabell 6a K" xfId="24435" xr:uid="{00000000-0005-0000-0000-0000ACA40000}"/>
    <cellStyle name="40% - Dekorfärg5 2 2 4 2 2 2 4" xfId="10890" xr:uid="{00000000-0005-0000-0000-0000ADA40000}"/>
    <cellStyle name="40% - Dekorfärg5 2 2 4 2 2 2 4 2" xfId="52275" xr:uid="{00000000-0005-0000-0000-0000AEA40000}"/>
    <cellStyle name="40% - Dekorfärg5 2 2 4 2 2 2 4 2 2" xfId="52276" xr:uid="{00000000-0005-0000-0000-0000AFA40000}"/>
    <cellStyle name="40% - Dekorfärg5 2 2 4 2 2 2 4 3" xfId="52277" xr:uid="{00000000-0005-0000-0000-0000B0A40000}"/>
    <cellStyle name="40% - Dekorfärg5 2 2 4 2 2 2 5" xfId="28387" xr:uid="{00000000-0005-0000-0000-0000B1A40000}"/>
    <cellStyle name="40% - Dekorfärg5 2 2 4 2 2 2 6" xfId="52278" xr:uid="{00000000-0005-0000-0000-0000B2A40000}"/>
    <cellStyle name="40% - Dekorfärg5 2 2 4 2 2 2_Tabell 6a K" xfId="20917" xr:uid="{00000000-0005-0000-0000-0000B3A40000}"/>
    <cellStyle name="40% - Dekorfärg5 2 2 4 2 2 3" xfId="3057" xr:uid="{00000000-0005-0000-0000-0000B4A40000}"/>
    <cellStyle name="40% - Dekorfärg5 2 2 4 2 2 3 2" xfId="7443" xr:uid="{00000000-0005-0000-0000-0000B5A40000}"/>
    <cellStyle name="40% - Dekorfärg5 2 2 4 2 2 3 2 2" xfId="16328" xr:uid="{00000000-0005-0000-0000-0000B6A40000}"/>
    <cellStyle name="40% - Dekorfärg5 2 2 4 2 2 3 2 3" xfId="33825" xr:uid="{00000000-0005-0000-0000-0000B7A40000}"/>
    <cellStyle name="40% - Dekorfärg5 2 2 4 2 2 3 2_Tabell 6a K" xfId="23075" xr:uid="{00000000-0005-0000-0000-0000B8A40000}"/>
    <cellStyle name="40% - Dekorfärg5 2 2 4 2 2 3 3" xfId="11942" xr:uid="{00000000-0005-0000-0000-0000B9A40000}"/>
    <cellStyle name="40% - Dekorfärg5 2 2 4 2 2 3 3 2" xfId="52279" xr:uid="{00000000-0005-0000-0000-0000BAA40000}"/>
    <cellStyle name="40% - Dekorfärg5 2 2 4 2 2 3 3 2 2" xfId="52280" xr:uid="{00000000-0005-0000-0000-0000BBA40000}"/>
    <cellStyle name="40% - Dekorfärg5 2 2 4 2 2 3 3 3" xfId="52281" xr:uid="{00000000-0005-0000-0000-0000BCA40000}"/>
    <cellStyle name="40% - Dekorfärg5 2 2 4 2 2 3 4" xfId="29439" xr:uid="{00000000-0005-0000-0000-0000BDA40000}"/>
    <cellStyle name="40% - Dekorfärg5 2 2 4 2 2 3 5" xfId="52282" xr:uid="{00000000-0005-0000-0000-0000BEA40000}"/>
    <cellStyle name="40% - Dekorfärg5 2 2 4 2 2 3_Tabell 6a K" xfId="20292" xr:uid="{00000000-0005-0000-0000-0000BFA40000}"/>
    <cellStyle name="40% - Dekorfärg5 2 2 4 2 2 4" xfId="5250" xr:uid="{00000000-0005-0000-0000-0000C0A40000}"/>
    <cellStyle name="40% - Dekorfärg5 2 2 4 2 2 4 2" xfId="14135" xr:uid="{00000000-0005-0000-0000-0000C1A40000}"/>
    <cellStyle name="40% - Dekorfärg5 2 2 4 2 2 4 3" xfId="31632" xr:uid="{00000000-0005-0000-0000-0000C2A40000}"/>
    <cellStyle name="40% - Dekorfärg5 2 2 4 2 2 4_Tabell 6a K" xfId="24668" xr:uid="{00000000-0005-0000-0000-0000C3A40000}"/>
    <cellStyle name="40% - Dekorfärg5 2 2 4 2 2 5" xfId="9750" xr:uid="{00000000-0005-0000-0000-0000C4A40000}"/>
    <cellStyle name="40% - Dekorfärg5 2 2 4 2 2 5 2" xfId="52283" xr:uid="{00000000-0005-0000-0000-0000C5A40000}"/>
    <cellStyle name="40% - Dekorfärg5 2 2 4 2 2 5 2 2" xfId="52284" xr:uid="{00000000-0005-0000-0000-0000C6A40000}"/>
    <cellStyle name="40% - Dekorfärg5 2 2 4 2 2 5 3" xfId="52285" xr:uid="{00000000-0005-0000-0000-0000C7A40000}"/>
    <cellStyle name="40% - Dekorfärg5 2 2 4 2 2 6" xfId="27247" xr:uid="{00000000-0005-0000-0000-0000C8A40000}"/>
    <cellStyle name="40% - Dekorfärg5 2 2 4 2 2 7" xfId="52286" xr:uid="{00000000-0005-0000-0000-0000C9A40000}"/>
    <cellStyle name="40% - Dekorfärg5 2 2 4 2 2_Tabell 6a K" xfId="22718" xr:uid="{00000000-0005-0000-0000-0000CAA40000}"/>
    <cellStyle name="40% - Dekorfärg5 2 2 4 2 3" xfId="2004" xr:uid="{00000000-0005-0000-0000-0000CBA40000}"/>
    <cellStyle name="40% - Dekorfärg5 2 2 4 2 3 2" xfId="4196" xr:uid="{00000000-0005-0000-0000-0000CCA40000}"/>
    <cellStyle name="40% - Dekorfärg5 2 2 4 2 3 2 2" xfId="8582" xr:uid="{00000000-0005-0000-0000-0000CDA40000}"/>
    <cellStyle name="40% - Dekorfärg5 2 2 4 2 3 2 2 2" xfId="17467" xr:uid="{00000000-0005-0000-0000-0000CEA40000}"/>
    <cellStyle name="40% - Dekorfärg5 2 2 4 2 3 2 2 2 2" xfId="52287" xr:uid="{00000000-0005-0000-0000-0000CFA40000}"/>
    <cellStyle name="40% - Dekorfärg5 2 2 4 2 3 2 2 3" xfId="34964" xr:uid="{00000000-0005-0000-0000-0000D0A40000}"/>
    <cellStyle name="40% - Dekorfärg5 2 2 4 2 3 2 2_Tabell 6a K" xfId="19243" xr:uid="{00000000-0005-0000-0000-0000D1A40000}"/>
    <cellStyle name="40% - Dekorfärg5 2 2 4 2 3 2 3" xfId="13081" xr:uid="{00000000-0005-0000-0000-0000D2A40000}"/>
    <cellStyle name="40% - Dekorfärg5 2 2 4 2 3 2 4" xfId="30578" xr:uid="{00000000-0005-0000-0000-0000D3A40000}"/>
    <cellStyle name="40% - Dekorfärg5 2 2 4 2 3 2_Tabell 6a K" xfId="23117" xr:uid="{00000000-0005-0000-0000-0000D4A40000}"/>
    <cellStyle name="40% - Dekorfärg5 2 2 4 2 3 3" xfId="6389" xr:uid="{00000000-0005-0000-0000-0000D5A40000}"/>
    <cellStyle name="40% - Dekorfärg5 2 2 4 2 3 3 2" xfId="15274" xr:uid="{00000000-0005-0000-0000-0000D6A40000}"/>
    <cellStyle name="40% - Dekorfärg5 2 2 4 2 3 3 3" xfId="32771" xr:uid="{00000000-0005-0000-0000-0000D7A40000}"/>
    <cellStyle name="40% - Dekorfärg5 2 2 4 2 3 3_Tabell 6a K" xfId="23029" xr:uid="{00000000-0005-0000-0000-0000D8A40000}"/>
    <cellStyle name="40% - Dekorfärg5 2 2 4 2 3 4" xfId="10889" xr:uid="{00000000-0005-0000-0000-0000D9A40000}"/>
    <cellStyle name="40% - Dekorfärg5 2 2 4 2 3 4 2" xfId="52288" xr:uid="{00000000-0005-0000-0000-0000DAA40000}"/>
    <cellStyle name="40% - Dekorfärg5 2 2 4 2 3 4 2 2" xfId="52289" xr:uid="{00000000-0005-0000-0000-0000DBA40000}"/>
    <cellStyle name="40% - Dekorfärg5 2 2 4 2 3 4 3" xfId="52290" xr:uid="{00000000-0005-0000-0000-0000DCA40000}"/>
    <cellStyle name="40% - Dekorfärg5 2 2 4 2 3 5" xfId="28386" xr:uid="{00000000-0005-0000-0000-0000DDA40000}"/>
    <cellStyle name="40% - Dekorfärg5 2 2 4 2 3 6" xfId="52291" xr:uid="{00000000-0005-0000-0000-0000DEA40000}"/>
    <cellStyle name="40% - Dekorfärg5 2 2 4 2 3_Tabell 6a K" xfId="18660" xr:uid="{00000000-0005-0000-0000-0000DFA40000}"/>
    <cellStyle name="40% - Dekorfärg5 2 2 4 2 4" xfId="2633" xr:uid="{00000000-0005-0000-0000-0000E0A40000}"/>
    <cellStyle name="40% - Dekorfärg5 2 2 4 2 4 2" xfId="7019" xr:uid="{00000000-0005-0000-0000-0000E1A40000}"/>
    <cellStyle name="40% - Dekorfärg5 2 2 4 2 4 2 2" xfId="15904" xr:uid="{00000000-0005-0000-0000-0000E2A40000}"/>
    <cellStyle name="40% - Dekorfärg5 2 2 4 2 4 2 3" xfId="33401" xr:uid="{00000000-0005-0000-0000-0000E3A40000}"/>
    <cellStyle name="40% - Dekorfärg5 2 2 4 2 4 2_Tabell 6a K" xfId="24634" xr:uid="{00000000-0005-0000-0000-0000E4A40000}"/>
    <cellStyle name="40% - Dekorfärg5 2 2 4 2 4 3" xfId="11518" xr:uid="{00000000-0005-0000-0000-0000E5A40000}"/>
    <cellStyle name="40% - Dekorfärg5 2 2 4 2 4 3 2" xfId="52292" xr:uid="{00000000-0005-0000-0000-0000E6A40000}"/>
    <cellStyle name="40% - Dekorfärg5 2 2 4 2 4 3 2 2" xfId="52293" xr:uid="{00000000-0005-0000-0000-0000E7A40000}"/>
    <cellStyle name="40% - Dekorfärg5 2 2 4 2 4 3 3" xfId="52294" xr:uid="{00000000-0005-0000-0000-0000E8A40000}"/>
    <cellStyle name="40% - Dekorfärg5 2 2 4 2 4 4" xfId="29015" xr:uid="{00000000-0005-0000-0000-0000E9A40000}"/>
    <cellStyle name="40% - Dekorfärg5 2 2 4 2 4 5" xfId="52295" xr:uid="{00000000-0005-0000-0000-0000EAA40000}"/>
    <cellStyle name="40% - Dekorfärg5 2 2 4 2 4_Tabell 6a K" xfId="22262" xr:uid="{00000000-0005-0000-0000-0000EBA40000}"/>
    <cellStyle name="40% - Dekorfärg5 2 2 4 2 5" xfId="4826" xr:uid="{00000000-0005-0000-0000-0000ECA40000}"/>
    <cellStyle name="40% - Dekorfärg5 2 2 4 2 5 2" xfId="13711" xr:uid="{00000000-0005-0000-0000-0000EDA40000}"/>
    <cellStyle name="40% - Dekorfärg5 2 2 4 2 5 3" xfId="31208" xr:uid="{00000000-0005-0000-0000-0000EEA40000}"/>
    <cellStyle name="40% - Dekorfärg5 2 2 4 2 5_Tabell 6a K" xfId="9022" xr:uid="{00000000-0005-0000-0000-0000EFA40000}"/>
    <cellStyle name="40% - Dekorfärg5 2 2 4 2 6" xfId="9326" xr:uid="{00000000-0005-0000-0000-0000F0A40000}"/>
    <cellStyle name="40% - Dekorfärg5 2 2 4 2 6 2" xfId="52296" xr:uid="{00000000-0005-0000-0000-0000F1A40000}"/>
    <cellStyle name="40% - Dekorfärg5 2 2 4 2 6 2 2" xfId="52297" xr:uid="{00000000-0005-0000-0000-0000F2A40000}"/>
    <cellStyle name="40% - Dekorfärg5 2 2 4 2 6 3" xfId="52298" xr:uid="{00000000-0005-0000-0000-0000F3A40000}"/>
    <cellStyle name="40% - Dekorfärg5 2 2 4 2 7" xfId="26823" xr:uid="{00000000-0005-0000-0000-0000F4A40000}"/>
    <cellStyle name="40% - Dekorfärg5 2 2 4 2 8" xfId="52299" xr:uid="{00000000-0005-0000-0000-0000F5A40000}"/>
    <cellStyle name="40% - Dekorfärg5 2 2 4 2_Tabell 6a K" xfId="23624" xr:uid="{00000000-0005-0000-0000-0000F6A40000}"/>
    <cellStyle name="40% - Dekorfärg5 2 2 4 3" xfId="653" xr:uid="{00000000-0005-0000-0000-0000F7A40000}"/>
    <cellStyle name="40% - Dekorfärg5 2 2 4 3 2" xfId="2006" xr:uid="{00000000-0005-0000-0000-0000F8A40000}"/>
    <cellStyle name="40% - Dekorfärg5 2 2 4 3 2 2" xfId="4198" xr:uid="{00000000-0005-0000-0000-0000F9A40000}"/>
    <cellStyle name="40% - Dekorfärg5 2 2 4 3 2 2 2" xfId="8584" xr:uid="{00000000-0005-0000-0000-0000FAA40000}"/>
    <cellStyle name="40% - Dekorfärg5 2 2 4 3 2 2 2 2" xfId="17469" xr:uid="{00000000-0005-0000-0000-0000FBA40000}"/>
    <cellStyle name="40% - Dekorfärg5 2 2 4 3 2 2 2 2 2" xfId="52300" xr:uid="{00000000-0005-0000-0000-0000FCA40000}"/>
    <cellStyle name="40% - Dekorfärg5 2 2 4 3 2 2 2 3" xfId="34966" xr:uid="{00000000-0005-0000-0000-0000FDA40000}"/>
    <cellStyle name="40% - Dekorfärg5 2 2 4 3 2 2 2_Tabell 6a K" xfId="25752" xr:uid="{00000000-0005-0000-0000-0000FEA40000}"/>
    <cellStyle name="40% - Dekorfärg5 2 2 4 3 2 2 3" xfId="13083" xr:uid="{00000000-0005-0000-0000-0000FFA40000}"/>
    <cellStyle name="40% - Dekorfärg5 2 2 4 3 2 2 4" xfId="30580" xr:uid="{00000000-0005-0000-0000-000000A50000}"/>
    <cellStyle name="40% - Dekorfärg5 2 2 4 3 2 2_Tabell 6a K" xfId="20610" xr:uid="{00000000-0005-0000-0000-000001A50000}"/>
    <cellStyle name="40% - Dekorfärg5 2 2 4 3 2 3" xfId="6391" xr:uid="{00000000-0005-0000-0000-000002A50000}"/>
    <cellStyle name="40% - Dekorfärg5 2 2 4 3 2 3 2" xfId="15276" xr:uid="{00000000-0005-0000-0000-000003A50000}"/>
    <cellStyle name="40% - Dekorfärg5 2 2 4 3 2 3 3" xfId="32773" xr:uid="{00000000-0005-0000-0000-000004A50000}"/>
    <cellStyle name="40% - Dekorfärg5 2 2 4 3 2 3_Tabell 6a K" xfId="21128" xr:uid="{00000000-0005-0000-0000-000005A50000}"/>
    <cellStyle name="40% - Dekorfärg5 2 2 4 3 2 4" xfId="10891" xr:uid="{00000000-0005-0000-0000-000006A50000}"/>
    <cellStyle name="40% - Dekorfärg5 2 2 4 3 2 4 2" xfId="52301" xr:uid="{00000000-0005-0000-0000-000007A50000}"/>
    <cellStyle name="40% - Dekorfärg5 2 2 4 3 2 4 2 2" xfId="52302" xr:uid="{00000000-0005-0000-0000-000008A50000}"/>
    <cellStyle name="40% - Dekorfärg5 2 2 4 3 2 4 3" xfId="52303" xr:uid="{00000000-0005-0000-0000-000009A50000}"/>
    <cellStyle name="40% - Dekorfärg5 2 2 4 3 2 5" xfId="28388" xr:uid="{00000000-0005-0000-0000-00000AA50000}"/>
    <cellStyle name="40% - Dekorfärg5 2 2 4 3 2 6" xfId="52304" xr:uid="{00000000-0005-0000-0000-00000BA50000}"/>
    <cellStyle name="40% - Dekorfärg5 2 2 4 3 2_Tabell 6a K" xfId="17903" xr:uid="{00000000-0005-0000-0000-00000CA50000}"/>
    <cellStyle name="40% - Dekorfärg5 2 2 4 3 3" xfId="2845" xr:uid="{00000000-0005-0000-0000-00000DA50000}"/>
    <cellStyle name="40% - Dekorfärg5 2 2 4 3 3 2" xfId="7231" xr:uid="{00000000-0005-0000-0000-00000EA50000}"/>
    <cellStyle name="40% - Dekorfärg5 2 2 4 3 3 2 2" xfId="16116" xr:uid="{00000000-0005-0000-0000-00000FA50000}"/>
    <cellStyle name="40% - Dekorfärg5 2 2 4 3 3 2 3" xfId="33613" xr:uid="{00000000-0005-0000-0000-000010A50000}"/>
    <cellStyle name="40% - Dekorfärg5 2 2 4 3 3 2_Tabell 6a K" xfId="18334" xr:uid="{00000000-0005-0000-0000-000011A50000}"/>
    <cellStyle name="40% - Dekorfärg5 2 2 4 3 3 3" xfId="11730" xr:uid="{00000000-0005-0000-0000-000012A50000}"/>
    <cellStyle name="40% - Dekorfärg5 2 2 4 3 3 3 2" xfId="52305" xr:uid="{00000000-0005-0000-0000-000013A50000}"/>
    <cellStyle name="40% - Dekorfärg5 2 2 4 3 3 3 2 2" xfId="52306" xr:uid="{00000000-0005-0000-0000-000014A50000}"/>
    <cellStyle name="40% - Dekorfärg5 2 2 4 3 3 3 3" xfId="52307" xr:uid="{00000000-0005-0000-0000-000015A50000}"/>
    <cellStyle name="40% - Dekorfärg5 2 2 4 3 3 4" xfId="29227" xr:uid="{00000000-0005-0000-0000-000016A50000}"/>
    <cellStyle name="40% - Dekorfärg5 2 2 4 3 3 5" xfId="52308" xr:uid="{00000000-0005-0000-0000-000017A50000}"/>
    <cellStyle name="40% - Dekorfärg5 2 2 4 3 3_Tabell 6a K" xfId="18188" xr:uid="{00000000-0005-0000-0000-000018A50000}"/>
    <cellStyle name="40% - Dekorfärg5 2 2 4 3 4" xfId="5038" xr:uid="{00000000-0005-0000-0000-000019A50000}"/>
    <cellStyle name="40% - Dekorfärg5 2 2 4 3 4 2" xfId="13923" xr:uid="{00000000-0005-0000-0000-00001AA50000}"/>
    <cellStyle name="40% - Dekorfärg5 2 2 4 3 4 3" xfId="31420" xr:uid="{00000000-0005-0000-0000-00001BA50000}"/>
    <cellStyle name="40% - Dekorfärg5 2 2 4 3 4_Tabell 6a K" xfId="21483" xr:uid="{00000000-0005-0000-0000-00001CA50000}"/>
    <cellStyle name="40% - Dekorfärg5 2 2 4 3 5" xfId="9538" xr:uid="{00000000-0005-0000-0000-00001DA50000}"/>
    <cellStyle name="40% - Dekorfärg5 2 2 4 3 5 2" xfId="52309" xr:uid="{00000000-0005-0000-0000-00001EA50000}"/>
    <cellStyle name="40% - Dekorfärg5 2 2 4 3 5 2 2" xfId="52310" xr:uid="{00000000-0005-0000-0000-00001FA50000}"/>
    <cellStyle name="40% - Dekorfärg5 2 2 4 3 5 3" xfId="52311" xr:uid="{00000000-0005-0000-0000-000020A50000}"/>
    <cellStyle name="40% - Dekorfärg5 2 2 4 3 6" xfId="27035" xr:uid="{00000000-0005-0000-0000-000021A50000}"/>
    <cellStyle name="40% - Dekorfärg5 2 2 4 3 7" xfId="52312" xr:uid="{00000000-0005-0000-0000-000022A50000}"/>
    <cellStyle name="40% - Dekorfärg5 2 2 4 3_Tabell 6a K" xfId="23703" xr:uid="{00000000-0005-0000-0000-000023A50000}"/>
    <cellStyle name="40% - Dekorfärg5 2 2 4 4" xfId="1077" xr:uid="{00000000-0005-0000-0000-000024A50000}"/>
    <cellStyle name="40% - Dekorfärg5 2 2 4 4 2" xfId="2007" xr:uid="{00000000-0005-0000-0000-000025A50000}"/>
    <cellStyle name="40% - Dekorfärg5 2 2 4 4 2 2" xfId="4199" xr:uid="{00000000-0005-0000-0000-000026A50000}"/>
    <cellStyle name="40% - Dekorfärg5 2 2 4 4 2 2 2" xfId="8585" xr:uid="{00000000-0005-0000-0000-000027A50000}"/>
    <cellStyle name="40% - Dekorfärg5 2 2 4 4 2 2 2 2" xfId="17470" xr:uid="{00000000-0005-0000-0000-000028A50000}"/>
    <cellStyle name="40% - Dekorfärg5 2 2 4 4 2 2 2 2 2" xfId="52313" xr:uid="{00000000-0005-0000-0000-000029A50000}"/>
    <cellStyle name="40% - Dekorfärg5 2 2 4 4 2 2 2 3" xfId="34967" xr:uid="{00000000-0005-0000-0000-00002AA50000}"/>
    <cellStyle name="40% - Dekorfärg5 2 2 4 4 2 2 2_Tabell 6a K" xfId="18958" xr:uid="{00000000-0005-0000-0000-00002BA50000}"/>
    <cellStyle name="40% - Dekorfärg5 2 2 4 4 2 2 3" xfId="13084" xr:uid="{00000000-0005-0000-0000-00002CA50000}"/>
    <cellStyle name="40% - Dekorfärg5 2 2 4 4 2 2 4" xfId="30581" xr:uid="{00000000-0005-0000-0000-00002DA50000}"/>
    <cellStyle name="40% - Dekorfärg5 2 2 4 4 2 2_Tabell 6a K" xfId="21413" xr:uid="{00000000-0005-0000-0000-00002EA50000}"/>
    <cellStyle name="40% - Dekorfärg5 2 2 4 4 2 3" xfId="6392" xr:uid="{00000000-0005-0000-0000-00002FA50000}"/>
    <cellStyle name="40% - Dekorfärg5 2 2 4 4 2 3 2" xfId="15277" xr:uid="{00000000-0005-0000-0000-000030A50000}"/>
    <cellStyle name="40% - Dekorfärg5 2 2 4 4 2 3 3" xfId="32774" xr:uid="{00000000-0005-0000-0000-000031A50000}"/>
    <cellStyle name="40% - Dekorfärg5 2 2 4 4 2 3_Tabell 6a K" xfId="17976" xr:uid="{00000000-0005-0000-0000-000032A50000}"/>
    <cellStyle name="40% - Dekorfärg5 2 2 4 4 2 4" xfId="10892" xr:uid="{00000000-0005-0000-0000-000033A50000}"/>
    <cellStyle name="40% - Dekorfärg5 2 2 4 4 2 4 2" xfId="52314" xr:uid="{00000000-0005-0000-0000-000034A50000}"/>
    <cellStyle name="40% - Dekorfärg5 2 2 4 4 2 4 2 2" xfId="52315" xr:uid="{00000000-0005-0000-0000-000035A50000}"/>
    <cellStyle name="40% - Dekorfärg5 2 2 4 4 2 4 3" xfId="52316" xr:uid="{00000000-0005-0000-0000-000036A50000}"/>
    <cellStyle name="40% - Dekorfärg5 2 2 4 4 2 5" xfId="28389" xr:uid="{00000000-0005-0000-0000-000037A50000}"/>
    <cellStyle name="40% - Dekorfärg5 2 2 4 4 2 6" xfId="52317" xr:uid="{00000000-0005-0000-0000-000038A50000}"/>
    <cellStyle name="40% - Dekorfärg5 2 2 4 4 2_Tabell 6a K" xfId="18274" xr:uid="{00000000-0005-0000-0000-000039A50000}"/>
    <cellStyle name="40% - Dekorfärg5 2 2 4 4 3" xfId="3269" xr:uid="{00000000-0005-0000-0000-00003AA50000}"/>
    <cellStyle name="40% - Dekorfärg5 2 2 4 4 3 2" xfId="7655" xr:uid="{00000000-0005-0000-0000-00003BA50000}"/>
    <cellStyle name="40% - Dekorfärg5 2 2 4 4 3 2 2" xfId="16540" xr:uid="{00000000-0005-0000-0000-00003CA50000}"/>
    <cellStyle name="40% - Dekorfärg5 2 2 4 4 3 2 3" xfId="34037" xr:uid="{00000000-0005-0000-0000-00003DA50000}"/>
    <cellStyle name="40% - Dekorfärg5 2 2 4 4 3 2_Tabell 6a K" xfId="22013" xr:uid="{00000000-0005-0000-0000-00003EA50000}"/>
    <cellStyle name="40% - Dekorfärg5 2 2 4 4 3 3" xfId="12154" xr:uid="{00000000-0005-0000-0000-00003FA50000}"/>
    <cellStyle name="40% - Dekorfärg5 2 2 4 4 3 3 2" xfId="52318" xr:uid="{00000000-0005-0000-0000-000040A50000}"/>
    <cellStyle name="40% - Dekorfärg5 2 2 4 4 3 3 2 2" xfId="52319" xr:uid="{00000000-0005-0000-0000-000041A50000}"/>
    <cellStyle name="40% - Dekorfärg5 2 2 4 4 3 3 3" xfId="52320" xr:uid="{00000000-0005-0000-0000-000042A50000}"/>
    <cellStyle name="40% - Dekorfärg5 2 2 4 4 3 4" xfId="29651" xr:uid="{00000000-0005-0000-0000-000043A50000}"/>
    <cellStyle name="40% - Dekorfärg5 2 2 4 4 3 5" xfId="52321" xr:uid="{00000000-0005-0000-0000-000044A50000}"/>
    <cellStyle name="40% - Dekorfärg5 2 2 4 4 3_Tabell 6a K" xfId="22464" xr:uid="{00000000-0005-0000-0000-000045A50000}"/>
    <cellStyle name="40% - Dekorfärg5 2 2 4 4 4" xfId="5462" xr:uid="{00000000-0005-0000-0000-000046A50000}"/>
    <cellStyle name="40% - Dekorfärg5 2 2 4 4 4 2" xfId="14347" xr:uid="{00000000-0005-0000-0000-000047A50000}"/>
    <cellStyle name="40% - Dekorfärg5 2 2 4 4 4 3" xfId="31844" xr:uid="{00000000-0005-0000-0000-000048A50000}"/>
    <cellStyle name="40% - Dekorfärg5 2 2 4 4 4_Tabell 6a K" xfId="20083" xr:uid="{00000000-0005-0000-0000-000049A50000}"/>
    <cellStyle name="40% - Dekorfärg5 2 2 4 4 5" xfId="9962" xr:uid="{00000000-0005-0000-0000-00004AA50000}"/>
    <cellStyle name="40% - Dekorfärg5 2 2 4 4 5 2" xfId="52322" xr:uid="{00000000-0005-0000-0000-00004BA50000}"/>
    <cellStyle name="40% - Dekorfärg5 2 2 4 4 5 2 2" xfId="52323" xr:uid="{00000000-0005-0000-0000-00004CA50000}"/>
    <cellStyle name="40% - Dekorfärg5 2 2 4 4 5 3" xfId="52324" xr:uid="{00000000-0005-0000-0000-00004DA50000}"/>
    <cellStyle name="40% - Dekorfärg5 2 2 4 4 6" xfId="27459" xr:uid="{00000000-0005-0000-0000-00004EA50000}"/>
    <cellStyle name="40% - Dekorfärg5 2 2 4 4 7" xfId="52325" xr:uid="{00000000-0005-0000-0000-00004FA50000}"/>
    <cellStyle name="40% - Dekorfärg5 2 2 4 4_Tabell 6a K" xfId="19044" xr:uid="{00000000-0005-0000-0000-000050A50000}"/>
    <cellStyle name="40% - Dekorfärg5 2 2 4 5" xfId="2003" xr:uid="{00000000-0005-0000-0000-000051A50000}"/>
    <cellStyle name="40% - Dekorfärg5 2 2 4 5 2" xfId="4195" xr:uid="{00000000-0005-0000-0000-000052A50000}"/>
    <cellStyle name="40% - Dekorfärg5 2 2 4 5 2 2" xfId="8581" xr:uid="{00000000-0005-0000-0000-000053A50000}"/>
    <cellStyle name="40% - Dekorfärg5 2 2 4 5 2 2 2" xfId="17466" xr:uid="{00000000-0005-0000-0000-000054A50000}"/>
    <cellStyle name="40% - Dekorfärg5 2 2 4 5 2 2 2 2" xfId="52326" xr:uid="{00000000-0005-0000-0000-000055A50000}"/>
    <cellStyle name="40% - Dekorfärg5 2 2 4 5 2 2 3" xfId="34963" xr:uid="{00000000-0005-0000-0000-000056A50000}"/>
    <cellStyle name="40% - Dekorfärg5 2 2 4 5 2 2_Tabell 6a K" xfId="21300" xr:uid="{00000000-0005-0000-0000-000057A50000}"/>
    <cellStyle name="40% - Dekorfärg5 2 2 4 5 2 3" xfId="13080" xr:uid="{00000000-0005-0000-0000-000058A50000}"/>
    <cellStyle name="40% - Dekorfärg5 2 2 4 5 2 4" xfId="30577" xr:uid="{00000000-0005-0000-0000-000059A50000}"/>
    <cellStyle name="40% - Dekorfärg5 2 2 4 5 2_Tabell 6a K" xfId="23736" xr:uid="{00000000-0005-0000-0000-00005AA50000}"/>
    <cellStyle name="40% - Dekorfärg5 2 2 4 5 3" xfId="6388" xr:uid="{00000000-0005-0000-0000-00005BA50000}"/>
    <cellStyle name="40% - Dekorfärg5 2 2 4 5 3 2" xfId="15273" xr:uid="{00000000-0005-0000-0000-00005CA50000}"/>
    <cellStyle name="40% - Dekorfärg5 2 2 4 5 3 3" xfId="32770" xr:uid="{00000000-0005-0000-0000-00005DA50000}"/>
    <cellStyle name="40% - Dekorfärg5 2 2 4 5 3_Tabell 6a K" xfId="19658" xr:uid="{00000000-0005-0000-0000-00005EA50000}"/>
    <cellStyle name="40% - Dekorfärg5 2 2 4 5 4" xfId="10888" xr:uid="{00000000-0005-0000-0000-00005FA50000}"/>
    <cellStyle name="40% - Dekorfärg5 2 2 4 5 4 2" xfId="52327" xr:uid="{00000000-0005-0000-0000-000060A50000}"/>
    <cellStyle name="40% - Dekorfärg5 2 2 4 5 4 2 2" xfId="52328" xr:uid="{00000000-0005-0000-0000-000061A50000}"/>
    <cellStyle name="40% - Dekorfärg5 2 2 4 5 4 3" xfId="52329" xr:uid="{00000000-0005-0000-0000-000062A50000}"/>
    <cellStyle name="40% - Dekorfärg5 2 2 4 5 5" xfId="28385" xr:uid="{00000000-0005-0000-0000-000063A50000}"/>
    <cellStyle name="40% - Dekorfärg5 2 2 4 5 6" xfId="52330" xr:uid="{00000000-0005-0000-0000-000064A50000}"/>
    <cellStyle name="40% - Dekorfärg5 2 2 4 5_Tabell 6a K" xfId="19916" xr:uid="{00000000-0005-0000-0000-000065A50000}"/>
    <cellStyle name="40% - Dekorfärg5 2 2 4 6" xfId="2421" xr:uid="{00000000-0005-0000-0000-000066A50000}"/>
    <cellStyle name="40% - Dekorfärg5 2 2 4 6 2" xfId="6807" xr:uid="{00000000-0005-0000-0000-000067A50000}"/>
    <cellStyle name="40% - Dekorfärg5 2 2 4 6 2 2" xfId="15692" xr:uid="{00000000-0005-0000-0000-000068A50000}"/>
    <cellStyle name="40% - Dekorfärg5 2 2 4 6 2 3" xfId="33189" xr:uid="{00000000-0005-0000-0000-000069A50000}"/>
    <cellStyle name="40% - Dekorfärg5 2 2 4 6 2_Tabell 6a K" xfId="18129" xr:uid="{00000000-0005-0000-0000-00006AA50000}"/>
    <cellStyle name="40% - Dekorfärg5 2 2 4 6 3" xfId="11306" xr:uid="{00000000-0005-0000-0000-00006BA50000}"/>
    <cellStyle name="40% - Dekorfärg5 2 2 4 6 3 2" xfId="52331" xr:uid="{00000000-0005-0000-0000-00006CA50000}"/>
    <cellStyle name="40% - Dekorfärg5 2 2 4 6 3 2 2" xfId="52332" xr:uid="{00000000-0005-0000-0000-00006DA50000}"/>
    <cellStyle name="40% - Dekorfärg5 2 2 4 6 3 3" xfId="52333" xr:uid="{00000000-0005-0000-0000-00006EA50000}"/>
    <cellStyle name="40% - Dekorfärg5 2 2 4 6 4" xfId="28803" xr:uid="{00000000-0005-0000-0000-00006FA50000}"/>
    <cellStyle name="40% - Dekorfärg5 2 2 4 6 5" xfId="52334" xr:uid="{00000000-0005-0000-0000-000070A50000}"/>
    <cellStyle name="40% - Dekorfärg5 2 2 4 6_Tabell 6a K" xfId="19245" xr:uid="{00000000-0005-0000-0000-000071A50000}"/>
    <cellStyle name="40% - Dekorfärg5 2 2 4 7" xfId="4614" xr:uid="{00000000-0005-0000-0000-000072A50000}"/>
    <cellStyle name="40% - Dekorfärg5 2 2 4 7 2" xfId="13499" xr:uid="{00000000-0005-0000-0000-000073A50000}"/>
    <cellStyle name="40% - Dekorfärg5 2 2 4 7 3" xfId="30996" xr:uid="{00000000-0005-0000-0000-000074A50000}"/>
    <cellStyle name="40% - Dekorfärg5 2 2 4 7_Tabell 6a K" xfId="20777" xr:uid="{00000000-0005-0000-0000-000075A50000}"/>
    <cellStyle name="40% - Dekorfärg5 2 2 4 8" xfId="9114" xr:uid="{00000000-0005-0000-0000-000076A50000}"/>
    <cellStyle name="40% - Dekorfärg5 2 2 4 8 2" xfId="52335" xr:uid="{00000000-0005-0000-0000-000077A50000}"/>
    <cellStyle name="40% - Dekorfärg5 2 2 4 8 2 2" xfId="52336" xr:uid="{00000000-0005-0000-0000-000078A50000}"/>
    <cellStyle name="40% - Dekorfärg5 2 2 4 8 3" xfId="52337" xr:uid="{00000000-0005-0000-0000-000079A50000}"/>
    <cellStyle name="40% - Dekorfärg5 2 2 4 9" xfId="26611" xr:uid="{00000000-0005-0000-0000-00007AA50000}"/>
    <cellStyle name="40% - Dekorfärg5 2 2 4_Tabell 6a K" xfId="19775" xr:uid="{00000000-0005-0000-0000-00007BA50000}"/>
    <cellStyle name="40% - Dekorfärg5 2 2 5" xfId="407" xr:uid="{00000000-0005-0000-0000-00007CA50000}"/>
    <cellStyle name="40% - Dekorfärg5 2 2 5 2" xfId="831" xr:uid="{00000000-0005-0000-0000-00007DA50000}"/>
    <cellStyle name="40% - Dekorfärg5 2 2 5 2 2" xfId="2009" xr:uid="{00000000-0005-0000-0000-00007EA50000}"/>
    <cellStyle name="40% - Dekorfärg5 2 2 5 2 2 2" xfId="4201" xr:uid="{00000000-0005-0000-0000-00007FA50000}"/>
    <cellStyle name="40% - Dekorfärg5 2 2 5 2 2 2 2" xfId="8587" xr:uid="{00000000-0005-0000-0000-000080A50000}"/>
    <cellStyle name="40% - Dekorfärg5 2 2 5 2 2 2 2 2" xfId="17472" xr:uid="{00000000-0005-0000-0000-000081A50000}"/>
    <cellStyle name="40% - Dekorfärg5 2 2 5 2 2 2 2 2 2" xfId="52338" xr:uid="{00000000-0005-0000-0000-000082A50000}"/>
    <cellStyle name="40% - Dekorfärg5 2 2 5 2 2 2 2 3" xfId="34969" xr:uid="{00000000-0005-0000-0000-000083A50000}"/>
    <cellStyle name="40% - Dekorfärg5 2 2 5 2 2 2 2_Tabell 6a K" xfId="20344" xr:uid="{00000000-0005-0000-0000-000084A50000}"/>
    <cellStyle name="40% - Dekorfärg5 2 2 5 2 2 2 3" xfId="13086" xr:uid="{00000000-0005-0000-0000-000085A50000}"/>
    <cellStyle name="40% - Dekorfärg5 2 2 5 2 2 2 4" xfId="30583" xr:uid="{00000000-0005-0000-0000-000086A50000}"/>
    <cellStyle name="40% - Dekorfärg5 2 2 5 2 2 2_Tabell 6a K" xfId="21046" xr:uid="{00000000-0005-0000-0000-000087A50000}"/>
    <cellStyle name="40% - Dekorfärg5 2 2 5 2 2 3" xfId="6394" xr:uid="{00000000-0005-0000-0000-000088A50000}"/>
    <cellStyle name="40% - Dekorfärg5 2 2 5 2 2 3 2" xfId="15279" xr:uid="{00000000-0005-0000-0000-000089A50000}"/>
    <cellStyle name="40% - Dekorfärg5 2 2 5 2 2 3 3" xfId="32776" xr:uid="{00000000-0005-0000-0000-00008AA50000}"/>
    <cellStyle name="40% - Dekorfärg5 2 2 5 2 2 3_Tabell 6a K" xfId="23298" xr:uid="{00000000-0005-0000-0000-00008BA50000}"/>
    <cellStyle name="40% - Dekorfärg5 2 2 5 2 2 4" xfId="10894" xr:uid="{00000000-0005-0000-0000-00008CA50000}"/>
    <cellStyle name="40% - Dekorfärg5 2 2 5 2 2 4 2" xfId="52339" xr:uid="{00000000-0005-0000-0000-00008DA50000}"/>
    <cellStyle name="40% - Dekorfärg5 2 2 5 2 2 4 2 2" xfId="52340" xr:uid="{00000000-0005-0000-0000-00008EA50000}"/>
    <cellStyle name="40% - Dekorfärg5 2 2 5 2 2 4 3" xfId="52341" xr:uid="{00000000-0005-0000-0000-00008FA50000}"/>
    <cellStyle name="40% - Dekorfärg5 2 2 5 2 2 5" xfId="28391" xr:uid="{00000000-0005-0000-0000-000090A50000}"/>
    <cellStyle name="40% - Dekorfärg5 2 2 5 2 2 6" xfId="52342" xr:uid="{00000000-0005-0000-0000-000091A50000}"/>
    <cellStyle name="40% - Dekorfärg5 2 2 5 2 2_Tabell 6a K" xfId="18013" xr:uid="{00000000-0005-0000-0000-000092A50000}"/>
    <cellStyle name="40% - Dekorfärg5 2 2 5 2 3" xfId="3023" xr:uid="{00000000-0005-0000-0000-000093A50000}"/>
    <cellStyle name="40% - Dekorfärg5 2 2 5 2 3 2" xfId="7409" xr:uid="{00000000-0005-0000-0000-000094A50000}"/>
    <cellStyle name="40% - Dekorfärg5 2 2 5 2 3 2 2" xfId="16294" xr:uid="{00000000-0005-0000-0000-000095A50000}"/>
    <cellStyle name="40% - Dekorfärg5 2 2 5 2 3 2 3" xfId="33791" xr:uid="{00000000-0005-0000-0000-000096A50000}"/>
    <cellStyle name="40% - Dekorfärg5 2 2 5 2 3 2_Tabell 6a K" xfId="21945" xr:uid="{00000000-0005-0000-0000-000097A50000}"/>
    <cellStyle name="40% - Dekorfärg5 2 2 5 2 3 3" xfId="11908" xr:uid="{00000000-0005-0000-0000-000098A50000}"/>
    <cellStyle name="40% - Dekorfärg5 2 2 5 2 3 3 2" xfId="52343" xr:uid="{00000000-0005-0000-0000-000099A50000}"/>
    <cellStyle name="40% - Dekorfärg5 2 2 5 2 3 3 2 2" xfId="52344" xr:uid="{00000000-0005-0000-0000-00009AA50000}"/>
    <cellStyle name="40% - Dekorfärg5 2 2 5 2 3 3 3" xfId="52345" xr:uid="{00000000-0005-0000-0000-00009BA50000}"/>
    <cellStyle name="40% - Dekorfärg5 2 2 5 2 3 4" xfId="29405" xr:uid="{00000000-0005-0000-0000-00009CA50000}"/>
    <cellStyle name="40% - Dekorfärg5 2 2 5 2 3 5" xfId="52346" xr:uid="{00000000-0005-0000-0000-00009DA50000}"/>
    <cellStyle name="40% - Dekorfärg5 2 2 5 2 3_Tabell 6a K" xfId="19510" xr:uid="{00000000-0005-0000-0000-00009EA50000}"/>
    <cellStyle name="40% - Dekorfärg5 2 2 5 2 4" xfId="5216" xr:uid="{00000000-0005-0000-0000-00009FA50000}"/>
    <cellStyle name="40% - Dekorfärg5 2 2 5 2 4 2" xfId="14101" xr:uid="{00000000-0005-0000-0000-0000A0A50000}"/>
    <cellStyle name="40% - Dekorfärg5 2 2 5 2 4 3" xfId="31598" xr:uid="{00000000-0005-0000-0000-0000A1A50000}"/>
    <cellStyle name="40% - Dekorfärg5 2 2 5 2 4_Tabell 6a K" xfId="24166" xr:uid="{00000000-0005-0000-0000-0000A2A50000}"/>
    <cellStyle name="40% - Dekorfärg5 2 2 5 2 5" xfId="9716" xr:uid="{00000000-0005-0000-0000-0000A3A50000}"/>
    <cellStyle name="40% - Dekorfärg5 2 2 5 2 5 2" xfId="52347" xr:uid="{00000000-0005-0000-0000-0000A4A50000}"/>
    <cellStyle name="40% - Dekorfärg5 2 2 5 2 5 2 2" xfId="52348" xr:uid="{00000000-0005-0000-0000-0000A5A50000}"/>
    <cellStyle name="40% - Dekorfärg5 2 2 5 2 5 3" xfId="52349" xr:uid="{00000000-0005-0000-0000-0000A6A50000}"/>
    <cellStyle name="40% - Dekorfärg5 2 2 5 2 6" xfId="27213" xr:uid="{00000000-0005-0000-0000-0000A7A50000}"/>
    <cellStyle name="40% - Dekorfärg5 2 2 5 2 7" xfId="52350" xr:uid="{00000000-0005-0000-0000-0000A8A50000}"/>
    <cellStyle name="40% - Dekorfärg5 2 2 5 2_Tabell 6a K" xfId="23632" xr:uid="{00000000-0005-0000-0000-0000A9A50000}"/>
    <cellStyle name="40% - Dekorfärg5 2 2 5 3" xfId="2008" xr:uid="{00000000-0005-0000-0000-0000AAA50000}"/>
    <cellStyle name="40% - Dekorfärg5 2 2 5 3 2" xfId="4200" xr:uid="{00000000-0005-0000-0000-0000ABA50000}"/>
    <cellStyle name="40% - Dekorfärg5 2 2 5 3 2 2" xfId="8586" xr:uid="{00000000-0005-0000-0000-0000ACA50000}"/>
    <cellStyle name="40% - Dekorfärg5 2 2 5 3 2 2 2" xfId="17471" xr:uid="{00000000-0005-0000-0000-0000ADA50000}"/>
    <cellStyle name="40% - Dekorfärg5 2 2 5 3 2 2 2 2" xfId="52351" xr:uid="{00000000-0005-0000-0000-0000AEA50000}"/>
    <cellStyle name="40% - Dekorfärg5 2 2 5 3 2 2 3" xfId="34968" xr:uid="{00000000-0005-0000-0000-0000AFA50000}"/>
    <cellStyle name="40% - Dekorfärg5 2 2 5 3 2 2_Tabell 6a K" xfId="25028" xr:uid="{00000000-0005-0000-0000-0000B0A50000}"/>
    <cellStyle name="40% - Dekorfärg5 2 2 5 3 2 3" xfId="13085" xr:uid="{00000000-0005-0000-0000-0000B1A50000}"/>
    <cellStyle name="40% - Dekorfärg5 2 2 5 3 2 4" xfId="30582" xr:uid="{00000000-0005-0000-0000-0000B2A50000}"/>
    <cellStyle name="40% - Dekorfärg5 2 2 5 3 2_Tabell 6a K" xfId="18618" xr:uid="{00000000-0005-0000-0000-0000B3A50000}"/>
    <cellStyle name="40% - Dekorfärg5 2 2 5 3 3" xfId="6393" xr:uid="{00000000-0005-0000-0000-0000B4A50000}"/>
    <cellStyle name="40% - Dekorfärg5 2 2 5 3 3 2" xfId="15278" xr:uid="{00000000-0005-0000-0000-0000B5A50000}"/>
    <cellStyle name="40% - Dekorfärg5 2 2 5 3 3 3" xfId="32775" xr:uid="{00000000-0005-0000-0000-0000B6A50000}"/>
    <cellStyle name="40% - Dekorfärg5 2 2 5 3 3_Tabell 6a K" xfId="24687" xr:uid="{00000000-0005-0000-0000-0000B7A50000}"/>
    <cellStyle name="40% - Dekorfärg5 2 2 5 3 4" xfId="10893" xr:uid="{00000000-0005-0000-0000-0000B8A50000}"/>
    <cellStyle name="40% - Dekorfärg5 2 2 5 3 4 2" xfId="52352" xr:uid="{00000000-0005-0000-0000-0000B9A50000}"/>
    <cellStyle name="40% - Dekorfärg5 2 2 5 3 4 2 2" xfId="52353" xr:uid="{00000000-0005-0000-0000-0000BAA50000}"/>
    <cellStyle name="40% - Dekorfärg5 2 2 5 3 4 3" xfId="52354" xr:uid="{00000000-0005-0000-0000-0000BBA50000}"/>
    <cellStyle name="40% - Dekorfärg5 2 2 5 3 5" xfId="28390" xr:uid="{00000000-0005-0000-0000-0000BCA50000}"/>
    <cellStyle name="40% - Dekorfärg5 2 2 5 3 6" xfId="52355" xr:uid="{00000000-0005-0000-0000-0000BDA50000}"/>
    <cellStyle name="40% - Dekorfärg5 2 2 5 3_Tabell 6a K" xfId="25352" xr:uid="{00000000-0005-0000-0000-0000BEA50000}"/>
    <cellStyle name="40% - Dekorfärg5 2 2 5 4" xfId="2599" xr:uid="{00000000-0005-0000-0000-0000BFA50000}"/>
    <cellStyle name="40% - Dekorfärg5 2 2 5 4 2" xfId="6985" xr:uid="{00000000-0005-0000-0000-0000C0A50000}"/>
    <cellStyle name="40% - Dekorfärg5 2 2 5 4 2 2" xfId="15870" xr:uid="{00000000-0005-0000-0000-0000C1A50000}"/>
    <cellStyle name="40% - Dekorfärg5 2 2 5 4 2 3" xfId="33367" xr:uid="{00000000-0005-0000-0000-0000C2A50000}"/>
    <cellStyle name="40% - Dekorfärg5 2 2 5 4 2_Tabell 6a K" xfId="21681" xr:uid="{00000000-0005-0000-0000-0000C3A50000}"/>
    <cellStyle name="40% - Dekorfärg5 2 2 5 4 3" xfId="11484" xr:uid="{00000000-0005-0000-0000-0000C4A50000}"/>
    <cellStyle name="40% - Dekorfärg5 2 2 5 4 3 2" xfId="52356" xr:uid="{00000000-0005-0000-0000-0000C5A50000}"/>
    <cellStyle name="40% - Dekorfärg5 2 2 5 4 3 2 2" xfId="52357" xr:uid="{00000000-0005-0000-0000-0000C6A50000}"/>
    <cellStyle name="40% - Dekorfärg5 2 2 5 4 3 3" xfId="52358" xr:uid="{00000000-0005-0000-0000-0000C7A50000}"/>
    <cellStyle name="40% - Dekorfärg5 2 2 5 4 4" xfId="28981" xr:uid="{00000000-0005-0000-0000-0000C8A50000}"/>
    <cellStyle name="40% - Dekorfärg5 2 2 5 4 5" xfId="52359" xr:uid="{00000000-0005-0000-0000-0000C9A50000}"/>
    <cellStyle name="40% - Dekorfärg5 2 2 5 4_Tabell 6a K" xfId="20017" xr:uid="{00000000-0005-0000-0000-0000CAA50000}"/>
    <cellStyle name="40% - Dekorfärg5 2 2 5 5" xfId="4792" xr:uid="{00000000-0005-0000-0000-0000CBA50000}"/>
    <cellStyle name="40% - Dekorfärg5 2 2 5 5 2" xfId="13677" xr:uid="{00000000-0005-0000-0000-0000CCA50000}"/>
    <cellStyle name="40% - Dekorfärg5 2 2 5 5 3" xfId="31174" xr:uid="{00000000-0005-0000-0000-0000CDA50000}"/>
    <cellStyle name="40% - Dekorfärg5 2 2 5 5_Tabell 6a K" xfId="26288" xr:uid="{00000000-0005-0000-0000-0000CEA50000}"/>
    <cellStyle name="40% - Dekorfärg5 2 2 5 6" xfId="9292" xr:uid="{00000000-0005-0000-0000-0000CFA50000}"/>
    <cellStyle name="40% - Dekorfärg5 2 2 5 6 2" xfId="52360" xr:uid="{00000000-0005-0000-0000-0000D0A50000}"/>
    <cellStyle name="40% - Dekorfärg5 2 2 5 6 2 2" xfId="52361" xr:uid="{00000000-0005-0000-0000-0000D1A50000}"/>
    <cellStyle name="40% - Dekorfärg5 2 2 5 6 3" xfId="52362" xr:uid="{00000000-0005-0000-0000-0000D2A50000}"/>
    <cellStyle name="40% - Dekorfärg5 2 2 5 7" xfId="26789" xr:uid="{00000000-0005-0000-0000-0000D3A50000}"/>
    <cellStyle name="40% - Dekorfärg5 2 2 5 8" xfId="52363" xr:uid="{00000000-0005-0000-0000-0000D4A50000}"/>
    <cellStyle name="40% - Dekorfärg5 2 2 5_Tabell 6a K" xfId="24843" xr:uid="{00000000-0005-0000-0000-0000D5A50000}"/>
    <cellStyle name="40% - Dekorfärg5 2 2 6" xfId="619" xr:uid="{00000000-0005-0000-0000-0000D6A50000}"/>
    <cellStyle name="40% - Dekorfärg5 2 2 6 2" xfId="2010" xr:uid="{00000000-0005-0000-0000-0000D7A50000}"/>
    <cellStyle name="40% - Dekorfärg5 2 2 6 2 2" xfId="4202" xr:uid="{00000000-0005-0000-0000-0000D8A50000}"/>
    <cellStyle name="40% - Dekorfärg5 2 2 6 2 2 2" xfId="8588" xr:uid="{00000000-0005-0000-0000-0000D9A50000}"/>
    <cellStyle name="40% - Dekorfärg5 2 2 6 2 2 2 2" xfId="17473" xr:uid="{00000000-0005-0000-0000-0000DAA50000}"/>
    <cellStyle name="40% - Dekorfärg5 2 2 6 2 2 2 2 2" xfId="52364" xr:uid="{00000000-0005-0000-0000-0000DBA50000}"/>
    <cellStyle name="40% - Dekorfärg5 2 2 6 2 2 2 3" xfId="34970" xr:uid="{00000000-0005-0000-0000-0000DCA50000}"/>
    <cellStyle name="40% - Dekorfärg5 2 2 6 2 2 2_Tabell 6a K" xfId="24339" xr:uid="{00000000-0005-0000-0000-0000DDA50000}"/>
    <cellStyle name="40% - Dekorfärg5 2 2 6 2 2 3" xfId="13087" xr:uid="{00000000-0005-0000-0000-0000DEA50000}"/>
    <cellStyle name="40% - Dekorfärg5 2 2 6 2 2 4" xfId="30584" xr:uid="{00000000-0005-0000-0000-0000DFA50000}"/>
    <cellStyle name="40% - Dekorfärg5 2 2 6 2 2_Tabell 6a K" xfId="18227" xr:uid="{00000000-0005-0000-0000-0000E0A50000}"/>
    <cellStyle name="40% - Dekorfärg5 2 2 6 2 3" xfId="6395" xr:uid="{00000000-0005-0000-0000-0000E1A50000}"/>
    <cellStyle name="40% - Dekorfärg5 2 2 6 2 3 2" xfId="15280" xr:uid="{00000000-0005-0000-0000-0000E2A50000}"/>
    <cellStyle name="40% - Dekorfärg5 2 2 6 2 3 3" xfId="32777" xr:uid="{00000000-0005-0000-0000-0000E3A50000}"/>
    <cellStyle name="40% - Dekorfärg5 2 2 6 2 3_Tabell 6a K" xfId="18386" xr:uid="{00000000-0005-0000-0000-0000E4A50000}"/>
    <cellStyle name="40% - Dekorfärg5 2 2 6 2 4" xfId="10895" xr:uid="{00000000-0005-0000-0000-0000E5A50000}"/>
    <cellStyle name="40% - Dekorfärg5 2 2 6 2 4 2" xfId="52365" xr:uid="{00000000-0005-0000-0000-0000E6A50000}"/>
    <cellStyle name="40% - Dekorfärg5 2 2 6 2 4 2 2" xfId="52366" xr:uid="{00000000-0005-0000-0000-0000E7A50000}"/>
    <cellStyle name="40% - Dekorfärg5 2 2 6 2 4 3" xfId="52367" xr:uid="{00000000-0005-0000-0000-0000E8A50000}"/>
    <cellStyle name="40% - Dekorfärg5 2 2 6 2 5" xfId="28392" xr:uid="{00000000-0005-0000-0000-0000E9A50000}"/>
    <cellStyle name="40% - Dekorfärg5 2 2 6 2 6" xfId="52368" xr:uid="{00000000-0005-0000-0000-0000EAA50000}"/>
    <cellStyle name="40% - Dekorfärg5 2 2 6 2_Tabell 6a K" xfId="23710" xr:uid="{00000000-0005-0000-0000-0000EBA50000}"/>
    <cellStyle name="40% - Dekorfärg5 2 2 6 3" xfId="2811" xr:uid="{00000000-0005-0000-0000-0000ECA50000}"/>
    <cellStyle name="40% - Dekorfärg5 2 2 6 3 2" xfId="7197" xr:uid="{00000000-0005-0000-0000-0000EDA50000}"/>
    <cellStyle name="40% - Dekorfärg5 2 2 6 3 2 2" xfId="16082" xr:uid="{00000000-0005-0000-0000-0000EEA50000}"/>
    <cellStyle name="40% - Dekorfärg5 2 2 6 3 2 3" xfId="33579" xr:uid="{00000000-0005-0000-0000-0000EFA50000}"/>
    <cellStyle name="40% - Dekorfärg5 2 2 6 3 2_Tabell 6a K" xfId="23852" xr:uid="{00000000-0005-0000-0000-0000F0A50000}"/>
    <cellStyle name="40% - Dekorfärg5 2 2 6 3 3" xfId="11696" xr:uid="{00000000-0005-0000-0000-0000F1A50000}"/>
    <cellStyle name="40% - Dekorfärg5 2 2 6 3 3 2" xfId="52369" xr:uid="{00000000-0005-0000-0000-0000F2A50000}"/>
    <cellStyle name="40% - Dekorfärg5 2 2 6 3 3 2 2" xfId="52370" xr:uid="{00000000-0005-0000-0000-0000F3A50000}"/>
    <cellStyle name="40% - Dekorfärg5 2 2 6 3 3 3" xfId="52371" xr:uid="{00000000-0005-0000-0000-0000F4A50000}"/>
    <cellStyle name="40% - Dekorfärg5 2 2 6 3 4" xfId="29193" xr:uid="{00000000-0005-0000-0000-0000F5A50000}"/>
    <cellStyle name="40% - Dekorfärg5 2 2 6 3 5" xfId="52372" xr:uid="{00000000-0005-0000-0000-0000F6A50000}"/>
    <cellStyle name="40% - Dekorfärg5 2 2 6 3_Tabell 6a K" xfId="17917" xr:uid="{00000000-0005-0000-0000-0000F7A50000}"/>
    <cellStyle name="40% - Dekorfärg5 2 2 6 4" xfId="5004" xr:uid="{00000000-0005-0000-0000-0000F8A50000}"/>
    <cellStyle name="40% - Dekorfärg5 2 2 6 4 2" xfId="13889" xr:uid="{00000000-0005-0000-0000-0000F9A50000}"/>
    <cellStyle name="40% - Dekorfärg5 2 2 6 4 3" xfId="31386" xr:uid="{00000000-0005-0000-0000-0000FAA50000}"/>
    <cellStyle name="40% - Dekorfärg5 2 2 6 4_Tabell 6a K" xfId="20503" xr:uid="{00000000-0005-0000-0000-0000FBA50000}"/>
    <cellStyle name="40% - Dekorfärg5 2 2 6 5" xfId="9504" xr:uid="{00000000-0005-0000-0000-0000FCA50000}"/>
    <cellStyle name="40% - Dekorfärg5 2 2 6 5 2" xfId="52373" xr:uid="{00000000-0005-0000-0000-0000FDA50000}"/>
    <cellStyle name="40% - Dekorfärg5 2 2 6 5 2 2" xfId="52374" xr:uid="{00000000-0005-0000-0000-0000FEA50000}"/>
    <cellStyle name="40% - Dekorfärg5 2 2 6 5 3" xfId="52375" xr:uid="{00000000-0005-0000-0000-0000FFA50000}"/>
    <cellStyle name="40% - Dekorfärg5 2 2 6 6" xfId="27001" xr:uid="{00000000-0005-0000-0000-000000A60000}"/>
    <cellStyle name="40% - Dekorfärg5 2 2 6 7" xfId="52376" xr:uid="{00000000-0005-0000-0000-000001A60000}"/>
    <cellStyle name="40% - Dekorfärg5 2 2 6_Tabell 6a K" xfId="22281" xr:uid="{00000000-0005-0000-0000-000002A60000}"/>
    <cellStyle name="40% - Dekorfärg5 2 2 7" xfId="1043" xr:uid="{00000000-0005-0000-0000-000003A60000}"/>
    <cellStyle name="40% - Dekorfärg5 2 2 7 2" xfId="2011" xr:uid="{00000000-0005-0000-0000-000004A60000}"/>
    <cellStyle name="40% - Dekorfärg5 2 2 7 2 2" xfId="4203" xr:uid="{00000000-0005-0000-0000-000005A60000}"/>
    <cellStyle name="40% - Dekorfärg5 2 2 7 2 2 2" xfId="8589" xr:uid="{00000000-0005-0000-0000-000006A60000}"/>
    <cellStyle name="40% - Dekorfärg5 2 2 7 2 2 2 2" xfId="17474" xr:uid="{00000000-0005-0000-0000-000007A60000}"/>
    <cellStyle name="40% - Dekorfärg5 2 2 7 2 2 2 2 2" xfId="52377" xr:uid="{00000000-0005-0000-0000-000008A60000}"/>
    <cellStyle name="40% - Dekorfärg5 2 2 7 2 2 2 3" xfId="34971" xr:uid="{00000000-0005-0000-0000-000009A60000}"/>
    <cellStyle name="40% - Dekorfärg5 2 2 7 2 2 2_Tabell 6a K" xfId="22516" xr:uid="{00000000-0005-0000-0000-00000AA60000}"/>
    <cellStyle name="40% - Dekorfärg5 2 2 7 2 2 3" xfId="13088" xr:uid="{00000000-0005-0000-0000-00000BA60000}"/>
    <cellStyle name="40% - Dekorfärg5 2 2 7 2 2 4" xfId="30585" xr:uid="{00000000-0005-0000-0000-00000CA60000}"/>
    <cellStyle name="40% - Dekorfärg5 2 2 7 2 2_Tabell 6a K" xfId="21748" xr:uid="{00000000-0005-0000-0000-00000DA60000}"/>
    <cellStyle name="40% - Dekorfärg5 2 2 7 2 3" xfId="6396" xr:uid="{00000000-0005-0000-0000-00000EA60000}"/>
    <cellStyle name="40% - Dekorfärg5 2 2 7 2 3 2" xfId="15281" xr:uid="{00000000-0005-0000-0000-00000FA60000}"/>
    <cellStyle name="40% - Dekorfärg5 2 2 7 2 3 3" xfId="32778" xr:uid="{00000000-0005-0000-0000-000010A60000}"/>
    <cellStyle name="40% - Dekorfärg5 2 2 7 2 3_Tabell 6a K" xfId="24360" xr:uid="{00000000-0005-0000-0000-000011A60000}"/>
    <cellStyle name="40% - Dekorfärg5 2 2 7 2 4" xfId="10896" xr:uid="{00000000-0005-0000-0000-000012A60000}"/>
    <cellStyle name="40% - Dekorfärg5 2 2 7 2 4 2" xfId="52378" xr:uid="{00000000-0005-0000-0000-000013A60000}"/>
    <cellStyle name="40% - Dekorfärg5 2 2 7 2 4 2 2" xfId="52379" xr:uid="{00000000-0005-0000-0000-000014A60000}"/>
    <cellStyle name="40% - Dekorfärg5 2 2 7 2 4 3" xfId="52380" xr:uid="{00000000-0005-0000-0000-000015A60000}"/>
    <cellStyle name="40% - Dekorfärg5 2 2 7 2 5" xfId="28393" xr:uid="{00000000-0005-0000-0000-000016A60000}"/>
    <cellStyle name="40% - Dekorfärg5 2 2 7 2 6" xfId="52381" xr:uid="{00000000-0005-0000-0000-000017A60000}"/>
    <cellStyle name="40% - Dekorfärg5 2 2 7 2_Tabell 6a K" xfId="21221" xr:uid="{00000000-0005-0000-0000-000018A60000}"/>
    <cellStyle name="40% - Dekorfärg5 2 2 7 3" xfId="3235" xr:uid="{00000000-0005-0000-0000-000019A60000}"/>
    <cellStyle name="40% - Dekorfärg5 2 2 7 3 2" xfId="7621" xr:uid="{00000000-0005-0000-0000-00001AA60000}"/>
    <cellStyle name="40% - Dekorfärg5 2 2 7 3 2 2" xfId="16506" xr:uid="{00000000-0005-0000-0000-00001BA60000}"/>
    <cellStyle name="40% - Dekorfärg5 2 2 7 3 2 3" xfId="34003" xr:uid="{00000000-0005-0000-0000-00001CA60000}"/>
    <cellStyle name="40% - Dekorfärg5 2 2 7 3 2_Tabell 6a K" xfId="24118" xr:uid="{00000000-0005-0000-0000-00001DA60000}"/>
    <cellStyle name="40% - Dekorfärg5 2 2 7 3 3" xfId="12120" xr:uid="{00000000-0005-0000-0000-00001EA60000}"/>
    <cellStyle name="40% - Dekorfärg5 2 2 7 3 3 2" xfId="52382" xr:uid="{00000000-0005-0000-0000-00001FA60000}"/>
    <cellStyle name="40% - Dekorfärg5 2 2 7 3 3 2 2" xfId="52383" xr:uid="{00000000-0005-0000-0000-000020A60000}"/>
    <cellStyle name="40% - Dekorfärg5 2 2 7 3 3 3" xfId="52384" xr:uid="{00000000-0005-0000-0000-000021A60000}"/>
    <cellStyle name="40% - Dekorfärg5 2 2 7 3 4" xfId="29617" xr:uid="{00000000-0005-0000-0000-000022A60000}"/>
    <cellStyle name="40% - Dekorfärg5 2 2 7 3 5" xfId="52385" xr:uid="{00000000-0005-0000-0000-000023A60000}"/>
    <cellStyle name="40% - Dekorfärg5 2 2 7 3_Tabell 6a K" xfId="26022" xr:uid="{00000000-0005-0000-0000-000024A60000}"/>
    <cellStyle name="40% - Dekorfärg5 2 2 7 4" xfId="5428" xr:uid="{00000000-0005-0000-0000-000025A60000}"/>
    <cellStyle name="40% - Dekorfärg5 2 2 7 4 2" xfId="14313" xr:uid="{00000000-0005-0000-0000-000026A60000}"/>
    <cellStyle name="40% - Dekorfärg5 2 2 7 4 3" xfId="31810" xr:uid="{00000000-0005-0000-0000-000027A60000}"/>
    <cellStyle name="40% - Dekorfärg5 2 2 7 4_Tabell 6a K" xfId="26361" xr:uid="{00000000-0005-0000-0000-000028A60000}"/>
    <cellStyle name="40% - Dekorfärg5 2 2 7 5" xfId="9928" xr:uid="{00000000-0005-0000-0000-000029A60000}"/>
    <cellStyle name="40% - Dekorfärg5 2 2 7 5 2" xfId="52386" xr:uid="{00000000-0005-0000-0000-00002AA60000}"/>
    <cellStyle name="40% - Dekorfärg5 2 2 7 5 2 2" xfId="52387" xr:uid="{00000000-0005-0000-0000-00002BA60000}"/>
    <cellStyle name="40% - Dekorfärg5 2 2 7 5 3" xfId="52388" xr:uid="{00000000-0005-0000-0000-00002CA60000}"/>
    <cellStyle name="40% - Dekorfärg5 2 2 7 6" xfId="27425" xr:uid="{00000000-0005-0000-0000-00002DA60000}"/>
    <cellStyle name="40% - Dekorfärg5 2 2 7 7" xfId="52389" xr:uid="{00000000-0005-0000-0000-00002EA60000}"/>
    <cellStyle name="40% - Dekorfärg5 2 2 7_Tabell 6a K" xfId="25829" xr:uid="{00000000-0005-0000-0000-00002FA60000}"/>
    <cellStyle name="40% - Dekorfärg5 2 2 8" xfId="1992" xr:uid="{00000000-0005-0000-0000-000030A60000}"/>
    <cellStyle name="40% - Dekorfärg5 2 2 8 2" xfId="4184" xr:uid="{00000000-0005-0000-0000-000031A60000}"/>
    <cellStyle name="40% - Dekorfärg5 2 2 8 2 2" xfId="8570" xr:uid="{00000000-0005-0000-0000-000032A60000}"/>
    <cellStyle name="40% - Dekorfärg5 2 2 8 2 2 2" xfId="17455" xr:uid="{00000000-0005-0000-0000-000033A60000}"/>
    <cellStyle name="40% - Dekorfärg5 2 2 8 2 2 2 2" xfId="52390" xr:uid="{00000000-0005-0000-0000-000034A60000}"/>
    <cellStyle name="40% - Dekorfärg5 2 2 8 2 2 3" xfId="34952" xr:uid="{00000000-0005-0000-0000-000035A60000}"/>
    <cellStyle name="40% - Dekorfärg5 2 2 8 2 2_Tabell 6a K" xfId="18871" xr:uid="{00000000-0005-0000-0000-000036A60000}"/>
    <cellStyle name="40% - Dekorfärg5 2 2 8 2 3" xfId="13069" xr:uid="{00000000-0005-0000-0000-000037A60000}"/>
    <cellStyle name="40% - Dekorfärg5 2 2 8 2 4" xfId="30566" xr:uid="{00000000-0005-0000-0000-000038A60000}"/>
    <cellStyle name="40% - Dekorfärg5 2 2 8 2_Tabell 6a K" xfId="26432" xr:uid="{00000000-0005-0000-0000-000039A60000}"/>
    <cellStyle name="40% - Dekorfärg5 2 2 8 3" xfId="6377" xr:uid="{00000000-0005-0000-0000-00003AA60000}"/>
    <cellStyle name="40% - Dekorfärg5 2 2 8 3 2" xfId="15262" xr:uid="{00000000-0005-0000-0000-00003BA60000}"/>
    <cellStyle name="40% - Dekorfärg5 2 2 8 3 3" xfId="32759" xr:uid="{00000000-0005-0000-0000-00003CA60000}"/>
    <cellStyle name="40% - Dekorfärg5 2 2 8 3_Tabell 6a K" xfId="17897" xr:uid="{00000000-0005-0000-0000-00003DA60000}"/>
    <cellStyle name="40% - Dekorfärg5 2 2 8 4" xfId="10877" xr:uid="{00000000-0005-0000-0000-00003EA60000}"/>
    <cellStyle name="40% - Dekorfärg5 2 2 8 4 2" xfId="52391" xr:uid="{00000000-0005-0000-0000-00003FA60000}"/>
    <cellStyle name="40% - Dekorfärg5 2 2 8 4 2 2" xfId="52392" xr:uid="{00000000-0005-0000-0000-000040A60000}"/>
    <cellStyle name="40% - Dekorfärg5 2 2 8 4 3" xfId="52393" xr:uid="{00000000-0005-0000-0000-000041A60000}"/>
    <cellStyle name="40% - Dekorfärg5 2 2 8 5" xfId="28374" xr:uid="{00000000-0005-0000-0000-000042A60000}"/>
    <cellStyle name="40% - Dekorfärg5 2 2 8 6" xfId="52394" xr:uid="{00000000-0005-0000-0000-000043A60000}"/>
    <cellStyle name="40% - Dekorfärg5 2 2 8_Tabell 6a K" xfId="22064" xr:uid="{00000000-0005-0000-0000-000044A60000}"/>
    <cellStyle name="40% - Dekorfärg5 2 2 9" xfId="2387" xr:uid="{00000000-0005-0000-0000-000045A60000}"/>
    <cellStyle name="40% - Dekorfärg5 2 2 9 2" xfId="6773" xr:uid="{00000000-0005-0000-0000-000046A60000}"/>
    <cellStyle name="40% - Dekorfärg5 2 2 9 2 2" xfId="15658" xr:uid="{00000000-0005-0000-0000-000047A60000}"/>
    <cellStyle name="40% - Dekorfärg5 2 2 9 2 3" xfId="33155" xr:uid="{00000000-0005-0000-0000-000048A60000}"/>
    <cellStyle name="40% - Dekorfärg5 2 2 9 2_Tabell 6a K" xfId="23484" xr:uid="{00000000-0005-0000-0000-000049A60000}"/>
    <cellStyle name="40% - Dekorfärg5 2 2 9 3" xfId="11272" xr:uid="{00000000-0005-0000-0000-00004AA60000}"/>
    <cellStyle name="40% - Dekorfärg5 2 2 9 3 2" xfId="52395" xr:uid="{00000000-0005-0000-0000-00004BA60000}"/>
    <cellStyle name="40% - Dekorfärg5 2 2 9 3 2 2" xfId="52396" xr:uid="{00000000-0005-0000-0000-00004CA60000}"/>
    <cellStyle name="40% - Dekorfärg5 2 2 9 3 3" xfId="52397" xr:uid="{00000000-0005-0000-0000-00004DA60000}"/>
    <cellStyle name="40% - Dekorfärg5 2 2 9 4" xfId="28769" xr:uid="{00000000-0005-0000-0000-00004EA60000}"/>
    <cellStyle name="40% - Dekorfärg5 2 2 9 5" xfId="52398" xr:uid="{00000000-0005-0000-0000-00004FA60000}"/>
    <cellStyle name="40% - Dekorfärg5 2 2 9_Tabell 6a K" xfId="19410" xr:uid="{00000000-0005-0000-0000-000050A60000}"/>
    <cellStyle name="40% - Dekorfärg5 2 2_Tabell 6a K" xfId="21415" xr:uid="{00000000-0005-0000-0000-000051A60000}"/>
    <cellStyle name="40% - Dekorfärg5 2 3" xfId="267" xr:uid="{00000000-0005-0000-0000-000052A60000}"/>
    <cellStyle name="40% - Dekorfärg5 2 3 10" xfId="52399" xr:uid="{00000000-0005-0000-0000-000053A60000}"/>
    <cellStyle name="40% - Dekorfärg5 2 3 11" xfId="52400" xr:uid="{00000000-0005-0000-0000-000054A60000}"/>
    <cellStyle name="40% - Dekorfärg5 2 3 2" xfId="479" xr:uid="{00000000-0005-0000-0000-000055A60000}"/>
    <cellStyle name="40% - Dekorfärg5 2 3 2 2" xfId="903" xr:uid="{00000000-0005-0000-0000-000056A60000}"/>
    <cellStyle name="40% - Dekorfärg5 2 3 2 2 2" xfId="2014" xr:uid="{00000000-0005-0000-0000-000057A60000}"/>
    <cellStyle name="40% - Dekorfärg5 2 3 2 2 2 2" xfId="4206" xr:uid="{00000000-0005-0000-0000-000058A60000}"/>
    <cellStyle name="40% - Dekorfärg5 2 3 2 2 2 2 2" xfId="8592" xr:uid="{00000000-0005-0000-0000-000059A60000}"/>
    <cellStyle name="40% - Dekorfärg5 2 3 2 2 2 2 2 2" xfId="17477" xr:uid="{00000000-0005-0000-0000-00005AA60000}"/>
    <cellStyle name="40% - Dekorfärg5 2 3 2 2 2 2 2 2 2" xfId="52401" xr:uid="{00000000-0005-0000-0000-00005BA60000}"/>
    <cellStyle name="40% - Dekorfärg5 2 3 2 2 2 2 2 3" xfId="34974" xr:uid="{00000000-0005-0000-0000-00005CA60000}"/>
    <cellStyle name="40% - Dekorfärg5 2 3 2 2 2 2 2_Tabell 6a K" xfId="24657" xr:uid="{00000000-0005-0000-0000-00005DA60000}"/>
    <cellStyle name="40% - Dekorfärg5 2 3 2 2 2 2 3" xfId="13091" xr:uid="{00000000-0005-0000-0000-00005EA60000}"/>
    <cellStyle name="40% - Dekorfärg5 2 3 2 2 2 2 4" xfId="30588" xr:uid="{00000000-0005-0000-0000-00005FA60000}"/>
    <cellStyle name="40% - Dekorfärg5 2 3 2 2 2 2_Tabell 6a K" xfId="24015" xr:uid="{00000000-0005-0000-0000-000060A60000}"/>
    <cellStyle name="40% - Dekorfärg5 2 3 2 2 2 3" xfId="6399" xr:uid="{00000000-0005-0000-0000-000061A60000}"/>
    <cellStyle name="40% - Dekorfärg5 2 3 2 2 2 3 2" xfId="15284" xr:uid="{00000000-0005-0000-0000-000062A60000}"/>
    <cellStyle name="40% - Dekorfärg5 2 3 2 2 2 3 3" xfId="32781" xr:uid="{00000000-0005-0000-0000-000063A60000}"/>
    <cellStyle name="40% - Dekorfärg5 2 3 2 2 2 3_Tabell 6a K" xfId="17845" xr:uid="{00000000-0005-0000-0000-000064A60000}"/>
    <cellStyle name="40% - Dekorfärg5 2 3 2 2 2 4" xfId="10899" xr:uid="{00000000-0005-0000-0000-000065A60000}"/>
    <cellStyle name="40% - Dekorfärg5 2 3 2 2 2 4 2" xfId="52402" xr:uid="{00000000-0005-0000-0000-000066A60000}"/>
    <cellStyle name="40% - Dekorfärg5 2 3 2 2 2 4 2 2" xfId="52403" xr:uid="{00000000-0005-0000-0000-000067A60000}"/>
    <cellStyle name="40% - Dekorfärg5 2 3 2 2 2 4 3" xfId="52404" xr:uid="{00000000-0005-0000-0000-000068A60000}"/>
    <cellStyle name="40% - Dekorfärg5 2 3 2 2 2 5" xfId="28396" xr:uid="{00000000-0005-0000-0000-000069A60000}"/>
    <cellStyle name="40% - Dekorfärg5 2 3 2 2 2 6" xfId="52405" xr:uid="{00000000-0005-0000-0000-00006AA60000}"/>
    <cellStyle name="40% - Dekorfärg5 2 3 2 2 2_Tabell 6a K" xfId="23486" xr:uid="{00000000-0005-0000-0000-00006BA60000}"/>
    <cellStyle name="40% - Dekorfärg5 2 3 2 2 3" xfId="3095" xr:uid="{00000000-0005-0000-0000-00006CA60000}"/>
    <cellStyle name="40% - Dekorfärg5 2 3 2 2 3 2" xfId="7481" xr:uid="{00000000-0005-0000-0000-00006DA60000}"/>
    <cellStyle name="40% - Dekorfärg5 2 3 2 2 3 2 2" xfId="16366" xr:uid="{00000000-0005-0000-0000-00006EA60000}"/>
    <cellStyle name="40% - Dekorfärg5 2 3 2 2 3 2 3" xfId="33863" xr:uid="{00000000-0005-0000-0000-00006FA60000}"/>
    <cellStyle name="40% - Dekorfärg5 2 3 2 2 3 2_Tabell 6a K" xfId="24023" xr:uid="{00000000-0005-0000-0000-000070A60000}"/>
    <cellStyle name="40% - Dekorfärg5 2 3 2 2 3 3" xfId="11980" xr:uid="{00000000-0005-0000-0000-000071A60000}"/>
    <cellStyle name="40% - Dekorfärg5 2 3 2 2 3 3 2" xfId="52406" xr:uid="{00000000-0005-0000-0000-000072A60000}"/>
    <cellStyle name="40% - Dekorfärg5 2 3 2 2 3 3 2 2" xfId="52407" xr:uid="{00000000-0005-0000-0000-000073A60000}"/>
    <cellStyle name="40% - Dekorfärg5 2 3 2 2 3 3 3" xfId="52408" xr:uid="{00000000-0005-0000-0000-000074A60000}"/>
    <cellStyle name="40% - Dekorfärg5 2 3 2 2 3 4" xfId="29477" xr:uid="{00000000-0005-0000-0000-000075A60000}"/>
    <cellStyle name="40% - Dekorfärg5 2 3 2 2 3 5" xfId="52409" xr:uid="{00000000-0005-0000-0000-000076A60000}"/>
    <cellStyle name="40% - Dekorfärg5 2 3 2 2 3_Tabell 6a K" xfId="21586" xr:uid="{00000000-0005-0000-0000-000077A60000}"/>
    <cellStyle name="40% - Dekorfärg5 2 3 2 2 4" xfId="5288" xr:uid="{00000000-0005-0000-0000-000078A60000}"/>
    <cellStyle name="40% - Dekorfärg5 2 3 2 2 4 2" xfId="14173" xr:uid="{00000000-0005-0000-0000-000079A60000}"/>
    <cellStyle name="40% - Dekorfärg5 2 3 2 2 4 3" xfId="31670" xr:uid="{00000000-0005-0000-0000-00007AA60000}"/>
    <cellStyle name="40% - Dekorfärg5 2 3 2 2 4_Tabell 6a K" xfId="22486" xr:uid="{00000000-0005-0000-0000-00007BA60000}"/>
    <cellStyle name="40% - Dekorfärg5 2 3 2 2 5" xfId="9788" xr:uid="{00000000-0005-0000-0000-00007CA60000}"/>
    <cellStyle name="40% - Dekorfärg5 2 3 2 2 5 2" xfId="52410" xr:uid="{00000000-0005-0000-0000-00007DA60000}"/>
    <cellStyle name="40% - Dekorfärg5 2 3 2 2 5 2 2" xfId="52411" xr:uid="{00000000-0005-0000-0000-00007EA60000}"/>
    <cellStyle name="40% - Dekorfärg5 2 3 2 2 5 3" xfId="52412" xr:uid="{00000000-0005-0000-0000-00007FA60000}"/>
    <cellStyle name="40% - Dekorfärg5 2 3 2 2 6" xfId="27285" xr:uid="{00000000-0005-0000-0000-000080A60000}"/>
    <cellStyle name="40% - Dekorfärg5 2 3 2 2 7" xfId="52413" xr:uid="{00000000-0005-0000-0000-000081A60000}"/>
    <cellStyle name="40% - Dekorfärg5 2 3 2 2_Tabell 6a K" xfId="21583" xr:uid="{00000000-0005-0000-0000-000082A60000}"/>
    <cellStyle name="40% - Dekorfärg5 2 3 2 3" xfId="2013" xr:uid="{00000000-0005-0000-0000-000083A60000}"/>
    <cellStyle name="40% - Dekorfärg5 2 3 2 3 2" xfId="4205" xr:uid="{00000000-0005-0000-0000-000084A60000}"/>
    <cellStyle name="40% - Dekorfärg5 2 3 2 3 2 2" xfId="8591" xr:uid="{00000000-0005-0000-0000-000085A60000}"/>
    <cellStyle name="40% - Dekorfärg5 2 3 2 3 2 2 2" xfId="17476" xr:uid="{00000000-0005-0000-0000-000086A60000}"/>
    <cellStyle name="40% - Dekorfärg5 2 3 2 3 2 2 2 2" xfId="52414" xr:uid="{00000000-0005-0000-0000-000087A60000}"/>
    <cellStyle name="40% - Dekorfärg5 2 3 2 3 2 2 3" xfId="34973" xr:uid="{00000000-0005-0000-0000-000088A60000}"/>
    <cellStyle name="40% - Dekorfärg5 2 3 2 3 2 2_Tabell 6a K" xfId="20584" xr:uid="{00000000-0005-0000-0000-000089A60000}"/>
    <cellStyle name="40% - Dekorfärg5 2 3 2 3 2 3" xfId="13090" xr:uid="{00000000-0005-0000-0000-00008AA60000}"/>
    <cellStyle name="40% - Dekorfärg5 2 3 2 3 2 4" xfId="30587" xr:uid="{00000000-0005-0000-0000-00008BA60000}"/>
    <cellStyle name="40% - Dekorfärg5 2 3 2 3 2_Tabell 6a K" xfId="25927" xr:uid="{00000000-0005-0000-0000-00008CA60000}"/>
    <cellStyle name="40% - Dekorfärg5 2 3 2 3 3" xfId="6398" xr:uid="{00000000-0005-0000-0000-00008DA60000}"/>
    <cellStyle name="40% - Dekorfärg5 2 3 2 3 3 2" xfId="15283" xr:uid="{00000000-0005-0000-0000-00008EA60000}"/>
    <cellStyle name="40% - Dekorfärg5 2 3 2 3 3 3" xfId="32780" xr:uid="{00000000-0005-0000-0000-00008FA60000}"/>
    <cellStyle name="40% - Dekorfärg5 2 3 2 3 3_Tabell 6a K" xfId="18766" xr:uid="{00000000-0005-0000-0000-000090A60000}"/>
    <cellStyle name="40% - Dekorfärg5 2 3 2 3 4" xfId="10898" xr:uid="{00000000-0005-0000-0000-000091A60000}"/>
    <cellStyle name="40% - Dekorfärg5 2 3 2 3 4 2" xfId="52415" xr:uid="{00000000-0005-0000-0000-000092A60000}"/>
    <cellStyle name="40% - Dekorfärg5 2 3 2 3 4 2 2" xfId="52416" xr:uid="{00000000-0005-0000-0000-000093A60000}"/>
    <cellStyle name="40% - Dekorfärg5 2 3 2 3 4 3" xfId="52417" xr:uid="{00000000-0005-0000-0000-000094A60000}"/>
    <cellStyle name="40% - Dekorfärg5 2 3 2 3 5" xfId="28395" xr:uid="{00000000-0005-0000-0000-000095A60000}"/>
    <cellStyle name="40% - Dekorfärg5 2 3 2 3 6" xfId="52418" xr:uid="{00000000-0005-0000-0000-000096A60000}"/>
    <cellStyle name="40% - Dekorfärg5 2 3 2 3_Tabell 6a K" xfId="22185" xr:uid="{00000000-0005-0000-0000-000097A60000}"/>
    <cellStyle name="40% - Dekorfärg5 2 3 2 4" xfId="2671" xr:uid="{00000000-0005-0000-0000-000098A60000}"/>
    <cellStyle name="40% - Dekorfärg5 2 3 2 4 2" xfId="7057" xr:uid="{00000000-0005-0000-0000-000099A60000}"/>
    <cellStyle name="40% - Dekorfärg5 2 3 2 4 2 2" xfId="15942" xr:uid="{00000000-0005-0000-0000-00009AA60000}"/>
    <cellStyle name="40% - Dekorfärg5 2 3 2 4 2 3" xfId="33439" xr:uid="{00000000-0005-0000-0000-00009BA60000}"/>
    <cellStyle name="40% - Dekorfärg5 2 3 2 4 2_Tabell 6a K" xfId="18538" xr:uid="{00000000-0005-0000-0000-00009CA60000}"/>
    <cellStyle name="40% - Dekorfärg5 2 3 2 4 3" xfId="11556" xr:uid="{00000000-0005-0000-0000-00009DA60000}"/>
    <cellStyle name="40% - Dekorfärg5 2 3 2 4 3 2" xfId="52419" xr:uid="{00000000-0005-0000-0000-00009EA60000}"/>
    <cellStyle name="40% - Dekorfärg5 2 3 2 4 3 2 2" xfId="52420" xr:uid="{00000000-0005-0000-0000-00009FA60000}"/>
    <cellStyle name="40% - Dekorfärg5 2 3 2 4 3 3" xfId="52421" xr:uid="{00000000-0005-0000-0000-0000A0A60000}"/>
    <cellStyle name="40% - Dekorfärg5 2 3 2 4 4" xfId="29053" xr:uid="{00000000-0005-0000-0000-0000A1A60000}"/>
    <cellStyle name="40% - Dekorfärg5 2 3 2 4 5" xfId="52422" xr:uid="{00000000-0005-0000-0000-0000A2A60000}"/>
    <cellStyle name="40% - Dekorfärg5 2 3 2 4_Tabell 6a K" xfId="25507" xr:uid="{00000000-0005-0000-0000-0000A3A60000}"/>
    <cellStyle name="40% - Dekorfärg5 2 3 2 5" xfId="4864" xr:uid="{00000000-0005-0000-0000-0000A4A60000}"/>
    <cellStyle name="40% - Dekorfärg5 2 3 2 5 2" xfId="13749" xr:uid="{00000000-0005-0000-0000-0000A5A60000}"/>
    <cellStyle name="40% - Dekorfärg5 2 3 2 5 3" xfId="31246" xr:uid="{00000000-0005-0000-0000-0000A6A60000}"/>
    <cellStyle name="40% - Dekorfärg5 2 3 2 5_Tabell 6a K" xfId="23586" xr:uid="{00000000-0005-0000-0000-0000A7A60000}"/>
    <cellStyle name="40% - Dekorfärg5 2 3 2 6" xfId="9364" xr:uid="{00000000-0005-0000-0000-0000A8A60000}"/>
    <cellStyle name="40% - Dekorfärg5 2 3 2 6 2" xfId="52423" xr:uid="{00000000-0005-0000-0000-0000A9A60000}"/>
    <cellStyle name="40% - Dekorfärg5 2 3 2 6 2 2" xfId="52424" xr:uid="{00000000-0005-0000-0000-0000AAA60000}"/>
    <cellStyle name="40% - Dekorfärg5 2 3 2 6 3" xfId="52425" xr:uid="{00000000-0005-0000-0000-0000ABA60000}"/>
    <cellStyle name="40% - Dekorfärg5 2 3 2 7" xfId="26861" xr:uid="{00000000-0005-0000-0000-0000ACA60000}"/>
    <cellStyle name="40% - Dekorfärg5 2 3 2 8" xfId="52426" xr:uid="{00000000-0005-0000-0000-0000ADA60000}"/>
    <cellStyle name="40% - Dekorfärg5 2 3 2_Tabell 6a K" xfId="26447" xr:uid="{00000000-0005-0000-0000-0000AEA60000}"/>
    <cellStyle name="40% - Dekorfärg5 2 3 3" xfId="691" xr:uid="{00000000-0005-0000-0000-0000AFA60000}"/>
    <cellStyle name="40% - Dekorfärg5 2 3 3 2" xfId="2015" xr:uid="{00000000-0005-0000-0000-0000B0A60000}"/>
    <cellStyle name="40% - Dekorfärg5 2 3 3 2 2" xfId="4207" xr:uid="{00000000-0005-0000-0000-0000B1A60000}"/>
    <cellStyle name="40% - Dekorfärg5 2 3 3 2 2 2" xfId="8593" xr:uid="{00000000-0005-0000-0000-0000B2A60000}"/>
    <cellStyle name="40% - Dekorfärg5 2 3 3 2 2 2 2" xfId="17478" xr:uid="{00000000-0005-0000-0000-0000B3A60000}"/>
    <cellStyle name="40% - Dekorfärg5 2 3 3 2 2 2 2 2" xfId="52427" xr:uid="{00000000-0005-0000-0000-0000B4A60000}"/>
    <cellStyle name="40% - Dekorfärg5 2 3 3 2 2 2 3" xfId="34975" xr:uid="{00000000-0005-0000-0000-0000B5A60000}"/>
    <cellStyle name="40% - Dekorfärg5 2 3 3 2 2 2_Tabell 6a K" xfId="21983" xr:uid="{00000000-0005-0000-0000-0000B6A60000}"/>
    <cellStyle name="40% - Dekorfärg5 2 3 3 2 2 3" xfId="13092" xr:uid="{00000000-0005-0000-0000-0000B7A60000}"/>
    <cellStyle name="40% - Dekorfärg5 2 3 3 2 2 4" xfId="30589" xr:uid="{00000000-0005-0000-0000-0000B8A60000}"/>
    <cellStyle name="40% - Dekorfärg5 2 3 3 2 2_Tabell 6a K" xfId="19776" xr:uid="{00000000-0005-0000-0000-0000B9A60000}"/>
    <cellStyle name="40% - Dekorfärg5 2 3 3 2 3" xfId="6400" xr:uid="{00000000-0005-0000-0000-0000BAA60000}"/>
    <cellStyle name="40% - Dekorfärg5 2 3 3 2 3 2" xfId="15285" xr:uid="{00000000-0005-0000-0000-0000BBA60000}"/>
    <cellStyle name="40% - Dekorfärg5 2 3 3 2 3 3" xfId="32782" xr:uid="{00000000-0005-0000-0000-0000BCA60000}"/>
    <cellStyle name="40% - Dekorfärg5 2 3 3 2 3_Tabell 6a K" xfId="25363" xr:uid="{00000000-0005-0000-0000-0000BDA60000}"/>
    <cellStyle name="40% - Dekorfärg5 2 3 3 2 4" xfId="10900" xr:uid="{00000000-0005-0000-0000-0000BEA60000}"/>
    <cellStyle name="40% - Dekorfärg5 2 3 3 2 4 2" xfId="52428" xr:uid="{00000000-0005-0000-0000-0000BFA60000}"/>
    <cellStyle name="40% - Dekorfärg5 2 3 3 2 4 2 2" xfId="52429" xr:uid="{00000000-0005-0000-0000-0000C0A60000}"/>
    <cellStyle name="40% - Dekorfärg5 2 3 3 2 4 3" xfId="52430" xr:uid="{00000000-0005-0000-0000-0000C1A60000}"/>
    <cellStyle name="40% - Dekorfärg5 2 3 3 2 5" xfId="28397" xr:uid="{00000000-0005-0000-0000-0000C2A60000}"/>
    <cellStyle name="40% - Dekorfärg5 2 3 3 2 6" xfId="52431" xr:uid="{00000000-0005-0000-0000-0000C3A60000}"/>
    <cellStyle name="40% - Dekorfärg5 2 3 3 2_Tabell 6a K" xfId="19509" xr:uid="{00000000-0005-0000-0000-0000C4A60000}"/>
    <cellStyle name="40% - Dekorfärg5 2 3 3 3" xfId="2883" xr:uid="{00000000-0005-0000-0000-0000C5A60000}"/>
    <cellStyle name="40% - Dekorfärg5 2 3 3 3 2" xfId="7269" xr:uid="{00000000-0005-0000-0000-0000C6A60000}"/>
    <cellStyle name="40% - Dekorfärg5 2 3 3 3 2 2" xfId="16154" xr:uid="{00000000-0005-0000-0000-0000C7A60000}"/>
    <cellStyle name="40% - Dekorfärg5 2 3 3 3 2 3" xfId="33651" xr:uid="{00000000-0005-0000-0000-0000C8A60000}"/>
    <cellStyle name="40% - Dekorfärg5 2 3 3 3 2_Tabell 6a K" xfId="25527" xr:uid="{00000000-0005-0000-0000-0000C9A60000}"/>
    <cellStyle name="40% - Dekorfärg5 2 3 3 3 3" xfId="11768" xr:uid="{00000000-0005-0000-0000-0000CAA60000}"/>
    <cellStyle name="40% - Dekorfärg5 2 3 3 3 3 2" xfId="52432" xr:uid="{00000000-0005-0000-0000-0000CBA60000}"/>
    <cellStyle name="40% - Dekorfärg5 2 3 3 3 3 2 2" xfId="52433" xr:uid="{00000000-0005-0000-0000-0000CCA60000}"/>
    <cellStyle name="40% - Dekorfärg5 2 3 3 3 3 3" xfId="52434" xr:uid="{00000000-0005-0000-0000-0000CDA60000}"/>
    <cellStyle name="40% - Dekorfärg5 2 3 3 3 4" xfId="29265" xr:uid="{00000000-0005-0000-0000-0000CEA60000}"/>
    <cellStyle name="40% - Dekorfärg5 2 3 3 3 5" xfId="52435" xr:uid="{00000000-0005-0000-0000-0000CFA60000}"/>
    <cellStyle name="40% - Dekorfärg5 2 3 3 3_Tabell 6a K" xfId="18193" xr:uid="{00000000-0005-0000-0000-0000D0A60000}"/>
    <cellStyle name="40% - Dekorfärg5 2 3 3 4" xfId="5076" xr:uid="{00000000-0005-0000-0000-0000D1A60000}"/>
    <cellStyle name="40% - Dekorfärg5 2 3 3 4 2" xfId="13961" xr:uid="{00000000-0005-0000-0000-0000D2A60000}"/>
    <cellStyle name="40% - Dekorfärg5 2 3 3 4 3" xfId="31458" xr:uid="{00000000-0005-0000-0000-0000D3A60000}"/>
    <cellStyle name="40% - Dekorfärg5 2 3 3 4_Tabell 6a K" xfId="19547" xr:uid="{00000000-0005-0000-0000-0000D4A60000}"/>
    <cellStyle name="40% - Dekorfärg5 2 3 3 5" xfId="9576" xr:uid="{00000000-0005-0000-0000-0000D5A60000}"/>
    <cellStyle name="40% - Dekorfärg5 2 3 3 5 2" xfId="52436" xr:uid="{00000000-0005-0000-0000-0000D6A60000}"/>
    <cellStyle name="40% - Dekorfärg5 2 3 3 5 2 2" xfId="52437" xr:uid="{00000000-0005-0000-0000-0000D7A60000}"/>
    <cellStyle name="40% - Dekorfärg5 2 3 3 5 3" xfId="52438" xr:uid="{00000000-0005-0000-0000-0000D8A60000}"/>
    <cellStyle name="40% - Dekorfärg5 2 3 3 6" xfId="27073" xr:uid="{00000000-0005-0000-0000-0000D9A60000}"/>
    <cellStyle name="40% - Dekorfärg5 2 3 3 7" xfId="52439" xr:uid="{00000000-0005-0000-0000-0000DAA60000}"/>
    <cellStyle name="40% - Dekorfärg5 2 3 3_Tabell 6a K" xfId="21150" xr:uid="{00000000-0005-0000-0000-0000DBA60000}"/>
    <cellStyle name="40% - Dekorfärg5 2 3 4" xfId="1115" xr:uid="{00000000-0005-0000-0000-0000DCA60000}"/>
    <cellStyle name="40% - Dekorfärg5 2 3 4 2" xfId="2016" xr:uid="{00000000-0005-0000-0000-0000DDA60000}"/>
    <cellStyle name="40% - Dekorfärg5 2 3 4 2 2" xfId="4208" xr:uid="{00000000-0005-0000-0000-0000DEA60000}"/>
    <cellStyle name="40% - Dekorfärg5 2 3 4 2 2 2" xfId="8594" xr:uid="{00000000-0005-0000-0000-0000DFA60000}"/>
    <cellStyle name="40% - Dekorfärg5 2 3 4 2 2 2 2" xfId="17479" xr:uid="{00000000-0005-0000-0000-0000E0A60000}"/>
    <cellStyle name="40% - Dekorfärg5 2 3 4 2 2 2 2 2" xfId="52440" xr:uid="{00000000-0005-0000-0000-0000E1A60000}"/>
    <cellStyle name="40% - Dekorfärg5 2 3 4 2 2 2 3" xfId="34976" xr:uid="{00000000-0005-0000-0000-0000E2A60000}"/>
    <cellStyle name="40% - Dekorfärg5 2 3 4 2 2 2_Tabell 6a K" xfId="21946" xr:uid="{00000000-0005-0000-0000-0000E3A60000}"/>
    <cellStyle name="40% - Dekorfärg5 2 3 4 2 2 3" xfId="13093" xr:uid="{00000000-0005-0000-0000-0000E4A60000}"/>
    <cellStyle name="40% - Dekorfärg5 2 3 4 2 2 4" xfId="30590" xr:uid="{00000000-0005-0000-0000-0000E5A60000}"/>
    <cellStyle name="40% - Dekorfärg5 2 3 4 2 2_Tabell 6a K" xfId="21680" xr:uid="{00000000-0005-0000-0000-0000E6A60000}"/>
    <cellStyle name="40% - Dekorfärg5 2 3 4 2 3" xfId="6401" xr:uid="{00000000-0005-0000-0000-0000E7A60000}"/>
    <cellStyle name="40% - Dekorfärg5 2 3 4 2 3 2" xfId="15286" xr:uid="{00000000-0005-0000-0000-0000E8A60000}"/>
    <cellStyle name="40% - Dekorfärg5 2 3 4 2 3 3" xfId="32783" xr:uid="{00000000-0005-0000-0000-0000E9A60000}"/>
    <cellStyle name="40% - Dekorfärg5 2 3 4 2 3_Tabell 6a K" xfId="26326" xr:uid="{00000000-0005-0000-0000-0000EAA60000}"/>
    <cellStyle name="40% - Dekorfärg5 2 3 4 2 4" xfId="10901" xr:uid="{00000000-0005-0000-0000-0000EBA60000}"/>
    <cellStyle name="40% - Dekorfärg5 2 3 4 2 4 2" xfId="52441" xr:uid="{00000000-0005-0000-0000-0000ECA60000}"/>
    <cellStyle name="40% - Dekorfärg5 2 3 4 2 4 2 2" xfId="52442" xr:uid="{00000000-0005-0000-0000-0000EDA60000}"/>
    <cellStyle name="40% - Dekorfärg5 2 3 4 2 4 3" xfId="52443" xr:uid="{00000000-0005-0000-0000-0000EEA60000}"/>
    <cellStyle name="40% - Dekorfärg5 2 3 4 2 5" xfId="28398" xr:uid="{00000000-0005-0000-0000-0000EFA60000}"/>
    <cellStyle name="40% - Dekorfärg5 2 3 4 2 6" xfId="52444" xr:uid="{00000000-0005-0000-0000-0000F0A60000}"/>
    <cellStyle name="40% - Dekorfärg5 2 3 4 2_Tabell 6a K" xfId="25491" xr:uid="{00000000-0005-0000-0000-0000F1A60000}"/>
    <cellStyle name="40% - Dekorfärg5 2 3 4 3" xfId="3307" xr:uid="{00000000-0005-0000-0000-0000F2A60000}"/>
    <cellStyle name="40% - Dekorfärg5 2 3 4 3 2" xfId="7693" xr:uid="{00000000-0005-0000-0000-0000F3A60000}"/>
    <cellStyle name="40% - Dekorfärg5 2 3 4 3 2 2" xfId="16578" xr:uid="{00000000-0005-0000-0000-0000F4A60000}"/>
    <cellStyle name="40% - Dekorfärg5 2 3 4 3 2 3" xfId="34075" xr:uid="{00000000-0005-0000-0000-0000F5A60000}"/>
    <cellStyle name="40% - Dekorfärg5 2 3 4 3 2_Tabell 6a K" xfId="17863" xr:uid="{00000000-0005-0000-0000-0000F6A60000}"/>
    <cellStyle name="40% - Dekorfärg5 2 3 4 3 3" xfId="12192" xr:uid="{00000000-0005-0000-0000-0000F7A60000}"/>
    <cellStyle name="40% - Dekorfärg5 2 3 4 3 3 2" xfId="52445" xr:uid="{00000000-0005-0000-0000-0000F8A60000}"/>
    <cellStyle name="40% - Dekorfärg5 2 3 4 3 3 2 2" xfId="52446" xr:uid="{00000000-0005-0000-0000-0000F9A60000}"/>
    <cellStyle name="40% - Dekorfärg5 2 3 4 3 3 3" xfId="52447" xr:uid="{00000000-0005-0000-0000-0000FAA60000}"/>
    <cellStyle name="40% - Dekorfärg5 2 3 4 3 4" xfId="29689" xr:uid="{00000000-0005-0000-0000-0000FBA60000}"/>
    <cellStyle name="40% - Dekorfärg5 2 3 4 3 5" xfId="52448" xr:uid="{00000000-0005-0000-0000-0000FCA60000}"/>
    <cellStyle name="40% - Dekorfärg5 2 3 4 3_Tabell 6a K" xfId="18296" xr:uid="{00000000-0005-0000-0000-0000FDA60000}"/>
    <cellStyle name="40% - Dekorfärg5 2 3 4 4" xfId="5500" xr:uid="{00000000-0005-0000-0000-0000FEA60000}"/>
    <cellStyle name="40% - Dekorfärg5 2 3 4 4 2" xfId="14385" xr:uid="{00000000-0005-0000-0000-0000FFA60000}"/>
    <cellStyle name="40% - Dekorfärg5 2 3 4 4 3" xfId="31882" xr:uid="{00000000-0005-0000-0000-000000A70000}"/>
    <cellStyle name="40% - Dekorfärg5 2 3 4 4_Tabell 6a K" xfId="20653" xr:uid="{00000000-0005-0000-0000-000001A70000}"/>
    <cellStyle name="40% - Dekorfärg5 2 3 4 5" xfId="10000" xr:uid="{00000000-0005-0000-0000-000002A70000}"/>
    <cellStyle name="40% - Dekorfärg5 2 3 4 5 2" xfId="52449" xr:uid="{00000000-0005-0000-0000-000003A70000}"/>
    <cellStyle name="40% - Dekorfärg5 2 3 4 5 2 2" xfId="52450" xr:uid="{00000000-0005-0000-0000-000004A70000}"/>
    <cellStyle name="40% - Dekorfärg5 2 3 4 5 3" xfId="52451" xr:uid="{00000000-0005-0000-0000-000005A70000}"/>
    <cellStyle name="40% - Dekorfärg5 2 3 4 6" xfId="27497" xr:uid="{00000000-0005-0000-0000-000006A70000}"/>
    <cellStyle name="40% - Dekorfärg5 2 3 4 7" xfId="52452" xr:uid="{00000000-0005-0000-0000-000007A70000}"/>
    <cellStyle name="40% - Dekorfärg5 2 3 4_Tabell 6a K" xfId="20555" xr:uid="{00000000-0005-0000-0000-000008A70000}"/>
    <cellStyle name="40% - Dekorfärg5 2 3 5" xfId="2012" xr:uid="{00000000-0005-0000-0000-000009A70000}"/>
    <cellStyle name="40% - Dekorfärg5 2 3 5 2" xfId="4204" xr:uid="{00000000-0005-0000-0000-00000AA70000}"/>
    <cellStyle name="40% - Dekorfärg5 2 3 5 2 2" xfId="8590" xr:uid="{00000000-0005-0000-0000-00000BA70000}"/>
    <cellStyle name="40% - Dekorfärg5 2 3 5 2 2 2" xfId="17475" xr:uid="{00000000-0005-0000-0000-00000CA70000}"/>
    <cellStyle name="40% - Dekorfärg5 2 3 5 2 2 2 2" xfId="52453" xr:uid="{00000000-0005-0000-0000-00000DA70000}"/>
    <cellStyle name="40% - Dekorfärg5 2 3 5 2 2 3" xfId="34972" xr:uid="{00000000-0005-0000-0000-00000EA70000}"/>
    <cellStyle name="40% - Dekorfärg5 2 3 5 2 2_Tabell 6a K" xfId="26021" xr:uid="{00000000-0005-0000-0000-00000FA70000}"/>
    <cellStyle name="40% - Dekorfärg5 2 3 5 2 3" xfId="13089" xr:uid="{00000000-0005-0000-0000-000010A70000}"/>
    <cellStyle name="40% - Dekorfärg5 2 3 5 2 4" xfId="30586" xr:uid="{00000000-0005-0000-0000-000011A70000}"/>
    <cellStyle name="40% - Dekorfärg5 2 3 5 2_Tabell 6a K" xfId="23320" xr:uid="{00000000-0005-0000-0000-000012A70000}"/>
    <cellStyle name="40% - Dekorfärg5 2 3 5 3" xfId="6397" xr:uid="{00000000-0005-0000-0000-000013A70000}"/>
    <cellStyle name="40% - Dekorfärg5 2 3 5 3 2" xfId="15282" xr:uid="{00000000-0005-0000-0000-000014A70000}"/>
    <cellStyle name="40% - Dekorfärg5 2 3 5 3 3" xfId="32779" xr:uid="{00000000-0005-0000-0000-000015A70000}"/>
    <cellStyle name="40% - Dekorfärg5 2 3 5 3_Tabell 6a K" xfId="26289" xr:uid="{00000000-0005-0000-0000-000016A70000}"/>
    <cellStyle name="40% - Dekorfärg5 2 3 5 4" xfId="10897" xr:uid="{00000000-0005-0000-0000-000017A70000}"/>
    <cellStyle name="40% - Dekorfärg5 2 3 5 4 2" xfId="52454" xr:uid="{00000000-0005-0000-0000-000018A70000}"/>
    <cellStyle name="40% - Dekorfärg5 2 3 5 4 2 2" xfId="52455" xr:uid="{00000000-0005-0000-0000-000019A70000}"/>
    <cellStyle name="40% - Dekorfärg5 2 3 5 4 3" xfId="52456" xr:uid="{00000000-0005-0000-0000-00001AA70000}"/>
    <cellStyle name="40% - Dekorfärg5 2 3 5 5" xfId="28394" xr:uid="{00000000-0005-0000-0000-00001BA70000}"/>
    <cellStyle name="40% - Dekorfärg5 2 3 5 6" xfId="52457" xr:uid="{00000000-0005-0000-0000-00001CA70000}"/>
    <cellStyle name="40% - Dekorfärg5 2 3 5_Tabell 6a K" xfId="24895" xr:uid="{00000000-0005-0000-0000-00001DA70000}"/>
    <cellStyle name="40% - Dekorfärg5 2 3 6" xfId="2459" xr:uid="{00000000-0005-0000-0000-00001EA70000}"/>
    <cellStyle name="40% - Dekorfärg5 2 3 6 2" xfId="6845" xr:uid="{00000000-0005-0000-0000-00001FA70000}"/>
    <cellStyle name="40% - Dekorfärg5 2 3 6 2 2" xfId="15730" xr:uid="{00000000-0005-0000-0000-000020A70000}"/>
    <cellStyle name="40% - Dekorfärg5 2 3 6 2 3" xfId="33227" xr:uid="{00000000-0005-0000-0000-000021A70000}"/>
    <cellStyle name="40% - Dekorfärg5 2 3 6 2_Tabell 6a K" xfId="21533" xr:uid="{00000000-0005-0000-0000-000022A70000}"/>
    <cellStyle name="40% - Dekorfärg5 2 3 6 3" xfId="11344" xr:uid="{00000000-0005-0000-0000-000023A70000}"/>
    <cellStyle name="40% - Dekorfärg5 2 3 6 3 2" xfId="52458" xr:uid="{00000000-0005-0000-0000-000024A70000}"/>
    <cellStyle name="40% - Dekorfärg5 2 3 6 3 2 2" xfId="52459" xr:uid="{00000000-0005-0000-0000-000025A70000}"/>
    <cellStyle name="40% - Dekorfärg5 2 3 6 3 3" xfId="52460" xr:uid="{00000000-0005-0000-0000-000026A70000}"/>
    <cellStyle name="40% - Dekorfärg5 2 3 6 4" xfId="28841" xr:uid="{00000000-0005-0000-0000-000027A70000}"/>
    <cellStyle name="40% - Dekorfärg5 2 3 6 5" xfId="52461" xr:uid="{00000000-0005-0000-0000-000028A70000}"/>
    <cellStyle name="40% - Dekorfärg5 2 3 6_Tabell 6a K" xfId="19822" xr:uid="{00000000-0005-0000-0000-000029A70000}"/>
    <cellStyle name="40% - Dekorfärg5 2 3 7" xfId="4652" xr:uid="{00000000-0005-0000-0000-00002AA70000}"/>
    <cellStyle name="40% - Dekorfärg5 2 3 7 2" xfId="13537" xr:uid="{00000000-0005-0000-0000-00002BA70000}"/>
    <cellStyle name="40% - Dekorfärg5 2 3 7 3" xfId="31034" xr:uid="{00000000-0005-0000-0000-00002CA70000}"/>
    <cellStyle name="40% - Dekorfärg5 2 3 7_Tabell 6a K" xfId="20972" xr:uid="{00000000-0005-0000-0000-00002DA70000}"/>
    <cellStyle name="40% - Dekorfärg5 2 3 8" xfId="9152" xr:uid="{00000000-0005-0000-0000-00002EA70000}"/>
    <cellStyle name="40% - Dekorfärg5 2 3 8 2" xfId="52462" xr:uid="{00000000-0005-0000-0000-00002FA70000}"/>
    <cellStyle name="40% - Dekorfärg5 2 3 8 2 2" xfId="52463" xr:uid="{00000000-0005-0000-0000-000030A70000}"/>
    <cellStyle name="40% - Dekorfärg5 2 3 8 3" xfId="52464" xr:uid="{00000000-0005-0000-0000-000031A70000}"/>
    <cellStyle name="40% - Dekorfärg5 2 3 9" xfId="26649" xr:uid="{00000000-0005-0000-0000-000032A70000}"/>
    <cellStyle name="40% - Dekorfärg5 2 3_Tabell 6a K" xfId="26189" xr:uid="{00000000-0005-0000-0000-000033A70000}"/>
    <cellStyle name="40% - Dekorfärg5 2 4" xfId="323" xr:uid="{00000000-0005-0000-0000-000034A70000}"/>
    <cellStyle name="40% - Dekorfärg5 2 4 10" xfId="52465" xr:uid="{00000000-0005-0000-0000-000035A70000}"/>
    <cellStyle name="40% - Dekorfärg5 2 4 11" xfId="52466" xr:uid="{00000000-0005-0000-0000-000036A70000}"/>
    <cellStyle name="40% - Dekorfärg5 2 4 2" xfId="535" xr:uid="{00000000-0005-0000-0000-000037A70000}"/>
    <cellStyle name="40% - Dekorfärg5 2 4 2 2" xfId="959" xr:uid="{00000000-0005-0000-0000-000038A70000}"/>
    <cellStyle name="40% - Dekorfärg5 2 4 2 2 2" xfId="2019" xr:uid="{00000000-0005-0000-0000-000039A70000}"/>
    <cellStyle name="40% - Dekorfärg5 2 4 2 2 2 2" xfId="4211" xr:uid="{00000000-0005-0000-0000-00003AA70000}"/>
    <cellStyle name="40% - Dekorfärg5 2 4 2 2 2 2 2" xfId="8597" xr:uid="{00000000-0005-0000-0000-00003BA70000}"/>
    <cellStyle name="40% - Dekorfärg5 2 4 2 2 2 2 2 2" xfId="17482" xr:uid="{00000000-0005-0000-0000-00003CA70000}"/>
    <cellStyle name="40% - Dekorfärg5 2 4 2 2 2 2 2 2 2" xfId="52467" xr:uid="{00000000-0005-0000-0000-00003DA70000}"/>
    <cellStyle name="40% - Dekorfärg5 2 4 2 2 2 2 2 3" xfId="34979" xr:uid="{00000000-0005-0000-0000-00003EA70000}"/>
    <cellStyle name="40% - Dekorfärg5 2 4 2 2 2 2 2_Tabell 6a K" xfId="22057" xr:uid="{00000000-0005-0000-0000-00003FA70000}"/>
    <cellStyle name="40% - Dekorfärg5 2 4 2 2 2 2 3" xfId="13096" xr:uid="{00000000-0005-0000-0000-000040A70000}"/>
    <cellStyle name="40% - Dekorfärg5 2 4 2 2 2 2 4" xfId="30593" xr:uid="{00000000-0005-0000-0000-000041A70000}"/>
    <cellStyle name="40% - Dekorfärg5 2 4 2 2 2 2_Tabell 6a K" xfId="24119" xr:uid="{00000000-0005-0000-0000-000042A70000}"/>
    <cellStyle name="40% - Dekorfärg5 2 4 2 2 2 3" xfId="6404" xr:uid="{00000000-0005-0000-0000-000043A70000}"/>
    <cellStyle name="40% - Dekorfärg5 2 4 2 2 2 3 2" xfId="15289" xr:uid="{00000000-0005-0000-0000-000044A70000}"/>
    <cellStyle name="40% - Dekorfärg5 2 4 2 2 2 3 3" xfId="32786" xr:uid="{00000000-0005-0000-0000-000045A70000}"/>
    <cellStyle name="40% - Dekorfärg5 2 4 2 2 2 3_Tabell 6a K" xfId="19382" xr:uid="{00000000-0005-0000-0000-000046A70000}"/>
    <cellStyle name="40% - Dekorfärg5 2 4 2 2 2 4" xfId="10904" xr:uid="{00000000-0005-0000-0000-000047A70000}"/>
    <cellStyle name="40% - Dekorfärg5 2 4 2 2 2 4 2" xfId="52468" xr:uid="{00000000-0005-0000-0000-000048A70000}"/>
    <cellStyle name="40% - Dekorfärg5 2 4 2 2 2 4 2 2" xfId="52469" xr:uid="{00000000-0005-0000-0000-000049A70000}"/>
    <cellStyle name="40% - Dekorfärg5 2 4 2 2 2 4 3" xfId="52470" xr:uid="{00000000-0005-0000-0000-00004AA70000}"/>
    <cellStyle name="40% - Dekorfärg5 2 4 2 2 2 5" xfId="28401" xr:uid="{00000000-0005-0000-0000-00004BA70000}"/>
    <cellStyle name="40% - Dekorfärg5 2 4 2 2 2 6" xfId="52471" xr:uid="{00000000-0005-0000-0000-00004CA70000}"/>
    <cellStyle name="40% - Dekorfärg5 2 4 2 2 2_Tabell 6a K" xfId="23851" xr:uid="{00000000-0005-0000-0000-00004DA70000}"/>
    <cellStyle name="40% - Dekorfärg5 2 4 2 2 3" xfId="3151" xr:uid="{00000000-0005-0000-0000-00004EA70000}"/>
    <cellStyle name="40% - Dekorfärg5 2 4 2 2 3 2" xfId="7537" xr:uid="{00000000-0005-0000-0000-00004FA70000}"/>
    <cellStyle name="40% - Dekorfärg5 2 4 2 2 3 2 2" xfId="16422" xr:uid="{00000000-0005-0000-0000-000050A70000}"/>
    <cellStyle name="40% - Dekorfärg5 2 4 2 2 3 2 3" xfId="33919" xr:uid="{00000000-0005-0000-0000-000051A70000}"/>
    <cellStyle name="40% - Dekorfärg5 2 4 2 2 3 2_Tabell 6a K" xfId="24786" xr:uid="{00000000-0005-0000-0000-000052A70000}"/>
    <cellStyle name="40% - Dekorfärg5 2 4 2 2 3 3" xfId="12036" xr:uid="{00000000-0005-0000-0000-000053A70000}"/>
    <cellStyle name="40% - Dekorfärg5 2 4 2 2 3 3 2" xfId="52472" xr:uid="{00000000-0005-0000-0000-000054A70000}"/>
    <cellStyle name="40% - Dekorfärg5 2 4 2 2 3 3 2 2" xfId="52473" xr:uid="{00000000-0005-0000-0000-000055A70000}"/>
    <cellStyle name="40% - Dekorfärg5 2 4 2 2 3 3 3" xfId="52474" xr:uid="{00000000-0005-0000-0000-000056A70000}"/>
    <cellStyle name="40% - Dekorfärg5 2 4 2 2 3 4" xfId="29533" xr:uid="{00000000-0005-0000-0000-000057A70000}"/>
    <cellStyle name="40% - Dekorfärg5 2 4 2 2 3 5" xfId="52475" xr:uid="{00000000-0005-0000-0000-000058A70000}"/>
    <cellStyle name="40% - Dekorfärg5 2 4 2 2 3_Tabell 6a K" xfId="22419" xr:uid="{00000000-0005-0000-0000-000059A70000}"/>
    <cellStyle name="40% - Dekorfärg5 2 4 2 2 4" xfId="5344" xr:uid="{00000000-0005-0000-0000-00005AA70000}"/>
    <cellStyle name="40% - Dekorfärg5 2 4 2 2 4 2" xfId="14229" xr:uid="{00000000-0005-0000-0000-00005BA70000}"/>
    <cellStyle name="40% - Dekorfärg5 2 4 2 2 4 3" xfId="31726" xr:uid="{00000000-0005-0000-0000-00005CA70000}"/>
    <cellStyle name="40% - Dekorfärg5 2 4 2 2 4_Tabell 6a K" xfId="19246" xr:uid="{00000000-0005-0000-0000-00005DA70000}"/>
    <cellStyle name="40% - Dekorfärg5 2 4 2 2 5" xfId="9844" xr:uid="{00000000-0005-0000-0000-00005EA70000}"/>
    <cellStyle name="40% - Dekorfärg5 2 4 2 2 5 2" xfId="52476" xr:uid="{00000000-0005-0000-0000-00005FA70000}"/>
    <cellStyle name="40% - Dekorfärg5 2 4 2 2 5 2 2" xfId="52477" xr:uid="{00000000-0005-0000-0000-000060A70000}"/>
    <cellStyle name="40% - Dekorfärg5 2 4 2 2 5 3" xfId="52478" xr:uid="{00000000-0005-0000-0000-000061A70000}"/>
    <cellStyle name="40% - Dekorfärg5 2 4 2 2 6" xfId="27341" xr:uid="{00000000-0005-0000-0000-000062A70000}"/>
    <cellStyle name="40% - Dekorfärg5 2 4 2 2 7" xfId="52479" xr:uid="{00000000-0005-0000-0000-000063A70000}"/>
    <cellStyle name="40% - Dekorfärg5 2 4 2 2_Tabell 6a K" xfId="20719" xr:uid="{00000000-0005-0000-0000-000064A70000}"/>
    <cellStyle name="40% - Dekorfärg5 2 4 2 3" xfId="2018" xr:uid="{00000000-0005-0000-0000-000065A70000}"/>
    <cellStyle name="40% - Dekorfärg5 2 4 2 3 2" xfId="4210" xr:uid="{00000000-0005-0000-0000-000066A70000}"/>
    <cellStyle name="40% - Dekorfärg5 2 4 2 3 2 2" xfId="8596" xr:uid="{00000000-0005-0000-0000-000067A70000}"/>
    <cellStyle name="40% - Dekorfärg5 2 4 2 3 2 2 2" xfId="17481" xr:uid="{00000000-0005-0000-0000-000068A70000}"/>
    <cellStyle name="40% - Dekorfärg5 2 4 2 3 2 2 2 2" xfId="52480" xr:uid="{00000000-0005-0000-0000-000069A70000}"/>
    <cellStyle name="40% - Dekorfärg5 2 4 2 3 2 2 3" xfId="34978" xr:uid="{00000000-0005-0000-0000-00006AA70000}"/>
    <cellStyle name="40% - Dekorfärg5 2 4 2 3 2 2_Tabell 6a K" xfId="25263" xr:uid="{00000000-0005-0000-0000-00006BA70000}"/>
    <cellStyle name="40% - Dekorfärg5 2 4 2 3 2 3" xfId="13095" xr:uid="{00000000-0005-0000-0000-00006CA70000}"/>
    <cellStyle name="40% - Dekorfärg5 2 4 2 3 2 4" xfId="30592" xr:uid="{00000000-0005-0000-0000-00006DA70000}"/>
    <cellStyle name="40% - Dekorfärg5 2 4 2 3 2_Tabell 6a K" xfId="24700" xr:uid="{00000000-0005-0000-0000-00006EA70000}"/>
    <cellStyle name="40% - Dekorfärg5 2 4 2 3 3" xfId="6403" xr:uid="{00000000-0005-0000-0000-00006FA70000}"/>
    <cellStyle name="40% - Dekorfärg5 2 4 2 3 3 2" xfId="15288" xr:uid="{00000000-0005-0000-0000-000070A70000}"/>
    <cellStyle name="40% - Dekorfärg5 2 4 2 3 3 3" xfId="32785" xr:uid="{00000000-0005-0000-0000-000071A70000}"/>
    <cellStyle name="40% - Dekorfärg5 2 4 2 3 3_Tabell 6a K" xfId="25847" xr:uid="{00000000-0005-0000-0000-000072A70000}"/>
    <cellStyle name="40% - Dekorfärg5 2 4 2 3 4" xfId="10903" xr:uid="{00000000-0005-0000-0000-000073A70000}"/>
    <cellStyle name="40% - Dekorfärg5 2 4 2 3 4 2" xfId="52481" xr:uid="{00000000-0005-0000-0000-000074A70000}"/>
    <cellStyle name="40% - Dekorfärg5 2 4 2 3 4 2 2" xfId="52482" xr:uid="{00000000-0005-0000-0000-000075A70000}"/>
    <cellStyle name="40% - Dekorfärg5 2 4 2 3 4 3" xfId="52483" xr:uid="{00000000-0005-0000-0000-000076A70000}"/>
    <cellStyle name="40% - Dekorfärg5 2 4 2 3 5" xfId="28400" xr:uid="{00000000-0005-0000-0000-000077A70000}"/>
    <cellStyle name="40% - Dekorfärg5 2 4 2 3 6" xfId="52484" xr:uid="{00000000-0005-0000-0000-000078A70000}"/>
    <cellStyle name="40% - Dekorfärg5 2 4 2 3_Tabell 6a K" xfId="22889" xr:uid="{00000000-0005-0000-0000-000079A70000}"/>
    <cellStyle name="40% - Dekorfärg5 2 4 2 4" xfId="2727" xr:uid="{00000000-0005-0000-0000-00007AA70000}"/>
    <cellStyle name="40% - Dekorfärg5 2 4 2 4 2" xfId="7113" xr:uid="{00000000-0005-0000-0000-00007BA70000}"/>
    <cellStyle name="40% - Dekorfärg5 2 4 2 4 2 2" xfId="15998" xr:uid="{00000000-0005-0000-0000-00007CA70000}"/>
    <cellStyle name="40% - Dekorfärg5 2 4 2 4 2 3" xfId="33495" xr:uid="{00000000-0005-0000-0000-00007DA70000}"/>
    <cellStyle name="40% - Dekorfärg5 2 4 2 4 2_Tabell 6a K" xfId="20527" xr:uid="{00000000-0005-0000-0000-00007EA70000}"/>
    <cellStyle name="40% - Dekorfärg5 2 4 2 4 3" xfId="11612" xr:uid="{00000000-0005-0000-0000-00007FA70000}"/>
    <cellStyle name="40% - Dekorfärg5 2 4 2 4 3 2" xfId="52485" xr:uid="{00000000-0005-0000-0000-000080A70000}"/>
    <cellStyle name="40% - Dekorfärg5 2 4 2 4 3 2 2" xfId="52486" xr:uid="{00000000-0005-0000-0000-000081A70000}"/>
    <cellStyle name="40% - Dekorfärg5 2 4 2 4 3 3" xfId="52487" xr:uid="{00000000-0005-0000-0000-000082A70000}"/>
    <cellStyle name="40% - Dekorfärg5 2 4 2 4 4" xfId="29109" xr:uid="{00000000-0005-0000-0000-000083A70000}"/>
    <cellStyle name="40% - Dekorfärg5 2 4 2 4 5" xfId="52488" xr:uid="{00000000-0005-0000-0000-000084A70000}"/>
    <cellStyle name="40% - Dekorfärg5 2 4 2 4_Tabell 6a K" xfId="24544" xr:uid="{00000000-0005-0000-0000-000085A70000}"/>
    <cellStyle name="40% - Dekorfärg5 2 4 2 5" xfId="4920" xr:uid="{00000000-0005-0000-0000-000086A70000}"/>
    <cellStyle name="40% - Dekorfärg5 2 4 2 5 2" xfId="13805" xr:uid="{00000000-0005-0000-0000-000087A70000}"/>
    <cellStyle name="40% - Dekorfärg5 2 4 2 5 3" xfId="31302" xr:uid="{00000000-0005-0000-0000-000088A70000}"/>
    <cellStyle name="40% - Dekorfärg5 2 4 2 5_Tabell 6a K" xfId="18804" xr:uid="{00000000-0005-0000-0000-000089A70000}"/>
    <cellStyle name="40% - Dekorfärg5 2 4 2 6" xfId="9420" xr:uid="{00000000-0005-0000-0000-00008AA70000}"/>
    <cellStyle name="40% - Dekorfärg5 2 4 2 6 2" xfId="52489" xr:uid="{00000000-0005-0000-0000-00008BA70000}"/>
    <cellStyle name="40% - Dekorfärg5 2 4 2 6 2 2" xfId="52490" xr:uid="{00000000-0005-0000-0000-00008CA70000}"/>
    <cellStyle name="40% - Dekorfärg5 2 4 2 6 3" xfId="52491" xr:uid="{00000000-0005-0000-0000-00008DA70000}"/>
    <cellStyle name="40% - Dekorfärg5 2 4 2 7" xfId="26917" xr:uid="{00000000-0005-0000-0000-00008EA70000}"/>
    <cellStyle name="40% - Dekorfärg5 2 4 2 8" xfId="52492" xr:uid="{00000000-0005-0000-0000-00008FA70000}"/>
    <cellStyle name="40% - Dekorfärg5 2 4 2_Tabell 6a K" xfId="22724" xr:uid="{00000000-0005-0000-0000-000090A70000}"/>
    <cellStyle name="40% - Dekorfärg5 2 4 3" xfId="747" xr:uid="{00000000-0005-0000-0000-000091A70000}"/>
    <cellStyle name="40% - Dekorfärg5 2 4 3 2" xfId="2020" xr:uid="{00000000-0005-0000-0000-000092A70000}"/>
    <cellStyle name="40% - Dekorfärg5 2 4 3 2 2" xfId="4212" xr:uid="{00000000-0005-0000-0000-000093A70000}"/>
    <cellStyle name="40% - Dekorfärg5 2 4 3 2 2 2" xfId="8598" xr:uid="{00000000-0005-0000-0000-000094A70000}"/>
    <cellStyle name="40% - Dekorfärg5 2 4 3 2 2 2 2" xfId="17483" xr:uid="{00000000-0005-0000-0000-000095A70000}"/>
    <cellStyle name="40% - Dekorfärg5 2 4 3 2 2 2 2 2" xfId="52493" xr:uid="{00000000-0005-0000-0000-000096A70000}"/>
    <cellStyle name="40% - Dekorfärg5 2 4 3 2 2 2 3" xfId="34980" xr:uid="{00000000-0005-0000-0000-000097A70000}"/>
    <cellStyle name="40% - Dekorfärg5 2 4 3 2 2 2_Tabell 6a K" xfId="8997" xr:uid="{00000000-0005-0000-0000-000098A70000}"/>
    <cellStyle name="40% - Dekorfärg5 2 4 3 2 2 3" xfId="13097" xr:uid="{00000000-0005-0000-0000-000099A70000}"/>
    <cellStyle name="40% - Dekorfärg5 2 4 3 2 2 4" xfId="30594" xr:uid="{00000000-0005-0000-0000-00009AA70000}"/>
    <cellStyle name="40% - Dekorfärg5 2 4 3 2 2_Tabell 6a K" xfId="20923" xr:uid="{00000000-0005-0000-0000-00009BA70000}"/>
    <cellStyle name="40% - Dekorfärg5 2 4 3 2 3" xfId="6405" xr:uid="{00000000-0005-0000-0000-00009CA70000}"/>
    <cellStyle name="40% - Dekorfärg5 2 4 3 2 3 2" xfId="15290" xr:uid="{00000000-0005-0000-0000-00009DA70000}"/>
    <cellStyle name="40% - Dekorfärg5 2 4 3 2 3 3" xfId="32787" xr:uid="{00000000-0005-0000-0000-00009EA70000}"/>
    <cellStyle name="40% - Dekorfärg5 2 4 3 2 3_Tabell 6a K" xfId="19909" xr:uid="{00000000-0005-0000-0000-00009FA70000}"/>
    <cellStyle name="40% - Dekorfärg5 2 4 3 2 4" xfId="10905" xr:uid="{00000000-0005-0000-0000-0000A0A70000}"/>
    <cellStyle name="40% - Dekorfärg5 2 4 3 2 4 2" xfId="52494" xr:uid="{00000000-0005-0000-0000-0000A1A70000}"/>
    <cellStyle name="40% - Dekorfärg5 2 4 3 2 4 2 2" xfId="52495" xr:uid="{00000000-0005-0000-0000-0000A2A70000}"/>
    <cellStyle name="40% - Dekorfärg5 2 4 3 2 4 3" xfId="52496" xr:uid="{00000000-0005-0000-0000-0000A3A70000}"/>
    <cellStyle name="40% - Dekorfärg5 2 4 3 2 5" xfId="28402" xr:uid="{00000000-0005-0000-0000-0000A4A70000}"/>
    <cellStyle name="40% - Dekorfärg5 2 4 3 2 6" xfId="52497" xr:uid="{00000000-0005-0000-0000-0000A5A70000}"/>
    <cellStyle name="40% - Dekorfärg5 2 4 3 2_Tabell 6a K" xfId="20357" xr:uid="{00000000-0005-0000-0000-0000A6A70000}"/>
    <cellStyle name="40% - Dekorfärg5 2 4 3 3" xfId="2939" xr:uid="{00000000-0005-0000-0000-0000A7A70000}"/>
    <cellStyle name="40% - Dekorfärg5 2 4 3 3 2" xfId="7325" xr:uid="{00000000-0005-0000-0000-0000A8A70000}"/>
    <cellStyle name="40% - Dekorfärg5 2 4 3 3 2 2" xfId="16210" xr:uid="{00000000-0005-0000-0000-0000A9A70000}"/>
    <cellStyle name="40% - Dekorfärg5 2 4 3 3 2 3" xfId="33707" xr:uid="{00000000-0005-0000-0000-0000AAA70000}"/>
    <cellStyle name="40% - Dekorfärg5 2 4 3 3 2_Tabell 6a K" xfId="19134" xr:uid="{00000000-0005-0000-0000-0000ABA70000}"/>
    <cellStyle name="40% - Dekorfärg5 2 4 3 3 3" xfId="11824" xr:uid="{00000000-0005-0000-0000-0000ACA70000}"/>
    <cellStyle name="40% - Dekorfärg5 2 4 3 3 3 2" xfId="52498" xr:uid="{00000000-0005-0000-0000-0000ADA70000}"/>
    <cellStyle name="40% - Dekorfärg5 2 4 3 3 3 2 2" xfId="52499" xr:uid="{00000000-0005-0000-0000-0000AEA70000}"/>
    <cellStyle name="40% - Dekorfärg5 2 4 3 3 3 3" xfId="52500" xr:uid="{00000000-0005-0000-0000-0000AFA70000}"/>
    <cellStyle name="40% - Dekorfärg5 2 4 3 3 4" xfId="29321" xr:uid="{00000000-0005-0000-0000-0000B0A70000}"/>
    <cellStyle name="40% - Dekorfärg5 2 4 3 3 5" xfId="52501" xr:uid="{00000000-0005-0000-0000-0000B1A70000}"/>
    <cellStyle name="40% - Dekorfärg5 2 4 3 3_Tabell 6a K" xfId="21572" xr:uid="{00000000-0005-0000-0000-0000B2A70000}"/>
    <cellStyle name="40% - Dekorfärg5 2 4 3 4" xfId="5132" xr:uid="{00000000-0005-0000-0000-0000B3A70000}"/>
    <cellStyle name="40% - Dekorfärg5 2 4 3 4 2" xfId="14017" xr:uid="{00000000-0005-0000-0000-0000B4A70000}"/>
    <cellStyle name="40% - Dekorfärg5 2 4 3 4 3" xfId="31514" xr:uid="{00000000-0005-0000-0000-0000B5A70000}"/>
    <cellStyle name="40% - Dekorfärg5 2 4 3 4_Tabell 6a K" xfId="22439" xr:uid="{00000000-0005-0000-0000-0000B6A70000}"/>
    <cellStyle name="40% - Dekorfärg5 2 4 3 5" xfId="9632" xr:uid="{00000000-0005-0000-0000-0000B7A70000}"/>
    <cellStyle name="40% - Dekorfärg5 2 4 3 5 2" xfId="52502" xr:uid="{00000000-0005-0000-0000-0000B8A70000}"/>
    <cellStyle name="40% - Dekorfärg5 2 4 3 5 2 2" xfId="52503" xr:uid="{00000000-0005-0000-0000-0000B9A70000}"/>
    <cellStyle name="40% - Dekorfärg5 2 4 3 5 3" xfId="52504" xr:uid="{00000000-0005-0000-0000-0000BAA70000}"/>
    <cellStyle name="40% - Dekorfärg5 2 4 3 6" xfId="27129" xr:uid="{00000000-0005-0000-0000-0000BBA70000}"/>
    <cellStyle name="40% - Dekorfärg5 2 4 3 7" xfId="52505" xr:uid="{00000000-0005-0000-0000-0000BCA70000}"/>
    <cellStyle name="40% - Dekorfärg5 2 4 3_Tabell 6a K" xfId="25060" xr:uid="{00000000-0005-0000-0000-0000BDA70000}"/>
    <cellStyle name="40% - Dekorfärg5 2 4 4" xfId="1171" xr:uid="{00000000-0005-0000-0000-0000BEA70000}"/>
    <cellStyle name="40% - Dekorfärg5 2 4 4 2" xfId="2021" xr:uid="{00000000-0005-0000-0000-0000BFA70000}"/>
    <cellStyle name="40% - Dekorfärg5 2 4 4 2 2" xfId="4213" xr:uid="{00000000-0005-0000-0000-0000C0A70000}"/>
    <cellStyle name="40% - Dekorfärg5 2 4 4 2 2 2" xfId="8599" xr:uid="{00000000-0005-0000-0000-0000C1A70000}"/>
    <cellStyle name="40% - Dekorfärg5 2 4 4 2 2 2 2" xfId="17484" xr:uid="{00000000-0005-0000-0000-0000C2A70000}"/>
    <cellStyle name="40% - Dekorfärg5 2 4 4 2 2 2 2 2" xfId="52506" xr:uid="{00000000-0005-0000-0000-0000C3A70000}"/>
    <cellStyle name="40% - Dekorfärg5 2 4 4 2 2 2 3" xfId="34981" xr:uid="{00000000-0005-0000-0000-0000C4A70000}"/>
    <cellStyle name="40% - Dekorfärg5 2 4 4 2 2 2_Tabell 6a K" xfId="24115" xr:uid="{00000000-0005-0000-0000-0000C5A70000}"/>
    <cellStyle name="40% - Dekorfärg5 2 4 4 2 2 3" xfId="13098" xr:uid="{00000000-0005-0000-0000-0000C6A70000}"/>
    <cellStyle name="40% - Dekorfärg5 2 4 4 2 2 4" xfId="30595" xr:uid="{00000000-0005-0000-0000-0000C7A70000}"/>
    <cellStyle name="40% - Dekorfärg5 2 4 4 2 2_Tabell 6a K" xfId="26023" xr:uid="{00000000-0005-0000-0000-0000C8A70000}"/>
    <cellStyle name="40% - Dekorfärg5 2 4 4 2 3" xfId="6406" xr:uid="{00000000-0005-0000-0000-0000C9A70000}"/>
    <cellStyle name="40% - Dekorfärg5 2 4 4 2 3 2" xfId="15291" xr:uid="{00000000-0005-0000-0000-0000CAA70000}"/>
    <cellStyle name="40% - Dekorfärg5 2 4 4 2 3 3" xfId="32788" xr:uid="{00000000-0005-0000-0000-0000CBA70000}"/>
    <cellStyle name="40% - Dekorfärg5 2 4 4 2 3_Tabell 6a K" xfId="23599" xr:uid="{00000000-0005-0000-0000-0000CCA70000}"/>
    <cellStyle name="40% - Dekorfärg5 2 4 4 2 4" xfId="10906" xr:uid="{00000000-0005-0000-0000-0000CDA70000}"/>
    <cellStyle name="40% - Dekorfärg5 2 4 4 2 4 2" xfId="52507" xr:uid="{00000000-0005-0000-0000-0000CEA70000}"/>
    <cellStyle name="40% - Dekorfärg5 2 4 4 2 4 2 2" xfId="52508" xr:uid="{00000000-0005-0000-0000-0000CFA70000}"/>
    <cellStyle name="40% - Dekorfärg5 2 4 4 2 4 3" xfId="52509" xr:uid="{00000000-0005-0000-0000-0000D0A70000}"/>
    <cellStyle name="40% - Dekorfärg5 2 4 4 2 5" xfId="28403" xr:uid="{00000000-0005-0000-0000-0000D1A70000}"/>
    <cellStyle name="40% - Dekorfärg5 2 4 4 2 6" xfId="52510" xr:uid="{00000000-0005-0000-0000-0000D2A70000}"/>
    <cellStyle name="40% - Dekorfärg5 2 4 4 2_Tabell 6a K" xfId="20299" xr:uid="{00000000-0005-0000-0000-0000D3A70000}"/>
    <cellStyle name="40% - Dekorfärg5 2 4 4 3" xfId="3363" xr:uid="{00000000-0005-0000-0000-0000D4A70000}"/>
    <cellStyle name="40% - Dekorfärg5 2 4 4 3 2" xfId="7749" xr:uid="{00000000-0005-0000-0000-0000D5A70000}"/>
    <cellStyle name="40% - Dekorfärg5 2 4 4 3 2 2" xfId="16634" xr:uid="{00000000-0005-0000-0000-0000D6A70000}"/>
    <cellStyle name="40% - Dekorfärg5 2 4 4 3 2 3" xfId="34131" xr:uid="{00000000-0005-0000-0000-0000D7A70000}"/>
    <cellStyle name="40% - Dekorfärg5 2 4 4 3 2_Tabell 6a K" xfId="19561" xr:uid="{00000000-0005-0000-0000-0000D8A70000}"/>
    <cellStyle name="40% - Dekorfärg5 2 4 4 3 3" xfId="12248" xr:uid="{00000000-0005-0000-0000-0000D9A70000}"/>
    <cellStyle name="40% - Dekorfärg5 2 4 4 3 3 2" xfId="52511" xr:uid="{00000000-0005-0000-0000-0000DAA70000}"/>
    <cellStyle name="40% - Dekorfärg5 2 4 4 3 3 2 2" xfId="52512" xr:uid="{00000000-0005-0000-0000-0000DBA70000}"/>
    <cellStyle name="40% - Dekorfärg5 2 4 4 3 3 3" xfId="52513" xr:uid="{00000000-0005-0000-0000-0000DCA70000}"/>
    <cellStyle name="40% - Dekorfärg5 2 4 4 3 4" xfId="29745" xr:uid="{00000000-0005-0000-0000-0000DDA70000}"/>
    <cellStyle name="40% - Dekorfärg5 2 4 4 3 5" xfId="52514" xr:uid="{00000000-0005-0000-0000-0000DEA70000}"/>
    <cellStyle name="40% - Dekorfärg5 2 4 4 3_Tabell 6a K" xfId="21043" xr:uid="{00000000-0005-0000-0000-0000DFA70000}"/>
    <cellStyle name="40% - Dekorfärg5 2 4 4 4" xfId="5556" xr:uid="{00000000-0005-0000-0000-0000E0A70000}"/>
    <cellStyle name="40% - Dekorfärg5 2 4 4 4 2" xfId="14441" xr:uid="{00000000-0005-0000-0000-0000E1A70000}"/>
    <cellStyle name="40% - Dekorfärg5 2 4 4 4 3" xfId="31938" xr:uid="{00000000-0005-0000-0000-0000E2A70000}"/>
    <cellStyle name="40% - Dekorfärg5 2 4 4 4_Tabell 6a K" xfId="21416" xr:uid="{00000000-0005-0000-0000-0000E3A70000}"/>
    <cellStyle name="40% - Dekorfärg5 2 4 4 5" xfId="10056" xr:uid="{00000000-0005-0000-0000-0000E4A70000}"/>
    <cellStyle name="40% - Dekorfärg5 2 4 4 5 2" xfId="52515" xr:uid="{00000000-0005-0000-0000-0000E5A70000}"/>
    <cellStyle name="40% - Dekorfärg5 2 4 4 5 2 2" xfId="52516" xr:uid="{00000000-0005-0000-0000-0000E6A70000}"/>
    <cellStyle name="40% - Dekorfärg5 2 4 4 5 3" xfId="52517" xr:uid="{00000000-0005-0000-0000-0000E7A70000}"/>
    <cellStyle name="40% - Dekorfärg5 2 4 4 6" xfId="27553" xr:uid="{00000000-0005-0000-0000-0000E8A70000}"/>
    <cellStyle name="40% - Dekorfärg5 2 4 4 7" xfId="52518" xr:uid="{00000000-0005-0000-0000-0000E9A70000}"/>
    <cellStyle name="40% - Dekorfärg5 2 4 4_Tabell 6a K" xfId="25316" xr:uid="{00000000-0005-0000-0000-0000EAA70000}"/>
    <cellStyle name="40% - Dekorfärg5 2 4 5" xfId="2017" xr:uid="{00000000-0005-0000-0000-0000EBA70000}"/>
    <cellStyle name="40% - Dekorfärg5 2 4 5 2" xfId="4209" xr:uid="{00000000-0005-0000-0000-0000ECA70000}"/>
    <cellStyle name="40% - Dekorfärg5 2 4 5 2 2" xfId="8595" xr:uid="{00000000-0005-0000-0000-0000EDA70000}"/>
    <cellStyle name="40% - Dekorfärg5 2 4 5 2 2 2" xfId="17480" xr:uid="{00000000-0005-0000-0000-0000EEA70000}"/>
    <cellStyle name="40% - Dekorfärg5 2 4 5 2 2 2 2" xfId="52519" xr:uid="{00000000-0005-0000-0000-0000EFA70000}"/>
    <cellStyle name="40% - Dekorfärg5 2 4 5 2 2 3" xfId="34977" xr:uid="{00000000-0005-0000-0000-0000F0A70000}"/>
    <cellStyle name="40% - Dekorfärg5 2 4 5 2 2_Tabell 6a K" xfId="23093" xr:uid="{00000000-0005-0000-0000-0000F1A70000}"/>
    <cellStyle name="40% - Dekorfärg5 2 4 5 2 3" xfId="13094" xr:uid="{00000000-0005-0000-0000-0000F2A70000}"/>
    <cellStyle name="40% - Dekorfärg5 2 4 5 2 4" xfId="30591" xr:uid="{00000000-0005-0000-0000-0000F3A70000}"/>
    <cellStyle name="40% - Dekorfärg5 2 4 5 2_Tabell 6a K" xfId="22529" xr:uid="{00000000-0005-0000-0000-0000F4A70000}"/>
    <cellStyle name="40% - Dekorfärg5 2 4 5 3" xfId="6402" xr:uid="{00000000-0005-0000-0000-0000F5A70000}"/>
    <cellStyle name="40% - Dekorfärg5 2 4 5 3 2" xfId="15287" xr:uid="{00000000-0005-0000-0000-0000F6A70000}"/>
    <cellStyle name="40% - Dekorfärg5 2 4 5 3 3" xfId="32784" xr:uid="{00000000-0005-0000-0000-0000F7A70000}"/>
    <cellStyle name="40% - Dekorfärg5 2 4 5 3_Tabell 6a K" xfId="26340" xr:uid="{00000000-0005-0000-0000-0000F8A70000}"/>
    <cellStyle name="40% - Dekorfärg5 2 4 5 4" xfId="10902" xr:uid="{00000000-0005-0000-0000-0000F9A70000}"/>
    <cellStyle name="40% - Dekorfärg5 2 4 5 4 2" xfId="52520" xr:uid="{00000000-0005-0000-0000-0000FAA70000}"/>
    <cellStyle name="40% - Dekorfärg5 2 4 5 4 2 2" xfId="52521" xr:uid="{00000000-0005-0000-0000-0000FBA70000}"/>
    <cellStyle name="40% - Dekorfärg5 2 4 5 4 3" xfId="52522" xr:uid="{00000000-0005-0000-0000-0000FCA70000}"/>
    <cellStyle name="40% - Dekorfärg5 2 4 5 5" xfId="28399" xr:uid="{00000000-0005-0000-0000-0000FDA70000}"/>
    <cellStyle name="40% - Dekorfärg5 2 4 5 6" xfId="52523" xr:uid="{00000000-0005-0000-0000-0000FEA70000}"/>
    <cellStyle name="40% - Dekorfärg5 2 4 5_Tabell 6a K" xfId="18979" xr:uid="{00000000-0005-0000-0000-0000FFA70000}"/>
    <cellStyle name="40% - Dekorfärg5 2 4 6" xfId="2515" xr:uid="{00000000-0005-0000-0000-000000A80000}"/>
    <cellStyle name="40% - Dekorfärg5 2 4 6 2" xfId="6901" xr:uid="{00000000-0005-0000-0000-000001A80000}"/>
    <cellStyle name="40% - Dekorfärg5 2 4 6 2 2" xfId="15786" xr:uid="{00000000-0005-0000-0000-000002A80000}"/>
    <cellStyle name="40% - Dekorfärg5 2 4 6 2 3" xfId="33283" xr:uid="{00000000-0005-0000-0000-000003A80000}"/>
    <cellStyle name="40% - Dekorfärg5 2 4 6 2_Tabell 6a K" xfId="25007" xr:uid="{00000000-0005-0000-0000-000004A80000}"/>
    <cellStyle name="40% - Dekorfärg5 2 4 6 3" xfId="11400" xr:uid="{00000000-0005-0000-0000-000005A80000}"/>
    <cellStyle name="40% - Dekorfärg5 2 4 6 3 2" xfId="52524" xr:uid="{00000000-0005-0000-0000-000006A80000}"/>
    <cellStyle name="40% - Dekorfärg5 2 4 6 3 2 2" xfId="52525" xr:uid="{00000000-0005-0000-0000-000007A80000}"/>
    <cellStyle name="40% - Dekorfärg5 2 4 6 3 3" xfId="52526" xr:uid="{00000000-0005-0000-0000-000008A80000}"/>
    <cellStyle name="40% - Dekorfärg5 2 4 6 4" xfId="28897" xr:uid="{00000000-0005-0000-0000-000009A80000}"/>
    <cellStyle name="40% - Dekorfärg5 2 4 6 5" xfId="52527" xr:uid="{00000000-0005-0000-0000-00000AA80000}"/>
    <cellStyle name="40% - Dekorfärg5 2 4 6_Tabell 6a K" xfId="20046" xr:uid="{00000000-0005-0000-0000-00000BA80000}"/>
    <cellStyle name="40% - Dekorfärg5 2 4 7" xfId="4708" xr:uid="{00000000-0005-0000-0000-00000CA80000}"/>
    <cellStyle name="40% - Dekorfärg5 2 4 7 2" xfId="13593" xr:uid="{00000000-0005-0000-0000-00000DA80000}"/>
    <cellStyle name="40% - Dekorfärg5 2 4 7 3" xfId="31090" xr:uid="{00000000-0005-0000-0000-00000EA80000}"/>
    <cellStyle name="40% - Dekorfärg5 2 4 7_Tabell 6a K" xfId="24558" xr:uid="{00000000-0005-0000-0000-00000FA80000}"/>
    <cellStyle name="40% - Dekorfärg5 2 4 8" xfId="9208" xr:uid="{00000000-0005-0000-0000-000010A80000}"/>
    <cellStyle name="40% - Dekorfärg5 2 4 8 2" xfId="52528" xr:uid="{00000000-0005-0000-0000-000011A80000}"/>
    <cellStyle name="40% - Dekorfärg5 2 4 8 2 2" xfId="52529" xr:uid="{00000000-0005-0000-0000-000012A80000}"/>
    <cellStyle name="40% - Dekorfärg5 2 4 8 3" xfId="52530" xr:uid="{00000000-0005-0000-0000-000013A80000}"/>
    <cellStyle name="40% - Dekorfärg5 2 4 9" xfId="26705" xr:uid="{00000000-0005-0000-0000-000014A80000}"/>
    <cellStyle name="40% - Dekorfärg5 2 4_Tabell 6a K" xfId="23963" xr:uid="{00000000-0005-0000-0000-000015A80000}"/>
    <cellStyle name="40% - Dekorfärg5 2 5" xfId="228" xr:uid="{00000000-0005-0000-0000-000016A80000}"/>
    <cellStyle name="40% - Dekorfärg5 2 5 10" xfId="52531" xr:uid="{00000000-0005-0000-0000-000017A80000}"/>
    <cellStyle name="40% - Dekorfärg5 2 5 11" xfId="52532" xr:uid="{00000000-0005-0000-0000-000018A80000}"/>
    <cellStyle name="40% - Dekorfärg5 2 5 2" xfId="440" xr:uid="{00000000-0005-0000-0000-000019A80000}"/>
    <cellStyle name="40% - Dekorfärg5 2 5 2 2" xfId="864" xr:uid="{00000000-0005-0000-0000-00001AA80000}"/>
    <cellStyle name="40% - Dekorfärg5 2 5 2 2 2" xfId="2024" xr:uid="{00000000-0005-0000-0000-00001BA80000}"/>
    <cellStyle name="40% - Dekorfärg5 2 5 2 2 2 2" xfId="4216" xr:uid="{00000000-0005-0000-0000-00001CA80000}"/>
    <cellStyle name="40% - Dekorfärg5 2 5 2 2 2 2 2" xfId="8602" xr:uid="{00000000-0005-0000-0000-00001DA80000}"/>
    <cellStyle name="40% - Dekorfärg5 2 5 2 2 2 2 2 2" xfId="17487" xr:uid="{00000000-0005-0000-0000-00001EA80000}"/>
    <cellStyle name="40% - Dekorfärg5 2 5 2 2 2 2 2 2 2" xfId="52533" xr:uid="{00000000-0005-0000-0000-00001FA80000}"/>
    <cellStyle name="40% - Dekorfärg5 2 5 2 2 2 2 2 3" xfId="34984" xr:uid="{00000000-0005-0000-0000-000020A80000}"/>
    <cellStyle name="40% - Dekorfärg5 2 5 2 2 2 2 2_Tabell 6a K" xfId="23715" xr:uid="{00000000-0005-0000-0000-000021A80000}"/>
    <cellStyle name="40% - Dekorfärg5 2 5 2 2 2 2 3" xfId="13101" xr:uid="{00000000-0005-0000-0000-000022A80000}"/>
    <cellStyle name="40% - Dekorfärg5 2 5 2 2 2 2 4" xfId="30598" xr:uid="{00000000-0005-0000-0000-000023A80000}"/>
    <cellStyle name="40% - Dekorfärg5 2 5 2 2 2 2_Tabell 6a K" xfId="26388" xr:uid="{00000000-0005-0000-0000-000024A80000}"/>
    <cellStyle name="40% - Dekorfärg5 2 5 2 2 2 3" xfId="6409" xr:uid="{00000000-0005-0000-0000-000025A80000}"/>
    <cellStyle name="40% - Dekorfärg5 2 5 2 2 2 3 2" xfId="15294" xr:uid="{00000000-0005-0000-0000-000026A80000}"/>
    <cellStyle name="40% - Dekorfärg5 2 5 2 2 2 3 3" xfId="32791" xr:uid="{00000000-0005-0000-0000-000027A80000}"/>
    <cellStyle name="40% - Dekorfärg5 2 5 2 2 2 3_Tabell 6a K" xfId="24336" xr:uid="{00000000-0005-0000-0000-000028A80000}"/>
    <cellStyle name="40% - Dekorfärg5 2 5 2 2 2 4" xfId="10909" xr:uid="{00000000-0005-0000-0000-000029A80000}"/>
    <cellStyle name="40% - Dekorfärg5 2 5 2 2 2 4 2" xfId="52534" xr:uid="{00000000-0005-0000-0000-00002AA80000}"/>
    <cellStyle name="40% - Dekorfärg5 2 5 2 2 2 4 2 2" xfId="52535" xr:uid="{00000000-0005-0000-0000-00002BA80000}"/>
    <cellStyle name="40% - Dekorfärg5 2 5 2 2 2 4 3" xfId="52536" xr:uid="{00000000-0005-0000-0000-00002CA80000}"/>
    <cellStyle name="40% - Dekorfärg5 2 5 2 2 2 5" xfId="28406" xr:uid="{00000000-0005-0000-0000-00002DA80000}"/>
    <cellStyle name="40% - Dekorfärg5 2 5 2 2 2 6" xfId="52537" xr:uid="{00000000-0005-0000-0000-00002EA80000}"/>
    <cellStyle name="40% - Dekorfärg5 2 5 2 2 2_Tabell 6a K" xfId="19772" xr:uid="{00000000-0005-0000-0000-00002FA80000}"/>
    <cellStyle name="40% - Dekorfärg5 2 5 2 2 3" xfId="3056" xr:uid="{00000000-0005-0000-0000-000030A80000}"/>
    <cellStyle name="40% - Dekorfärg5 2 5 2 2 3 2" xfId="7442" xr:uid="{00000000-0005-0000-0000-000031A80000}"/>
    <cellStyle name="40% - Dekorfärg5 2 5 2 2 3 2 2" xfId="16327" xr:uid="{00000000-0005-0000-0000-000032A80000}"/>
    <cellStyle name="40% - Dekorfärg5 2 5 2 2 3 2 3" xfId="33824" xr:uid="{00000000-0005-0000-0000-000033A80000}"/>
    <cellStyle name="40% - Dekorfärg5 2 5 2 2 3 2_Tabell 6a K" xfId="20976" xr:uid="{00000000-0005-0000-0000-000034A80000}"/>
    <cellStyle name="40% - Dekorfärg5 2 5 2 2 3 3" xfId="11941" xr:uid="{00000000-0005-0000-0000-000035A80000}"/>
    <cellStyle name="40% - Dekorfärg5 2 5 2 2 3 3 2" xfId="52538" xr:uid="{00000000-0005-0000-0000-000036A80000}"/>
    <cellStyle name="40% - Dekorfärg5 2 5 2 2 3 3 2 2" xfId="52539" xr:uid="{00000000-0005-0000-0000-000037A80000}"/>
    <cellStyle name="40% - Dekorfärg5 2 5 2 2 3 3 3" xfId="52540" xr:uid="{00000000-0005-0000-0000-000038A80000}"/>
    <cellStyle name="40% - Dekorfärg5 2 5 2 2 3 4" xfId="29438" xr:uid="{00000000-0005-0000-0000-000039A80000}"/>
    <cellStyle name="40% - Dekorfärg5 2 5 2 2 3 5" xfId="52541" xr:uid="{00000000-0005-0000-0000-00003AA80000}"/>
    <cellStyle name="40% - Dekorfärg5 2 5 2 2 3_Tabell 6a K" xfId="18638" xr:uid="{00000000-0005-0000-0000-00003BA80000}"/>
    <cellStyle name="40% - Dekorfärg5 2 5 2 2 4" xfId="5249" xr:uid="{00000000-0005-0000-0000-00003CA80000}"/>
    <cellStyle name="40% - Dekorfärg5 2 5 2 2 4 2" xfId="14134" xr:uid="{00000000-0005-0000-0000-00003DA80000}"/>
    <cellStyle name="40% - Dekorfärg5 2 5 2 2 4 3" xfId="31631" xr:uid="{00000000-0005-0000-0000-00003EA80000}"/>
    <cellStyle name="40% - Dekorfärg5 2 5 2 2 4_Tabell 6a K" xfId="23319" xr:uid="{00000000-0005-0000-0000-00003FA80000}"/>
    <cellStyle name="40% - Dekorfärg5 2 5 2 2 5" xfId="9749" xr:uid="{00000000-0005-0000-0000-000040A80000}"/>
    <cellStyle name="40% - Dekorfärg5 2 5 2 2 5 2" xfId="52542" xr:uid="{00000000-0005-0000-0000-000041A80000}"/>
    <cellStyle name="40% - Dekorfärg5 2 5 2 2 5 2 2" xfId="52543" xr:uid="{00000000-0005-0000-0000-000042A80000}"/>
    <cellStyle name="40% - Dekorfärg5 2 5 2 2 5 3" xfId="52544" xr:uid="{00000000-0005-0000-0000-000043A80000}"/>
    <cellStyle name="40% - Dekorfärg5 2 5 2 2 6" xfId="27246" xr:uid="{00000000-0005-0000-0000-000044A80000}"/>
    <cellStyle name="40% - Dekorfärg5 2 5 2 2 7" xfId="52545" xr:uid="{00000000-0005-0000-0000-000045A80000}"/>
    <cellStyle name="40% - Dekorfärg5 2 5 2 2_Tabell 6a K" xfId="18399" xr:uid="{00000000-0005-0000-0000-000046A80000}"/>
    <cellStyle name="40% - Dekorfärg5 2 5 2 3" xfId="2023" xr:uid="{00000000-0005-0000-0000-000047A80000}"/>
    <cellStyle name="40% - Dekorfärg5 2 5 2 3 2" xfId="4215" xr:uid="{00000000-0005-0000-0000-000048A80000}"/>
    <cellStyle name="40% - Dekorfärg5 2 5 2 3 2 2" xfId="8601" xr:uid="{00000000-0005-0000-0000-000049A80000}"/>
    <cellStyle name="40% - Dekorfärg5 2 5 2 3 2 2 2" xfId="17486" xr:uid="{00000000-0005-0000-0000-00004AA80000}"/>
    <cellStyle name="40% - Dekorfärg5 2 5 2 3 2 2 2 2" xfId="52546" xr:uid="{00000000-0005-0000-0000-00004BA80000}"/>
    <cellStyle name="40% - Dekorfärg5 2 5 2 3 2 2 3" xfId="34983" xr:uid="{00000000-0005-0000-0000-00004CA80000}"/>
    <cellStyle name="40% - Dekorfärg5 2 5 2 3 2 2_Tabell 6a K" xfId="21494" xr:uid="{00000000-0005-0000-0000-00004DA80000}"/>
    <cellStyle name="40% - Dekorfärg5 2 5 2 3 2 3" xfId="13100" xr:uid="{00000000-0005-0000-0000-00004EA80000}"/>
    <cellStyle name="40% - Dekorfärg5 2 5 2 3 2 4" xfId="30597" xr:uid="{00000000-0005-0000-0000-00004FA80000}"/>
    <cellStyle name="40% - Dekorfärg5 2 5 2 3 2_Tabell 6a K" xfId="26285" xr:uid="{00000000-0005-0000-0000-000050A80000}"/>
    <cellStyle name="40% - Dekorfärg5 2 5 2 3 3" xfId="6408" xr:uid="{00000000-0005-0000-0000-000051A80000}"/>
    <cellStyle name="40% - Dekorfärg5 2 5 2 3 3 2" xfId="15293" xr:uid="{00000000-0005-0000-0000-000052A80000}"/>
    <cellStyle name="40% - Dekorfärg5 2 5 2 3 3 3" xfId="32790" xr:uid="{00000000-0005-0000-0000-000053A80000}"/>
    <cellStyle name="40% - Dekorfärg5 2 5 2 3 3_Tabell 6a K" xfId="21222" xr:uid="{00000000-0005-0000-0000-000054A80000}"/>
    <cellStyle name="40% - Dekorfärg5 2 5 2 3 4" xfId="10908" xr:uid="{00000000-0005-0000-0000-000055A80000}"/>
    <cellStyle name="40% - Dekorfärg5 2 5 2 3 4 2" xfId="52547" xr:uid="{00000000-0005-0000-0000-000056A80000}"/>
    <cellStyle name="40% - Dekorfärg5 2 5 2 3 4 2 2" xfId="52548" xr:uid="{00000000-0005-0000-0000-000057A80000}"/>
    <cellStyle name="40% - Dekorfärg5 2 5 2 3 4 3" xfId="52549" xr:uid="{00000000-0005-0000-0000-000058A80000}"/>
    <cellStyle name="40% - Dekorfärg5 2 5 2 3 5" xfId="28405" xr:uid="{00000000-0005-0000-0000-000059A80000}"/>
    <cellStyle name="40% - Dekorfärg5 2 5 2 3 6" xfId="52550" xr:uid="{00000000-0005-0000-0000-00005AA80000}"/>
    <cellStyle name="40% - Dekorfärg5 2 5 2 3_Tabell 6a K" xfId="21682" xr:uid="{00000000-0005-0000-0000-00005BA80000}"/>
    <cellStyle name="40% - Dekorfärg5 2 5 2 4" xfId="2632" xr:uid="{00000000-0005-0000-0000-00005CA80000}"/>
    <cellStyle name="40% - Dekorfärg5 2 5 2 4 2" xfId="7018" xr:uid="{00000000-0005-0000-0000-00005DA80000}"/>
    <cellStyle name="40% - Dekorfärg5 2 5 2 4 2 2" xfId="15903" xr:uid="{00000000-0005-0000-0000-00005EA80000}"/>
    <cellStyle name="40% - Dekorfärg5 2 5 2 4 2 3" xfId="33400" xr:uid="{00000000-0005-0000-0000-00005FA80000}"/>
    <cellStyle name="40% - Dekorfärg5 2 5 2 4 2_Tabell 6a K" xfId="23587" xr:uid="{00000000-0005-0000-0000-000060A80000}"/>
    <cellStyle name="40% - Dekorfärg5 2 5 2 4 3" xfId="11517" xr:uid="{00000000-0005-0000-0000-000061A80000}"/>
    <cellStyle name="40% - Dekorfärg5 2 5 2 4 3 2" xfId="52551" xr:uid="{00000000-0005-0000-0000-000062A80000}"/>
    <cellStyle name="40% - Dekorfärg5 2 5 2 4 3 2 2" xfId="52552" xr:uid="{00000000-0005-0000-0000-000063A80000}"/>
    <cellStyle name="40% - Dekorfärg5 2 5 2 4 3 3" xfId="52553" xr:uid="{00000000-0005-0000-0000-000064A80000}"/>
    <cellStyle name="40% - Dekorfärg5 2 5 2 4 4" xfId="29014" xr:uid="{00000000-0005-0000-0000-000065A80000}"/>
    <cellStyle name="40% - Dekorfärg5 2 5 2 4 5" xfId="52554" xr:uid="{00000000-0005-0000-0000-000066A80000}"/>
    <cellStyle name="40% - Dekorfärg5 2 5 2 4_Tabell 6a K" xfId="17883" xr:uid="{00000000-0005-0000-0000-000067A80000}"/>
    <cellStyle name="40% - Dekorfärg5 2 5 2 5" xfId="4825" xr:uid="{00000000-0005-0000-0000-000068A80000}"/>
    <cellStyle name="40% - Dekorfärg5 2 5 2 5 2" xfId="13710" xr:uid="{00000000-0005-0000-0000-000069A80000}"/>
    <cellStyle name="40% - Dekorfärg5 2 5 2 5 3" xfId="31207" xr:uid="{00000000-0005-0000-0000-00006AA80000}"/>
    <cellStyle name="40% - Dekorfärg5 2 5 2 5_Tabell 6a K" xfId="25490" xr:uid="{00000000-0005-0000-0000-00006BA80000}"/>
    <cellStyle name="40% - Dekorfärg5 2 5 2 6" xfId="9325" xr:uid="{00000000-0005-0000-0000-00006CA80000}"/>
    <cellStyle name="40% - Dekorfärg5 2 5 2 6 2" xfId="52555" xr:uid="{00000000-0005-0000-0000-00006DA80000}"/>
    <cellStyle name="40% - Dekorfärg5 2 5 2 6 2 2" xfId="52556" xr:uid="{00000000-0005-0000-0000-00006EA80000}"/>
    <cellStyle name="40% - Dekorfärg5 2 5 2 6 3" xfId="52557" xr:uid="{00000000-0005-0000-0000-00006FA80000}"/>
    <cellStyle name="40% - Dekorfärg5 2 5 2 7" xfId="26822" xr:uid="{00000000-0005-0000-0000-000070A80000}"/>
    <cellStyle name="40% - Dekorfärg5 2 5 2 8" xfId="52558" xr:uid="{00000000-0005-0000-0000-000071A80000}"/>
    <cellStyle name="40% - Dekorfärg5 2 5 2_Tabell 6a K" xfId="21149" xr:uid="{00000000-0005-0000-0000-000072A80000}"/>
    <cellStyle name="40% - Dekorfärg5 2 5 3" xfId="652" xr:uid="{00000000-0005-0000-0000-000073A80000}"/>
    <cellStyle name="40% - Dekorfärg5 2 5 3 2" xfId="2025" xr:uid="{00000000-0005-0000-0000-000074A80000}"/>
    <cellStyle name="40% - Dekorfärg5 2 5 3 2 2" xfId="4217" xr:uid="{00000000-0005-0000-0000-000075A80000}"/>
    <cellStyle name="40% - Dekorfärg5 2 5 3 2 2 2" xfId="8603" xr:uid="{00000000-0005-0000-0000-000076A80000}"/>
    <cellStyle name="40% - Dekorfärg5 2 5 3 2 2 2 2" xfId="17488" xr:uid="{00000000-0005-0000-0000-000077A80000}"/>
    <cellStyle name="40% - Dekorfärg5 2 5 3 2 2 2 2 2" xfId="52559" xr:uid="{00000000-0005-0000-0000-000078A80000}"/>
    <cellStyle name="40% - Dekorfärg5 2 5 3 2 2 2 3" xfId="34985" xr:uid="{00000000-0005-0000-0000-000079A80000}"/>
    <cellStyle name="40% - Dekorfärg5 2 5 3 2 2 2_Tabell 6a K" xfId="19900" xr:uid="{00000000-0005-0000-0000-00007AA80000}"/>
    <cellStyle name="40% - Dekorfärg5 2 5 3 2 2 3" xfId="13102" xr:uid="{00000000-0005-0000-0000-00007BA80000}"/>
    <cellStyle name="40% - Dekorfärg5 2 5 3 2 2 4" xfId="30599" xr:uid="{00000000-0005-0000-0000-00007CA80000}"/>
    <cellStyle name="40% - Dekorfärg5 2 5 3 2 2_Tabell 6a K" xfId="19855" xr:uid="{00000000-0005-0000-0000-00007DA80000}"/>
    <cellStyle name="40% - Dekorfärg5 2 5 3 2 3" xfId="6410" xr:uid="{00000000-0005-0000-0000-00007EA80000}"/>
    <cellStyle name="40% - Dekorfärg5 2 5 3 2 3 2" xfId="15295" xr:uid="{00000000-0005-0000-0000-00007FA80000}"/>
    <cellStyle name="40% - Dekorfärg5 2 5 3 2 3 3" xfId="32792" xr:uid="{00000000-0005-0000-0000-000080A80000}"/>
    <cellStyle name="40% - Dekorfärg5 2 5 3 2 3_Tabell 6a K" xfId="22096" xr:uid="{00000000-0005-0000-0000-000081A80000}"/>
    <cellStyle name="40% - Dekorfärg5 2 5 3 2 4" xfId="10910" xr:uid="{00000000-0005-0000-0000-000082A80000}"/>
    <cellStyle name="40% - Dekorfärg5 2 5 3 2 4 2" xfId="52560" xr:uid="{00000000-0005-0000-0000-000083A80000}"/>
    <cellStyle name="40% - Dekorfärg5 2 5 3 2 4 2 2" xfId="52561" xr:uid="{00000000-0005-0000-0000-000084A80000}"/>
    <cellStyle name="40% - Dekorfärg5 2 5 3 2 4 3" xfId="52562" xr:uid="{00000000-0005-0000-0000-000085A80000}"/>
    <cellStyle name="40% - Dekorfärg5 2 5 3 2 5" xfId="28407" xr:uid="{00000000-0005-0000-0000-000086A80000}"/>
    <cellStyle name="40% - Dekorfärg5 2 5 3 2 6" xfId="52563" xr:uid="{00000000-0005-0000-0000-000087A80000}"/>
    <cellStyle name="40% - Dekorfärg5 2 5 3 2_Tabell 6a K" xfId="21942" xr:uid="{00000000-0005-0000-0000-000088A80000}"/>
    <cellStyle name="40% - Dekorfärg5 2 5 3 3" xfId="2844" xr:uid="{00000000-0005-0000-0000-000089A80000}"/>
    <cellStyle name="40% - Dekorfärg5 2 5 3 3 2" xfId="7230" xr:uid="{00000000-0005-0000-0000-00008AA80000}"/>
    <cellStyle name="40% - Dekorfärg5 2 5 3 3 2 2" xfId="16115" xr:uid="{00000000-0005-0000-0000-00008BA80000}"/>
    <cellStyle name="40% - Dekorfärg5 2 5 3 3 2 3" xfId="33612" xr:uid="{00000000-0005-0000-0000-00008CA80000}"/>
    <cellStyle name="40% - Dekorfärg5 2 5 3 3 2_Tabell 6a K" xfId="19108" xr:uid="{00000000-0005-0000-0000-00008DA80000}"/>
    <cellStyle name="40% - Dekorfärg5 2 5 3 3 3" xfId="11729" xr:uid="{00000000-0005-0000-0000-00008EA80000}"/>
    <cellStyle name="40% - Dekorfärg5 2 5 3 3 3 2" xfId="52564" xr:uid="{00000000-0005-0000-0000-00008FA80000}"/>
    <cellStyle name="40% - Dekorfärg5 2 5 3 3 3 2 2" xfId="52565" xr:uid="{00000000-0005-0000-0000-000090A80000}"/>
    <cellStyle name="40% - Dekorfärg5 2 5 3 3 3 3" xfId="52566" xr:uid="{00000000-0005-0000-0000-000091A80000}"/>
    <cellStyle name="40% - Dekorfärg5 2 5 3 3 4" xfId="29226" xr:uid="{00000000-0005-0000-0000-000092A80000}"/>
    <cellStyle name="40% - Dekorfärg5 2 5 3 3 5" xfId="52567" xr:uid="{00000000-0005-0000-0000-000093A80000}"/>
    <cellStyle name="40% - Dekorfärg5 2 5 3 3_Tabell 6a K" xfId="21564" xr:uid="{00000000-0005-0000-0000-000094A80000}"/>
    <cellStyle name="40% - Dekorfärg5 2 5 3 4" xfId="5037" xr:uid="{00000000-0005-0000-0000-000095A80000}"/>
    <cellStyle name="40% - Dekorfärg5 2 5 3 4 2" xfId="13922" xr:uid="{00000000-0005-0000-0000-000096A80000}"/>
    <cellStyle name="40% - Dekorfärg5 2 5 3 4 3" xfId="31419" xr:uid="{00000000-0005-0000-0000-000097A80000}"/>
    <cellStyle name="40% - Dekorfärg5 2 5 3 4_Tabell 6a K" xfId="17980" xr:uid="{00000000-0005-0000-0000-000098A80000}"/>
    <cellStyle name="40% - Dekorfärg5 2 5 3 5" xfId="9537" xr:uid="{00000000-0005-0000-0000-000099A80000}"/>
    <cellStyle name="40% - Dekorfärg5 2 5 3 5 2" xfId="52568" xr:uid="{00000000-0005-0000-0000-00009AA80000}"/>
    <cellStyle name="40% - Dekorfärg5 2 5 3 5 2 2" xfId="52569" xr:uid="{00000000-0005-0000-0000-00009BA80000}"/>
    <cellStyle name="40% - Dekorfärg5 2 5 3 5 3" xfId="52570" xr:uid="{00000000-0005-0000-0000-00009CA80000}"/>
    <cellStyle name="40% - Dekorfärg5 2 5 3 6" xfId="27034" xr:uid="{00000000-0005-0000-0000-00009DA80000}"/>
    <cellStyle name="40% - Dekorfärg5 2 5 3 7" xfId="52571" xr:uid="{00000000-0005-0000-0000-00009EA80000}"/>
    <cellStyle name="40% - Dekorfärg5 2 5 3_Tabell 6a K" xfId="19511" xr:uid="{00000000-0005-0000-0000-00009FA80000}"/>
    <cellStyle name="40% - Dekorfärg5 2 5 4" xfId="1076" xr:uid="{00000000-0005-0000-0000-0000A0A80000}"/>
    <cellStyle name="40% - Dekorfärg5 2 5 4 2" xfId="2026" xr:uid="{00000000-0005-0000-0000-0000A1A80000}"/>
    <cellStyle name="40% - Dekorfärg5 2 5 4 2 2" xfId="4218" xr:uid="{00000000-0005-0000-0000-0000A2A80000}"/>
    <cellStyle name="40% - Dekorfärg5 2 5 4 2 2 2" xfId="8604" xr:uid="{00000000-0005-0000-0000-0000A3A80000}"/>
    <cellStyle name="40% - Dekorfärg5 2 5 4 2 2 2 2" xfId="17489" xr:uid="{00000000-0005-0000-0000-0000A4A80000}"/>
    <cellStyle name="40% - Dekorfärg5 2 5 4 2 2 2 2 2" xfId="52572" xr:uid="{00000000-0005-0000-0000-0000A5A80000}"/>
    <cellStyle name="40% - Dekorfärg5 2 5 4 2 2 2 3" xfId="34986" xr:uid="{00000000-0005-0000-0000-0000A6A80000}"/>
    <cellStyle name="40% - Dekorfärg5 2 5 4 2 2 2_Tabell 6a K" xfId="18444" xr:uid="{00000000-0005-0000-0000-0000A7A80000}"/>
    <cellStyle name="40% - Dekorfärg5 2 5 4 2 2 3" xfId="13103" xr:uid="{00000000-0005-0000-0000-0000A8A80000}"/>
    <cellStyle name="40% - Dekorfärg5 2 5 4 2 2 4" xfId="30600" xr:uid="{00000000-0005-0000-0000-0000A9A80000}"/>
    <cellStyle name="40% - Dekorfärg5 2 5 4 2 2_Tabell 6a K" xfId="18817" xr:uid="{00000000-0005-0000-0000-0000AAA80000}"/>
    <cellStyle name="40% - Dekorfärg5 2 5 4 2 3" xfId="6411" xr:uid="{00000000-0005-0000-0000-0000ABA80000}"/>
    <cellStyle name="40% - Dekorfärg5 2 5 4 2 3 2" xfId="15296" xr:uid="{00000000-0005-0000-0000-0000ACA80000}"/>
    <cellStyle name="40% - Dekorfärg5 2 5 4 2 3 3" xfId="32793" xr:uid="{00000000-0005-0000-0000-0000ADA80000}"/>
    <cellStyle name="40% - Dekorfärg5 2 5 4 2 3_Tabell 6a K" xfId="21462" xr:uid="{00000000-0005-0000-0000-0000AEA80000}"/>
    <cellStyle name="40% - Dekorfärg5 2 5 4 2 4" xfId="10911" xr:uid="{00000000-0005-0000-0000-0000AFA80000}"/>
    <cellStyle name="40% - Dekorfärg5 2 5 4 2 4 2" xfId="52573" xr:uid="{00000000-0005-0000-0000-0000B0A80000}"/>
    <cellStyle name="40% - Dekorfärg5 2 5 4 2 4 2 2" xfId="52574" xr:uid="{00000000-0005-0000-0000-0000B1A80000}"/>
    <cellStyle name="40% - Dekorfärg5 2 5 4 2 4 3" xfId="52575" xr:uid="{00000000-0005-0000-0000-0000B2A80000}"/>
    <cellStyle name="40% - Dekorfärg5 2 5 4 2 5" xfId="28408" xr:uid="{00000000-0005-0000-0000-0000B3A80000}"/>
    <cellStyle name="40% - Dekorfärg5 2 5 4 2 6" xfId="52576" xr:uid="{00000000-0005-0000-0000-0000B4A80000}"/>
    <cellStyle name="40% - Dekorfärg5 2 5 4 2_Tabell 6a K" xfId="21151" xr:uid="{00000000-0005-0000-0000-0000B5A80000}"/>
    <cellStyle name="40% - Dekorfärg5 2 5 4 3" xfId="3268" xr:uid="{00000000-0005-0000-0000-0000B6A80000}"/>
    <cellStyle name="40% - Dekorfärg5 2 5 4 3 2" xfId="7654" xr:uid="{00000000-0005-0000-0000-0000B7A80000}"/>
    <cellStyle name="40% - Dekorfärg5 2 5 4 3 2 2" xfId="16539" xr:uid="{00000000-0005-0000-0000-0000B8A80000}"/>
    <cellStyle name="40% - Dekorfärg5 2 5 4 3 2 3" xfId="34036" xr:uid="{00000000-0005-0000-0000-0000B9A80000}"/>
    <cellStyle name="40% - Dekorfärg5 2 5 4 3 2_Tabell 6a K" xfId="23897" xr:uid="{00000000-0005-0000-0000-0000BAA80000}"/>
    <cellStyle name="40% - Dekorfärg5 2 5 4 3 3" xfId="12153" xr:uid="{00000000-0005-0000-0000-0000BBA80000}"/>
    <cellStyle name="40% - Dekorfärg5 2 5 4 3 3 2" xfId="52577" xr:uid="{00000000-0005-0000-0000-0000BCA80000}"/>
    <cellStyle name="40% - Dekorfärg5 2 5 4 3 3 2 2" xfId="52578" xr:uid="{00000000-0005-0000-0000-0000BDA80000}"/>
    <cellStyle name="40% - Dekorfärg5 2 5 4 3 3 3" xfId="52579" xr:uid="{00000000-0005-0000-0000-0000BEA80000}"/>
    <cellStyle name="40% - Dekorfärg5 2 5 4 3 4" xfId="29650" xr:uid="{00000000-0005-0000-0000-0000BFA80000}"/>
    <cellStyle name="40% - Dekorfärg5 2 5 4 3 5" xfId="52580" xr:uid="{00000000-0005-0000-0000-0000C0A80000}"/>
    <cellStyle name="40% - Dekorfärg5 2 5 4 3_Tabell 6a K" xfId="20914" xr:uid="{00000000-0005-0000-0000-0000C1A80000}"/>
    <cellStyle name="40% - Dekorfärg5 2 5 4 4" xfId="5461" xr:uid="{00000000-0005-0000-0000-0000C2A80000}"/>
    <cellStyle name="40% - Dekorfärg5 2 5 4 4 2" xfId="14346" xr:uid="{00000000-0005-0000-0000-0000C3A80000}"/>
    <cellStyle name="40% - Dekorfärg5 2 5 4 4 3" xfId="31843" xr:uid="{00000000-0005-0000-0000-0000C4A80000}"/>
    <cellStyle name="40% - Dekorfärg5 2 5 4 4_Tabell 6a K" xfId="23146" xr:uid="{00000000-0005-0000-0000-0000C5A80000}"/>
    <cellStyle name="40% - Dekorfärg5 2 5 4 5" xfId="9961" xr:uid="{00000000-0005-0000-0000-0000C6A80000}"/>
    <cellStyle name="40% - Dekorfärg5 2 5 4 5 2" xfId="52581" xr:uid="{00000000-0005-0000-0000-0000C7A80000}"/>
    <cellStyle name="40% - Dekorfärg5 2 5 4 5 2 2" xfId="52582" xr:uid="{00000000-0005-0000-0000-0000C8A80000}"/>
    <cellStyle name="40% - Dekorfärg5 2 5 4 5 3" xfId="52583" xr:uid="{00000000-0005-0000-0000-0000C9A80000}"/>
    <cellStyle name="40% - Dekorfärg5 2 5 4 6" xfId="27458" xr:uid="{00000000-0005-0000-0000-0000CAA80000}"/>
    <cellStyle name="40% - Dekorfärg5 2 5 4 7" xfId="52584" xr:uid="{00000000-0005-0000-0000-0000CBA80000}"/>
    <cellStyle name="40% - Dekorfärg5 2 5 4_Tabell 6a K" xfId="23583" xr:uid="{00000000-0005-0000-0000-0000CCA80000}"/>
    <cellStyle name="40% - Dekorfärg5 2 5 5" xfId="2022" xr:uid="{00000000-0005-0000-0000-0000CDA80000}"/>
    <cellStyle name="40% - Dekorfärg5 2 5 5 2" xfId="4214" xr:uid="{00000000-0005-0000-0000-0000CEA80000}"/>
    <cellStyle name="40% - Dekorfärg5 2 5 5 2 2" xfId="8600" xr:uid="{00000000-0005-0000-0000-0000CFA80000}"/>
    <cellStyle name="40% - Dekorfärg5 2 5 5 2 2 2" xfId="17485" xr:uid="{00000000-0005-0000-0000-0000D0A80000}"/>
    <cellStyle name="40% - Dekorfärg5 2 5 5 2 2 2 2" xfId="52585" xr:uid="{00000000-0005-0000-0000-0000D1A80000}"/>
    <cellStyle name="40% - Dekorfärg5 2 5 5 2 2 3" xfId="34982" xr:uid="{00000000-0005-0000-0000-0000D2A80000}"/>
    <cellStyle name="40% - Dekorfärg5 2 5 5 2 2_Tabell 6a K" xfId="20082" xr:uid="{00000000-0005-0000-0000-0000D3A80000}"/>
    <cellStyle name="40% - Dekorfärg5 2 5 5 2 3" xfId="13099" xr:uid="{00000000-0005-0000-0000-0000D4A80000}"/>
    <cellStyle name="40% - Dekorfärg5 2 5 5 2 4" xfId="30596" xr:uid="{00000000-0005-0000-0000-0000D5A80000}"/>
    <cellStyle name="40% - Dekorfärg5 2 5 5 2_Tabell 6a K" xfId="23853" xr:uid="{00000000-0005-0000-0000-0000D6A80000}"/>
    <cellStyle name="40% - Dekorfärg5 2 5 5 3" xfId="6407" xr:uid="{00000000-0005-0000-0000-0000D7A80000}"/>
    <cellStyle name="40% - Dekorfärg5 2 5 5 3 2" xfId="15292" xr:uid="{00000000-0005-0000-0000-0000D8A80000}"/>
    <cellStyle name="40% - Dekorfärg5 2 5 5 3 3" xfId="32789" xr:uid="{00000000-0005-0000-0000-0000D9A80000}"/>
    <cellStyle name="40% - Dekorfärg5 2 5 5 3_Tabell 6a K" xfId="24329" xr:uid="{00000000-0005-0000-0000-0000DAA80000}"/>
    <cellStyle name="40% - Dekorfärg5 2 5 5 4" xfId="10907" xr:uid="{00000000-0005-0000-0000-0000DBA80000}"/>
    <cellStyle name="40% - Dekorfärg5 2 5 5 4 2" xfId="52586" xr:uid="{00000000-0005-0000-0000-0000DCA80000}"/>
    <cellStyle name="40% - Dekorfärg5 2 5 5 4 2 2" xfId="52587" xr:uid="{00000000-0005-0000-0000-0000DDA80000}"/>
    <cellStyle name="40% - Dekorfärg5 2 5 5 4 3" xfId="52588" xr:uid="{00000000-0005-0000-0000-0000DEA80000}"/>
    <cellStyle name="40% - Dekorfärg5 2 5 5 5" xfId="28404" xr:uid="{00000000-0005-0000-0000-0000DFA80000}"/>
    <cellStyle name="40% - Dekorfärg5 2 5 5 6" xfId="52589" xr:uid="{00000000-0005-0000-0000-0000E0A80000}"/>
    <cellStyle name="40% - Dekorfärg5 2 5 5_Tabell 6a K" xfId="24641" xr:uid="{00000000-0005-0000-0000-0000E1A80000}"/>
    <cellStyle name="40% - Dekorfärg5 2 5 6" xfId="2420" xr:uid="{00000000-0005-0000-0000-0000E2A80000}"/>
    <cellStyle name="40% - Dekorfärg5 2 5 6 2" xfId="6806" xr:uid="{00000000-0005-0000-0000-0000E3A80000}"/>
    <cellStyle name="40% - Dekorfärg5 2 5 6 2 2" xfId="15691" xr:uid="{00000000-0005-0000-0000-0000E4A80000}"/>
    <cellStyle name="40% - Dekorfärg5 2 5 6 2 3" xfId="33188" xr:uid="{00000000-0005-0000-0000-0000E5A80000}"/>
    <cellStyle name="40% - Dekorfärg5 2 5 6 2_Tabell 6a K" xfId="23114" xr:uid="{00000000-0005-0000-0000-0000E6A80000}"/>
    <cellStyle name="40% - Dekorfärg5 2 5 6 3" xfId="11305" xr:uid="{00000000-0005-0000-0000-0000E7A80000}"/>
    <cellStyle name="40% - Dekorfärg5 2 5 6 3 2" xfId="52590" xr:uid="{00000000-0005-0000-0000-0000E8A80000}"/>
    <cellStyle name="40% - Dekorfärg5 2 5 6 3 2 2" xfId="52591" xr:uid="{00000000-0005-0000-0000-0000E9A80000}"/>
    <cellStyle name="40% - Dekorfärg5 2 5 6 3 3" xfId="52592" xr:uid="{00000000-0005-0000-0000-0000EAA80000}"/>
    <cellStyle name="40% - Dekorfärg5 2 5 6 4" xfId="28802" xr:uid="{00000000-0005-0000-0000-0000EBA80000}"/>
    <cellStyle name="40% - Dekorfärg5 2 5 6 5" xfId="52593" xr:uid="{00000000-0005-0000-0000-0000ECA80000}"/>
    <cellStyle name="40% - Dekorfärg5 2 5 6_Tabell 6a K" xfId="23683" xr:uid="{00000000-0005-0000-0000-0000EDA80000}"/>
    <cellStyle name="40% - Dekorfärg5 2 5 7" xfId="4613" xr:uid="{00000000-0005-0000-0000-0000EEA80000}"/>
    <cellStyle name="40% - Dekorfärg5 2 5 7 2" xfId="13498" xr:uid="{00000000-0005-0000-0000-0000EFA80000}"/>
    <cellStyle name="40% - Dekorfärg5 2 5 7 3" xfId="30995" xr:uid="{00000000-0005-0000-0000-0000F0A80000}"/>
    <cellStyle name="40% - Dekorfärg5 2 5 7_Tabell 6a K" xfId="24504" xr:uid="{00000000-0005-0000-0000-0000F1A80000}"/>
    <cellStyle name="40% - Dekorfärg5 2 5 8" xfId="9113" xr:uid="{00000000-0005-0000-0000-0000F2A80000}"/>
    <cellStyle name="40% - Dekorfärg5 2 5 8 2" xfId="52594" xr:uid="{00000000-0005-0000-0000-0000F3A80000}"/>
    <cellStyle name="40% - Dekorfärg5 2 5 8 2 2" xfId="52595" xr:uid="{00000000-0005-0000-0000-0000F4A80000}"/>
    <cellStyle name="40% - Dekorfärg5 2 5 8 3" xfId="52596" xr:uid="{00000000-0005-0000-0000-0000F5A80000}"/>
    <cellStyle name="40% - Dekorfärg5 2 5 9" xfId="26610" xr:uid="{00000000-0005-0000-0000-0000F6A80000}"/>
    <cellStyle name="40% - Dekorfärg5 2 5_Tabell 6a K" xfId="25755" xr:uid="{00000000-0005-0000-0000-0000F7A80000}"/>
    <cellStyle name="40% - Dekorfärg5 2 6" xfId="379" xr:uid="{00000000-0005-0000-0000-0000F8A80000}"/>
    <cellStyle name="40% - Dekorfärg5 2 6 2" xfId="803" xr:uid="{00000000-0005-0000-0000-0000F9A80000}"/>
    <cellStyle name="40% - Dekorfärg5 2 6 2 2" xfId="2028" xr:uid="{00000000-0005-0000-0000-0000FAA80000}"/>
    <cellStyle name="40% - Dekorfärg5 2 6 2 2 2" xfId="4220" xr:uid="{00000000-0005-0000-0000-0000FBA80000}"/>
    <cellStyle name="40% - Dekorfärg5 2 6 2 2 2 2" xfId="8606" xr:uid="{00000000-0005-0000-0000-0000FCA80000}"/>
    <cellStyle name="40% - Dekorfärg5 2 6 2 2 2 2 2" xfId="17491" xr:uid="{00000000-0005-0000-0000-0000FDA80000}"/>
    <cellStyle name="40% - Dekorfärg5 2 6 2 2 2 2 2 2" xfId="52597" xr:uid="{00000000-0005-0000-0000-0000FEA80000}"/>
    <cellStyle name="40% - Dekorfärg5 2 6 2 2 2 2 3" xfId="34988" xr:uid="{00000000-0005-0000-0000-0000FFA80000}"/>
    <cellStyle name="40% - Dekorfärg5 2 6 2 2 2 2_Tabell 6a K" xfId="24210" xr:uid="{00000000-0005-0000-0000-000000A90000}"/>
    <cellStyle name="40% - Dekorfärg5 2 6 2 2 2 3" xfId="13105" xr:uid="{00000000-0005-0000-0000-000001A90000}"/>
    <cellStyle name="40% - Dekorfärg5 2 6 2 2 2 4" xfId="30602" xr:uid="{00000000-0005-0000-0000-000002A90000}"/>
    <cellStyle name="40% - Dekorfärg5 2 6 2 2 2_Tabell 6a K" xfId="24425" xr:uid="{00000000-0005-0000-0000-000003A90000}"/>
    <cellStyle name="40% - Dekorfärg5 2 6 2 2 3" xfId="6413" xr:uid="{00000000-0005-0000-0000-000004A90000}"/>
    <cellStyle name="40% - Dekorfärg5 2 6 2 2 3 2" xfId="15298" xr:uid="{00000000-0005-0000-0000-000005A90000}"/>
    <cellStyle name="40% - Dekorfärg5 2 6 2 2 3 3" xfId="32795" xr:uid="{00000000-0005-0000-0000-000006A90000}"/>
    <cellStyle name="40% - Dekorfärg5 2 6 2 2 3_Tabell 6a K" xfId="25873" xr:uid="{00000000-0005-0000-0000-000007A90000}"/>
    <cellStyle name="40% - Dekorfärg5 2 6 2 2 4" xfId="10913" xr:uid="{00000000-0005-0000-0000-000008A90000}"/>
    <cellStyle name="40% - Dekorfärg5 2 6 2 2 4 2" xfId="52598" xr:uid="{00000000-0005-0000-0000-000009A90000}"/>
    <cellStyle name="40% - Dekorfärg5 2 6 2 2 4 2 2" xfId="52599" xr:uid="{00000000-0005-0000-0000-00000AA90000}"/>
    <cellStyle name="40% - Dekorfärg5 2 6 2 2 4 3" xfId="52600" xr:uid="{00000000-0005-0000-0000-00000BA90000}"/>
    <cellStyle name="40% - Dekorfärg5 2 6 2 2 5" xfId="28410" xr:uid="{00000000-0005-0000-0000-00000CA90000}"/>
    <cellStyle name="40% - Dekorfärg5 2 6 2 2 6" xfId="52601" xr:uid="{00000000-0005-0000-0000-00000DA90000}"/>
    <cellStyle name="40% - Dekorfärg5 2 6 2 2_Tabell 6a K" xfId="20568" xr:uid="{00000000-0005-0000-0000-00000EA90000}"/>
    <cellStyle name="40% - Dekorfärg5 2 6 2 3" xfId="2995" xr:uid="{00000000-0005-0000-0000-00000FA90000}"/>
    <cellStyle name="40% - Dekorfärg5 2 6 2 3 2" xfId="7381" xr:uid="{00000000-0005-0000-0000-000010A90000}"/>
    <cellStyle name="40% - Dekorfärg5 2 6 2 3 2 2" xfId="16266" xr:uid="{00000000-0005-0000-0000-000011A90000}"/>
    <cellStyle name="40% - Dekorfärg5 2 6 2 3 2 3" xfId="33763" xr:uid="{00000000-0005-0000-0000-000012A90000}"/>
    <cellStyle name="40% - Dekorfärg5 2 6 2 3 2_Tabell 6a K" xfId="24308" xr:uid="{00000000-0005-0000-0000-000013A90000}"/>
    <cellStyle name="40% - Dekorfärg5 2 6 2 3 3" xfId="11880" xr:uid="{00000000-0005-0000-0000-000014A90000}"/>
    <cellStyle name="40% - Dekorfärg5 2 6 2 3 3 2" xfId="52602" xr:uid="{00000000-0005-0000-0000-000015A90000}"/>
    <cellStyle name="40% - Dekorfärg5 2 6 2 3 3 2 2" xfId="52603" xr:uid="{00000000-0005-0000-0000-000016A90000}"/>
    <cellStyle name="40% - Dekorfärg5 2 6 2 3 3 3" xfId="52604" xr:uid="{00000000-0005-0000-0000-000017A90000}"/>
    <cellStyle name="40% - Dekorfärg5 2 6 2 3 4" xfId="29377" xr:uid="{00000000-0005-0000-0000-000018A90000}"/>
    <cellStyle name="40% - Dekorfärg5 2 6 2 3 5" xfId="52605" xr:uid="{00000000-0005-0000-0000-000019A90000}"/>
    <cellStyle name="40% - Dekorfärg5 2 6 2 3_Tabell 6a K" xfId="20607" xr:uid="{00000000-0005-0000-0000-00001AA90000}"/>
    <cellStyle name="40% - Dekorfärg5 2 6 2 4" xfId="5188" xr:uid="{00000000-0005-0000-0000-00001BA90000}"/>
    <cellStyle name="40% - Dekorfärg5 2 6 2 4 2" xfId="14073" xr:uid="{00000000-0005-0000-0000-00001CA90000}"/>
    <cellStyle name="40% - Dekorfärg5 2 6 2 4 3" xfId="31570" xr:uid="{00000000-0005-0000-0000-00001DA90000}"/>
    <cellStyle name="40% - Dekorfärg5 2 6 2 4_Tabell 6a K" xfId="25751" xr:uid="{00000000-0005-0000-0000-00001EA90000}"/>
    <cellStyle name="40% - Dekorfärg5 2 6 2 5" xfId="9688" xr:uid="{00000000-0005-0000-0000-00001FA90000}"/>
    <cellStyle name="40% - Dekorfärg5 2 6 2 5 2" xfId="52606" xr:uid="{00000000-0005-0000-0000-000020A90000}"/>
    <cellStyle name="40% - Dekorfärg5 2 6 2 5 2 2" xfId="52607" xr:uid="{00000000-0005-0000-0000-000021A90000}"/>
    <cellStyle name="40% - Dekorfärg5 2 6 2 5 3" xfId="52608" xr:uid="{00000000-0005-0000-0000-000022A90000}"/>
    <cellStyle name="40% - Dekorfärg5 2 6 2 6" xfId="27185" xr:uid="{00000000-0005-0000-0000-000023A90000}"/>
    <cellStyle name="40% - Dekorfärg5 2 6 2 7" xfId="52609" xr:uid="{00000000-0005-0000-0000-000024A90000}"/>
    <cellStyle name="40% - Dekorfärg5 2 6 2_Tabell 6a K" xfId="22471" xr:uid="{00000000-0005-0000-0000-000025A90000}"/>
    <cellStyle name="40% - Dekorfärg5 2 6 3" xfId="2027" xr:uid="{00000000-0005-0000-0000-000026A90000}"/>
    <cellStyle name="40% - Dekorfärg5 2 6 3 2" xfId="4219" xr:uid="{00000000-0005-0000-0000-000027A90000}"/>
    <cellStyle name="40% - Dekorfärg5 2 6 3 2 2" xfId="8605" xr:uid="{00000000-0005-0000-0000-000028A90000}"/>
    <cellStyle name="40% - Dekorfärg5 2 6 3 2 2 2" xfId="17490" xr:uid="{00000000-0005-0000-0000-000029A90000}"/>
    <cellStyle name="40% - Dekorfärg5 2 6 3 2 2 2 2" xfId="52610" xr:uid="{00000000-0005-0000-0000-00002AA90000}"/>
    <cellStyle name="40% - Dekorfärg5 2 6 3 2 2 3" xfId="34987" xr:uid="{00000000-0005-0000-0000-00002BA90000}"/>
    <cellStyle name="40% - Dekorfärg5 2 6 3 2 2_Tabell 6a K" xfId="18022" xr:uid="{00000000-0005-0000-0000-00002CA90000}"/>
    <cellStyle name="40% - Dekorfärg5 2 6 3 2 3" xfId="13104" xr:uid="{00000000-0005-0000-0000-00002DA90000}"/>
    <cellStyle name="40% - Dekorfärg5 2 6 3 2 4" xfId="30601" xr:uid="{00000000-0005-0000-0000-00002EA90000}"/>
    <cellStyle name="40% - Dekorfärg5 2 6 3 2_Tabell 6a K" xfId="22737" xr:uid="{00000000-0005-0000-0000-00002FA90000}"/>
    <cellStyle name="40% - Dekorfärg5 2 6 3 3" xfId="6412" xr:uid="{00000000-0005-0000-0000-000030A90000}"/>
    <cellStyle name="40% - Dekorfärg5 2 6 3 3 2" xfId="15297" xr:uid="{00000000-0005-0000-0000-000031A90000}"/>
    <cellStyle name="40% - Dekorfärg5 2 6 3 3 3" xfId="32794" xr:uid="{00000000-0005-0000-0000-000032A90000}"/>
    <cellStyle name="40% - Dekorfärg5 2 6 3 3_Tabell 6a K" xfId="21468" xr:uid="{00000000-0005-0000-0000-000033A90000}"/>
    <cellStyle name="40% - Dekorfärg5 2 6 3 4" xfId="10912" xr:uid="{00000000-0005-0000-0000-000034A90000}"/>
    <cellStyle name="40% - Dekorfärg5 2 6 3 4 2" xfId="52611" xr:uid="{00000000-0005-0000-0000-000035A90000}"/>
    <cellStyle name="40% - Dekorfärg5 2 6 3 4 2 2" xfId="52612" xr:uid="{00000000-0005-0000-0000-000036A90000}"/>
    <cellStyle name="40% - Dekorfärg5 2 6 3 4 3" xfId="52613" xr:uid="{00000000-0005-0000-0000-000037A90000}"/>
    <cellStyle name="40% - Dekorfärg5 2 6 3 5" xfId="28409" xr:uid="{00000000-0005-0000-0000-000038A90000}"/>
    <cellStyle name="40% - Dekorfärg5 2 6 3 6" xfId="52614" xr:uid="{00000000-0005-0000-0000-000039A90000}"/>
    <cellStyle name="40% - Dekorfärg5 2 6 3_Tabell 6a K" xfId="18981" xr:uid="{00000000-0005-0000-0000-00003AA90000}"/>
    <cellStyle name="40% - Dekorfärg5 2 6 4" xfId="2571" xr:uid="{00000000-0005-0000-0000-00003BA90000}"/>
    <cellStyle name="40% - Dekorfärg5 2 6 4 2" xfId="6957" xr:uid="{00000000-0005-0000-0000-00003CA90000}"/>
    <cellStyle name="40% - Dekorfärg5 2 6 4 2 2" xfId="15842" xr:uid="{00000000-0005-0000-0000-00003DA90000}"/>
    <cellStyle name="40% - Dekorfärg5 2 6 4 2 3" xfId="33339" xr:uid="{00000000-0005-0000-0000-00003EA90000}"/>
    <cellStyle name="40% - Dekorfärg5 2 6 4 2_Tabell 6a K" xfId="22684" xr:uid="{00000000-0005-0000-0000-00003FA90000}"/>
    <cellStyle name="40% - Dekorfärg5 2 6 4 3" xfId="11456" xr:uid="{00000000-0005-0000-0000-000040A90000}"/>
    <cellStyle name="40% - Dekorfärg5 2 6 4 3 2" xfId="52615" xr:uid="{00000000-0005-0000-0000-000041A90000}"/>
    <cellStyle name="40% - Dekorfärg5 2 6 4 3 2 2" xfId="52616" xr:uid="{00000000-0005-0000-0000-000042A90000}"/>
    <cellStyle name="40% - Dekorfärg5 2 6 4 3 3" xfId="52617" xr:uid="{00000000-0005-0000-0000-000043A90000}"/>
    <cellStyle name="40% - Dekorfärg5 2 6 4 4" xfId="28953" xr:uid="{00000000-0005-0000-0000-000044A90000}"/>
    <cellStyle name="40% - Dekorfärg5 2 6 4 5" xfId="52618" xr:uid="{00000000-0005-0000-0000-000045A90000}"/>
    <cellStyle name="40% - Dekorfärg5 2 6 4_Tabell 6a K" xfId="18271" xr:uid="{00000000-0005-0000-0000-000046A90000}"/>
    <cellStyle name="40% - Dekorfärg5 2 6 5" xfId="4764" xr:uid="{00000000-0005-0000-0000-000047A90000}"/>
    <cellStyle name="40% - Dekorfärg5 2 6 5 2" xfId="13649" xr:uid="{00000000-0005-0000-0000-000048A90000}"/>
    <cellStyle name="40% - Dekorfärg5 2 6 5 3" xfId="31146" xr:uid="{00000000-0005-0000-0000-000049A90000}"/>
    <cellStyle name="40% - Dekorfärg5 2 6 5_Tabell 6a K" xfId="21412" xr:uid="{00000000-0005-0000-0000-00004AA90000}"/>
    <cellStyle name="40% - Dekorfärg5 2 6 6" xfId="9264" xr:uid="{00000000-0005-0000-0000-00004BA90000}"/>
    <cellStyle name="40% - Dekorfärg5 2 6 6 2" xfId="52619" xr:uid="{00000000-0005-0000-0000-00004CA90000}"/>
    <cellStyle name="40% - Dekorfärg5 2 6 6 2 2" xfId="52620" xr:uid="{00000000-0005-0000-0000-00004DA90000}"/>
    <cellStyle name="40% - Dekorfärg5 2 6 6 3" xfId="52621" xr:uid="{00000000-0005-0000-0000-00004EA90000}"/>
    <cellStyle name="40% - Dekorfärg5 2 6 7" xfId="26761" xr:uid="{00000000-0005-0000-0000-00004FA90000}"/>
    <cellStyle name="40% - Dekorfärg5 2 6 8" xfId="52622" xr:uid="{00000000-0005-0000-0000-000050A90000}"/>
    <cellStyle name="40% - Dekorfärg5 2 6_Tabell 6a K" xfId="19242" xr:uid="{00000000-0005-0000-0000-000051A90000}"/>
    <cellStyle name="40% - Dekorfärg5 2 7" xfId="591" xr:uid="{00000000-0005-0000-0000-000052A90000}"/>
    <cellStyle name="40% - Dekorfärg5 2 7 2" xfId="2029" xr:uid="{00000000-0005-0000-0000-000053A90000}"/>
    <cellStyle name="40% - Dekorfärg5 2 7 2 2" xfId="4221" xr:uid="{00000000-0005-0000-0000-000054A90000}"/>
    <cellStyle name="40% - Dekorfärg5 2 7 2 2 2" xfId="8607" xr:uid="{00000000-0005-0000-0000-000055A90000}"/>
    <cellStyle name="40% - Dekorfärg5 2 7 2 2 2 2" xfId="17492" xr:uid="{00000000-0005-0000-0000-000056A90000}"/>
    <cellStyle name="40% - Dekorfärg5 2 7 2 2 2 2 2" xfId="52623" xr:uid="{00000000-0005-0000-0000-000057A90000}"/>
    <cellStyle name="40% - Dekorfärg5 2 7 2 2 2 3" xfId="34989" xr:uid="{00000000-0005-0000-0000-000058A90000}"/>
    <cellStyle name="40% - Dekorfärg5 2 7 2 2 2_Tabell 6a K" xfId="19847" xr:uid="{00000000-0005-0000-0000-000059A90000}"/>
    <cellStyle name="40% - Dekorfärg5 2 7 2 2 3" xfId="13106" xr:uid="{00000000-0005-0000-0000-00005AA90000}"/>
    <cellStyle name="40% - Dekorfärg5 2 7 2 2 4" xfId="30603" xr:uid="{00000000-0005-0000-0000-00005BA90000}"/>
    <cellStyle name="40% - Dekorfärg5 2 7 2 2_Tabell 6a K" xfId="22252" xr:uid="{00000000-0005-0000-0000-00005CA90000}"/>
    <cellStyle name="40% - Dekorfärg5 2 7 2 3" xfId="6414" xr:uid="{00000000-0005-0000-0000-00005DA90000}"/>
    <cellStyle name="40% - Dekorfärg5 2 7 2 3 2" xfId="15299" xr:uid="{00000000-0005-0000-0000-00005EA90000}"/>
    <cellStyle name="40% - Dekorfärg5 2 7 2 3 3" xfId="32796" xr:uid="{00000000-0005-0000-0000-00005FA90000}"/>
    <cellStyle name="40% - Dekorfärg5 2 7 2 3_Tabell 6a K" xfId="18107" xr:uid="{00000000-0005-0000-0000-000060A90000}"/>
    <cellStyle name="40% - Dekorfärg5 2 7 2 4" xfId="10914" xr:uid="{00000000-0005-0000-0000-000061A90000}"/>
    <cellStyle name="40% - Dekorfärg5 2 7 2 4 2" xfId="52624" xr:uid="{00000000-0005-0000-0000-000062A90000}"/>
    <cellStyle name="40% - Dekorfärg5 2 7 2 4 2 2" xfId="52625" xr:uid="{00000000-0005-0000-0000-000063A90000}"/>
    <cellStyle name="40% - Dekorfärg5 2 7 2 4 3" xfId="52626" xr:uid="{00000000-0005-0000-0000-000064A90000}"/>
    <cellStyle name="40% - Dekorfärg5 2 7 2 5" xfId="28411" xr:uid="{00000000-0005-0000-0000-000065A90000}"/>
    <cellStyle name="40% - Dekorfärg5 2 7 2 6" xfId="52627" xr:uid="{00000000-0005-0000-0000-000066A90000}"/>
    <cellStyle name="40% - Dekorfärg5 2 7 2_Tabell 6a K" xfId="24908" xr:uid="{00000000-0005-0000-0000-000067A90000}"/>
    <cellStyle name="40% - Dekorfärg5 2 7 3" xfId="2783" xr:uid="{00000000-0005-0000-0000-000068A90000}"/>
    <cellStyle name="40% - Dekorfärg5 2 7 3 2" xfId="7169" xr:uid="{00000000-0005-0000-0000-000069A90000}"/>
    <cellStyle name="40% - Dekorfärg5 2 7 3 2 2" xfId="16054" xr:uid="{00000000-0005-0000-0000-00006AA90000}"/>
    <cellStyle name="40% - Dekorfärg5 2 7 3 2 3" xfId="33551" xr:uid="{00000000-0005-0000-0000-00006BA90000}"/>
    <cellStyle name="40% - Dekorfärg5 2 7 3 2_Tabell 6a K" xfId="19144" xr:uid="{00000000-0005-0000-0000-00006CA90000}"/>
    <cellStyle name="40% - Dekorfärg5 2 7 3 3" xfId="11668" xr:uid="{00000000-0005-0000-0000-00006DA90000}"/>
    <cellStyle name="40% - Dekorfärg5 2 7 3 3 2" xfId="52628" xr:uid="{00000000-0005-0000-0000-00006EA90000}"/>
    <cellStyle name="40% - Dekorfärg5 2 7 3 3 2 2" xfId="52629" xr:uid="{00000000-0005-0000-0000-00006FA90000}"/>
    <cellStyle name="40% - Dekorfärg5 2 7 3 3 3" xfId="52630" xr:uid="{00000000-0005-0000-0000-000070A90000}"/>
    <cellStyle name="40% - Dekorfärg5 2 7 3 4" xfId="29165" xr:uid="{00000000-0005-0000-0000-000071A90000}"/>
    <cellStyle name="40% - Dekorfärg5 2 7 3 5" xfId="52631" xr:uid="{00000000-0005-0000-0000-000072A90000}"/>
    <cellStyle name="40% - Dekorfärg5 2 7 3_Tabell 6a K" xfId="19919" xr:uid="{00000000-0005-0000-0000-000073A90000}"/>
    <cellStyle name="40% - Dekorfärg5 2 7 4" xfId="4976" xr:uid="{00000000-0005-0000-0000-000074A90000}"/>
    <cellStyle name="40% - Dekorfärg5 2 7 4 2" xfId="13861" xr:uid="{00000000-0005-0000-0000-000075A90000}"/>
    <cellStyle name="40% - Dekorfärg5 2 7 4 3" xfId="31358" xr:uid="{00000000-0005-0000-0000-000076A90000}"/>
    <cellStyle name="40% - Dekorfärg5 2 7 4_Tabell 6a K" xfId="19673" xr:uid="{00000000-0005-0000-0000-000077A90000}"/>
    <cellStyle name="40% - Dekorfärg5 2 7 5" xfId="9476" xr:uid="{00000000-0005-0000-0000-000078A90000}"/>
    <cellStyle name="40% - Dekorfärg5 2 7 5 2" xfId="52632" xr:uid="{00000000-0005-0000-0000-000079A90000}"/>
    <cellStyle name="40% - Dekorfärg5 2 7 5 2 2" xfId="52633" xr:uid="{00000000-0005-0000-0000-00007AA90000}"/>
    <cellStyle name="40% - Dekorfärg5 2 7 5 3" xfId="52634" xr:uid="{00000000-0005-0000-0000-00007BA90000}"/>
    <cellStyle name="40% - Dekorfärg5 2 7 6" xfId="26973" xr:uid="{00000000-0005-0000-0000-00007CA90000}"/>
    <cellStyle name="40% - Dekorfärg5 2 7 7" xfId="52635" xr:uid="{00000000-0005-0000-0000-00007DA90000}"/>
    <cellStyle name="40% - Dekorfärg5 2 7_Tabell 6a K" xfId="18341" xr:uid="{00000000-0005-0000-0000-00007EA90000}"/>
    <cellStyle name="40% - Dekorfärg5 2 8" xfId="1015" xr:uid="{00000000-0005-0000-0000-00007FA90000}"/>
    <cellStyle name="40% - Dekorfärg5 2 8 2" xfId="2030" xr:uid="{00000000-0005-0000-0000-000080A90000}"/>
    <cellStyle name="40% - Dekorfärg5 2 8 2 2" xfId="4222" xr:uid="{00000000-0005-0000-0000-000081A90000}"/>
    <cellStyle name="40% - Dekorfärg5 2 8 2 2 2" xfId="8608" xr:uid="{00000000-0005-0000-0000-000082A90000}"/>
    <cellStyle name="40% - Dekorfärg5 2 8 2 2 2 2" xfId="17493" xr:uid="{00000000-0005-0000-0000-000083A90000}"/>
    <cellStyle name="40% - Dekorfärg5 2 8 2 2 2 2 2" xfId="52636" xr:uid="{00000000-0005-0000-0000-000084A90000}"/>
    <cellStyle name="40% - Dekorfärg5 2 8 2 2 2 3" xfId="34990" xr:uid="{00000000-0005-0000-0000-000085A90000}"/>
    <cellStyle name="40% - Dekorfärg5 2 8 2 2 2_Tabell 6a K" xfId="20403" xr:uid="{00000000-0005-0000-0000-000086A90000}"/>
    <cellStyle name="40% - Dekorfärg5 2 8 2 2 3" xfId="13107" xr:uid="{00000000-0005-0000-0000-000087A90000}"/>
    <cellStyle name="40% - Dekorfärg5 2 8 2 2 4" xfId="30604" xr:uid="{00000000-0005-0000-0000-000088A90000}"/>
    <cellStyle name="40% - Dekorfärg5 2 8 2 2_Tabell 6a K" xfId="26027" xr:uid="{00000000-0005-0000-0000-000089A90000}"/>
    <cellStyle name="40% - Dekorfärg5 2 8 2 3" xfId="6415" xr:uid="{00000000-0005-0000-0000-00008AA90000}"/>
    <cellStyle name="40% - Dekorfärg5 2 8 2 3 2" xfId="15300" xr:uid="{00000000-0005-0000-0000-00008BA90000}"/>
    <cellStyle name="40% - Dekorfärg5 2 8 2 3 3" xfId="32797" xr:uid="{00000000-0005-0000-0000-00008CA90000}"/>
    <cellStyle name="40% - Dekorfärg5 2 8 2 3_Tabell 6a K" xfId="23647" xr:uid="{00000000-0005-0000-0000-00008DA90000}"/>
    <cellStyle name="40% - Dekorfärg5 2 8 2 4" xfId="10915" xr:uid="{00000000-0005-0000-0000-00008EA90000}"/>
    <cellStyle name="40% - Dekorfärg5 2 8 2 4 2" xfId="52637" xr:uid="{00000000-0005-0000-0000-00008FA90000}"/>
    <cellStyle name="40% - Dekorfärg5 2 8 2 4 2 2" xfId="52638" xr:uid="{00000000-0005-0000-0000-000090A90000}"/>
    <cellStyle name="40% - Dekorfärg5 2 8 2 4 3" xfId="52639" xr:uid="{00000000-0005-0000-0000-000091A90000}"/>
    <cellStyle name="40% - Dekorfärg5 2 8 2 5" xfId="28412" xr:uid="{00000000-0005-0000-0000-000092A90000}"/>
    <cellStyle name="40% - Dekorfärg5 2 8 2 6" xfId="52640" xr:uid="{00000000-0005-0000-0000-000093A90000}"/>
    <cellStyle name="40% - Dekorfärg5 2 8 2_Tabell 6a K" xfId="22259" xr:uid="{00000000-0005-0000-0000-000094A90000}"/>
    <cellStyle name="40% - Dekorfärg5 2 8 3" xfId="3207" xr:uid="{00000000-0005-0000-0000-000095A90000}"/>
    <cellStyle name="40% - Dekorfärg5 2 8 3 2" xfId="7593" xr:uid="{00000000-0005-0000-0000-000096A90000}"/>
    <cellStyle name="40% - Dekorfärg5 2 8 3 2 2" xfId="16478" xr:uid="{00000000-0005-0000-0000-000097A90000}"/>
    <cellStyle name="40% - Dekorfärg5 2 8 3 2 3" xfId="33975" xr:uid="{00000000-0005-0000-0000-000098A90000}"/>
    <cellStyle name="40% - Dekorfärg5 2 8 3 2_Tabell 6a K" xfId="19570" xr:uid="{00000000-0005-0000-0000-000099A90000}"/>
    <cellStyle name="40% - Dekorfärg5 2 8 3 3" xfId="12092" xr:uid="{00000000-0005-0000-0000-00009AA90000}"/>
    <cellStyle name="40% - Dekorfärg5 2 8 3 3 2" xfId="52641" xr:uid="{00000000-0005-0000-0000-00009BA90000}"/>
    <cellStyle name="40% - Dekorfärg5 2 8 3 3 2 2" xfId="52642" xr:uid="{00000000-0005-0000-0000-00009CA90000}"/>
    <cellStyle name="40% - Dekorfärg5 2 8 3 3 3" xfId="52643" xr:uid="{00000000-0005-0000-0000-00009DA90000}"/>
    <cellStyle name="40% - Dekorfärg5 2 8 3 4" xfId="29589" xr:uid="{00000000-0005-0000-0000-00009EA90000}"/>
    <cellStyle name="40% - Dekorfärg5 2 8 3 5" xfId="52644" xr:uid="{00000000-0005-0000-0000-00009FA90000}"/>
    <cellStyle name="40% - Dekorfärg5 2 8 3_Tabell 6a K" xfId="25549" xr:uid="{00000000-0005-0000-0000-0000A0A90000}"/>
    <cellStyle name="40% - Dekorfärg5 2 8 4" xfId="5400" xr:uid="{00000000-0005-0000-0000-0000A1A90000}"/>
    <cellStyle name="40% - Dekorfärg5 2 8 4 2" xfId="14285" xr:uid="{00000000-0005-0000-0000-0000A2A90000}"/>
    <cellStyle name="40% - Dekorfärg5 2 8 4 3" xfId="31782" xr:uid="{00000000-0005-0000-0000-0000A3A90000}"/>
    <cellStyle name="40% - Dekorfärg5 2 8 4_Tabell 6a K" xfId="20135" xr:uid="{00000000-0005-0000-0000-0000A4A90000}"/>
    <cellStyle name="40% - Dekorfärg5 2 8 5" xfId="9900" xr:uid="{00000000-0005-0000-0000-0000A5A90000}"/>
    <cellStyle name="40% - Dekorfärg5 2 8 5 2" xfId="52645" xr:uid="{00000000-0005-0000-0000-0000A6A90000}"/>
    <cellStyle name="40% - Dekorfärg5 2 8 5 2 2" xfId="52646" xr:uid="{00000000-0005-0000-0000-0000A7A90000}"/>
    <cellStyle name="40% - Dekorfärg5 2 8 5 3" xfId="52647" xr:uid="{00000000-0005-0000-0000-0000A8A90000}"/>
    <cellStyle name="40% - Dekorfärg5 2 8 6" xfId="27397" xr:uid="{00000000-0005-0000-0000-0000A9A90000}"/>
    <cellStyle name="40% - Dekorfärg5 2 8 7" xfId="52648" xr:uid="{00000000-0005-0000-0000-0000AAA90000}"/>
    <cellStyle name="40% - Dekorfärg5 2 8_Tabell 6a K" xfId="22461" xr:uid="{00000000-0005-0000-0000-0000ABA90000}"/>
    <cellStyle name="40% - Dekorfärg5 2 9" xfId="1991" xr:uid="{00000000-0005-0000-0000-0000ACA90000}"/>
    <cellStyle name="40% - Dekorfärg5 2 9 2" xfId="4183" xr:uid="{00000000-0005-0000-0000-0000ADA90000}"/>
    <cellStyle name="40% - Dekorfärg5 2 9 2 2" xfId="8569" xr:uid="{00000000-0005-0000-0000-0000AEA90000}"/>
    <cellStyle name="40% - Dekorfärg5 2 9 2 2 2" xfId="17454" xr:uid="{00000000-0005-0000-0000-0000AFA90000}"/>
    <cellStyle name="40% - Dekorfärg5 2 9 2 2 2 2" xfId="52649" xr:uid="{00000000-0005-0000-0000-0000B0A90000}"/>
    <cellStyle name="40% - Dekorfärg5 2 9 2 2 3" xfId="34951" xr:uid="{00000000-0005-0000-0000-0000B1A90000}"/>
    <cellStyle name="40% - Dekorfärg5 2 9 2 2_Tabell 6a K" xfId="19778" xr:uid="{00000000-0005-0000-0000-0000B2A90000}"/>
    <cellStyle name="40% - Dekorfärg5 2 9 2 3" xfId="13068" xr:uid="{00000000-0005-0000-0000-0000B3A90000}"/>
    <cellStyle name="40% - Dekorfärg5 2 9 2 4" xfId="30565" xr:uid="{00000000-0005-0000-0000-0000B4A90000}"/>
    <cellStyle name="40% - Dekorfärg5 2 9 2_Tabell 6a K" xfId="19512" xr:uid="{00000000-0005-0000-0000-0000B5A90000}"/>
    <cellStyle name="40% - Dekorfärg5 2 9 3" xfId="6376" xr:uid="{00000000-0005-0000-0000-0000B6A90000}"/>
    <cellStyle name="40% - Dekorfärg5 2 9 3 2" xfId="15261" xr:uid="{00000000-0005-0000-0000-0000B7A90000}"/>
    <cellStyle name="40% - Dekorfärg5 2 9 3 3" xfId="32758" xr:uid="{00000000-0005-0000-0000-0000B8A90000}"/>
    <cellStyle name="40% - Dekorfärg5 2 9 3_Tabell 6a K" xfId="26350" xr:uid="{00000000-0005-0000-0000-0000B9A90000}"/>
    <cellStyle name="40% - Dekorfärg5 2 9 4" xfId="10876" xr:uid="{00000000-0005-0000-0000-0000BAA90000}"/>
    <cellStyle name="40% - Dekorfärg5 2 9 4 2" xfId="52650" xr:uid="{00000000-0005-0000-0000-0000BBA90000}"/>
    <cellStyle name="40% - Dekorfärg5 2 9 4 2 2" xfId="52651" xr:uid="{00000000-0005-0000-0000-0000BCA90000}"/>
    <cellStyle name="40% - Dekorfärg5 2 9 4 3" xfId="52652" xr:uid="{00000000-0005-0000-0000-0000BDA90000}"/>
    <cellStyle name="40% - Dekorfärg5 2 9 5" xfId="28373" xr:uid="{00000000-0005-0000-0000-0000BEA90000}"/>
    <cellStyle name="40% - Dekorfärg5 2 9 6" xfId="52653" xr:uid="{00000000-0005-0000-0000-0000BFA90000}"/>
    <cellStyle name="40% - Dekorfärg5 2 9_Tabell 6a K" xfId="25492" xr:uid="{00000000-0005-0000-0000-0000C0A90000}"/>
    <cellStyle name="40% - Dekorfärg5 2_Tabell 6a K" xfId="22237" xr:uid="{00000000-0005-0000-0000-0000C1A90000}"/>
    <cellStyle name="40% - Dekorfärg5 3" xfId="179" xr:uid="{00000000-0005-0000-0000-0000C2A90000}"/>
    <cellStyle name="40% - Dekorfärg5 3 10" xfId="4564" xr:uid="{00000000-0005-0000-0000-0000C3A90000}"/>
    <cellStyle name="40% - Dekorfärg5 3 10 2" xfId="13449" xr:uid="{00000000-0005-0000-0000-0000C4A90000}"/>
    <cellStyle name="40% - Dekorfärg5 3 10 3" xfId="30946" xr:uid="{00000000-0005-0000-0000-0000C5A90000}"/>
    <cellStyle name="40% - Dekorfärg5 3 10_Tabell 6a K" xfId="18591" xr:uid="{00000000-0005-0000-0000-0000C6A90000}"/>
    <cellStyle name="40% - Dekorfärg5 3 11" xfId="9064" xr:uid="{00000000-0005-0000-0000-0000C7A90000}"/>
    <cellStyle name="40% - Dekorfärg5 3 11 2" xfId="52654" xr:uid="{00000000-0005-0000-0000-0000C8A90000}"/>
    <cellStyle name="40% - Dekorfärg5 3 11 2 2" xfId="52655" xr:uid="{00000000-0005-0000-0000-0000C9A90000}"/>
    <cellStyle name="40% - Dekorfärg5 3 11 3" xfId="52656" xr:uid="{00000000-0005-0000-0000-0000CAA90000}"/>
    <cellStyle name="40% - Dekorfärg5 3 12" xfId="26561" xr:uid="{00000000-0005-0000-0000-0000CBA90000}"/>
    <cellStyle name="40% - Dekorfärg5 3 13" xfId="52657" xr:uid="{00000000-0005-0000-0000-0000CCA90000}"/>
    <cellStyle name="40% - Dekorfärg5 3 14" xfId="52658" xr:uid="{00000000-0005-0000-0000-0000CDA90000}"/>
    <cellStyle name="40% - Dekorfärg5 3 2" xfId="279" xr:uid="{00000000-0005-0000-0000-0000CEA90000}"/>
    <cellStyle name="40% - Dekorfärg5 3 2 10" xfId="52659" xr:uid="{00000000-0005-0000-0000-0000CFA90000}"/>
    <cellStyle name="40% - Dekorfärg5 3 2 11" xfId="52660" xr:uid="{00000000-0005-0000-0000-0000D0A90000}"/>
    <cellStyle name="40% - Dekorfärg5 3 2 2" xfId="491" xr:uid="{00000000-0005-0000-0000-0000D1A90000}"/>
    <cellStyle name="40% - Dekorfärg5 3 2 2 2" xfId="915" xr:uid="{00000000-0005-0000-0000-0000D2A90000}"/>
    <cellStyle name="40% - Dekorfärg5 3 2 2 2 2" xfId="2034" xr:uid="{00000000-0005-0000-0000-0000D3A90000}"/>
    <cellStyle name="40% - Dekorfärg5 3 2 2 2 2 2" xfId="4226" xr:uid="{00000000-0005-0000-0000-0000D4A90000}"/>
    <cellStyle name="40% - Dekorfärg5 3 2 2 2 2 2 2" xfId="8612" xr:uid="{00000000-0005-0000-0000-0000D5A90000}"/>
    <cellStyle name="40% - Dekorfärg5 3 2 2 2 2 2 2 2" xfId="17497" xr:uid="{00000000-0005-0000-0000-0000D6A90000}"/>
    <cellStyle name="40% - Dekorfärg5 3 2 2 2 2 2 2 2 2" xfId="52661" xr:uid="{00000000-0005-0000-0000-0000D7A90000}"/>
    <cellStyle name="40% - Dekorfärg5 3 2 2 2 2 2 2 3" xfId="34994" xr:uid="{00000000-0005-0000-0000-0000D8A90000}"/>
    <cellStyle name="40% - Dekorfärg5 3 2 2 2 2 2 2_Tabell 6a K" xfId="24354" xr:uid="{00000000-0005-0000-0000-0000D9A90000}"/>
    <cellStyle name="40% - Dekorfärg5 3 2 2 2 2 2 3" xfId="13111" xr:uid="{00000000-0005-0000-0000-0000DAA90000}"/>
    <cellStyle name="40% - Dekorfärg5 3 2 2 2 2 2 4" xfId="30608" xr:uid="{00000000-0005-0000-0000-0000DBA90000}"/>
    <cellStyle name="40% - Dekorfärg5 3 2 2 2 2 2_Tabell 6a K" xfId="21948" xr:uid="{00000000-0005-0000-0000-0000DCA90000}"/>
    <cellStyle name="40% - Dekorfärg5 3 2 2 2 2 3" xfId="6419" xr:uid="{00000000-0005-0000-0000-0000DDA90000}"/>
    <cellStyle name="40% - Dekorfärg5 3 2 2 2 2 3 2" xfId="15304" xr:uid="{00000000-0005-0000-0000-0000DEA90000}"/>
    <cellStyle name="40% - Dekorfärg5 3 2 2 2 2 3 3" xfId="32801" xr:uid="{00000000-0005-0000-0000-0000DFA90000}"/>
    <cellStyle name="40% - Dekorfärg5 3 2 2 2 2 3_Tabell 6a K" xfId="25895" xr:uid="{00000000-0005-0000-0000-0000E0A90000}"/>
    <cellStyle name="40% - Dekorfärg5 3 2 2 2 2 4" xfId="10919" xr:uid="{00000000-0005-0000-0000-0000E1A90000}"/>
    <cellStyle name="40% - Dekorfärg5 3 2 2 2 2 4 2" xfId="52662" xr:uid="{00000000-0005-0000-0000-0000E2A90000}"/>
    <cellStyle name="40% - Dekorfärg5 3 2 2 2 2 4 2 2" xfId="52663" xr:uid="{00000000-0005-0000-0000-0000E3A90000}"/>
    <cellStyle name="40% - Dekorfärg5 3 2 2 2 2 4 3" xfId="52664" xr:uid="{00000000-0005-0000-0000-0000E4A90000}"/>
    <cellStyle name="40% - Dekorfärg5 3 2 2 2 2 5" xfId="28416" xr:uid="{00000000-0005-0000-0000-0000E5A90000}"/>
    <cellStyle name="40% - Dekorfärg5 3 2 2 2 2 6" xfId="52665" xr:uid="{00000000-0005-0000-0000-0000E6A90000}"/>
    <cellStyle name="40% - Dekorfärg5 3 2 2 2 2_Tabell 6a K" xfId="21683" xr:uid="{00000000-0005-0000-0000-0000E7A90000}"/>
    <cellStyle name="40% - Dekorfärg5 3 2 2 2 3" xfId="3107" xr:uid="{00000000-0005-0000-0000-0000E8A90000}"/>
    <cellStyle name="40% - Dekorfärg5 3 2 2 2 3 2" xfId="7493" xr:uid="{00000000-0005-0000-0000-0000E9A90000}"/>
    <cellStyle name="40% - Dekorfärg5 3 2 2 2 3 2 2" xfId="16378" xr:uid="{00000000-0005-0000-0000-0000EAA90000}"/>
    <cellStyle name="40% - Dekorfärg5 3 2 2 2 3 2 3" xfId="33875" xr:uid="{00000000-0005-0000-0000-0000EBA90000}"/>
    <cellStyle name="40% - Dekorfärg5 3 2 2 2 3 2_Tabell 6a K" xfId="21814" xr:uid="{00000000-0005-0000-0000-0000ECA90000}"/>
    <cellStyle name="40% - Dekorfärg5 3 2 2 2 3 3" xfId="11992" xr:uid="{00000000-0005-0000-0000-0000EDA90000}"/>
    <cellStyle name="40% - Dekorfärg5 3 2 2 2 3 3 2" xfId="52666" xr:uid="{00000000-0005-0000-0000-0000EEA90000}"/>
    <cellStyle name="40% - Dekorfärg5 3 2 2 2 3 3 2 2" xfId="52667" xr:uid="{00000000-0005-0000-0000-0000EFA90000}"/>
    <cellStyle name="40% - Dekorfärg5 3 2 2 2 3 3 3" xfId="52668" xr:uid="{00000000-0005-0000-0000-0000F0A90000}"/>
    <cellStyle name="40% - Dekorfärg5 3 2 2 2 3 4" xfId="29489" xr:uid="{00000000-0005-0000-0000-0000F1A90000}"/>
    <cellStyle name="40% - Dekorfärg5 3 2 2 2 3 5" xfId="52669" xr:uid="{00000000-0005-0000-0000-0000F2A90000}"/>
    <cellStyle name="40% - Dekorfärg5 3 2 2 2 3_Tabell 6a K" xfId="25628" xr:uid="{00000000-0005-0000-0000-0000F3A90000}"/>
    <cellStyle name="40% - Dekorfärg5 3 2 2 2 4" xfId="5300" xr:uid="{00000000-0005-0000-0000-0000F4A90000}"/>
    <cellStyle name="40% - Dekorfärg5 3 2 2 2 4 2" xfId="14185" xr:uid="{00000000-0005-0000-0000-0000F5A90000}"/>
    <cellStyle name="40% - Dekorfärg5 3 2 2 2 4 3" xfId="31682" xr:uid="{00000000-0005-0000-0000-0000F6A90000}"/>
    <cellStyle name="40% - Dekorfärg5 3 2 2 2 4_Tabell 6a K" xfId="17907" xr:uid="{00000000-0005-0000-0000-0000F7A90000}"/>
    <cellStyle name="40% - Dekorfärg5 3 2 2 2 5" xfId="9800" xr:uid="{00000000-0005-0000-0000-0000F8A90000}"/>
    <cellStyle name="40% - Dekorfärg5 3 2 2 2 5 2" xfId="52670" xr:uid="{00000000-0005-0000-0000-0000F9A90000}"/>
    <cellStyle name="40% - Dekorfärg5 3 2 2 2 5 2 2" xfId="52671" xr:uid="{00000000-0005-0000-0000-0000FAA90000}"/>
    <cellStyle name="40% - Dekorfärg5 3 2 2 2 5 3" xfId="52672" xr:uid="{00000000-0005-0000-0000-0000FBA90000}"/>
    <cellStyle name="40% - Dekorfärg5 3 2 2 2 6" xfId="27297" xr:uid="{00000000-0005-0000-0000-0000FCA90000}"/>
    <cellStyle name="40% - Dekorfärg5 3 2 2 2 7" xfId="52673" xr:uid="{00000000-0005-0000-0000-0000FDA90000}"/>
    <cellStyle name="40% - Dekorfärg5 3 2 2 2_Tabell 6a K" xfId="23321" xr:uid="{00000000-0005-0000-0000-0000FEA90000}"/>
    <cellStyle name="40% - Dekorfärg5 3 2 2 3" xfId="2033" xr:uid="{00000000-0005-0000-0000-0000FFA90000}"/>
    <cellStyle name="40% - Dekorfärg5 3 2 2 3 2" xfId="4225" xr:uid="{00000000-0005-0000-0000-000000AA0000}"/>
    <cellStyle name="40% - Dekorfärg5 3 2 2 3 2 2" xfId="8611" xr:uid="{00000000-0005-0000-0000-000001AA0000}"/>
    <cellStyle name="40% - Dekorfärg5 3 2 2 3 2 2 2" xfId="17496" xr:uid="{00000000-0005-0000-0000-000002AA0000}"/>
    <cellStyle name="40% - Dekorfärg5 3 2 2 3 2 2 2 2" xfId="52674" xr:uid="{00000000-0005-0000-0000-000003AA0000}"/>
    <cellStyle name="40% - Dekorfärg5 3 2 2 3 2 2 3" xfId="34993" xr:uid="{00000000-0005-0000-0000-000004AA0000}"/>
    <cellStyle name="40% - Dekorfärg5 3 2 2 3 2 2_Tabell 6a K" xfId="24121" xr:uid="{00000000-0005-0000-0000-000005AA0000}"/>
    <cellStyle name="40% - Dekorfärg5 3 2 2 3 2 3" xfId="13110" xr:uid="{00000000-0005-0000-0000-000006AA0000}"/>
    <cellStyle name="40% - Dekorfärg5 3 2 2 3 2 4" xfId="30607" xr:uid="{00000000-0005-0000-0000-000007AA0000}"/>
    <cellStyle name="40% - Dekorfärg5 3 2 2 3 2_Tabell 6a K" xfId="23854" xr:uid="{00000000-0005-0000-0000-000008AA0000}"/>
    <cellStyle name="40% - Dekorfärg5 3 2 2 3 3" xfId="6418" xr:uid="{00000000-0005-0000-0000-000009AA0000}"/>
    <cellStyle name="40% - Dekorfärg5 3 2 2 3 3 2" xfId="15303" xr:uid="{00000000-0005-0000-0000-00000AAA0000}"/>
    <cellStyle name="40% - Dekorfärg5 3 2 2 3 3 3" xfId="32800" xr:uid="{00000000-0005-0000-0000-00000BAA0000}"/>
    <cellStyle name="40% - Dekorfärg5 3 2 2 3 3_Tabell 6a K" xfId="21503" xr:uid="{00000000-0005-0000-0000-00000CAA0000}"/>
    <cellStyle name="40% - Dekorfärg5 3 2 2 3 4" xfId="10918" xr:uid="{00000000-0005-0000-0000-00000DAA0000}"/>
    <cellStyle name="40% - Dekorfärg5 3 2 2 3 4 2" xfId="52675" xr:uid="{00000000-0005-0000-0000-00000EAA0000}"/>
    <cellStyle name="40% - Dekorfärg5 3 2 2 3 4 2 2" xfId="52676" xr:uid="{00000000-0005-0000-0000-00000FAA0000}"/>
    <cellStyle name="40% - Dekorfärg5 3 2 2 3 4 3" xfId="52677" xr:uid="{00000000-0005-0000-0000-000010AA0000}"/>
    <cellStyle name="40% - Dekorfärg5 3 2 2 3 5" xfId="28415" xr:uid="{00000000-0005-0000-0000-000011AA0000}"/>
    <cellStyle name="40% - Dekorfärg5 3 2 2 3 6" xfId="52678" xr:uid="{00000000-0005-0000-0000-000012AA0000}"/>
    <cellStyle name="40% - Dekorfärg5 3 2 2 3_Tabell 6a K" xfId="24850" xr:uid="{00000000-0005-0000-0000-000013AA0000}"/>
    <cellStyle name="40% - Dekorfärg5 3 2 2 4" xfId="2683" xr:uid="{00000000-0005-0000-0000-000014AA0000}"/>
    <cellStyle name="40% - Dekorfärg5 3 2 2 4 2" xfId="7069" xr:uid="{00000000-0005-0000-0000-000015AA0000}"/>
    <cellStyle name="40% - Dekorfärg5 3 2 2 4 2 2" xfId="15954" xr:uid="{00000000-0005-0000-0000-000016AA0000}"/>
    <cellStyle name="40% - Dekorfärg5 3 2 2 4 2 3" xfId="33451" xr:uid="{00000000-0005-0000-0000-000017AA0000}"/>
    <cellStyle name="40% - Dekorfärg5 3 2 2 4 2_Tabell 6a K" xfId="19555" xr:uid="{00000000-0005-0000-0000-000018AA0000}"/>
    <cellStyle name="40% - Dekorfärg5 3 2 2 4 3" xfId="11568" xr:uid="{00000000-0005-0000-0000-000019AA0000}"/>
    <cellStyle name="40% - Dekorfärg5 3 2 2 4 3 2" xfId="52679" xr:uid="{00000000-0005-0000-0000-00001AAA0000}"/>
    <cellStyle name="40% - Dekorfärg5 3 2 2 4 3 2 2" xfId="52680" xr:uid="{00000000-0005-0000-0000-00001BAA0000}"/>
    <cellStyle name="40% - Dekorfärg5 3 2 2 4 3 3" xfId="52681" xr:uid="{00000000-0005-0000-0000-00001CAA0000}"/>
    <cellStyle name="40% - Dekorfärg5 3 2 2 4 4" xfId="29065" xr:uid="{00000000-0005-0000-0000-00001DAA0000}"/>
    <cellStyle name="40% - Dekorfärg5 3 2 2 4 5" xfId="52682" xr:uid="{00000000-0005-0000-0000-00001EAA0000}"/>
    <cellStyle name="40% - Dekorfärg5 3 2 2 4_Tabell 6a K" xfId="19066" xr:uid="{00000000-0005-0000-0000-00001FAA0000}"/>
    <cellStyle name="40% - Dekorfärg5 3 2 2 5" xfId="4876" xr:uid="{00000000-0005-0000-0000-000020AA0000}"/>
    <cellStyle name="40% - Dekorfärg5 3 2 2 5 2" xfId="13761" xr:uid="{00000000-0005-0000-0000-000021AA0000}"/>
    <cellStyle name="40% - Dekorfärg5 3 2 2 5 3" xfId="31258" xr:uid="{00000000-0005-0000-0000-000022AA0000}"/>
    <cellStyle name="40% - Dekorfärg5 3 2 2 5_Tabell 6a K" xfId="22305" xr:uid="{00000000-0005-0000-0000-000023AA0000}"/>
    <cellStyle name="40% - Dekorfärg5 3 2 2 6" xfId="9376" xr:uid="{00000000-0005-0000-0000-000024AA0000}"/>
    <cellStyle name="40% - Dekorfärg5 3 2 2 6 2" xfId="52683" xr:uid="{00000000-0005-0000-0000-000025AA0000}"/>
    <cellStyle name="40% - Dekorfärg5 3 2 2 6 2 2" xfId="52684" xr:uid="{00000000-0005-0000-0000-000026AA0000}"/>
    <cellStyle name="40% - Dekorfärg5 3 2 2 6 3" xfId="52685" xr:uid="{00000000-0005-0000-0000-000027AA0000}"/>
    <cellStyle name="40% - Dekorfärg5 3 2 2 7" xfId="26873" xr:uid="{00000000-0005-0000-0000-000028AA0000}"/>
    <cellStyle name="40% - Dekorfärg5 3 2 2 8" xfId="52686" xr:uid="{00000000-0005-0000-0000-000029AA0000}"/>
    <cellStyle name="40% - Dekorfärg5 3 2 2_Tabell 6a K" xfId="24477" xr:uid="{00000000-0005-0000-0000-00002AAA0000}"/>
    <cellStyle name="40% - Dekorfärg5 3 2 3" xfId="703" xr:uid="{00000000-0005-0000-0000-00002BAA0000}"/>
    <cellStyle name="40% - Dekorfärg5 3 2 3 2" xfId="2035" xr:uid="{00000000-0005-0000-0000-00002CAA0000}"/>
    <cellStyle name="40% - Dekorfärg5 3 2 3 2 2" xfId="4227" xr:uid="{00000000-0005-0000-0000-00002DAA0000}"/>
    <cellStyle name="40% - Dekorfärg5 3 2 3 2 2 2" xfId="8613" xr:uid="{00000000-0005-0000-0000-00002EAA0000}"/>
    <cellStyle name="40% - Dekorfärg5 3 2 3 2 2 2 2" xfId="17498" xr:uid="{00000000-0005-0000-0000-00002FAA0000}"/>
    <cellStyle name="40% - Dekorfärg5 3 2 3 2 2 2 2 2" xfId="52687" xr:uid="{00000000-0005-0000-0000-000030AA0000}"/>
    <cellStyle name="40% - Dekorfärg5 3 2 3 2 2 2 3" xfId="34995" xr:uid="{00000000-0005-0000-0000-000031AA0000}"/>
    <cellStyle name="40% - Dekorfärg5 3 2 3 2 2 2_Tabell 6a K" xfId="26482" xr:uid="{00000000-0005-0000-0000-000032AA0000}"/>
    <cellStyle name="40% - Dekorfärg5 3 2 3 2 2 3" xfId="13112" xr:uid="{00000000-0005-0000-0000-000033AA0000}"/>
    <cellStyle name="40% - Dekorfärg5 3 2 3 2 2 4" xfId="30609" xr:uid="{00000000-0005-0000-0000-000034AA0000}"/>
    <cellStyle name="40% - Dekorfärg5 3 2 3 2 2_Tabell 6a K" xfId="26291" xr:uid="{00000000-0005-0000-0000-000035AA0000}"/>
    <cellStyle name="40% - Dekorfärg5 3 2 3 2 3" xfId="6420" xr:uid="{00000000-0005-0000-0000-000036AA0000}"/>
    <cellStyle name="40% - Dekorfärg5 3 2 3 2 3 2" xfId="15305" xr:uid="{00000000-0005-0000-0000-000037AA0000}"/>
    <cellStyle name="40% - Dekorfärg5 3 2 3 2 3 3" xfId="32802" xr:uid="{00000000-0005-0000-0000-000038AA0000}"/>
    <cellStyle name="40% - Dekorfärg5 3 2 3 2 3_Tabell 6a K" xfId="26422" xr:uid="{00000000-0005-0000-0000-000039AA0000}"/>
    <cellStyle name="40% - Dekorfärg5 3 2 3 2 4" xfId="10920" xr:uid="{00000000-0005-0000-0000-00003AAA0000}"/>
    <cellStyle name="40% - Dekorfärg5 3 2 3 2 4 2" xfId="52688" xr:uid="{00000000-0005-0000-0000-00003BAA0000}"/>
    <cellStyle name="40% - Dekorfärg5 3 2 3 2 4 2 2" xfId="52689" xr:uid="{00000000-0005-0000-0000-00003CAA0000}"/>
    <cellStyle name="40% - Dekorfärg5 3 2 3 2 4 3" xfId="52690" xr:uid="{00000000-0005-0000-0000-00003DAA0000}"/>
    <cellStyle name="40% - Dekorfärg5 3 2 3 2 5" xfId="28417" xr:uid="{00000000-0005-0000-0000-00003EAA0000}"/>
    <cellStyle name="40% - Dekorfärg5 3 2 3 2 6" xfId="52691" xr:uid="{00000000-0005-0000-0000-00003FAA0000}"/>
    <cellStyle name="40% - Dekorfärg5 3 2 3 2_Tabell 6a K" xfId="26024" xr:uid="{00000000-0005-0000-0000-000040AA0000}"/>
    <cellStyle name="40% - Dekorfärg5 3 2 3 3" xfId="2895" xr:uid="{00000000-0005-0000-0000-000041AA0000}"/>
    <cellStyle name="40% - Dekorfärg5 3 2 3 3 2" xfId="7281" xr:uid="{00000000-0005-0000-0000-000042AA0000}"/>
    <cellStyle name="40% - Dekorfärg5 3 2 3 3 2 2" xfId="16166" xr:uid="{00000000-0005-0000-0000-000043AA0000}"/>
    <cellStyle name="40% - Dekorfärg5 3 2 3 3 2 3" xfId="33663" xr:uid="{00000000-0005-0000-0000-000044AA0000}"/>
    <cellStyle name="40% - Dekorfärg5 3 2 3 3 2_Tabell 6a K" xfId="22837" xr:uid="{00000000-0005-0000-0000-000045AA0000}"/>
    <cellStyle name="40% - Dekorfärg5 3 2 3 3 3" xfId="11780" xr:uid="{00000000-0005-0000-0000-000046AA0000}"/>
    <cellStyle name="40% - Dekorfärg5 3 2 3 3 3 2" xfId="52692" xr:uid="{00000000-0005-0000-0000-000047AA0000}"/>
    <cellStyle name="40% - Dekorfärg5 3 2 3 3 3 2 2" xfId="52693" xr:uid="{00000000-0005-0000-0000-000048AA0000}"/>
    <cellStyle name="40% - Dekorfärg5 3 2 3 3 3 3" xfId="52694" xr:uid="{00000000-0005-0000-0000-000049AA0000}"/>
    <cellStyle name="40% - Dekorfärg5 3 2 3 3 4" xfId="29277" xr:uid="{00000000-0005-0000-0000-00004AAA0000}"/>
    <cellStyle name="40% - Dekorfärg5 3 2 3 3 5" xfId="52695" xr:uid="{00000000-0005-0000-0000-00004BAA0000}"/>
    <cellStyle name="40% - Dekorfärg5 3 2 3 3_Tabell 6a K" xfId="21576" xr:uid="{00000000-0005-0000-0000-00004CAA0000}"/>
    <cellStyle name="40% - Dekorfärg5 3 2 3 4" xfId="5088" xr:uid="{00000000-0005-0000-0000-00004DAA0000}"/>
    <cellStyle name="40% - Dekorfärg5 3 2 3 4 2" xfId="13973" xr:uid="{00000000-0005-0000-0000-00004EAA0000}"/>
    <cellStyle name="40% - Dekorfärg5 3 2 3 4 3" xfId="31470" xr:uid="{00000000-0005-0000-0000-00004FAA0000}"/>
    <cellStyle name="40% - Dekorfärg5 3 2 3 4_Tabell 6a K" xfId="22378" xr:uid="{00000000-0005-0000-0000-000050AA0000}"/>
    <cellStyle name="40% - Dekorfärg5 3 2 3 5" xfId="9588" xr:uid="{00000000-0005-0000-0000-000051AA0000}"/>
    <cellStyle name="40% - Dekorfärg5 3 2 3 5 2" xfId="52696" xr:uid="{00000000-0005-0000-0000-000052AA0000}"/>
    <cellStyle name="40% - Dekorfärg5 3 2 3 5 2 2" xfId="52697" xr:uid="{00000000-0005-0000-0000-000053AA0000}"/>
    <cellStyle name="40% - Dekorfärg5 3 2 3 5 3" xfId="52698" xr:uid="{00000000-0005-0000-0000-000054AA0000}"/>
    <cellStyle name="40% - Dekorfärg5 3 2 3 6" xfId="27085" xr:uid="{00000000-0005-0000-0000-000055AA0000}"/>
    <cellStyle name="40% - Dekorfärg5 3 2 3 7" xfId="52699" xr:uid="{00000000-0005-0000-0000-000056AA0000}"/>
    <cellStyle name="40% - Dekorfärg5 3 2 3_Tabell 6a K" xfId="20510" xr:uid="{00000000-0005-0000-0000-000057AA0000}"/>
    <cellStyle name="40% - Dekorfärg5 3 2 4" xfId="1127" xr:uid="{00000000-0005-0000-0000-000058AA0000}"/>
    <cellStyle name="40% - Dekorfärg5 3 2 4 2" xfId="2036" xr:uid="{00000000-0005-0000-0000-000059AA0000}"/>
    <cellStyle name="40% - Dekorfärg5 3 2 4 2 2" xfId="4228" xr:uid="{00000000-0005-0000-0000-00005AAA0000}"/>
    <cellStyle name="40% - Dekorfärg5 3 2 4 2 2 2" xfId="8614" xr:uid="{00000000-0005-0000-0000-00005BAA0000}"/>
    <cellStyle name="40% - Dekorfärg5 3 2 4 2 2 2 2" xfId="17499" xr:uid="{00000000-0005-0000-0000-00005CAA0000}"/>
    <cellStyle name="40% - Dekorfärg5 3 2 4 2 2 2 2 2" xfId="52700" xr:uid="{00000000-0005-0000-0000-00005DAA0000}"/>
    <cellStyle name="40% - Dekorfärg5 3 2 4 2 2 2 3" xfId="34996" xr:uid="{00000000-0005-0000-0000-00005EAA0000}"/>
    <cellStyle name="40% - Dekorfärg5 3 2 4 2 2 2_Tabell 6a K" xfId="21947" xr:uid="{00000000-0005-0000-0000-00005FAA0000}"/>
    <cellStyle name="40% - Dekorfärg5 3 2 4 2 2 3" xfId="13113" xr:uid="{00000000-0005-0000-0000-000060AA0000}"/>
    <cellStyle name="40% - Dekorfärg5 3 2 4 2 2 4" xfId="30610" xr:uid="{00000000-0005-0000-0000-000061AA0000}"/>
    <cellStyle name="40% - Dekorfärg5 3 2 4 2 2_Tabell 6a K" xfId="21679" xr:uid="{00000000-0005-0000-0000-000062AA0000}"/>
    <cellStyle name="40% - Dekorfärg5 3 2 4 2 3" xfId="6421" xr:uid="{00000000-0005-0000-0000-000063AA0000}"/>
    <cellStyle name="40% - Dekorfärg5 3 2 4 2 3 2" xfId="15306" xr:uid="{00000000-0005-0000-0000-000064AA0000}"/>
    <cellStyle name="40% - Dekorfärg5 3 2 4 2 3 3" xfId="32803" xr:uid="{00000000-0005-0000-0000-000065AA0000}"/>
    <cellStyle name="40% - Dekorfärg5 3 2 4 2 3_Tabell 6a K" xfId="23638" xr:uid="{00000000-0005-0000-0000-000066AA0000}"/>
    <cellStyle name="40% - Dekorfärg5 3 2 4 2 4" xfId="10921" xr:uid="{00000000-0005-0000-0000-000067AA0000}"/>
    <cellStyle name="40% - Dekorfärg5 3 2 4 2 4 2" xfId="52701" xr:uid="{00000000-0005-0000-0000-000068AA0000}"/>
    <cellStyle name="40% - Dekorfärg5 3 2 4 2 4 2 2" xfId="52702" xr:uid="{00000000-0005-0000-0000-000069AA0000}"/>
    <cellStyle name="40% - Dekorfärg5 3 2 4 2 4 3" xfId="52703" xr:uid="{00000000-0005-0000-0000-00006AAA0000}"/>
    <cellStyle name="40% - Dekorfärg5 3 2 4 2 5" xfId="28418" xr:uid="{00000000-0005-0000-0000-00006BAA0000}"/>
    <cellStyle name="40% - Dekorfärg5 3 2 4 2 6" xfId="52704" xr:uid="{00000000-0005-0000-0000-00006CAA0000}"/>
    <cellStyle name="40% - Dekorfärg5 3 2 4 2_Tabell 6a K" xfId="25493" xr:uid="{00000000-0005-0000-0000-00006DAA0000}"/>
    <cellStyle name="40% - Dekorfärg5 3 2 4 3" xfId="3319" xr:uid="{00000000-0005-0000-0000-00006EAA0000}"/>
    <cellStyle name="40% - Dekorfärg5 3 2 4 3 2" xfId="7705" xr:uid="{00000000-0005-0000-0000-00006FAA0000}"/>
    <cellStyle name="40% - Dekorfärg5 3 2 4 3 2 2" xfId="16590" xr:uid="{00000000-0005-0000-0000-000070AA0000}"/>
    <cellStyle name="40% - Dekorfärg5 3 2 4 3 2 3" xfId="34087" xr:uid="{00000000-0005-0000-0000-000071AA0000}"/>
    <cellStyle name="40% - Dekorfärg5 3 2 4 3 2_Tabell 6a K" xfId="18847" xr:uid="{00000000-0005-0000-0000-000072AA0000}"/>
    <cellStyle name="40% - Dekorfärg5 3 2 4 3 3" xfId="12204" xr:uid="{00000000-0005-0000-0000-000073AA0000}"/>
    <cellStyle name="40% - Dekorfärg5 3 2 4 3 3 2" xfId="52705" xr:uid="{00000000-0005-0000-0000-000074AA0000}"/>
    <cellStyle name="40% - Dekorfärg5 3 2 4 3 3 2 2" xfId="52706" xr:uid="{00000000-0005-0000-0000-000075AA0000}"/>
    <cellStyle name="40% - Dekorfärg5 3 2 4 3 3 3" xfId="52707" xr:uid="{00000000-0005-0000-0000-000076AA0000}"/>
    <cellStyle name="40% - Dekorfärg5 3 2 4 3 4" xfId="29701" xr:uid="{00000000-0005-0000-0000-000077AA0000}"/>
    <cellStyle name="40% - Dekorfärg5 3 2 4 3 5" xfId="52708" xr:uid="{00000000-0005-0000-0000-000078AA0000}"/>
    <cellStyle name="40% - Dekorfärg5 3 2 4 3_Tabell 6a K" xfId="21206" xr:uid="{00000000-0005-0000-0000-000079AA0000}"/>
    <cellStyle name="40% - Dekorfärg5 3 2 4 4" xfId="5512" xr:uid="{00000000-0005-0000-0000-00007AAA0000}"/>
    <cellStyle name="40% - Dekorfärg5 3 2 4 4 2" xfId="14397" xr:uid="{00000000-0005-0000-0000-00007BAA0000}"/>
    <cellStyle name="40% - Dekorfärg5 3 2 4 4 3" xfId="31894" xr:uid="{00000000-0005-0000-0000-00007CAA0000}"/>
    <cellStyle name="40% - Dekorfärg5 3 2 4 4_Tabell 6a K" xfId="18119" xr:uid="{00000000-0005-0000-0000-00007DAA0000}"/>
    <cellStyle name="40% - Dekorfärg5 3 2 4 5" xfId="10012" xr:uid="{00000000-0005-0000-0000-00007EAA0000}"/>
    <cellStyle name="40% - Dekorfärg5 3 2 4 5 2" xfId="52709" xr:uid="{00000000-0005-0000-0000-00007FAA0000}"/>
    <cellStyle name="40% - Dekorfärg5 3 2 4 5 2 2" xfId="52710" xr:uid="{00000000-0005-0000-0000-000080AA0000}"/>
    <cellStyle name="40% - Dekorfärg5 3 2 4 5 3" xfId="52711" xr:uid="{00000000-0005-0000-0000-000081AA0000}"/>
    <cellStyle name="40% - Dekorfärg5 3 2 4 6" xfId="27509" xr:uid="{00000000-0005-0000-0000-000082AA0000}"/>
    <cellStyle name="40% - Dekorfärg5 3 2 4 7" xfId="52712" xr:uid="{00000000-0005-0000-0000-000083AA0000}"/>
    <cellStyle name="40% - Dekorfärg5 3 2 4_Tabell 6a K" xfId="25758" xr:uid="{00000000-0005-0000-0000-000084AA0000}"/>
    <cellStyle name="40% - Dekorfärg5 3 2 5" xfId="2032" xr:uid="{00000000-0005-0000-0000-000085AA0000}"/>
    <cellStyle name="40% - Dekorfärg5 3 2 5 2" xfId="4224" xr:uid="{00000000-0005-0000-0000-000086AA0000}"/>
    <cellStyle name="40% - Dekorfärg5 3 2 5 2 2" xfId="8610" xr:uid="{00000000-0005-0000-0000-000087AA0000}"/>
    <cellStyle name="40% - Dekorfärg5 3 2 5 2 2 2" xfId="17495" xr:uid="{00000000-0005-0000-0000-000088AA0000}"/>
    <cellStyle name="40% - Dekorfärg5 3 2 5 2 2 2 2" xfId="52713" xr:uid="{00000000-0005-0000-0000-000089AA0000}"/>
    <cellStyle name="40% - Dekorfärg5 3 2 5 2 2 3" xfId="34992" xr:uid="{00000000-0005-0000-0000-00008AAA0000}"/>
    <cellStyle name="40% - Dekorfärg5 3 2 5 2 2_Tabell 6a K" xfId="20614" xr:uid="{00000000-0005-0000-0000-00008BAA0000}"/>
    <cellStyle name="40% - Dekorfärg5 3 2 5 2 3" xfId="13109" xr:uid="{00000000-0005-0000-0000-00008CAA0000}"/>
    <cellStyle name="40% - Dekorfärg5 3 2 5 2 4" xfId="30606" xr:uid="{00000000-0005-0000-0000-00008DAA0000}"/>
    <cellStyle name="40% - Dekorfärg5 3 2 5 2_Tabell 6a K" xfId="20989" xr:uid="{00000000-0005-0000-0000-00008EAA0000}"/>
    <cellStyle name="40% - Dekorfärg5 3 2 5 3" xfId="6417" xr:uid="{00000000-0005-0000-0000-00008FAA0000}"/>
    <cellStyle name="40% - Dekorfärg5 3 2 5 3 2" xfId="15302" xr:uid="{00000000-0005-0000-0000-000090AA0000}"/>
    <cellStyle name="40% - Dekorfärg5 3 2 5 3 3" xfId="32799" xr:uid="{00000000-0005-0000-0000-000091AA0000}"/>
    <cellStyle name="40% - Dekorfärg5 3 2 5 3_Tabell 6a K" xfId="22003" xr:uid="{00000000-0005-0000-0000-000092AA0000}"/>
    <cellStyle name="40% - Dekorfärg5 3 2 5 4" xfId="10917" xr:uid="{00000000-0005-0000-0000-000093AA0000}"/>
    <cellStyle name="40% - Dekorfärg5 3 2 5 4 2" xfId="52714" xr:uid="{00000000-0005-0000-0000-000094AA0000}"/>
    <cellStyle name="40% - Dekorfärg5 3 2 5 4 2 2" xfId="52715" xr:uid="{00000000-0005-0000-0000-000095AA0000}"/>
    <cellStyle name="40% - Dekorfärg5 3 2 5 4 3" xfId="52716" xr:uid="{00000000-0005-0000-0000-000096AA0000}"/>
    <cellStyle name="40% - Dekorfärg5 3 2 5 5" xfId="28414" xr:uid="{00000000-0005-0000-0000-000097AA0000}"/>
    <cellStyle name="40% - Dekorfärg5 3 2 5 6" xfId="52717" xr:uid="{00000000-0005-0000-0000-000098AA0000}"/>
    <cellStyle name="40% - Dekorfärg5 3 2 5_Tabell 6a K" xfId="22679" xr:uid="{00000000-0005-0000-0000-000099AA0000}"/>
    <cellStyle name="40% - Dekorfärg5 3 2 6" xfId="2471" xr:uid="{00000000-0005-0000-0000-00009AAA0000}"/>
    <cellStyle name="40% - Dekorfärg5 3 2 6 2" xfId="6857" xr:uid="{00000000-0005-0000-0000-00009BAA0000}"/>
    <cellStyle name="40% - Dekorfärg5 3 2 6 2 2" xfId="15742" xr:uid="{00000000-0005-0000-0000-00009CAA0000}"/>
    <cellStyle name="40% - Dekorfärg5 3 2 6 2 3" xfId="33239" xr:uid="{00000000-0005-0000-0000-00009DAA0000}"/>
    <cellStyle name="40% - Dekorfärg5 3 2 6 2_Tabell 6a K" xfId="24975" xr:uid="{00000000-0005-0000-0000-00009EAA0000}"/>
    <cellStyle name="40% - Dekorfärg5 3 2 6 3" xfId="11356" xr:uid="{00000000-0005-0000-0000-00009FAA0000}"/>
    <cellStyle name="40% - Dekorfärg5 3 2 6 3 2" xfId="52718" xr:uid="{00000000-0005-0000-0000-0000A0AA0000}"/>
    <cellStyle name="40% - Dekorfärg5 3 2 6 3 2 2" xfId="52719" xr:uid="{00000000-0005-0000-0000-0000A1AA0000}"/>
    <cellStyle name="40% - Dekorfärg5 3 2 6 3 3" xfId="52720" xr:uid="{00000000-0005-0000-0000-0000A2AA0000}"/>
    <cellStyle name="40% - Dekorfärg5 3 2 6 4" xfId="28853" xr:uid="{00000000-0005-0000-0000-0000A3AA0000}"/>
    <cellStyle name="40% - Dekorfärg5 3 2 6 5" xfId="52721" xr:uid="{00000000-0005-0000-0000-0000A4AA0000}"/>
    <cellStyle name="40% - Dekorfärg5 3 2 6_Tabell 6a K" xfId="20016" xr:uid="{00000000-0005-0000-0000-0000A5AA0000}"/>
    <cellStyle name="40% - Dekorfärg5 3 2 7" xfId="4664" xr:uid="{00000000-0005-0000-0000-0000A6AA0000}"/>
    <cellStyle name="40% - Dekorfärg5 3 2 7 2" xfId="13549" xr:uid="{00000000-0005-0000-0000-0000A7AA0000}"/>
    <cellStyle name="40% - Dekorfärg5 3 2 7 3" xfId="31046" xr:uid="{00000000-0005-0000-0000-0000A8AA0000}"/>
    <cellStyle name="40% - Dekorfärg5 3 2 7_Tabell 6a K" xfId="24686" xr:uid="{00000000-0005-0000-0000-0000A9AA0000}"/>
    <cellStyle name="40% - Dekorfärg5 3 2 8" xfId="9164" xr:uid="{00000000-0005-0000-0000-0000AAAA0000}"/>
    <cellStyle name="40% - Dekorfärg5 3 2 8 2" xfId="52722" xr:uid="{00000000-0005-0000-0000-0000ABAA0000}"/>
    <cellStyle name="40% - Dekorfärg5 3 2 8 2 2" xfId="52723" xr:uid="{00000000-0005-0000-0000-0000ACAA0000}"/>
    <cellStyle name="40% - Dekorfärg5 3 2 8 3" xfId="52724" xr:uid="{00000000-0005-0000-0000-0000ADAA0000}"/>
    <cellStyle name="40% - Dekorfärg5 3 2 9" xfId="26661" xr:uid="{00000000-0005-0000-0000-0000AEAA0000}"/>
    <cellStyle name="40% - Dekorfärg5 3 2_Tabell 6a K" xfId="25049" xr:uid="{00000000-0005-0000-0000-0000AFAA0000}"/>
    <cellStyle name="40% - Dekorfärg5 3 3" xfId="335" xr:uid="{00000000-0005-0000-0000-0000B0AA0000}"/>
    <cellStyle name="40% - Dekorfärg5 3 3 10" xfId="52725" xr:uid="{00000000-0005-0000-0000-0000B1AA0000}"/>
    <cellStyle name="40% - Dekorfärg5 3 3 11" xfId="52726" xr:uid="{00000000-0005-0000-0000-0000B2AA0000}"/>
    <cellStyle name="40% - Dekorfärg5 3 3 2" xfId="547" xr:uid="{00000000-0005-0000-0000-0000B3AA0000}"/>
    <cellStyle name="40% - Dekorfärg5 3 3 2 2" xfId="971" xr:uid="{00000000-0005-0000-0000-0000B4AA0000}"/>
    <cellStyle name="40% - Dekorfärg5 3 3 2 2 2" xfId="2039" xr:uid="{00000000-0005-0000-0000-0000B5AA0000}"/>
    <cellStyle name="40% - Dekorfärg5 3 3 2 2 2 2" xfId="4231" xr:uid="{00000000-0005-0000-0000-0000B6AA0000}"/>
    <cellStyle name="40% - Dekorfärg5 3 3 2 2 2 2 2" xfId="8617" xr:uid="{00000000-0005-0000-0000-0000B7AA0000}"/>
    <cellStyle name="40% - Dekorfärg5 3 3 2 2 2 2 2 2" xfId="17502" xr:uid="{00000000-0005-0000-0000-0000B8AA0000}"/>
    <cellStyle name="40% - Dekorfärg5 3 3 2 2 2 2 2 2 2" xfId="52727" xr:uid="{00000000-0005-0000-0000-0000B9AA0000}"/>
    <cellStyle name="40% - Dekorfärg5 3 3 2 2 2 2 2 3" xfId="34999" xr:uid="{00000000-0005-0000-0000-0000BAAA0000}"/>
    <cellStyle name="40% - Dekorfärg5 3 3 2 2 2 2 2_Tabell 6a K" xfId="25889" xr:uid="{00000000-0005-0000-0000-0000BBAA0000}"/>
    <cellStyle name="40% - Dekorfärg5 3 3 2 2 2 2 3" xfId="13116" xr:uid="{00000000-0005-0000-0000-0000BCAA0000}"/>
    <cellStyle name="40% - Dekorfärg5 3 3 2 2 2 2 4" xfId="30613" xr:uid="{00000000-0005-0000-0000-0000BDAA0000}"/>
    <cellStyle name="40% - Dekorfärg5 3 3 2 2 2 2_Tabell 6a K" xfId="26391" xr:uid="{00000000-0005-0000-0000-0000BEAA0000}"/>
    <cellStyle name="40% - Dekorfärg5 3 3 2 2 2 3" xfId="6424" xr:uid="{00000000-0005-0000-0000-0000BFAA0000}"/>
    <cellStyle name="40% - Dekorfärg5 3 3 2 2 2 3 2" xfId="15309" xr:uid="{00000000-0005-0000-0000-0000C0AA0000}"/>
    <cellStyle name="40% - Dekorfärg5 3 3 2 2 2 3 3" xfId="32806" xr:uid="{00000000-0005-0000-0000-0000C1AA0000}"/>
    <cellStyle name="40% - Dekorfärg5 3 3 2 2 2 3_Tabell 6a K" xfId="25619" xr:uid="{00000000-0005-0000-0000-0000C2AA0000}"/>
    <cellStyle name="40% - Dekorfärg5 3 3 2 2 2 4" xfId="10924" xr:uid="{00000000-0005-0000-0000-0000C3AA0000}"/>
    <cellStyle name="40% - Dekorfärg5 3 3 2 2 2 4 2" xfId="52728" xr:uid="{00000000-0005-0000-0000-0000C4AA0000}"/>
    <cellStyle name="40% - Dekorfärg5 3 3 2 2 2 4 2 2" xfId="52729" xr:uid="{00000000-0005-0000-0000-0000C5AA0000}"/>
    <cellStyle name="40% - Dekorfärg5 3 3 2 2 2 4 3" xfId="52730" xr:uid="{00000000-0005-0000-0000-0000C6AA0000}"/>
    <cellStyle name="40% - Dekorfärg5 3 3 2 2 2 5" xfId="28421" xr:uid="{00000000-0005-0000-0000-0000C7AA0000}"/>
    <cellStyle name="40% - Dekorfärg5 3 3 2 2 2 6" xfId="52731" xr:uid="{00000000-0005-0000-0000-0000C8AA0000}"/>
    <cellStyle name="40% - Dekorfärg5 3 3 2 2 2_Tabell 6a K" xfId="24954" xr:uid="{00000000-0005-0000-0000-0000C9AA0000}"/>
    <cellStyle name="40% - Dekorfärg5 3 3 2 2 3" xfId="3163" xr:uid="{00000000-0005-0000-0000-0000CAAA0000}"/>
    <cellStyle name="40% - Dekorfärg5 3 3 2 2 3 2" xfId="7549" xr:uid="{00000000-0005-0000-0000-0000CBAA0000}"/>
    <cellStyle name="40% - Dekorfärg5 3 3 2 2 3 2 2" xfId="16434" xr:uid="{00000000-0005-0000-0000-0000CCAA0000}"/>
    <cellStyle name="40% - Dekorfärg5 3 3 2 2 3 2 3" xfId="33931" xr:uid="{00000000-0005-0000-0000-0000CDAA0000}"/>
    <cellStyle name="40% - Dekorfärg5 3 3 2 2 3 2_Tabell 6a K" xfId="21419" xr:uid="{00000000-0005-0000-0000-0000CEAA0000}"/>
    <cellStyle name="40% - Dekorfärg5 3 3 2 2 3 3" xfId="12048" xr:uid="{00000000-0005-0000-0000-0000CFAA0000}"/>
    <cellStyle name="40% - Dekorfärg5 3 3 2 2 3 3 2" xfId="52732" xr:uid="{00000000-0005-0000-0000-0000D0AA0000}"/>
    <cellStyle name="40% - Dekorfärg5 3 3 2 2 3 3 2 2" xfId="52733" xr:uid="{00000000-0005-0000-0000-0000D1AA0000}"/>
    <cellStyle name="40% - Dekorfärg5 3 3 2 2 3 3 3" xfId="52734" xr:uid="{00000000-0005-0000-0000-0000D2AA0000}"/>
    <cellStyle name="40% - Dekorfärg5 3 3 2 2 3 4" xfId="29545" xr:uid="{00000000-0005-0000-0000-0000D3AA0000}"/>
    <cellStyle name="40% - Dekorfärg5 3 3 2 2 3 5" xfId="52735" xr:uid="{00000000-0005-0000-0000-0000D4AA0000}"/>
    <cellStyle name="40% - Dekorfärg5 3 3 2 2 3_Tabell 6a K" xfId="18098" xr:uid="{00000000-0005-0000-0000-0000D5AA0000}"/>
    <cellStyle name="40% - Dekorfärg5 3 3 2 2 4" xfId="5356" xr:uid="{00000000-0005-0000-0000-0000D6AA0000}"/>
    <cellStyle name="40% - Dekorfärg5 3 3 2 2 4 2" xfId="14241" xr:uid="{00000000-0005-0000-0000-0000D7AA0000}"/>
    <cellStyle name="40% - Dekorfärg5 3 3 2 2 4 3" xfId="31738" xr:uid="{00000000-0005-0000-0000-0000D8AA0000}"/>
    <cellStyle name="40% - Dekorfärg5 3 3 2 2 4_Tabell 6a K" xfId="21152" xr:uid="{00000000-0005-0000-0000-0000D9AA0000}"/>
    <cellStyle name="40% - Dekorfärg5 3 3 2 2 5" xfId="9856" xr:uid="{00000000-0005-0000-0000-0000DAAA0000}"/>
    <cellStyle name="40% - Dekorfärg5 3 3 2 2 5 2" xfId="52736" xr:uid="{00000000-0005-0000-0000-0000DBAA0000}"/>
    <cellStyle name="40% - Dekorfärg5 3 3 2 2 5 2 2" xfId="52737" xr:uid="{00000000-0005-0000-0000-0000DCAA0000}"/>
    <cellStyle name="40% - Dekorfärg5 3 3 2 2 5 3" xfId="52738" xr:uid="{00000000-0005-0000-0000-0000DDAA0000}"/>
    <cellStyle name="40% - Dekorfärg5 3 3 2 2 6" xfId="27353" xr:uid="{00000000-0005-0000-0000-0000DEAA0000}"/>
    <cellStyle name="40% - Dekorfärg5 3 3 2 2 7" xfId="52739" xr:uid="{00000000-0005-0000-0000-0000DFAA0000}"/>
    <cellStyle name="40% - Dekorfärg5 3 3 2 2_Tabell 6a K" xfId="25329" xr:uid="{00000000-0005-0000-0000-0000E0AA0000}"/>
    <cellStyle name="40% - Dekorfärg5 3 3 2 3" xfId="2038" xr:uid="{00000000-0005-0000-0000-0000E1AA0000}"/>
    <cellStyle name="40% - Dekorfärg5 3 3 2 3 2" xfId="4230" xr:uid="{00000000-0005-0000-0000-0000E2AA0000}"/>
    <cellStyle name="40% - Dekorfärg5 3 3 2 3 2 2" xfId="8616" xr:uid="{00000000-0005-0000-0000-0000E3AA0000}"/>
    <cellStyle name="40% - Dekorfärg5 3 3 2 3 2 2 2" xfId="17501" xr:uid="{00000000-0005-0000-0000-0000E4AA0000}"/>
    <cellStyle name="40% - Dekorfärg5 3 3 2 3 2 2 2 2" xfId="52740" xr:uid="{00000000-0005-0000-0000-0000E5AA0000}"/>
    <cellStyle name="40% - Dekorfärg5 3 3 2 3 2 2 3" xfId="34998" xr:uid="{00000000-0005-0000-0000-0000E6AA0000}"/>
    <cellStyle name="40% - Dekorfärg5 3 3 2 3 2 2_Tabell 6a K" xfId="21498" xr:uid="{00000000-0005-0000-0000-0000E7AA0000}"/>
    <cellStyle name="40% - Dekorfärg5 3 3 2 3 2 3" xfId="13115" xr:uid="{00000000-0005-0000-0000-0000E8AA0000}"/>
    <cellStyle name="40% - Dekorfärg5 3 3 2 3 2 4" xfId="30612" xr:uid="{00000000-0005-0000-0000-0000E9AA0000}"/>
    <cellStyle name="40% - Dekorfärg5 3 3 2 3 2_Tabell 6a K" xfId="19777" xr:uid="{00000000-0005-0000-0000-0000EAAA0000}"/>
    <cellStyle name="40% - Dekorfärg5 3 3 2 3 3" xfId="6423" xr:uid="{00000000-0005-0000-0000-0000EBAA0000}"/>
    <cellStyle name="40% - Dekorfärg5 3 3 2 3 3 2" xfId="15308" xr:uid="{00000000-0005-0000-0000-0000ECAA0000}"/>
    <cellStyle name="40% - Dekorfärg5 3 3 2 3 3 3" xfId="32805" xr:uid="{00000000-0005-0000-0000-0000EDAA0000}"/>
    <cellStyle name="40% - Dekorfärg5 3 3 2 3 3_Tabell 6a K" xfId="19057" xr:uid="{00000000-0005-0000-0000-0000EEAA0000}"/>
    <cellStyle name="40% - Dekorfärg5 3 3 2 3 4" xfId="10923" xr:uid="{00000000-0005-0000-0000-0000EFAA0000}"/>
    <cellStyle name="40% - Dekorfärg5 3 3 2 3 4 2" xfId="52741" xr:uid="{00000000-0005-0000-0000-0000F0AA0000}"/>
    <cellStyle name="40% - Dekorfärg5 3 3 2 3 4 2 2" xfId="52742" xr:uid="{00000000-0005-0000-0000-0000F1AA0000}"/>
    <cellStyle name="40% - Dekorfärg5 3 3 2 3 4 3" xfId="52743" xr:uid="{00000000-0005-0000-0000-0000F2AA0000}"/>
    <cellStyle name="40% - Dekorfärg5 3 3 2 3 5" xfId="28420" xr:uid="{00000000-0005-0000-0000-0000F3AA0000}"/>
    <cellStyle name="40% - Dekorfärg5 3 3 2 3 6" xfId="52744" xr:uid="{00000000-0005-0000-0000-0000F4AA0000}"/>
    <cellStyle name="40% - Dekorfärg5 3 3 2 3_Tabell 6a K" xfId="19508" xr:uid="{00000000-0005-0000-0000-0000F5AA0000}"/>
    <cellStyle name="40% - Dekorfärg5 3 3 2 4" xfId="2739" xr:uid="{00000000-0005-0000-0000-0000F6AA0000}"/>
    <cellStyle name="40% - Dekorfärg5 3 3 2 4 2" xfId="7125" xr:uid="{00000000-0005-0000-0000-0000F7AA0000}"/>
    <cellStyle name="40% - Dekorfärg5 3 3 2 4 2 2" xfId="16010" xr:uid="{00000000-0005-0000-0000-0000F8AA0000}"/>
    <cellStyle name="40% - Dekorfärg5 3 3 2 4 2 3" xfId="33507" xr:uid="{00000000-0005-0000-0000-0000F9AA0000}"/>
    <cellStyle name="40% - Dekorfärg5 3 3 2 4 2_Tabell 6a K" xfId="19249" xr:uid="{00000000-0005-0000-0000-0000FAAA0000}"/>
    <cellStyle name="40% - Dekorfärg5 3 3 2 4 3" xfId="11624" xr:uid="{00000000-0005-0000-0000-0000FBAA0000}"/>
    <cellStyle name="40% - Dekorfärg5 3 3 2 4 3 2" xfId="52745" xr:uid="{00000000-0005-0000-0000-0000FCAA0000}"/>
    <cellStyle name="40% - Dekorfärg5 3 3 2 4 3 2 2" xfId="52746" xr:uid="{00000000-0005-0000-0000-0000FDAA0000}"/>
    <cellStyle name="40% - Dekorfärg5 3 3 2 4 3 3" xfId="52747" xr:uid="{00000000-0005-0000-0000-0000FEAA0000}"/>
    <cellStyle name="40% - Dekorfärg5 3 3 2 4 4" xfId="29121" xr:uid="{00000000-0005-0000-0000-0000FFAA0000}"/>
    <cellStyle name="40% - Dekorfärg5 3 3 2 4 5" xfId="52748" xr:uid="{00000000-0005-0000-0000-000000AB0000}"/>
    <cellStyle name="40% - Dekorfärg5 3 3 2 4_Tabell 6a K" xfId="22224" xr:uid="{00000000-0005-0000-0000-000001AB0000}"/>
    <cellStyle name="40% - Dekorfärg5 3 3 2 5" xfId="4932" xr:uid="{00000000-0005-0000-0000-000002AB0000}"/>
    <cellStyle name="40% - Dekorfärg5 3 3 2 5 2" xfId="13817" xr:uid="{00000000-0005-0000-0000-000003AB0000}"/>
    <cellStyle name="40% - Dekorfärg5 3 3 2 5 3" xfId="31314" xr:uid="{00000000-0005-0000-0000-000004AB0000}"/>
    <cellStyle name="40% - Dekorfärg5 3 3 2 5_Tabell 6a K" xfId="18982" xr:uid="{00000000-0005-0000-0000-000005AB0000}"/>
    <cellStyle name="40% - Dekorfärg5 3 3 2 6" xfId="9432" xr:uid="{00000000-0005-0000-0000-000006AB0000}"/>
    <cellStyle name="40% - Dekorfärg5 3 3 2 6 2" xfId="52749" xr:uid="{00000000-0005-0000-0000-000007AB0000}"/>
    <cellStyle name="40% - Dekorfärg5 3 3 2 6 2 2" xfId="52750" xr:uid="{00000000-0005-0000-0000-000008AB0000}"/>
    <cellStyle name="40% - Dekorfärg5 3 3 2 6 3" xfId="52751" xr:uid="{00000000-0005-0000-0000-000009AB0000}"/>
    <cellStyle name="40% - Dekorfärg5 3 3 2 7" xfId="26929" xr:uid="{00000000-0005-0000-0000-00000AAB0000}"/>
    <cellStyle name="40% - Dekorfärg5 3 3 2 8" xfId="52752" xr:uid="{00000000-0005-0000-0000-00000BAB0000}"/>
    <cellStyle name="40% - Dekorfärg5 3 3 2_Tabell 6a K" xfId="18758" xr:uid="{00000000-0005-0000-0000-00000CAB0000}"/>
    <cellStyle name="40% - Dekorfärg5 3 3 3" xfId="759" xr:uid="{00000000-0005-0000-0000-00000DAB0000}"/>
    <cellStyle name="40% - Dekorfärg5 3 3 3 2" xfId="2040" xr:uid="{00000000-0005-0000-0000-00000EAB0000}"/>
    <cellStyle name="40% - Dekorfärg5 3 3 3 2 2" xfId="4232" xr:uid="{00000000-0005-0000-0000-00000FAB0000}"/>
    <cellStyle name="40% - Dekorfärg5 3 3 3 2 2 2" xfId="8618" xr:uid="{00000000-0005-0000-0000-000010AB0000}"/>
    <cellStyle name="40% - Dekorfärg5 3 3 3 2 2 2 2" xfId="17503" xr:uid="{00000000-0005-0000-0000-000011AB0000}"/>
    <cellStyle name="40% - Dekorfärg5 3 3 3 2 2 2 2 2" xfId="52753" xr:uid="{00000000-0005-0000-0000-000012AB0000}"/>
    <cellStyle name="40% - Dekorfärg5 3 3 3 2 2 2 3" xfId="35000" xr:uid="{00000000-0005-0000-0000-000013AB0000}"/>
    <cellStyle name="40% - Dekorfärg5 3 3 3 2 2 2_Tabell 6a K" xfId="26416" xr:uid="{00000000-0005-0000-0000-000014AB0000}"/>
    <cellStyle name="40% - Dekorfärg5 3 3 3 2 2 3" xfId="13117" xr:uid="{00000000-0005-0000-0000-000015AB0000}"/>
    <cellStyle name="40% - Dekorfärg5 3 3 3 2 2 4" xfId="30614" xr:uid="{00000000-0005-0000-0000-000016AB0000}"/>
    <cellStyle name="40% - Dekorfärg5 3 3 3 2 2_Tabell 6a K" xfId="19859" xr:uid="{00000000-0005-0000-0000-000017AB0000}"/>
    <cellStyle name="40% - Dekorfärg5 3 3 3 2 3" xfId="6425" xr:uid="{00000000-0005-0000-0000-000018AB0000}"/>
    <cellStyle name="40% - Dekorfärg5 3 3 3 2 3 2" xfId="15310" xr:uid="{00000000-0005-0000-0000-000019AB0000}"/>
    <cellStyle name="40% - Dekorfärg5 3 3 3 2 3 3" xfId="32807" xr:uid="{00000000-0005-0000-0000-00001AAB0000}"/>
    <cellStyle name="40% - Dekorfärg5 3 3 3 2 3_Tabell 6a K" xfId="18810" xr:uid="{00000000-0005-0000-0000-00001BAB0000}"/>
    <cellStyle name="40% - Dekorfärg5 3 3 3 2 4" xfId="10925" xr:uid="{00000000-0005-0000-0000-00001CAB0000}"/>
    <cellStyle name="40% - Dekorfärg5 3 3 3 2 4 2" xfId="52754" xr:uid="{00000000-0005-0000-0000-00001DAB0000}"/>
    <cellStyle name="40% - Dekorfärg5 3 3 3 2 4 2 2" xfId="52755" xr:uid="{00000000-0005-0000-0000-00001EAB0000}"/>
    <cellStyle name="40% - Dekorfärg5 3 3 3 2 4 3" xfId="52756" xr:uid="{00000000-0005-0000-0000-00001FAB0000}"/>
    <cellStyle name="40% - Dekorfärg5 3 3 3 2 5" xfId="28422" xr:uid="{00000000-0005-0000-0000-000020AB0000}"/>
    <cellStyle name="40% - Dekorfärg5 3 3 3 2 6" xfId="52757" xr:uid="{00000000-0005-0000-0000-000021AB0000}"/>
    <cellStyle name="40% - Dekorfärg5 3 3 3 2_Tabell 6a K" xfId="22783" xr:uid="{00000000-0005-0000-0000-000022AB0000}"/>
    <cellStyle name="40% - Dekorfärg5 3 3 3 3" xfId="2951" xr:uid="{00000000-0005-0000-0000-000023AB0000}"/>
    <cellStyle name="40% - Dekorfärg5 3 3 3 3 2" xfId="7337" xr:uid="{00000000-0005-0000-0000-000024AB0000}"/>
    <cellStyle name="40% - Dekorfärg5 3 3 3 3 2 2" xfId="16222" xr:uid="{00000000-0005-0000-0000-000025AB0000}"/>
    <cellStyle name="40% - Dekorfärg5 3 3 3 3 2 3" xfId="33719" xr:uid="{00000000-0005-0000-0000-000026AB0000}"/>
    <cellStyle name="40% - Dekorfärg5 3 3 3 3 2_Tabell 6a K" xfId="25635" xr:uid="{00000000-0005-0000-0000-000027AB0000}"/>
    <cellStyle name="40% - Dekorfärg5 3 3 3 3 3" xfId="11836" xr:uid="{00000000-0005-0000-0000-000028AB0000}"/>
    <cellStyle name="40% - Dekorfärg5 3 3 3 3 3 2" xfId="52758" xr:uid="{00000000-0005-0000-0000-000029AB0000}"/>
    <cellStyle name="40% - Dekorfärg5 3 3 3 3 3 2 2" xfId="52759" xr:uid="{00000000-0005-0000-0000-00002AAB0000}"/>
    <cellStyle name="40% - Dekorfärg5 3 3 3 3 3 3" xfId="52760" xr:uid="{00000000-0005-0000-0000-00002BAB0000}"/>
    <cellStyle name="40% - Dekorfärg5 3 3 3 3 4" xfId="29333" xr:uid="{00000000-0005-0000-0000-00002CAB0000}"/>
    <cellStyle name="40% - Dekorfärg5 3 3 3 3 5" xfId="52761" xr:uid="{00000000-0005-0000-0000-00002DAB0000}"/>
    <cellStyle name="40% - Dekorfärg5 3 3 3 3_Tabell 6a K" xfId="20421" xr:uid="{00000000-0005-0000-0000-00002EAB0000}"/>
    <cellStyle name="40% - Dekorfärg5 3 3 3 4" xfId="5144" xr:uid="{00000000-0005-0000-0000-00002FAB0000}"/>
    <cellStyle name="40% - Dekorfärg5 3 3 3 4 2" xfId="14029" xr:uid="{00000000-0005-0000-0000-000030AB0000}"/>
    <cellStyle name="40% - Dekorfärg5 3 3 3 4 3" xfId="31526" xr:uid="{00000000-0005-0000-0000-000031AB0000}"/>
    <cellStyle name="40% - Dekorfärg5 3 3 3 4_Tabell 6a K" xfId="26167" xr:uid="{00000000-0005-0000-0000-000032AB0000}"/>
    <cellStyle name="40% - Dekorfärg5 3 3 3 5" xfId="9644" xr:uid="{00000000-0005-0000-0000-000033AB0000}"/>
    <cellStyle name="40% - Dekorfärg5 3 3 3 5 2" xfId="52762" xr:uid="{00000000-0005-0000-0000-000034AB0000}"/>
    <cellStyle name="40% - Dekorfärg5 3 3 3 5 2 2" xfId="52763" xr:uid="{00000000-0005-0000-0000-000035AB0000}"/>
    <cellStyle name="40% - Dekorfärg5 3 3 3 5 3" xfId="52764" xr:uid="{00000000-0005-0000-0000-000036AB0000}"/>
    <cellStyle name="40% - Dekorfärg5 3 3 3 6" xfId="27141" xr:uid="{00000000-0005-0000-0000-000037AB0000}"/>
    <cellStyle name="40% - Dekorfärg5 3 3 3 7" xfId="52765" xr:uid="{00000000-0005-0000-0000-000038AB0000}"/>
    <cellStyle name="40% - Dekorfärg5 3 3 3_Tabell 6a K" xfId="23159" xr:uid="{00000000-0005-0000-0000-000039AB0000}"/>
    <cellStyle name="40% - Dekorfärg5 3 3 4" xfId="1183" xr:uid="{00000000-0005-0000-0000-00003AAB0000}"/>
    <cellStyle name="40% - Dekorfärg5 3 3 4 2" xfId="2041" xr:uid="{00000000-0005-0000-0000-00003BAB0000}"/>
    <cellStyle name="40% - Dekorfärg5 3 3 4 2 2" xfId="4233" xr:uid="{00000000-0005-0000-0000-00003CAB0000}"/>
    <cellStyle name="40% - Dekorfärg5 3 3 4 2 2 2" xfId="8619" xr:uid="{00000000-0005-0000-0000-00003DAB0000}"/>
    <cellStyle name="40% - Dekorfärg5 3 3 4 2 2 2 2" xfId="17504" xr:uid="{00000000-0005-0000-0000-00003EAB0000}"/>
    <cellStyle name="40% - Dekorfärg5 3 3 4 2 2 2 2 2" xfId="52766" xr:uid="{00000000-0005-0000-0000-00003FAB0000}"/>
    <cellStyle name="40% - Dekorfärg5 3 3 4 2 2 2 3" xfId="35001" xr:uid="{00000000-0005-0000-0000-000040AB0000}"/>
    <cellStyle name="40% - Dekorfärg5 3 3 4 2 2 2_Tabell 6a K" xfId="22364" xr:uid="{00000000-0005-0000-0000-000041AB0000}"/>
    <cellStyle name="40% - Dekorfärg5 3 3 4 2 2 3" xfId="13118" xr:uid="{00000000-0005-0000-0000-000042AB0000}"/>
    <cellStyle name="40% - Dekorfärg5 3 3 4 2 2 4" xfId="30615" xr:uid="{00000000-0005-0000-0000-000043AB0000}"/>
    <cellStyle name="40% - Dekorfärg5 3 3 4 2 2_Tabell 6a K" xfId="22318" xr:uid="{00000000-0005-0000-0000-000044AB0000}"/>
    <cellStyle name="40% - Dekorfärg5 3 3 4 2 3" xfId="6426" xr:uid="{00000000-0005-0000-0000-000045AB0000}"/>
    <cellStyle name="40% - Dekorfärg5 3 3 4 2 3 2" xfId="15311" xr:uid="{00000000-0005-0000-0000-000046AB0000}"/>
    <cellStyle name="40% - Dekorfärg5 3 3 4 2 3 3" xfId="32808" xr:uid="{00000000-0005-0000-0000-000047AB0000}"/>
    <cellStyle name="40% - Dekorfärg5 3 3 4 2 3_Tabell 6a K" xfId="25334" xr:uid="{00000000-0005-0000-0000-000048AB0000}"/>
    <cellStyle name="40% - Dekorfärg5 3 3 4 2 4" xfId="10926" xr:uid="{00000000-0005-0000-0000-000049AB0000}"/>
    <cellStyle name="40% - Dekorfärg5 3 3 4 2 4 2" xfId="52767" xr:uid="{00000000-0005-0000-0000-00004AAB0000}"/>
    <cellStyle name="40% - Dekorfärg5 3 3 4 2 4 2 2" xfId="52768" xr:uid="{00000000-0005-0000-0000-00004BAB0000}"/>
    <cellStyle name="40% - Dekorfärg5 3 3 4 2 4 3" xfId="52769" xr:uid="{00000000-0005-0000-0000-00004CAB0000}"/>
    <cellStyle name="40% - Dekorfärg5 3 3 4 2 5" xfId="28423" xr:uid="{00000000-0005-0000-0000-00004DAB0000}"/>
    <cellStyle name="40% - Dekorfärg5 3 3 4 2 6" xfId="52770" xr:uid="{00000000-0005-0000-0000-00004EAB0000}"/>
    <cellStyle name="40% - Dekorfärg5 3 3 4 2_Tabell 6a K" xfId="18978" xr:uid="{00000000-0005-0000-0000-00004FAB0000}"/>
    <cellStyle name="40% - Dekorfärg5 3 3 4 3" xfId="3375" xr:uid="{00000000-0005-0000-0000-000050AB0000}"/>
    <cellStyle name="40% - Dekorfärg5 3 3 4 3 2" xfId="7761" xr:uid="{00000000-0005-0000-0000-000051AB0000}"/>
    <cellStyle name="40% - Dekorfärg5 3 3 4 3 2 2" xfId="16646" xr:uid="{00000000-0005-0000-0000-000052AB0000}"/>
    <cellStyle name="40% - Dekorfärg5 3 3 4 3 2 3" xfId="34143" xr:uid="{00000000-0005-0000-0000-000053AB0000}"/>
    <cellStyle name="40% - Dekorfärg5 3 3 4 3 2_Tabell 6a K" xfId="22777" xr:uid="{00000000-0005-0000-0000-000054AB0000}"/>
    <cellStyle name="40% - Dekorfärg5 3 3 4 3 3" xfId="12260" xr:uid="{00000000-0005-0000-0000-000055AB0000}"/>
    <cellStyle name="40% - Dekorfärg5 3 3 4 3 3 2" xfId="52771" xr:uid="{00000000-0005-0000-0000-000056AB0000}"/>
    <cellStyle name="40% - Dekorfärg5 3 3 4 3 3 2 2" xfId="52772" xr:uid="{00000000-0005-0000-0000-000057AB0000}"/>
    <cellStyle name="40% - Dekorfärg5 3 3 4 3 3 3" xfId="52773" xr:uid="{00000000-0005-0000-0000-000058AB0000}"/>
    <cellStyle name="40% - Dekorfärg5 3 3 4 3 4" xfId="29757" xr:uid="{00000000-0005-0000-0000-000059AB0000}"/>
    <cellStyle name="40% - Dekorfärg5 3 3 4 3 5" xfId="52774" xr:uid="{00000000-0005-0000-0000-00005AAB0000}"/>
    <cellStyle name="40% - Dekorfärg5 3 3 4 3_Tabell 6a K" xfId="18535" xr:uid="{00000000-0005-0000-0000-00005BAB0000}"/>
    <cellStyle name="40% - Dekorfärg5 3 3 4 4" xfId="5568" xr:uid="{00000000-0005-0000-0000-00005CAB0000}"/>
    <cellStyle name="40% - Dekorfärg5 3 3 4 4 2" xfId="14453" xr:uid="{00000000-0005-0000-0000-00005DAB0000}"/>
    <cellStyle name="40% - Dekorfärg5 3 3 4 4 3" xfId="31950" xr:uid="{00000000-0005-0000-0000-00005EAB0000}"/>
    <cellStyle name="40% - Dekorfärg5 3 3 4 4_Tabell 6a K" xfId="23590" xr:uid="{00000000-0005-0000-0000-00005FAB0000}"/>
    <cellStyle name="40% - Dekorfärg5 3 3 4 5" xfId="10068" xr:uid="{00000000-0005-0000-0000-000060AB0000}"/>
    <cellStyle name="40% - Dekorfärg5 3 3 4 5 2" xfId="52775" xr:uid="{00000000-0005-0000-0000-000061AB0000}"/>
    <cellStyle name="40% - Dekorfärg5 3 3 4 5 2 2" xfId="52776" xr:uid="{00000000-0005-0000-0000-000062AB0000}"/>
    <cellStyle name="40% - Dekorfärg5 3 3 4 5 3" xfId="52777" xr:uid="{00000000-0005-0000-0000-000063AB0000}"/>
    <cellStyle name="40% - Dekorfärg5 3 3 4 6" xfId="27565" xr:uid="{00000000-0005-0000-0000-000064AB0000}"/>
    <cellStyle name="40% - Dekorfärg5 3 3 4 7" xfId="52778" xr:uid="{00000000-0005-0000-0000-000065AB0000}"/>
    <cellStyle name="40% - Dekorfärg5 3 3 4_Tabell 6a K" xfId="19248" xr:uid="{00000000-0005-0000-0000-000066AB0000}"/>
    <cellStyle name="40% - Dekorfärg5 3 3 5" xfId="2037" xr:uid="{00000000-0005-0000-0000-000067AB0000}"/>
    <cellStyle name="40% - Dekorfärg5 3 3 5 2" xfId="4229" xr:uid="{00000000-0005-0000-0000-000068AB0000}"/>
    <cellStyle name="40% - Dekorfärg5 3 3 5 2 2" xfId="8615" xr:uid="{00000000-0005-0000-0000-000069AB0000}"/>
    <cellStyle name="40% - Dekorfärg5 3 3 5 2 2 2" xfId="17500" xr:uid="{00000000-0005-0000-0000-00006AAB0000}"/>
    <cellStyle name="40% - Dekorfärg5 3 3 5 2 2 2 2" xfId="52779" xr:uid="{00000000-0005-0000-0000-00006BAB0000}"/>
    <cellStyle name="40% - Dekorfärg5 3 3 5 2 2 3" xfId="34997" xr:uid="{00000000-0005-0000-0000-00006CAB0000}"/>
    <cellStyle name="40% - Dekorfärg5 3 3 5 2 2_Tabell 6a K" xfId="26290" xr:uid="{00000000-0005-0000-0000-00006DAB0000}"/>
    <cellStyle name="40% - Dekorfärg5 3 3 5 2 3" xfId="13114" xr:uid="{00000000-0005-0000-0000-00006EAB0000}"/>
    <cellStyle name="40% - Dekorfärg5 3 3 5 2 4" xfId="30611" xr:uid="{00000000-0005-0000-0000-00006FAB0000}"/>
    <cellStyle name="40% - Dekorfärg5 3 3 5 2_Tabell 6a K" xfId="26020" xr:uid="{00000000-0005-0000-0000-000070AB0000}"/>
    <cellStyle name="40% - Dekorfärg5 3 3 5 3" xfId="6422" xr:uid="{00000000-0005-0000-0000-000071AB0000}"/>
    <cellStyle name="40% - Dekorfärg5 3 3 5 3 2" xfId="15307" xr:uid="{00000000-0005-0000-0000-000072AB0000}"/>
    <cellStyle name="40% - Dekorfärg5 3 3 5 3 3" xfId="32804" xr:uid="{00000000-0005-0000-0000-000073AB0000}"/>
    <cellStyle name="40% - Dekorfärg5 3 3 5 3_Tabell 6a K" xfId="21986" xr:uid="{00000000-0005-0000-0000-000074AB0000}"/>
    <cellStyle name="40% - Dekorfärg5 3 3 5 4" xfId="10922" xr:uid="{00000000-0005-0000-0000-000075AB0000}"/>
    <cellStyle name="40% - Dekorfärg5 3 3 5 4 2" xfId="52780" xr:uid="{00000000-0005-0000-0000-000076AB0000}"/>
    <cellStyle name="40% - Dekorfärg5 3 3 5 4 2 2" xfId="52781" xr:uid="{00000000-0005-0000-0000-000077AB0000}"/>
    <cellStyle name="40% - Dekorfärg5 3 3 5 4 3" xfId="52782" xr:uid="{00000000-0005-0000-0000-000078AB0000}"/>
    <cellStyle name="40% - Dekorfärg5 3 3 5 5" xfId="28419" xr:uid="{00000000-0005-0000-0000-000079AB0000}"/>
    <cellStyle name="40% - Dekorfärg5 3 3 5 6" xfId="52783" xr:uid="{00000000-0005-0000-0000-00007AAB0000}"/>
    <cellStyle name="40% - Dekorfärg5 3 3 5_Tabell 6a K" xfId="23322" xr:uid="{00000000-0005-0000-0000-00007BAB0000}"/>
    <cellStyle name="40% - Dekorfärg5 3 3 6" xfId="2527" xr:uid="{00000000-0005-0000-0000-00007CAB0000}"/>
    <cellStyle name="40% - Dekorfärg5 3 3 6 2" xfId="6913" xr:uid="{00000000-0005-0000-0000-00007DAB0000}"/>
    <cellStyle name="40% - Dekorfärg5 3 3 6 2 2" xfId="15798" xr:uid="{00000000-0005-0000-0000-00007EAB0000}"/>
    <cellStyle name="40% - Dekorfärg5 3 3 6 2 3" xfId="33295" xr:uid="{00000000-0005-0000-0000-00007FAB0000}"/>
    <cellStyle name="40% - Dekorfärg5 3 3 6 2_Tabell 6a K" xfId="21244" xr:uid="{00000000-0005-0000-0000-000080AB0000}"/>
    <cellStyle name="40% - Dekorfärg5 3 3 6 3" xfId="11412" xr:uid="{00000000-0005-0000-0000-000081AB0000}"/>
    <cellStyle name="40% - Dekorfärg5 3 3 6 3 2" xfId="52784" xr:uid="{00000000-0005-0000-0000-000082AB0000}"/>
    <cellStyle name="40% - Dekorfärg5 3 3 6 3 2 2" xfId="52785" xr:uid="{00000000-0005-0000-0000-000083AB0000}"/>
    <cellStyle name="40% - Dekorfärg5 3 3 6 3 3" xfId="52786" xr:uid="{00000000-0005-0000-0000-000084AB0000}"/>
    <cellStyle name="40% - Dekorfärg5 3 3 6 4" xfId="28909" xr:uid="{00000000-0005-0000-0000-000085AB0000}"/>
    <cellStyle name="40% - Dekorfärg5 3 3 6 5" xfId="52787" xr:uid="{00000000-0005-0000-0000-000086AB0000}"/>
    <cellStyle name="40% - Dekorfärg5 3 3 6_Tabell 6a K" xfId="19333" xr:uid="{00000000-0005-0000-0000-000087AB0000}"/>
    <cellStyle name="40% - Dekorfärg5 3 3 7" xfId="4720" xr:uid="{00000000-0005-0000-0000-000088AB0000}"/>
    <cellStyle name="40% - Dekorfärg5 3 3 7 2" xfId="13605" xr:uid="{00000000-0005-0000-0000-000089AB0000}"/>
    <cellStyle name="40% - Dekorfärg5 3 3 7 3" xfId="31102" xr:uid="{00000000-0005-0000-0000-00008AAB0000}"/>
    <cellStyle name="40% - Dekorfärg5 3 3 7_Tabell 6a K" xfId="19602" xr:uid="{00000000-0005-0000-0000-00008BAB0000}"/>
    <cellStyle name="40% - Dekorfärg5 3 3 8" xfId="9220" xr:uid="{00000000-0005-0000-0000-00008CAB0000}"/>
    <cellStyle name="40% - Dekorfärg5 3 3 8 2" xfId="52788" xr:uid="{00000000-0005-0000-0000-00008DAB0000}"/>
    <cellStyle name="40% - Dekorfärg5 3 3 8 2 2" xfId="52789" xr:uid="{00000000-0005-0000-0000-00008EAB0000}"/>
    <cellStyle name="40% - Dekorfärg5 3 3 8 3" xfId="52790" xr:uid="{00000000-0005-0000-0000-00008FAB0000}"/>
    <cellStyle name="40% - Dekorfärg5 3 3 9" xfId="26717" xr:uid="{00000000-0005-0000-0000-000090AB0000}"/>
    <cellStyle name="40% - Dekorfärg5 3 3_Tabell 6a K" xfId="18541" xr:uid="{00000000-0005-0000-0000-000091AB0000}"/>
    <cellStyle name="40% - Dekorfärg5 3 4" xfId="230" xr:uid="{00000000-0005-0000-0000-000092AB0000}"/>
    <cellStyle name="40% - Dekorfärg5 3 4 10" xfId="52791" xr:uid="{00000000-0005-0000-0000-000093AB0000}"/>
    <cellStyle name="40% - Dekorfärg5 3 4 11" xfId="52792" xr:uid="{00000000-0005-0000-0000-000094AB0000}"/>
    <cellStyle name="40% - Dekorfärg5 3 4 2" xfId="442" xr:uid="{00000000-0005-0000-0000-000095AB0000}"/>
    <cellStyle name="40% - Dekorfärg5 3 4 2 2" xfId="866" xr:uid="{00000000-0005-0000-0000-000096AB0000}"/>
    <cellStyle name="40% - Dekorfärg5 3 4 2 2 2" xfId="2044" xr:uid="{00000000-0005-0000-0000-000097AB0000}"/>
    <cellStyle name="40% - Dekorfärg5 3 4 2 2 2 2" xfId="4236" xr:uid="{00000000-0005-0000-0000-000098AB0000}"/>
    <cellStyle name="40% - Dekorfärg5 3 4 2 2 2 2 2" xfId="8622" xr:uid="{00000000-0005-0000-0000-000099AB0000}"/>
    <cellStyle name="40% - Dekorfärg5 3 4 2 2 2 2 2 2" xfId="17507" xr:uid="{00000000-0005-0000-0000-00009AAB0000}"/>
    <cellStyle name="40% - Dekorfärg5 3 4 2 2 2 2 2 2 2" xfId="52793" xr:uid="{00000000-0005-0000-0000-00009BAB0000}"/>
    <cellStyle name="40% - Dekorfärg5 3 4 2 2 2 2 2 3" xfId="35004" xr:uid="{00000000-0005-0000-0000-00009CAB0000}"/>
    <cellStyle name="40% - Dekorfärg5 3 4 2 2 2 2 2_Tabell 6a K" xfId="20675" xr:uid="{00000000-0005-0000-0000-00009DAB0000}"/>
    <cellStyle name="40% - Dekorfärg5 3 4 2 2 2 2 3" xfId="13121" xr:uid="{00000000-0005-0000-0000-00009EAB0000}"/>
    <cellStyle name="40% - Dekorfärg5 3 4 2 2 2 2 4" xfId="30618" xr:uid="{00000000-0005-0000-0000-00009FAB0000}"/>
    <cellStyle name="40% - Dekorfärg5 3 4 2 2 2 2_Tabell 6a K" xfId="18151" xr:uid="{00000000-0005-0000-0000-0000A0AB0000}"/>
    <cellStyle name="40% - Dekorfärg5 3 4 2 2 2 3" xfId="6429" xr:uid="{00000000-0005-0000-0000-0000A1AB0000}"/>
    <cellStyle name="40% - Dekorfärg5 3 4 2 2 2 3 2" xfId="15314" xr:uid="{00000000-0005-0000-0000-0000A2AB0000}"/>
    <cellStyle name="40% - Dekorfärg5 3 4 2 2 2 3 3" xfId="32811" xr:uid="{00000000-0005-0000-0000-0000A3AB0000}"/>
    <cellStyle name="40% - Dekorfärg5 3 4 2 2 2 3_Tabell 6a K" xfId="19099" xr:uid="{00000000-0005-0000-0000-0000A4AB0000}"/>
    <cellStyle name="40% - Dekorfärg5 3 4 2 2 2 4" xfId="10929" xr:uid="{00000000-0005-0000-0000-0000A5AB0000}"/>
    <cellStyle name="40% - Dekorfärg5 3 4 2 2 2 4 2" xfId="52794" xr:uid="{00000000-0005-0000-0000-0000A6AB0000}"/>
    <cellStyle name="40% - Dekorfärg5 3 4 2 2 2 4 2 2" xfId="52795" xr:uid="{00000000-0005-0000-0000-0000A7AB0000}"/>
    <cellStyle name="40% - Dekorfärg5 3 4 2 2 2 4 3" xfId="52796" xr:uid="{00000000-0005-0000-0000-0000A8AB0000}"/>
    <cellStyle name="40% - Dekorfärg5 3 4 2 2 2 5" xfId="28426" xr:uid="{00000000-0005-0000-0000-0000A9AB0000}"/>
    <cellStyle name="40% - Dekorfärg5 3 4 2 2 2 6" xfId="52797" xr:uid="{00000000-0005-0000-0000-0000AAAB0000}"/>
    <cellStyle name="40% - Dekorfärg5 3 4 2 2 2_Tabell 6a K" xfId="24120" xr:uid="{00000000-0005-0000-0000-0000ABAB0000}"/>
    <cellStyle name="40% - Dekorfärg5 3 4 2 2 3" xfId="3058" xr:uid="{00000000-0005-0000-0000-0000ACAB0000}"/>
    <cellStyle name="40% - Dekorfärg5 3 4 2 2 3 2" xfId="7444" xr:uid="{00000000-0005-0000-0000-0000ADAB0000}"/>
    <cellStyle name="40% - Dekorfärg5 3 4 2 2 3 2 2" xfId="16329" xr:uid="{00000000-0005-0000-0000-0000AEAB0000}"/>
    <cellStyle name="40% - Dekorfärg5 3 4 2 2 3 2 3" xfId="33826" xr:uid="{00000000-0005-0000-0000-0000AFAB0000}"/>
    <cellStyle name="40% - Dekorfärg5 3 4 2 2 3 2_Tabell 6a K" xfId="22879" xr:uid="{00000000-0005-0000-0000-0000B0AB0000}"/>
    <cellStyle name="40% - Dekorfärg5 3 4 2 2 3 3" xfId="11943" xr:uid="{00000000-0005-0000-0000-0000B1AB0000}"/>
    <cellStyle name="40% - Dekorfärg5 3 4 2 2 3 3 2" xfId="52798" xr:uid="{00000000-0005-0000-0000-0000B2AB0000}"/>
    <cellStyle name="40% - Dekorfärg5 3 4 2 2 3 3 2 2" xfId="52799" xr:uid="{00000000-0005-0000-0000-0000B3AB0000}"/>
    <cellStyle name="40% - Dekorfärg5 3 4 2 2 3 3 3" xfId="52800" xr:uid="{00000000-0005-0000-0000-0000B4AB0000}"/>
    <cellStyle name="40% - Dekorfärg5 3 4 2 2 3 4" xfId="29440" xr:uid="{00000000-0005-0000-0000-0000B5AB0000}"/>
    <cellStyle name="40% - Dekorfärg5 3 4 2 2 3 5" xfId="52801" xr:uid="{00000000-0005-0000-0000-0000B6AB0000}"/>
    <cellStyle name="40% - Dekorfärg5 3 4 2 2 3_Tabell 6a K" xfId="18647" xr:uid="{00000000-0005-0000-0000-0000B7AB0000}"/>
    <cellStyle name="40% - Dekorfärg5 3 4 2 2 4" xfId="5251" xr:uid="{00000000-0005-0000-0000-0000B8AB0000}"/>
    <cellStyle name="40% - Dekorfärg5 3 4 2 2 4 2" xfId="14136" xr:uid="{00000000-0005-0000-0000-0000B9AB0000}"/>
    <cellStyle name="40% - Dekorfärg5 3 4 2 2 4 3" xfId="31633" xr:uid="{00000000-0005-0000-0000-0000BAAB0000}"/>
    <cellStyle name="40% - Dekorfärg5 3 4 2 2 4_Tabell 6a K" xfId="23100" xr:uid="{00000000-0005-0000-0000-0000BBAB0000}"/>
    <cellStyle name="40% - Dekorfärg5 3 4 2 2 5" xfId="9751" xr:uid="{00000000-0005-0000-0000-0000BCAB0000}"/>
    <cellStyle name="40% - Dekorfärg5 3 4 2 2 5 2" xfId="52802" xr:uid="{00000000-0005-0000-0000-0000BDAB0000}"/>
    <cellStyle name="40% - Dekorfärg5 3 4 2 2 5 2 2" xfId="52803" xr:uid="{00000000-0005-0000-0000-0000BEAB0000}"/>
    <cellStyle name="40% - Dekorfärg5 3 4 2 2 5 3" xfId="52804" xr:uid="{00000000-0005-0000-0000-0000BFAB0000}"/>
    <cellStyle name="40% - Dekorfärg5 3 4 2 2 6" xfId="27248" xr:uid="{00000000-0005-0000-0000-0000C0AB0000}"/>
    <cellStyle name="40% - Dekorfärg5 3 4 2 2 7" xfId="52805" xr:uid="{00000000-0005-0000-0000-0000C1AB0000}"/>
    <cellStyle name="40% - Dekorfärg5 3 4 2 2_Tabell 6a K" xfId="23850" xr:uid="{00000000-0005-0000-0000-0000C2AB0000}"/>
    <cellStyle name="40% - Dekorfärg5 3 4 2 3" xfId="2043" xr:uid="{00000000-0005-0000-0000-0000C3AB0000}"/>
    <cellStyle name="40% - Dekorfärg5 3 4 2 3 2" xfId="4235" xr:uid="{00000000-0005-0000-0000-0000C4AB0000}"/>
    <cellStyle name="40% - Dekorfärg5 3 4 2 3 2 2" xfId="8621" xr:uid="{00000000-0005-0000-0000-0000C5AB0000}"/>
    <cellStyle name="40% - Dekorfärg5 3 4 2 3 2 2 2" xfId="17506" xr:uid="{00000000-0005-0000-0000-0000C6AB0000}"/>
    <cellStyle name="40% - Dekorfärg5 3 4 2 3 2 2 2 2" xfId="52806" xr:uid="{00000000-0005-0000-0000-0000C7AB0000}"/>
    <cellStyle name="40% - Dekorfärg5 3 4 2 3 2 2 3" xfId="35003" xr:uid="{00000000-0005-0000-0000-0000C8AB0000}"/>
    <cellStyle name="40% - Dekorfärg5 3 4 2 3 2 2_Tabell 6a K" xfId="23654" xr:uid="{00000000-0005-0000-0000-0000C9AB0000}"/>
    <cellStyle name="40% - Dekorfärg5 3 4 2 3 2 3" xfId="13120" xr:uid="{00000000-0005-0000-0000-0000CAAB0000}"/>
    <cellStyle name="40% - Dekorfärg5 3 4 2 3 2 4" xfId="30617" xr:uid="{00000000-0005-0000-0000-0000CBAB0000}"/>
    <cellStyle name="40% - Dekorfärg5 3 4 2 3 2_Tabell 6a K" xfId="24535" xr:uid="{00000000-0005-0000-0000-0000CCAB0000}"/>
    <cellStyle name="40% - Dekorfärg5 3 4 2 3 3" xfId="6428" xr:uid="{00000000-0005-0000-0000-0000CDAB0000}"/>
    <cellStyle name="40% - Dekorfärg5 3 4 2 3 3 2" xfId="15313" xr:uid="{00000000-0005-0000-0000-0000CEAB0000}"/>
    <cellStyle name="40% - Dekorfärg5 3 4 2 3 3 3" xfId="32810" xr:uid="{00000000-0005-0000-0000-0000CFAB0000}"/>
    <cellStyle name="40% - Dekorfärg5 3 4 2 3 3_Tabell 6a K" xfId="25557" xr:uid="{00000000-0005-0000-0000-0000D0AB0000}"/>
    <cellStyle name="40% - Dekorfärg5 3 4 2 3 4" xfId="10928" xr:uid="{00000000-0005-0000-0000-0000D1AB0000}"/>
    <cellStyle name="40% - Dekorfärg5 3 4 2 3 4 2" xfId="52807" xr:uid="{00000000-0005-0000-0000-0000D2AB0000}"/>
    <cellStyle name="40% - Dekorfärg5 3 4 2 3 4 2 2" xfId="52808" xr:uid="{00000000-0005-0000-0000-0000D3AB0000}"/>
    <cellStyle name="40% - Dekorfärg5 3 4 2 3 4 3" xfId="52809" xr:uid="{00000000-0005-0000-0000-0000D4AB0000}"/>
    <cellStyle name="40% - Dekorfärg5 3 4 2 3 5" xfId="28425" xr:uid="{00000000-0005-0000-0000-0000D5AB0000}"/>
    <cellStyle name="40% - Dekorfärg5 3 4 2 3 6" xfId="52810" xr:uid="{00000000-0005-0000-0000-0000D6AB0000}"/>
    <cellStyle name="40% - Dekorfärg5 3 4 2 3_Tabell 6a K" xfId="24490" xr:uid="{00000000-0005-0000-0000-0000D7AB0000}"/>
    <cellStyle name="40% - Dekorfärg5 3 4 2 4" xfId="2634" xr:uid="{00000000-0005-0000-0000-0000D8AB0000}"/>
    <cellStyle name="40% - Dekorfärg5 3 4 2 4 2" xfId="7020" xr:uid="{00000000-0005-0000-0000-0000D9AB0000}"/>
    <cellStyle name="40% - Dekorfärg5 3 4 2 4 2 2" xfId="15905" xr:uid="{00000000-0005-0000-0000-0000DAAB0000}"/>
    <cellStyle name="40% - Dekorfärg5 3 4 2 4 2 3" xfId="33402" xr:uid="{00000000-0005-0000-0000-0000DBAB0000}"/>
    <cellStyle name="40% - Dekorfärg5 3 4 2 4 2_Tabell 6a K" xfId="25050" xr:uid="{00000000-0005-0000-0000-0000DCAB0000}"/>
    <cellStyle name="40% - Dekorfärg5 3 4 2 4 3" xfId="11519" xr:uid="{00000000-0005-0000-0000-0000DDAB0000}"/>
    <cellStyle name="40% - Dekorfärg5 3 4 2 4 3 2" xfId="52811" xr:uid="{00000000-0005-0000-0000-0000DEAB0000}"/>
    <cellStyle name="40% - Dekorfärg5 3 4 2 4 3 2 2" xfId="52812" xr:uid="{00000000-0005-0000-0000-0000DFAB0000}"/>
    <cellStyle name="40% - Dekorfärg5 3 4 2 4 3 3" xfId="52813" xr:uid="{00000000-0005-0000-0000-0000E0AB0000}"/>
    <cellStyle name="40% - Dekorfärg5 3 4 2 4 4" xfId="29016" xr:uid="{00000000-0005-0000-0000-0000E1AB0000}"/>
    <cellStyle name="40% - Dekorfärg5 3 4 2 4 5" xfId="52814" xr:uid="{00000000-0005-0000-0000-0000E2AB0000}"/>
    <cellStyle name="40% - Dekorfärg5 3 4 2 4_Tabell 6a K" xfId="26070" xr:uid="{00000000-0005-0000-0000-0000E3AB0000}"/>
    <cellStyle name="40% - Dekorfärg5 3 4 2 5" xfId="4827" xr:uid="{00000000-0005-0000-0000-0000E4AB0000}"/>
    <cellStyle name="40% - Dekorfärg5 3 4 2 5 2" xfId="13712" xr:uid="{00000000-0005-0000-0000-0000E5AB0000}"/>
    <cellStyle name="40% - Dekorfärg5 3 4 2 5 3" xfId="31209" xr:uid="{00000000-0005-0000-0000-0000E6AB0000}"/>
    <cellStyle name="40% - Dekorfärg5 3 4 2 5_Tabell 6a K" xfId="25270" xr:uid="{00000000-0005-0000-0000-0000E7AB0000}"/>
    <cellStyle name="40% - Dekorfärg5 3 4 2 6" xfId="9327" xr:uid="{00000000-0005-0000-0000-0000E8AB0000}"/>
    <cellStyle name="40% - Dekorfärg5 3 4 2 6 2" xfId="52815" xr:uid="{00000000-0005-0000-0000-0000E9AB0000}"/>
    <cellStyle name="40% - Dekorfärg5 3 4 2 6 2 2" xfId="52816" xr:uid="{00000000-0005-0000-0000-0000EAAB0000}"/>
    <cellStyle name="40% - Dekorfärg5 3 4 2 6 3" xfId="52817" xr:uid="{00000000-0005-0000-0000-0000EBAB0000}"/>
    <cellStyle name="40% - Dekorfärg5 3 4 2 7" xfId="26824" xr:uid="{00000000-0005-0000-0000-0000ECAB0000}"/>
    <cellStyle name="40% - Dekorfärg5 3 4 2 8" xfId="52818" xr:uid="{00000000-0005-0000-0000-0000EDAB0000}"/>
    <cellStyle name="40% - Dekorfärg5 3 4 2_Tabell 6a K" xfId="20930" xr:uid="{00000000-0005-0000-0000-0000EEAB0000}"/>
    <cellStyle name="40% - Dekorfärg5 3 4 3" xfId="654" xr:uid="{00000000-0005-0000-0000-0000EFAB0000}"/>
    <cellStyle name="40% - Dekorfärg5 3 4 3 2" xfId="2045" xr:uid="{00000000-0005-0000-0000-0000F0AB0000}"/>
    <cellStyle name="40% - Dekorfärg5 3 4 3 2 2" xfId="4237" xr:uid="{00000000-0005-0000-0000-0000F1AB0000}"/>
    <cellStyle name="40% - Dekorfärg5 3 4 3 2 2 2" xfId="8623" xr:uid="{00000000-0005-0000-0000-0000F2AB0000}"/>
    <cellStyle name="40% - Dekorfärg5 3 4 3 2 2 2 2" xfId="17508" xr:uid="{00000000-0005-0000-0000-0000F3AB0000}"/>
    <cellStyle name="40% - Dekorfärg5 3 4 3 2 2 2 2 2" xfId="52819" xr:uid="{00000000-0005-0000-0000-0000F4AB0000}"/>
    <cellStyle name="40% - Dekorfärg5 3 4 3 2 2 2 3" xfId="35005" xr:uid="{00000000-0005-0000-0000-0000F5AB0000}"/>
    <cellStyle name="40% - Dekorfärg5 3 4 3 2 2 2_Tabell 6a K" xfId="20348" xr:uid="{00000000-0005-0000-0000-0000F6AB0000}"/>
    <cellStyle name="40% - Dekorfärg5 3 4 3 2 2 3" xfId="13122" xr:uid="{00000000-0005-0000-0000-0000F7AB0000}"/>
    <cellStyle name="40% - Dekorfärg5 3 4 3 2 2 4" xfId="30619" xr:uid="{00000000-0005-0000-0000-0000F8AB0000}"/>
    <cellStyle name="40% - Dekorfärg5 3 4 3 2 2_Tabell 6a K" xfId="20507" xr:uid="{00000000-0005-0000-0000-0000F9AB0000}"/>
    <cellStyle name="40% - Dekorfärg5 3 4 3 2 3" xfId="6430" xr:uid="{00000000-0005-0000-0000-0000FAAB0000}"/>
    <cellStyle name="40% - Dekorfärg5 3 4 3 2 3 2" xfId="15315" xr:uid="{00000000-0005-0000-0000-0000FBAB0000}"/>
    <cellStyle name="40% - Dekorfärg5 3 4 3 2 3 3" xfId="32812" xr:uid="{00000000-0005-0000-0000-0000FCAB0000}"/>
    <cellStyle name="40% - Dekorfärg5 3 4 3 2 3_Tabell 6a K" xfId="24259" xr:uid="{00000000-0005-0000-0000-0000FDAB0000}"/>
    <cellStyle name="40% - Dekorfärg5 3 4 3 2 4" xfId="10930" xr:uid="{00000000-0005-0000-0000-0000FEAB0000}"/>
    <cellStyle name="40% - Dekorfärg5 3 4 3 2 4 2" xfId="52820" xr:uid="{00000000-0005-0000-0000-0000FFAB0000}"/>
    <cellStyle name="40% - Dekorfärg5 3 4 3 2 4 2 2" xfId="52821" xr:uid="{00000000-0005-0000-0000-000000AC0000}"/>
    <cellStyle name="40% - Dekorfärg5 3 4 3 2 4 3" xfId="52822" xr:uid="{00000000-0005-0000-0000-000001AC0000}"/>
    <cellStyle name="40% - Dekorfärg5 3 4 3 2 5" xfId="28427" xr:uid="{00000000-0005-0000-0000-000002AC0000}"/>
    <cellStyle name="40% - Dekorfärg5 3 4 3 2 6" xfId="52823" xr:uid="{00000000-0005-0000-0000-000003AC0000}"/>
    <cellStyle name="40% - Dekorfärg5 3 4 3 2_Tabell 6a K" xfId="20194" xr:uid="{00000000-0005-0000-0000-000004AC0000}"/>
    <cellStyle name="40% - Dekorfärg5 3 4 3 3" xfId="2846" xr:uid="{00000000-0005-0000-0000-000005AC0000}"/>
    <cellStyle name="40% - Dekorfärg5 3 4 3 3 2" xfId="7232" xr:uid="{00000000-0005-0000-0000-000006AC0000}"/>
    <cellStyle name="40% - Dekorfärg5 3 4 3 3 2 2" xfId="16117" xr:uid="{00000000-0005-0000-0000-000007AC0000}"/>
    <cellStyle name="40% - Dekorfärg5 3 4 3 3 2 3" xfId="33614" xr:uid="{00000000-0005-0000-0000-000008AC0000}"/>
    <cellStyle name="40% - Dekorfärg5 3 4 3 3 2_Tabell 6a K" xfId="20514" xr:uid="{00000000-0005-0000-0000-000009AC0000}"/>
    <cellStyle name="40% - Dekorfärg5 3 4 3 3 3" xfId="11731" xr:uid="{00000000-0005-0000-0000-00000AAC0000}"/>
    <cellStyle name="40% - Dekorfärg5 3 4 3 3 3 2" xfId="52824" xr:uid="{00000000-0005-0000-0000-00000BAC0000}"/>
    <cellStyle name="40% - Dekorfärg5 3 4 3 3 3 2 2" xfId="52825" xr:uid="{00000000-0005-0000-0000-00000CAC0000}"/>
    <cellStyle name="40% - Dekorfärg5 3 4 3 3 3 3" xfId="52826" xr:uid="{00000000-0005-0000-0000-00000DAC0000}"/>
    <cellStyle name="40% - Dekorfärg5 3 4 3 3 4" xfId="29228" xr:uid="{00000000-0005-0000-0000-00000EAC0000}"/>
    <cellStyle name="40% - Dekorfärg5 3 4 3 3 5" xfId="52827" xr:uid="{00000000-0005-0000-0000-00000FAC0000}"/>
    <cellStyle name="40% - Dekorfärg5 3 4 3 3_Tabell 6a K" xfId="22298" xr:uid="{00000000-0005-0000-0000-000010AC0000}"/>
    <cellStyle name="40% - Dekorfärg5 3 4 3 4" xfId="5039" xr:uid="{00000000-0005-0000-0000-000011AC0000}"/>
    <cellStyle name="40% - Dekorfärg5 3 4 3 4 2" xfId="13924" xr:uid="{00000000-0005-0000-0000-000012AC0000}"/>
    <cellStyle name="40% - Dekorfärg5 3 4 3 4 3" xfId="31421" xr:uid="{00000000-0005-0000-0000-000013AC0000}"/>
    <cellStyle name="40% - Dekorfärg5 3 4 3 4_Tabell 6a K" xfId="26175" xr:uid="{00000000-0005-0000-0000-000014AC0000}"/>
    <cellStyle name="40% - Dekorfärg5 3 4 3 5" xfId="9539" xr:uid="{00000000-0005-0000-0000-000015AC0000}"/>
    <cellStyle name="40% - Dekorfärg5 3 4 3 5 2" xfId="52828" xr:uid="{00000000-0005-0000-0000-000016AC0000}"/>
    <cellStyle name="40% - Dekorfärg5 3 4 3 5 2 2" xfId="52829" xr:uid="{00000000-0005-0000-0000-000017AC0000}"/>
    <cellStyle name="40% - Dekorfärg5 3 4 3 5 3" xfId="52830" xr:uid="{00000000-0005-0000-0000-000018AC0000}"/>
    <cellStyle name="40% - Dekorfärg5 3 4 3 6" xfId="27036" xr:uid="{00000000-0005-0000-0000-000019AC0000}"/>
    <cellStyle name="40% - Dekorfärg5 3 4 3 7" xfId="52831" xr:uid="{00000000-0005-0000-0000-00001AAC0000}"/>
    <cellStyle name="40% - Dekorfärg5 3 4 3_Tabell 6a K" xfId="20148" xr:uid="{00000000-0005-0000-0000-00001BAC0000}"/>
    <cellStyle name="40% - Dekorfärg5 3 4 4" xfId="1078" xr:uid="{00000000-0005-0000-0000-00001CAC0000}"/>
    <cellStyle name="40% - Dekorfärg5 3 4 4 2" xfId="2046" xr:uid="{00000000-0005-0000-0000-00001DAC0000}"/>
    <cellStyle name="40% - Dekorfärg5 3 4 4 2 2" xfId="4238" xr:uid="{00000000-0005-0000-0000-00001EAC0000}"/>
    <cellStyle name="40% - Dekorfärg5 3 4 4 2 2 2" xfId="8624" xr:uid="{00000000-0005-0000-0000-00001FAC0000}"/>
    <cellStyle name="40% - Dekorfärg5 3 4 4 2 2 2 2" xfId="17509" xr:uid="{00000000-0005-0000-0000-000020AC0000}"/>
    <cellStyle name="40% - Dekorfärg5 3 4 4 2 2 2 2 2" xfId="52832" xr:uid="{00000000-0005-0000-0000-000021AC0000}"/>
    <cellStyle name="40% - Dekorfärg5 3 4 4 2 2 2 3" xfId="35006" xr:uid="{00000000-0005-0000-0000-000022AC0000}"/>
    <cellStyle name="40% - Dekorfärg5 3 4 4 2 2 2_Tabell 6a K" xfId="24122" xr:uid="{00000000-0005-0000-0000-000023AC0000}"/>
    <cellStyle name="40% - Dekorfärg5 3 4 4 2 2 3" xfId="13123" xr:uid="{00000000-0005-0000-0000-000024AC0000}"/>
    <cellStyle name="40% - Dekorfärg5 3 4 4 2 2 4" xfId="30620" xr:uid="{00000000-0005-0000-0000-000025AC0000}"/>
    <cellStyle name="40% - Dekorfärg5 3 4 4 2 2_Tabell 6a K" xfId="21686" xr:uid="{00000000-0005-0000-0000-000026AC0000}"/>
    <cellStyle name="40% - Dekorfärg5 3 4 4 2 3" xfId="6431" xr:uid="{00000000-0005-0000-0000-000027AC0000}"/>
    <cellStyle name="40% - Dekorfärg5 3 4 4 2 3 2" xfId="15316" xr:uid="{00000000-0005-0000-0000-000028AC0000}"/>
    <cellStyle name="40% - Dekorfärg5 3 4 4 2 3 3" xfId="32813" xr:uid="{00000000-0005-0000-0000-000029AC0000}"/>
    <cellStyle name="40% - Dekorfärg5 3 4 4 2 3_Tabell 6a K" xfId="24969" xr:uid="{00000000-0005-0000-0000-00002AAC0000}"/>
    <cellStyle name="40% - Dekorfärg5 3 4 4 2 4" xfId="10931" xr:uid="{00000000-0005-0000-0000-00002BAC0000}"/>
    <cellStyle name="40% - Dekorfärg5 3 4 4 2 4 2" xfId="52833" xr:uid="{00000000-0005-0000-0000-00002CAC0000}"/>
    <cellStyle name="40% - Dekorfärg5 3 4 4 2 4 2 2" xfId="52834" xr:uid="{00000000-0005-0000-0000-00002DAC0000}"/>
    <cellStyle name="40% - Dekorfärg5 3 4 4 2 4 3" xfId="52835" xr:uid="{00000000-0005-0000-0000-00002EAC0000}"/>
    <cellStyle name="40% - Dekorfärg5 3 4 4 2 5" xfId="28428" xr:uid="{00000000-0005-0000-0000-00002FAC0000}"/>
    <cellStyle name="40% - Dekorfärg5 3 4 4 2 6" xfId="52836" xr:uid="{00000000-0005-0000-0000-000030AC0000}"/>
    <cellStyle name="40% - Dekorfärg5 3 4 4 2_Tabell 6a K" xfId="24432" xr:uid="{00000000-0005-0000-0000-000031AC0000}"/>
    <cellStyle name="40% - Dekorfärg5 3 4 4 3" xfId="3270" xr:uid="{00000000-0005-0000-0000-000032AC0000}"/>
    <cellStyle name="40% - Dekorfärg5 3 4 4 3 2" xfId="7656" xr:uid="{00000000-0005-0000-0000-000033AC0000}"/>
    <cellStyle name="40% - Dekorfärg5 3 4 4 3 2 2" xfId="16541" xr:uid="{00000000-0005-0000-0000-000034AC0000}"/>
    <cellStyle name="40% - Dekorfärg5 3 4 4 3 2 3" xfId="34038" xr:uid="{00000000-0005-0000-0000-000035AC0000}"/>
    <cellStyle name="40% - Dekorfärg5 3 4 4 3 2_Tabell 6a K" xfId="17852" xr:uid="{00000000-0005-0000-0000-000036AC0000}"/>
    <cellStyle name="40% - Dekorfärg5 3 4 4 3 3" xfId="12155" xr:uid="{00000000-0005-0000-0000-000037AC0000}"/>
    <cellStyle name="40% - Dekorfärg5 3 4 4 3 3 2" xfId="52837" xr:uid="{00000000-0005-0000-0000-000038AC0000}"/>
    <cellStyle name="40% - Dekorfärg5 3 4 4 3 3 2 2" xfId="52838" xr:uid="{00000000-0005-0000-0000-000039AC0000}"/>
    <cellStyle name="40% - Dekorfärg5 3 4 4 3 3 3" xfId="52839" xr:uid="{00000000-0005-0000-0000-00003AAC0000}"/>
    <cellStyle name="40% - Dekorfärg5 3 4 4 3 4" xfId="29652" xr:uid="{00000000-0005-0000-0000-00003BAC0000}"/>
    <cellStyle name="40% - Dekorfärg5 3 4 4 3 5" xfId="52840" xr:uid="{00000000-0005-0000-0000-00003CAC0000}"/>
    <cellStyle name="40% - Dekorfärg5 3 4 4 3_Tabell 6a K" xfId="21197" xr:uid="{00000000-0005-0000-0000-00003DAC0000}"/>
    <cellStyle name="40% - Dekorfärg5 3 4 4 4" xfId="5463" xr:uid="{00000000-0005-0000-0000-00003EAC0000}"/>
    <cellStyle name="40% - Dekorfärg5 3 4 4 4 2" xfId="14348" xr:uid="{00000000-0005-0000-0000-00003FAC0000}"/>
    <cellStyle name="40% - Dekorfärg5 3 4 4 4 3" xfId="31845" xr:uid="{00000000-0005-0000-0000-000040AC0000}"/>
    <cellStyle name="40% - Dekorfärg5 3 4 4 4_Tabell 6a K" xfId="21418" xr:uid="{00000000-0005-0000-0000-000041AC0000}"/>
    <cellStyle name="40% - Dekorfärg5 3 4 4 5" xfId="9963" xr:uid="{00000000-0005-0000-0000-000042AC0000}"/>
    <cellStyle name="40% - Dekorfärg5 3 4 4 5 2" xfId="52841" xr:uid="{00000000-0005-0000-0000-000043AC0000}"/>
    <cellStyle name="40% - Dekorfärg5 3 4 4 5 2 2" xfId="52842" xr:uid="{00000000-0005-0000-0000-000044AC0000}"/>
    <cellStyle name="40% - Dekorfärg5 3 4 4 5 3" xfId="52843" xr:uid="{00000000-0005-0000-0000-000045AC0000}"/>
    <cellStyle name="40% - Dekorfärg5 3 4 4 6" xfId="27460" xr:uid="{00000000-0005-0000-0000-000046AC0000}"/>
    <cellStyle name="40% - Dekorfärg5 3 4 4 7" xfId="52844" xr:uid="{00000000-0005-0000-0000-000047AC0000}"/>
    <cellStyle name="40% - Dekorfärg5 3 4 4_Tabell 6a K" xfId="24631" xr:uid="{00000000-0005-0000-0000-000048AC0000}"/>
    <cellStyle name="40% - Dekorfärg5 3 4 5" xfId="2042" xr:uid="{00000000-0005-0000-0000-000049AC0000}"/>
    <cellStyle name="40% - Dekorfärg5 3 4 5 2" xfId="4234" xr:uid="{00000000-0005-0000-0000-00004AAC0000}"/>
    <cellStyle name="40% - Dekorfärg5 3 4 5 2 2" xfId="8620" xr:uid="{00000000-0005-0000-0000-00004BAC0000}"/>
    <cellStyle name="40% - Dekorfärg5 3 4 5 2 2 2" xfId="17505" xr:uid="{00000000-0005-0000-0000-00004CAC0000}"/>
    <cellStyle name="40% - Dekorfärg5 3 4 5 2 2 2 2" xfId="52845" xr:uid="{00000000-0005-0000-0000-00004DAC0000}"/>
    <cellStyle name="40% - Dekorfärg5 3 4 5 2 2 3" xfId="35002" xr:uid="{00000000-0005-0000-0000-00004EAC0000}"/>
    <cellStyle name="40% - Dekorfärg5 3 4 5 2 2_Tabell 6a K" xfId="18234" xr:uid="{00000000-0005-0000-0000-00004FAC0000}"/>
    <cellStyle name="40% - Dekorfärg5 3 4 5 2 3" xfId="13119" xr:uid="{00000000-0005-0000-0000-000050AC0000}"/>
    <cellStyle name="40% - Dekorfärg5 3 4 5 2 4" xfId="30616" xr:uid="{00000000-0005-0000-0000-000051AC0000}"/>
    <cellStyle name="40% - Dekorfärg5 3 4 5 2_Tabell 6a K" xfId="17880" xr:uid="{00000000-0005-0000-0000-000052AC0000}"/>
    <cellStyle name="40% - Dekorfärg5 3 4 5 3" xfId="6427" xr:uid="{00000000-0005-0000-0000-000053AC0000}"/>
    <cellStyle name="40% - Dekorfärg5 3 4 5 3 2" xfId="15312" xr:uid="{00000000-0005-0000-0000-000054AC0000}"/>
    <cellStyle name="40% - Dekorfärg5 3 4 5 3 3" xfId="32809" xr:uid="{00000000-0005-0000-0000-000055AC0000}"/>
    <cellStyle name="40% - Dekorfärg5 3 4 5 3_Tabell 6a K" xfId="22703" xr:uid="{00000000-0005-0000-0000-000056AC0000}"/>
    <cellStyle name="40% - Dekorfärg5 3 4 5 4" xfId="10927" xr:uid="{00000000-0005-0000-0000-000057AC0000}"/>
    <cellStyle name="40% - Dekorfärg5 3 4 5 4 2" xfId="52846" xr:uid="{00000000-0005-0000-0000-000058AC0000}"/>
    <cellStyle name="40% - Dekorfärg5 3 4 5 4 2 2" xfId="52847" xr:uid="{00000000-0005-0000-0000-000059AC0000}"/>
    <cellStyle name="40% - Dekorfärg5 3 4 5 4 3" xfId="52848" xr:uid="{00000000-0005-0000-0000-00005AAC0000}"/>
    <cellStyle name="40% - Dekorfärg5 3 4 5 5" xfId="28424" xr:uid="{00000000-0005-0000-0000-00005BAC0000}"/>
    <cellStyle name="40% - Dekorfärg5 3 4 5 6" xfId="52849" xr:uid="{00000000-0005-0000-0000-00005CAC0000}"/>
    <cellStyle name="40% - Dekorfärg5 3 4 5_Tabell 6a K" xfId="21148" xr:uid="{00000000-0005-0000-0000-00005DAC0000}"/>
    <cellStyle name="40% - Dekorfärg5 3 4 6" xfId="2422" xr:uid="{00000000-0005-0000-0000-00005EAC0000}"/>
    <cellStyle name="40% - Dekorfärg5 3 4 6 2" xfId="6808" xr:uid="{00000000-0005-0000-0000-00005FAC0000}"/>
    <cellStyle name="40% - Dekorfärg5 3 4 6 2 2" xfId="15693" xr:uid="{00000000-0005-0000-0000-000060AC0000}"/>
    <cellStyle name="40% - Dekorfärg5 3 4 6 2 3" xfId="33190" xr:uid="{00000000-0005-0000-0000-000061AC0000}"/>
    <cellStyle name="40% - Dekorfärg5 3 4 6 2_Tabell 6a K" xfId="25590" xr:uid="{00000000-0005-0000-0000-000062AC0000}"/>
    <cellStyle name="40% - Dekorfärg5 3 4 6 3" xfId="11307" xr:uid="{00000000-0005-0000-0000-000063AC0000}"/>
    <cellStyle name="40% - Dekorfärg5 3 4 6 3 2" xfId="52850" xr:uid="{00000000-0005-0000-0000-000064AC0000}"/>
    <cellStyle name="40% - Dekorfärg5 3 4 6 3 2 2" xfId="52851" xr:uid="{00000000-0005-0000-0000-000065AC0000}"/>
    <cellStyle name="40% - Dekorfärg5 3 4 6 3 3" xfId="52852" xr:uid="{00000000-0005-0000-0000-000066AC0000}"/>
    <cellStyle name="40% - Dekorfärg5 3 4 6 4" xfId="28804" xr:uid="{00000000-0005-0000-0000-000067AC0000}"/>
    <cellStyle name="40% - Dekorfärg5 3 4 6 5" xfId="52853" xr:uid="{00000000-0005-0000-0000-000068AC0000}"/>
    <cellStyle name="40% - Dekorfärg5 3 4 6_Tabell 6a K" xfId="22846" xr:uid="{00000000-0005-0000-0000-000069AC0000}"/>
    <cellStyle name="40% - Dekorfärg5 3 4 7" xfId="4615" xr:uid="{00000000-0005-0000-0000-00006AAC0000}"/>
    <cellStyle name="40% - Dekorfärg5 3 4 7 2" xfId="13500" xr:uid="{00000000-0005-0000-0000-00006BAC0000}"/>
    <cellStyle name="40% - Dekorfärg5 3 4 7 3" xfId="30997" xr:uid="{00000000-0005-0000-0000-00006CAC0000}"/>
    <cellStyle name="40% - Dekorfärg5 3 4 7_Tabell 6a K" xfId="19610" xr:uid="{00000000-0005-0000-0000-00006DAC0000}"/>
    <cellStyle name="40% - Dekorfärg5 3 4 8" xfId="9115" xr:uid="{00000000-0005-0000-0000-00006EAC0000}"/>
    <cellStyle name="40% - Dekorfärg5 3 4 8 2" xfId="52854" xr:uid="{00000000-0005-0000-0000-00006FAC0000}"/>
    <cellStyle name="40% - Dekorfärg5 3 4 8 2 2" xfId="52855" xr:uid="{00000000-0005-0000-0000-000070AC0000}"/>
    <cellStyle name="40% - Dekorfärg5 3 4 8 3" xfId="52856" xr:uid="{00000000-0005-0000-0000-000071AC0000}"/>
    <cellStyle name="40% - Dekorfärg5 3 4 9" xfId="26612" xr:uid="{00000000-0005-0000-0000-000072AC0000}"/>
    <cellStyle name="40% - Dekorfärg5 3 4_Tabell 6a K" xfId="20709" xr:uid="{00000000-0005-0000-0000-000073AC0000}"/>
    <cellStyle name="40% - Dekorfärg5 3 5" xfId="391" xr:uid="{00000000-0005-0000-0000-000074AC0000}"/>
    <cellStyle name="40% - Dekorfärg5 3 5 2" xfId="815" xr:uid="{00000000-0005-0000-0000-000075AC0000}"/>
    <cellStyle name="40% - Dekorfärg5 3 5 2 2" xfId="2048" xr:uid="{00000000-0005-0000-0000-000076AC0000}"/>
    <cellStyle name="40% - Dekorfärg5 3 5 2 2 2" xfId="4240" xr:uid="{00000000-0005-0000-0000-000077AC0000}"/>
    <cellStyle name="40% - Dekorfärg5 3 5 2 2 2 2" xfId="8626" xr:uid="{00000000-0005-0000-0000-000078AC0000}"/>
    <cellStyle name="40% - Dekorfärg5 3 5 2 2 2 2 2" xfId="17511" xr:uid="{00000000-0005-0000-0000-000079AC0000}"/>
    <cellStyle name="40% - Dekorfärg5 3 5 2 2 2 2 2 2" xfId="52857" xr:uid="{00000000-0005-0000-0000-00007AAC0000}"/>
    <cellStyle name="40% - Dekorfärg5 3 5 2 2 2 2 3" xfId="35008" xr:uid="{00000000-0005-0000-0000-00007BAC0000}"/>
    <cellStyle name="40% - Dekorfärg5 3 5 2 2 2 2_Tabell 6a K" xfId="18417" xr:uid="{00000000-0005-0000-0000-00007CAC0000}"/>
    <cellStyle name="40% - Dekorfärg5 3 5 2 2 2 3" xfId="13125" xr:uid="{00000000-0005-0000-0000-00007DAC0000}"/>
    <cellStyle name="40% - Dekorfärg5 3 5 2 2 2 4" xfId="30622" xr:uid="{00000000-0005-0000-0000-00007EAC0000}"/>
    <cellStyle name="40% - Dekorfärg5 3 5 2 2 2_Tabell 6a K" xfId="19779" xr:uid="{00000000-0005-0000-0000-00007FAC0000}"/>
    <cellStyle name="40% - Dekorfärg5 3 5 2 2 3" xfId="6433" xr:uid="{00000000-0005-0000-0000-000080AC0000}"/>
    <cellStyle name="40% - Dekorfärg5 3 5 2 2 3 2" xfId="15318" xr:uid="{00000000-0005-0000-0000-000081AC0000}"/>
    <cellStyle name="40% - Dekorfärg5 3 5 2 2 3 3" xfId="32815" xr:uid="{00000000-0005-0000-0000-000082AC0000}"/>
    <cellStyle name="40% - Dekorfärg5 3 5 2 2 3_Tabell 6a K" xfId="22581" xr:uid="{00000000-0005-0000-0000-000083AC0000}"/>
    <cellStyle name="40% - Dekorfärg5 3 5 2 2 4" xfId="10933" xr:uid="{00000000-0005-0000-0000-000084AC0000}"/>
    <cellStyle name="40% - Dekorfärg5 3 5 2 2 4 2" xfId="52858" xr:uid="{00000000-0005-0000-0000-000085AC0000}"/>
    <cellStyle name="40% - Dekorfärg5 3 5 2 2 4 2 2" xfId="52859" xr:uid="{00000000-0005-0000-0000-000086AC0000}"/>
    <cellStyle name="40% - Dekorfärg5 3 5 2 2 4 3" xfId="52860" xr:uid="{00000000-0005-0000-0000-000087AC0000}"/>
    <cellStyle name="40% - Dekorfärg5 3 5 2 2 5" xfId="28430" xr:uid="{00000000-0005-0000-0000-000088AC0000}"/>
    <cellStyle name="40% - Dekorfärg5 3 5 2 2 6" xfId="52861" xr:uid="{00000000-0005-0000-0000-000089AC0000}"/>
    <cellStyle name="40% - Dekorfärg5 3 5 2 2_Tabell 6a K" xfId="18091" xr:uid="{00000000-0005-0000-0000-00008AAC0000}"/>
    <cellStyle name="40% - Dekorfärg5 3 5 2 3" xfId="3007" xr:uid="{00000000-0005-0000-0000-00008BAC0000}"/>
    <cellStyle name="40% - Dekorfärg5 3 5 2 3 2" xfId="7393" xr:uid="{00000000-0005-0000-0000-00008CAC0000}"/>
    <cellStyle name="40% - Dekorfärg5 3 5 2 3 2 2" xfId="16278" xr:uid="{00000000-0005-0000-0000-00008DAC0000}"/>
    <cellStyle name="40% - Dekorfärg5 3 5 2 3 2 3" xfId="33775" xr:uid="{00000000-0005-0000-0000-00008EAC0000}"/>
    <cellStyle name="40% - Dekorfärg5 3 5 2 3 2_Tabell 6a K" xfId="20333" xr:uid="{00000000-0005-0000-0000-00008FAC0000}"/>
    <cellStyle name="40% - Dekorfärg5 3 5 2 3 3" xfId="11892" xr:uid="{00000000-0005-0000-0000-000090AC0000}"/>
    <cellStyle name="40% - Dekorfärg5 3 5 2 3 3 2" xfId="52862" xr:uid="{00000000-0005-0000-0000-000091AC0000}"/>
    <cellStyle name="40% - Dekorfärg5 3 5 2 3 3 2 2" xfId="52863" xr:uid="{00000000-0005-0000-0000-000092AC0000}"/>
    <cellStyle name="40% - Dekorfärg5 3 5 2 3 3 3" xfId="52864" xr:uid="{00000000-0005-0000-0000-000093AC0000}"/>
    <cellStyle name="40% - Dekorfärg5 3 5 2 3 4" xfId="29389" xr:uid="{00000000-0005-0000-0000-000094AC0000}"/>
    <cellStyle name="40% - Dekorfärg5 3 5 2 3 5" xfId="52865" xr:uid="{00000000-0005-0000-0000-000095AC0000}"/>
    <cellStyle name="40% - Dekorfärg5 3 5 2 3_Tabell 6a K" xfId="21275" xr:uid="{00000000-0005-0000-0000-000096AC0000}"/>
    <cellStyle name="40% - Dekorfärg5 3 5 2 4" xfId="5200" xr:uid="{00000000-0005-0000-0000-000097AC0000}"/>
    <cellStyle name="40% - Dekorfärg5 3 5 2 4 2" xfId="14085" xr:uid="{00000000-0005-0000-0000-000098AC0000}"/>
    <cellStyle name="40% - Dekorfärg5 3 5 2 4 3" xfId="31582" xr:uid="{00000000-0005-0000-0000-000099AC0000}"/>
    <cellStyle name="40% - Dekorfärg5 3 5 2 4_Tabell 6a K" xfId="20289" xr:uid="{00000000-0005-0000-0000-00009AAC0000}"/>
    <cellStyle name="40% - Dekorfärg5 3 5 2 5" xfId="9700" xr:uid="{00000000-0005-0000-0000-00009BAC0000}"/>
    <cellStyle name="40% - Dekorfärg5 3 5 2 5 2" xfId="52866" xr:uid="{00000000-0005-0000-0000-00009CAC0000}"/>
    <cellStyle name="40% - Dekorfärg5 3 5 2 5 2 2" xfId="52867" xr:uid="{00000000-0005-0000-0000-00009DAC0000}"/>
    <cellStyle name="40% - Dekorfärg5 3 5 2 5 3" xfId="52868" xr:uid="{00000000-0005-0000-0000-00009EAC0000}"/>
    <cellStyle name="40% - Dekorfärg5 3 5 2 6" xfId="27197" xr:uid="{00000000-0005-0000-0000-00009FAC0000}"/>
    <cellStyle name="40% - Dekorfärg5 3 5 2 7" xfId="52869" xr:uid="{00000000-0005-0000-0000-0000A0AC0000}"/>
    <cellStyle name="40% - Dekorfärg5 3 5 2_Tabell 6a K" xfId="25489" xr:uid="{00000000-0005-0000-0000-0000A1AC0000}"/>
    <cellStyle name="40% - Dekorfärg5 3 5 3" xfId="2047" xr:uid="{00000000-0005-0000-0000-0000A2AC0000}"/>
    <cellStyle name="40% - Dekorfärg5 3 5 3 2" xfId="4239" xr:uid="{00000000-0005-0000-0000-0000A3AC0000}"/>
    <cellStyle name="40% - Dekorfärg5 3 5 3 2 2" xfId="8625" xr:uid="{00000000-0005-0000-0000-0000A4AC0000}"/>
    <cellStyle name="40% - Dekorfärg5 3 5 3 2 2 2" xfId="17510" xr:uid="{00000000-0005-0000-0000-0000A5AC0000}"/>
    <cellStyle name="40% - Dekorfärg5 3 5 3 2 2 2 2" xfId="52870" xr:uid="{00000000-0005-0000-0000-0000A6AC0000}"/>
    <cellStyle name="40% - Dekorfärg5 3 5 3 2 2 3" xfId="35007" xr:uid="{00000000-0005-0000-0000-0000A7AC0000}"/>
    <cellStyle name="40% - Dekorfärg5 3 5 3 2 2_Tabell 6a K" xfId="26292" xr:uid="{00000000-0005-0000-0000-0000A8AC0000}"/>
    <cellStyle name="40% - Dekorfärg5 3 5 3 2 3" xfId="13124" xr:uid="{00000000-0005-0000-0000-0000A9AC0000}"/>
    <cellStyle name="40% - Dekorfärg5 3 5 3 2 4" xfId="30621" xr:uid="{00000000-0005-0000-0000-0000AAAC0000}"/>
    <cellStyle name="40% - Dekorfärg5 3 5 3 2_Tabell 6a K" xfId="19515" xr:uid="{00000000-0005-0000-0000-0000ABAC0000}"/>
    <cellStyle name="40% - Dekorfärg5 3 5 3 3" xfId="6432" xr:uid="{00000000-0005-0000-0000-0000ACAC0000}"/>
    <cellStyle name="40% - Dekorfärg5 3 5 3 3 2" xfId="15317" xr:uid="{00000000-0005-0000-0000-0000ADAC0000}"/>
    <cellStyle name="40% - Dekorfärg5 3 5 3 3 3" xfId="32814" xr:uid="{00000000-0005-0000-0000-0000AEAC0000}"/>
    <cellStyle name="40% - Dekorfärg5 3 5 3 3_Tabell 6a K" xfId="24897" xr:uid="{00000000-0005-0000-0000-0000AFAC0000}"/>
    <cellStyle name="40% - Dekorfärg5 3 5 3 4" xfId="10932" xr:uid="{00000000-0005-0000-0000-0000B0AC0000}"/>
    <cellStyle name="40% - Dekorfärg5 3 5 3 4 2" xfId="52871" xr:uid="{00000000-0005-0000-0000-0000B1AC0000}"/>
    <cellStyle name="40% - Dekorfärg5 3 5 3 4 2 2" xfId="52872" xr:uid="{00000000-0005-0000-0000-0000B2AC0000}"/>
    <cellStyle name="40% - Dekorfärg5 3 5 3 4 3" xfId="52873" xr:uid="{00000000-0005-0000-0000-0000B3AC0000}"/>
    <cellStyle name="40% - Dekorfärg5 3 5 3 5" xfId="28429" xr:uid="{00000000-0005-0000-0000-0000B4AC0000}"/>
    <cellStyle name="40% - Dekorfärg5 3 5 3 6" xfId="52874" xr:uid="{00000000-0005-0000-0000-0000B5AC0000}"/>
    <cellStyle name="40% - Dekorfärg5 3 5 3_Tabell 6a K" xfId="20089" xr:uid="{00000000-0005-0000-0000-0000B6AC0000}"/>
    <cellStyle name="40% - Dekorfärg5 3 5 4" xfId="2583" xr:uid="{00000000-0005-0000-0000-0000B7AC0000}"/>
    <cellStyle name="40% - Dekorfärg5 3 5 4 2" xfId="6969" xr:uid="{00000000-0005-0000-0000-0000B8AC0000}"/>
    <cellStyle name="40% - Dekorfärg5 3 5 4 2 2" xfId="15854" xr:uid="{00000000-0005-0000-0000-0000B9AC0000}"/>
    <cellStyle name="40% - Dekorfärg5 3 5 4 2 3" xfId="33351" xr:uid="{00000000-0005-0000-0000-0000BAAC0000}"/>
    <cellStyle name="40% - Dekorfärg5 3 5 4 2_Tabell 6a K" xfId="26096" xr:uid="{00000000-0005-0000-0000-0000BBAC0000}"/>
    <cellStyle name="40% - Dekorfärg5 3 5 4 3" xfId="11468" xr:uid="{00000000-0005-0000-0000-0000BCAC0000}"/>
    <cellStyle name="40% - Dekorfärg5 3 5 4 3 2" xfId="52875" xr:uid="{00000000-0005-0000-0000-0000BDAC0000}"/>
    <cellStyle name="40% - Dekorfärg5 3 5 4 3 2 2" xfId="52876" xr:uid="{00000000-0005-0000-0000-0000BEAC0000}"/>
    <cellStyle name="40% - Dekorfärg5 3 5 4 3 3" xfId="52877" xr:uid="{00000000-0005-0000-0000-0000BFAC0000}"/>
    <cellStyle name="40% - Dekorfärg5 3 5 4 4" xfId="28965" xr:uid="{00000000-0005-0000-0000-0000C0AC0000}"/>
    <cellStyle name="40% - Dekorfärg5 3 5 4 5" xfId="52878" xr:uid="{00000000-0005-0000-0000-0000C1AC0000}"/>
    <cellStyle name="40% - Dekorfärg5 3 5 4_Tabell 6a K" xfId="23395" xr:uid="{00000000-0005-0000-0000-0000C2AC0000}"/>
    <cellStyle name="40% - Dekorfärg5 3 5 5" xfId="4776" xr:uid="{00000000-0005-0000-0000-0000C3AC0000}"/>
    <cellStyle name="40% - Dekorfärg5 3 5 5 2" xfId="13661" xr:uid="{00000000-0005-0000-0000-0000C4AC0000}"/>
    <cellStyle name="40% - Dekorfärg5 3 5 5 3" xfId="31158" xr:uid="{00000000-0005-0000-0000-0000C5AC0000}"/>
    <cellStyle name="40% - Dekorfärg5 3 5 5_Tabell 6a K" xfId="23589" xr:uid="{00000000-0005-0000-0000-0000C6AC0000}"/>
    <cellStyle name="40% - Dekorfärg5 3 5 6" xfId="9276" xr:uid="{00000000-0005-0000-0000-0000C7AC0000}"/>
    <cellStyle name="40% - Dekorfärg5 3 5 6 2" xfId="52879" xr:uid="{00000000-0005-0000-0000-0000C8AC0000}"/>
    <cellStyle name="40% - Dekorfärg5 3 5 6 2 2" xfId="52880" xr:uid="{00000000-0005-0000-0000-0000C9AC0000}"/>
    <cellStyle name="40% - Dekorfärg5 3 5 6 3" xfId="52881" xr:uid="{00000000-0005-0000-0000-0000CAAC0000}"/>
    <cellStyle name="40% - Dekorfärg5 3 5 7" xfId="26773" xr:uid="{00000000-0005-0000-0000-0000CBAC0000}"/>
    <cellStyle name="40% - Dekorfärg5 3 5 8" xfId="52882" xr:uid="{00000000-0005-0000-0000-0000CCAC0000}"/>
    <cellStyle name="40% - Dekorfärg5 3 5_Tabell 6a K" xfId="25757" xr:uid="{00000000-0005-0000-0000-0000CDAC0000}"/>
    <cellStyle name="40% - Dekorfärg5 3 6" xfId="603" xr:uid="{00000000-0005-0000-0000-0000CEAC0000}"/>
    <cellStyle name="40% - Dekorfärg5 3 6 2" xfId="2049" xr:uid="{00000000-0005-0000-0000-0000CFAC0000}"/>
    <cellStyle name="40% - Dekorfärg5 3 6 2 2" xfId="4241" xr:uid="{00000000-0005-0000-0000-0000D0AC0000}"/>
    <cellStyle name="40% - Dekorfärg5 3 6 2 2 2" xfId="8627" xr:uid="{00000000-0005-0000-0000-0000D1AC0000}"/>
    <cellStyle name="40% - Dekorfärg5 3 6 2 2 2 2" xfId="17512" xr:uid="{00000000-0005-0000-0000-0000D2AC0000}"/>
    <cellStyle name="40% - Dekorfärg5 3 6 2 2 2 2 2" xfId="52883" xr:uid="{00000000-0005-0000-0000-0000D3AC0000}"/>
    <cellStyle name="40% - Dekorfärg5 3 6 2 2 2 3" xfId="35009" xr:uid="{00000000-0005-0000-0000-0000D4AC0000}"/>
    <cellStyle name="40% - Dekorfärg5 3 6 2 2 2_Tabell 6a K" xfId="24484" xr:uid="{00000000-0005-0000-0000-0000D5AC0000}"/>
    <cellStyle name="40% - Dekorfärg5 3 6 2 2 3" xfId="13126" xr:uid="{00000000-0005-0000-0000-0000D6AC0000}"/>
    <cellStyle name="40% - Dekorfärg5 3 6 2 2 4" xfId="30623" xr:uid="{00000000-0005-0000-0000-0000D7AC0000}"/>
    <cellStyle name="40% - Dekorfärg5 3 6 2 2_Tabell 6a K" xfId="21949" xr:uid="{00000000-0005-0000-0000-0000D8AC0000}"/>
    <cellStyle name="40% - Dekorfärg5 3 6 2 3" xfId="6434" xr:uid="{00000000-0005-0000-0000-0000D9AC0000}"/>
    <cellStyle name="40% - Dekorfärg5 3 6 2 3 2" xfId="15319" xr:uid="{00000000-0005-0000-0000-0000DAAC0000}"/>
    <cellStyle name="40% - Dekorfärg5 3 6 2 3 3" xfId="32816" xr:uid="{00000000-0005-0000-0000-0000DBAC0000}"/>
    <cellStyle name="40% - Dekorfärg5 3 6 2 3_Tabell 6a K" xfId="24239" xr:uid="{00000000-0005-0000-0000-0000DCAC0000}"/>
    <cellStyle name="40% - Dekorfärg5 3 6 2 4" xfId="10934" xr:uid="{00000000-0005-0000-0000-0000DDAC0000}"/>
    <cellStyle name="40% - Dekorfärg5 3 6 2 4 2" xfId="52884" xr:uid="{00000000-0005-0000-0000-0000DEAC0000}"/>
    <cellStyle name="40% - Dekorfärg5 3 6 2 4 2 2" xfId="52885" xr:uid="{00000000-0005-0000-0000-0000DFAC0000}"/>
    <cellStyle name="40% - Dekorfärg5 3 6 2 4 3" xfId="52886" xr:uid="{00000000-0005-0000-0000-0000E0AC0000}"/>
    <cellStyle name="40% - Dekorfärg5 3 6 2 5" xfId="28431" xr:uid="{00000000-0005-0000-0000-0000E1AC0000}"/>
    <cellStyle name="40% - Dekorfärg5 3 6 2 6" xfId="52887" xr:uid="{00000000-0005-0000-0000-0000E2AC0000}"/>
    <cellStyle name="40% - Dekorfärg5 3 6 2_Tabell 6a K" xfId="18513" xr:uid="{00000000-0005-0000-0000-0000E3AC0000}"/>
    <cellStyle name="40% - Dekorfärg5 3 6 3" xfId="2795" xr:uid="{00000000-0005-0000-0000-0000E4AC0000}"/>
    <cellStyle name="40% - Dekorfärg5 3 6 3 2" xfId="7181" xr:uid="{00000000-0005-0000-0000-0000E5AC0000}"/>
    <cellStyle name="40% - Dekorfärg5 3 6 3 2 2" xfId="16066" xr:uid="{00000000-0005-0000-0000-0000E6AC0000}"/>
    <cellStyle name="40% - Dekorfärg5 3 6 3 2 3" xfId="33563" xr:uid="{00000000-0005-0000-0000-0000E7AC0000}"/>
    <cellStyle name="40% - Dekorfärg5 3 6 3 2_Tabell 6a K" xfId="22145" xr:uid="{00000000-0005-0000-0000-0000E8AC0000}"/>
    <cellStyle name="40% - Dekorfärg5 3 6 3 3" xfId="11680" xr:uid="{00000000-0005-0000-0000-0000E9AC0000}"/>
    <cellStyle name="40% - Dekorfärg5 3 6 3 3 2" xfId="52888" xr:uid="{00000000-0005-0000-0000-0000EAAC0000}"/>
    <cellStyle name="40% - Dekorfärg5 3 6 3 3 2 2" xfId="52889" xr:uid="{00000000-0005-0000-0000-0000EBAC0000}"/>
    <cellStyle name="40% - Dekorfärg5 3 6 3 3 3" xfId="52890" xr:uid="{00000000-0005-0000-0000-0000ECAC0000}"/>
    <cellStyle name="40% - Dekorfärg5 3 6 3 4" xfId="29177" xr:uid="{00000000-0005-0000-0000-0000EDAC0000}"/>
    <cellStyle name="40% - Dekorfärg5 3 6 3 5" xfId="52891" xr:uid="{00000000-0005-0000-0000-0000EEAC0000}"/>
    <cellStyle name="40% - Dekorfärg5 3 6 3_Tabell 6a K" xfId="24356" xr:uid="{00000000-0005-0000-0000-0000EFAC0000}"/>
    <cellStyle name="40% - Dekorfärg5 3 6 4" xfId="4988" xr:uid="{00000000-0005-0000-0000-0000F0AC0000}"/>
    <cellStyle name="40% - Dekorfärg5 3 6 4 2" xfId="13873" xr:uid="{00000000-0005-0000-0000-0000F1AC0000}"/>
    <cellStyle name="40% - Dekorfärg5 3 6 4 3" xfId="31370" xr:uid="{00000000-0005-0000-0000-0000F2AC0000}"/>
    <cellStyle name="40% - Dekorfärg5 3 6 4_Tabell 6a K" xfId="19936" xr:uid="{00000000-0005-0000-0000-0000F3AC0000}"/>
    <cellStyle name="40% - Dekorfärg5 3 6 5" xfId="9488" xr:uid="{00000000-0005-0000-0000-0000F4AC0000}"/>
    <cellStyle name="40% - Dekorfärg5 3 6 5 2" xfId="52892" xr:uid="{00000000-0005-0000-0000-0000F5AC0000}"/>
    <cellStyle name="40% - Dekorfärg5 3 6 5 2 2" xfId="52893" xr:uid="{00000000-0005-0000-0000-0000F6AC0000}"/>
    <cellStyle name="40% - Dekorfärg5 3 6 5 3" xfId="52894" xr:uid="{00000000-0005-0000-0000-0000F7AC0000}"/>
    <cellStyle name="40% - Dekorfärg5 3 6 6" xfId="26985" xr:uid="{00000000-0005-0000-0000-0000F8AC0000}"/>
    <cellStyle name="40% - Dekorfärg5 3 6 7" xfId="52895" xr:uid="{00000000-0005-0000-0000-0000F9AC0000}"/>
    <cellStyle name="40% - Dekorfärg5 3 6_Tabell 6a K" xfId="23318" xr:uid="{00000000-0005-0000-0000-0000FAAC0000}"/>
    <cellStyle name="40% - Dekorfärg5 3 7" xfId="1027" xr:uid="{00000000-0005-0000-0000-0000FBAC0000}"/>
    <cellStyle name="40% - Dekorfärg5 3 7 2" xfId="2050" xr:uid="{00000000-0005-0000-0000-0000FCAC0000}"/>
    <cellStyle name="40% - Dekorfärg5 3 7 2 2" xfId="4242" xr:uid="{00000000-0005-0000-0000-0000FDAC0000}"/>
    <cellStyle name="40% - Dekorfärg5 3 7 2 2 2" xfId="8628" xr:uid="{00000000-0005-0000-0000-0000FEAC0000}"/>
    <cellStyle name="40% - Dekorfärg5 3 7 2 2 2 2" xfId="17513" xr:uid="{00000000-0005-0000-0000-0000FFAC0000}"/>
    <cellStyle name="40% - Dekorfärg5 3 7 2 2 2 2 2" xfId="52896" xr:uid="{00000000-0005-0000-0000-000000AD0000}"/>
    <cellStyle name="40% - Dekorfärg5 3 7 2 2 2 3" xfId="35010" xr:uid="{00000000-0005-0000-0000-000001AD0000}"/>
    <cellStyle name="40% - Dekorfärg5 3 7 2 2 2_Tabell 6a K" xfId="22912" xr:uid="{00000000-0005-0000-0000-000002AD0000}"/>
    <cellStyle name="40% - Dekorfärg5 3 7 2 2 3" xfId="13127" xr:uid="{00000000-0005-0000-0000-000003AD0000}"/>
    <cellStyle name="40% - Dekorfärg5 3 7 2 2 4" xfId="30624" xr:uid="{00000000-0005-0000-0000-000004AD0000}"/>
    <cellStyle name="40% - Dekorfärg5 3 7 2 2_Tabell 6a K" xfId="23861" xr:uid="{00000000-0005-0000-0000-000005AD0000}"/>
    <cellStyle name="40% - Dekorfärg5 3 7 2 3" xfId="6435" xr:uid="{00000000-0005-0000-0000-000006AD0000}"/>
    <cellStyle name="40% - Dekorfärg5 3 7 2 3 2" xfId="15320" xr:uid="{00000000-0005-0000-0000-000007AD0000}"/>
    <cellStyle name="40% - Dekorfärg5 3 7 2 3 3" xfId="32817" xr:uid="{00000000-0005-0000-0000-000008AD0000}"/>
    <cellStyle name="40% - Dekorfärg5 3 7 2 3_Tabell 6a K" xfId="18084" xr:uid="{00000000-0005-0000-0000-000009AD0000}"/>
    <cellStyle name="40% - Dekorfärg5 3 7 2 4" xfId="10935" xr:uid="{00000000-0005-0000-0000-00000AAD0000}"/>
    <cellStyle name="40% - Dekorfärg5 3 7 2 4 2" xfId="52897" xr:uid="{00000000-0005-0000-0000-00000BAD0000}"/>
    <cellStyle name="40% - Dekorfärg5 3 7 2 4 2 2" xfId="52898" xr:uid="{00000000-0005-0000-0000-00000CAD0000}"/>
    <cellStyle name="40% - Dekorfärg5 3 7 2 4 3" xfId="52899" xr:uid="{00000000-0005-0000-0000-00000DAD0000}"/>
    <cellStyle name="40% - Dekorfärg5 3 7 2 5" xfId="28432" xr:uid="{00000000-0005-0000-0000-00000EAD0000}"/>
    <cellStyle name="40% - Dekorfärg5 3 7 2 6" xfId="52900" xr:uid="{00000000-0005-0000-0000-00000FAD0000}"/>
    <cellStyle name="40% - Dekorfärg5 3 7 2_Tabell 6a K" xfId="22315" xr:uid="{00000000-0005-0000-0000-000010AD0000}"/>
    <cellStyle name="40% - Dekorfärg5 3 7 3" xfId="3219" xr:uid="{00000000-0005-0000-0000-000011AD0000}"/>
    <cellStyle name="40% - Dekorfärg5 3 7 3 2" xfId="7605" xr:uid="{00000000-0005-0000-0000-000012AD0000}"/>
    <cellStyle name="40% - Dekorfärg5 3 7 3 2 2" xfId="16490" xr:uid="{00000000-0005-0000-0000-000013AD0000}"/>
    <cellStyle name="40% - Dekorfärg5 3 7 3 2 3" xfId="33987" xr:uid="{00000000-0005-0000-0000-000014AD0000}"/>
    <cellStyle name="40% - Dekorfärg5 3 7 3 2_Tabell 6a K" xfId="20896" xr:uid="{00000000-0005-0000-0000-000015AD0000}"/>
    <cellStyle name="40% - Dekorfärg5 3 7 3 3" xfId="12104" xr:uid="{00000000-0005-0000-0000-000016AD0000}"/>
    <cellStyle name="40% - Dekorfärg5 3 7 3 3 2" xfId="52901" xr:uid="{00000000-0005-0000-0000-000017AD0000}"/>
    <cellStyle name="40% - Dekorfärg5 3 7 3 3 2 2" xfId="52902" xr:uid="{00000000-0005-0000-0000-000018AD0000}"/>
    <cellStyle name="40% - Dekorfärg5 3 7 3 3 3" xfId="52903" xr:uid="{00000000-0005-0000-0000-000019AD0000}"/>
    <cellStyle name="40% - Dekorfärg5 3 7 3 4" xfId="29601" xr:uid="{00000000-0005-0000-0000-00001AAD0000}"/>
    <cellStyle name="40% - Dekorfärg5 3 7 3 5" xfId="52904" xr:uid="{00000000-0005-0000-0000-00001BAD0000}"/>
    <cellStyle name="40% - Dekorfärg5 3 7 3_Tabell 6a K" xfId="22764" xr:uid="{00000000-0005-0000-0000-00001CAD0000}"/>
    <cellStyle name="40% - Dekorfärg5 3 7 4" xfId="5412" xr:uid="{00000000-0005-0000-0000-00001DAD0000}"/>
    <cellStyle name="40% - Dekorfärg5 3 7 4 2" xfId="14297" xr:uid="{00000000-0005-0000-0000-00001EAD0000}"/>
    <cellStyle name="40% - Dekorfärg5 3 7 4 3" xfId="31794" xr:uid="{00000000-0005-0000-0000-00001FAD0000}"/>
    <cellStyle name="40% - Dekorfärg5 3 7 4_Tabell 6a K" xfId="18331" xr:uid="{00000000-0005-0000-0000-000020AD0000}"/>
    <cellStyle name="40% - Dekorfärg5 3 7 5" xfId="9912" xr:uid="{00000000-0005-0000-0000-000021AD0000}"/>
    <cellStyle name="40% - Dekorfärg5 3 7 5 2" xfId="52905" xr:uid="{00000000-0005-0000-0000-000022AD0000}"/>
    <cellStyle name="40% - Dekorfärg5 3 7 5 2 2" xfId="52906" xr:uid="{00000000-0005-0000-0000-000023AD0000}"/>
    <cellStyle name="40% - Dekorfärg5 3 7 5 3" xfId="52907" xr:uid="{00000000-0005-0000-0000-000024AD0000}"/>
    <cellStyle name="40% - Dekorfärg5 3 7 6" xfId="27409" xr:uid="{00000000-0005-0000-0000-000025AD0000}"/>
    <cellStyle name="40% - Dekorfärg5 3 7 7" xfId="52908" xr:uid="{00000000-0005-0000-0000-000026AD0000}"/>
    <cellStyle name="40% - Dekorfärg5 3 7_Tabell 6a K" xfId="18231" xr:uid="{00000000-0005-0000-0000-000027AD0000}"/>
    <cellStyle name="40% - Dekorfärg5 3 8" xfId="2031" xr:uid="{00000000-0005-0000-0000-000028AD0000}"/>
    <cellStyle name="40% - Dekorfärg5 3 8 2" xfId="4223" xr:uid="{00000000-0005-0000-0000-000029AD0000}"/>
    <cellStyle name="40% - Dekorfärg5 3 8 2 2" xfId="8609" xr:uid="{00000000-0005-0000-0000-00002AAD0000}"/>
    <cellStyle name="40% - Dekorfärg5 3 8 2 2 2" xfId="17494" xr:uid="{00000000-0005-0000-0000-00002BAD0000}"/>
    <cellStyle name="40% - Dekorfärg5 3 8 2 2 2 2" xfId="52909" xr:uid="{00000000-0005-0000-0000-00002CAD0000}"/>
    <cellStyle name="40% - Dekorfärg5 3 8 2 2 3" xfId="34991" xr:uid="{00000000-0005-0000-0000-00002DAD0000}"/>
    <cellStyle name="40% - Dekorfärg5 3 8 2 2_Tabell 6a K" xfId="24745" xr:uid="{00000000-0005-0000-0000-00002EAD0000}"/>
    <cellStyle name="40% - Dekorfärg5 3 8 2 3" xfId="13108" xr:uid="{00000000-0005-0000-0000-00002FAD0000}"/>
    <cellStyle name="40% - Dekorfärg5 3 8 2 4" xfId="30605" xr:uid="{00000000-0005-0000-0000-000030AD0000}"/>
    <cellStyle name="40% - Dekorfärg5 3 8 2_Tabell 6a K" xfId="23857" xr:uid="{00000000-0005-0000-0000-000031AD0000}"/>
    <cellStyle name="40% - Dekorfärg5 3 8 3" xfId="6416" xr:uid="{00000000-0005-0000-0000-000032AD0000}"/>
    <cellStyle name="40% - Dekorfärg5 3 8 3 2" xfId="15301" xr:uid="{00000000-0005-0000-0000-000033AD0000}"/>
    <cellStyle name="40% - Dekorfärg5 3 8 3 3" xfId="32798" xr:uid="{00000000-0005-0000-0000-000034AD0000}"/>
    <cellStyle name="40% - Dekorfärg5 3 8 3_Tabell 6a K" xfId="18266" xr:uid="{00000000-0005-0000-0000-000035AD0000}"/>
    <cellStyle name="40% - Dekorfärg5 3 8 4" xfId="10916" xr:uid="{00000000-0005-0000-0000-000036AD0000}"/>
    <cellStyle name="40% - Dekorfärg5 3 8 4 2" xfId="52910" xr:uid="{00000000-0005-0000-0000-000037AD0000}"/>
    <cellStyle name="40% - Dekorfärg5 3 8 4 2 2" xfId="52911" xr:uid="{00000000-0005-0000-0000-000038AD0000}"/>
    <cellStyle name="40% - Dekorfärg5 3 8 4 3" xfId="52912" xr:uid="{00000000-0005-0000-0000-000039AD0000}"/>
    <cellStyle name="40% - Dekorfärg5 3 8 5" xfId="28413" xr:uid="{00000000-0005-0000-0000-00003AAD0000}"/>
    <cellStyle name="40% - Dekorfärg5 3 8 6" xfId="52913" xr:uid="{00000000-0005-0000-0000-00003BAD0000}"/>
    <cellStyle name="40% - Dekorfärg5 3 8_Tabell 6a K" xfId="17973" xr:uid="{00000000-0005-0000-0000-00003CAD0000}"/>
    <cellStyle name="40% - Dekorfärg5 3 9" xfId="2371" xr:uid="{00000000-0005-0000-0000-00003DAD0000}"/>
    <cellStyle name="40% - Dekorfärg5 3 9 2" xfId="6757" xr:uid="{00000000-0005-0000-0000-00003EAD0000}"/>
    <cellStyle name="40% - Dekorfärg5 3 9 2 2" xfId="15642" xr:uid="{00000000-0005-0000-0000-00003FAD0000}"/>
    <cellStyle name="40% - Dekorfärg5 3 9 2 3" xfId="33139" xr:uid="{00000000-0005-0000-0000-000040AD0000}"/>
    <cellStyle name="40% - Dekorfärg5 3 9 2_Tabell 6a K" xfId="20340" xr:uid="{00000000-0005-0000-0000-000041AD0000}"/>
    <cellStyle name="40% - Dekorfärg5 3 9 3" xfId="11256" xr:uid="{00000000-0005-0000-0000-000042AD0000}"/>
    <cellStyle name="40% - Dekorfärg5 3 9 3 2" xfId="52914" xr:uid="{00000000-0005-0000-0000-000043AD0000}"/>
    <cellStyle name="40% - Dekorfärg5 3 9 3 2 2" xfId="52915" xr:uid="{00000000-0005-0000-0000-000044AD0000}"/>
    <cellStyle name="40% - Dekorfärg5 3 9 3 3" xfId="52916" xr:uid="{00000000-0005-0000-0000-000045AD0000}"/>
    <cellStyle name="40% - Dekorfärg5 3 9 4" xfId="28753" xr:uid="{00000000-0005-0000-0000-000046AD0000}"/>
    <cellStyle name="40% - Dekorfärg5 3 9 5" xfId="52917" xr:uid="{00000000-0005-0000-0000-000047AD0000}"/>
    <cellStyle name="40% - Dekorfärg5 3 9_Tabell 6a K" xfId="19359" xr:uid="{00000000-0005-0000-0000-000048AD0000}"/>
    <cellStyle name="40% - Dekorfärg5 3_Tabell 6a K" xfId="25269" xr:uid="{00000000-0005-0000-0000-000049AD0000}"/>
    <cellStyle name="40% - Dekorfärg5 4" xfId="307" xr:uid="{00000000-0005-0000-0000-00004AAD0000}"/>
    <cellStyle name="40% - Dekorfärg5 4 10" xfId="52918" xr:uid="{00000000-0005-0000-0000-00004BAD0000}"/>
    <cellStyle name="40% - Dekorfärg5 4 11" xfId="52919" xr:uid="{00000000-0005-0000-0000-00004CAD0000}"/>
    <cellStyle name="40% - Dekorfärg5 4 2" xfId="519" xr:uid="{00000000-0005-0000-0000-00004DAD0000}"/>
    <cellStyle name="40% - Dekorfärg5 4 2 2" xfId="943" xr:uid="{00000000-0005-0000-0000-00004EAD0000}"/>
    <cellStyle name="40% - Dekorfärg5 4 2 2 2" xfId="2053" xr:uid="{00000000-0005-0000-0000-00004FAD0000}"/>
    <cellStyle name="40% - Dekorfärg5 4 2 2 2 2" xfId="4245" xr:uid="{00000000-0005-0000-0000-000050AD0000}"/>
    <cellStyle name="40% - Dekorfärg5 4 2 2 2 2 2" xfId="8631" xr:uid="{00000000-0005-0000-0000-000051AD0000}"/>
    <cellStyle name="40% - Dekorfärg5 4 2 2 2 2 2 2" xfId="17516" xr:uid="{00000000-0005-0000-0000-000052AD0000}"/>
    <cellStyle name="40% - Dekorfärg5 4 2 2 2 2 2 2 2" xfId="52920" xr:uid="{00000000-0005-0000-0000-000053AD0000}"/>
    <cellStyle name="40% - Dekorfärg5 4 2 2 2 2 2 3" xfId="35013" xr:uid="{00000000-0005-0000-0000-000054AD0000}"/>
    <cellStyle name="40% - Dekorfärg5 4 2 2 2 2 2_Tabell 6a K" xfId="22054" xr:uid="{00000000-0005-0000-0000-000055AD0000}"/>
    <cellStyle name="40% - Dekorfärg5 4 2 2 2 2 3" xfId="13130" xr:uid="{00000000-0005-0000-0000-000056AD0000}"/>
    <cellStyle name="40% - Dekorfärg5 4 2 2 2 2 4" xfId="30627" xr:uid="{00000000-0005-0000-0000-000057AD0000}"/>
    <cellStyle name="40% - Dekorfärg5 4 2 2 2 2_Tabell 6a K" xfId="22575" xr:uid="{00000000-0005-0000-0000-000058AD0000}"/>
    <cellStyle name="40% - Dekorfärg5 4 2 2 2 3" xfId="6438" xr:uid="{00000000-0005-0000-0000-000059AD0000}"/>
    <cellStyle name="40% - Dekorfärg5 4 2 2 2 3 2" xfId="15323" xr:uid="{00000000-0005-0000-0000-00005AAD0000}"/>
    <cellStyle name="40% - Dekorfärg5 4 2 2 2 3 3" xfId="32820" xr:uid="{00000000-0005-0000-0000-00005BAD0000}"/>
    <cellStyle name="40% - Dekorfärg5 4 2 2 2 3_Tabell 6a K" xfId="18299" xr:uid="{00000000-0005-0000-0000-00005CAD0000}"/>
    <cellStyle name="40% - Dekorfärg5 4 2 2 2 4" xfId="10938" xr:uid="{00000000-0005-0000-0000-00005DAD0000}"/>
    <cellStyle name="40% - Dekorfärg5 4 2 2 2 4 2" xfId="52921" xr:uid="{00000000-0005-0000-0000-00005EAD0000}"/>
    <cellStyle name="40% - Dekorfärg5 4 2 2 2 4 2 2" xfId="52922" xr:uid="{00000000-0005-0000-0000-00005FAD0000}"/>
    <cellStyle name="40% - Dekorfärg5 4 2 2 2 4 3" xfId="52923" xr:uid="{00000000-0005-0000-0000-000060AD0000}"/>
    <cellStyle name="40% - Dekorfärg5 4 2 2 2 5" xfId="28435" xr:uid="{00000000-0005-0000-0000-000061AD0000}"/>
    <cellStyle name="40% - Dekorfärg5 4 2 2 2 6" xfId="52924" xr:uid="{00000000-0005-0000-0000-000062AD0000}"/>
    <cellStyle name="40% - Dekorfärg5 4 2 2 2_Tabell 6a K" xfId="20681" xr:uid="{00000000-0005-0000-0000-000063AD0000}"/>
    <cellStyle name="40% - Dekorfärg5 4 2 2 3" xfId="3135" xr:uid="{00000000-0005-0000-0000-000064AD0000}"/>
    <cellStyle name="40% - Dekorfärg5 4 2 2 3 2" xfId="7521" xr:uid="{00000000-0005-0000-0000-000065AD0000}"/>
    <cellStyle name="40% - Dekorfärg5 4 2 2 3 2 2" xfId="16406" xr:uid="{00000000-0005-0000-0000-000066AD0000}"/>
    <cellStyle name="40% - Dekorfärg5 4 2 2 3 2 3" xfId="33903" xr:uid="{00000000-0005-0000-0000-000067AD0000}"/>
    <cellStyle name="40% - Dekorfärg5 4 2 2 3 2_Tabell 6a K" xfId="20655" xr:uid="{00000000-0005-0000-0000-000068AD0000}"/>
    <cellStyle name="40% - Dekorfärg5 4 2 2 3 3" xfId="12020" xr:uid="{00000000-0005-0000-0000-000069AD0000}"/>
    <cellStyle name="40% - Dekorfärg5 4 2 2 3 3 2" xfId="52925" xr:uid="{00000000-0005-0000-0000-00006AAD0000}"/>
    <cellStyle name="40% - Dekorfärg5 4 2 2 3 3 2 2" xfId="52926" xr:uid="{00000000-0005-0000-0000-00006BAD0000}"/>
    <cellStyle name="40% - Dekorfärg5 4 2 2 3 3 3" xfId="52927" xr:uid="{00000000-0005-0000-0000-00006CAD0000}"/>
    <cellStyle name="40% - Dekorfärg5 4 2 2 3 4" xfId="29517" xr:uid="{00000000-0005-0000-0000-00006DAD0000}"/>
    <cellStyle name="40% - Dekorfärg5 4 2 2 3 5" xfId="52928" xr:uid="{00000000-0005-0000-0000-00006EAD0000}"/>
    <cellStyle name="40% - Dekorfärg5 4 2 2 3_Tabell 6a K" xfId="17866" xr:uid="{00000000-0005-0000-0000-00006FAD0000}"/>
    <cellStyle name="40% - Dekorfärg5 4 2 2 4" xfId="5328" xr:uid="{00000000-0005-0000-0000-000070AD0000}"/>
    <cellStyle name="40% - Dekorfärg5 4 2 2 4 2" xfId="14213" xr:uid="{00000000-0005-0000-0000-000071AD0000}"/>
    <cellStyle name="40% - Dekorfärg5 4 2 2 4 3" xfId="31710" xr:uid="{00000000-0005-0000-0000-000072AD0000}"/>
    <cellStyle name="40% - Dekorfärg5 4 2 2 4_Tabell 6a K" xfId="25759" xr:uid="{00000000-0005-0000-0000-000073AD0000}"/>
    <cellStyle name="40% - Dekorfärg5 4 2 2 5" xfId="9828" xr:uid="{00000000-0005-0000-0000-000074AD0000}"/>
    <cellStyle name="40% - Dekorfärg5 4 2 2 5 2" xfId="52929" xr:uid="{00000000-0005-0000-0000-000075AD0000}"/>
    <cellStyle name="40% - Dekorfärg5 4 2 2 5 2 2" xfId="52930" xr:uid="{00000000-0005-0000-0000-000076AD0000}"/>
    <cellStyle name="40% - Dekorfärg5 4 2 2 5 3" xfId="52931" xr:uid="{00000000-0005-0000-0000-000077AD0000}"/>
    <cellStyle name="40% - Dekorfärg5 4 2 2 6" xfId="27325" xr:uid="{00000000-0005-0000-0000-000078AD0000}"/>
    <cellStyle name="40% - Dekorfärg5 4 2 2 7" xfId="52932" xr:uid="{00000000-0005-0000-0000-000079AD0000}"/>
    <cellStyle name="40% - Dekorfärg5 4 2 2_Tabell 6a K" xfId="18185" xr:uid="{00000000-0005-0000-0000-00007AAD0000}"/>
    <cellStyle name="40% - Dekorfärg5 4 2 3" xfId="2052" xr:uid="{00000000-0005-0000-0000-00007BAD0000}"/>
    <cellStyle name="40% - Dekorfärg5 4 2 3 2" xfId="4244" xr:uid="{00000000-0005-0000-0000-00007CAD0000}"/>
    <cellStyle name="40% - Dekorfärg5 4 2 3 2 2" xfId="8630" xr:uid="{00000000-0005-0000-0000-00007DAD0000}"/>
    <cellStyle name="40% - Dekorfärg5 4 2 3 2 2 2" xfId="17515" xr:uid="{00000000-0005-0000-0000-00007EAD0000}"/>
    <cellStyle name="40% - Dekorfärg5 4 2 3 2 2 2 2" xfId="52933" xr:uid="{00000000-0005-0000-0000-00007FAD0000}"/>
    <cellStyle name="40% - Dekorfärg5 4 2 3 2 2 3" xfId="35012" xr:uid="{00000000-0005-0000-0000-000080AD0000}"/>
    <cellStyle name="40% - Dekorfärg5 4 2 3 2 2_Tabell 6a K" xfId="19780" xr:uid="{00000000-0005-0000-0000-000081AD0000}"/>
    <cellStyle name="40% - Dekorfärg5 4 2 3 2 3" xfId="13129" xr:uid="{00000000-0005-0000-0000-000082AD0000}"/>
    <cellStyle name="40% - Dekorfärg5 4 2 3 2 4" xfId="30626" xr:uid="{00000000-0005-0000-0000-000083AD0000}"/>
    <cellStyle name="40% - Dekorfärg5 4 2 3 2_Tabell 6a K" xfId="22851" xr:uid="{00000000-0005-0000-0000-000084AD0000}"/>
    <cellStyle name="40% - Dekorfärg5 4 2 3 3" xfId="6437" xr:uid="{00000000-0005-0000-0000-000085AD0000}"/>
    <cellStyle name="40% - Dekorfärg5 4 2 3 3 2" xfId="15322" xr:uid="{00000000-0005-0000-0000-000086AD0000}"/>
    <cellStyle name="40% - Dekorfärg5 4 2 3 3 3" xfId="32819" xr:uid="{00000000-0005-0000-0000-000087AD0000}"/>
    <cellStyle name="40% - Dekorfärg5 4 2 3 3_Tabell 6a K" xfId="26470" xr:uid="{00000000-0005-0000-0000-000088AD0000}"/>
    <cellStyle name="40% - Dekorfärg5 4 2 3 4" xfId="10937" xr:uid="{00000000-0005-0000-0000-000089AD0000}"/>
    <cellStyle name="40% - Dekorfärg5 4 2 3 4 2" xfId="52934" xr:uid="{00000000-0005-0000-0000-00008AAD0000}"/>
    <cellStyle name="40% - Dekorfärg5 4 2 3 4 2 2" xfId="52935" xr:uid="{00000000-0005-0000-0000-00008BAD0000}"/>
    <cellStyle name="40% - Dekorfärg5 4 2 3 4 3" xfId="52936" xr:uid="{00000000-0005-0000-0000-00008CAD0000}"/>
    <cellStyle name="40% - Dekorfärg5 4 2 3 5" xfId="28434" xr:uid="{00000000-0005-0000-0000-00008DAD0000}"/>
    <cellStyle name="40% - Dekorfärg5 4 2 3 6" xfId="52937" xr:uid="{00000000-0005-0000-0000-00008EAD0000}"/>
    <cellStyle name="40% - Dekorfärg5 4 2 3_Tabell 6a K" xfId="18985" xr:uid="{00000000-0005-0000-0000-00008FAD0000}"/>
    <cellStyle name="40% - Dekorfärg5 4 2 4" xfId="2711" xr:uid="{00000000-0005-0000-0000-000090AD0000}"/>
    <cellStyle name="40% - Dekorfärg5 4 2 4 2" xfId="7097" xr:uid="{00000000-0005-0000-0000-000091AD0000}"/>
    <cellStyle name="40% - Dekorfärg5 4 2 4 2 2" xfId="15982" xr:uid="{00000000-0005-0000-0000-000092AD0000}"/>
    <cellStyle name="40% - Dekorfärg5 4 2 4 2 3" xfId="33479" xr:uid="{00000000-0005-0000-0000-000093AD0000}"/>
    <cellStyle name="40% - Dekorfärg5 4 2 4 2_Tabell 6a K" xfId="23941" xr:uid="{00000000-0005-0000-0000-000094AD0000}"/>
    <cellStyle name="40% - Dekorfärg5 4 2 4 3" xfId="11596" xr:uid="{00000000-0005-0000-0000-000095AD0000}"/>
    <cellStyle name="40% - Dekorfärg5 4 2 4 3 2" xfId="52938" xr:uid="{00000000-0005-0000-0000-000096AD0000}"/>
    <cellStyle name="40% - Dekorfärg5 4 2 4 3 2 2" xfId="52939" xr:uid="{00000000-0005-0000-0000-000097AD0000}"/>
    <cellStyle name="40% - Dekorfärg5 4 2 4 3 3" xfId="52940" xr:uid="{00000000-0005-0000-0000-000098AD0000}"/>
    <cellStyle name="40% - Dekorfärg5 4 2 4 4" xfId="29093" xr:uid="{00000000-0005-0000-0000-000099AD0000}"/>
    <cellStyle name="40% - Dekorfärg5 4 2 4 5" xfId="52941" xr:uid="{00000000-0005-0000-0000-00009AAD0000}"/>
    <cellStyle name="40% - Dekorfärg5 4 2 4_Tabell 6a K" xfId="24376" xr:uid="{00000000-0005-0000-0000-00009BAD0000}"/>
    <cellStyle name="40% - Dekorfärg5 4 2 5" xfId="4904" xr:uid="{00000000-0005-0000-0000-00009CAD0000}"/>
    <cellStyle name="40% - Dekorfärg5 4 2 5 2" xfId="13789" xr:uid="{00000000-0005-0000-0000-00009DAD0000}"/>
    <cellStyle name="40% - Dekorfärg5 4 2 5 3" xfId="31286" xr:uid="{00000000-0005-0000-0000-00009EAD0000}"/>
    <cellStyle name="40% - Dekorfärg5 4 2 5_Tabell 6a K" xfId="21420" xr:uid="{00000000-0005-0000-0000-00009FAD0000}"/>
    <cellStyle name="40% - Dekorfärg5 4 2 6" xfId="9404" xr:uid="{00000000-0005-0000-0000-0000A0AD0000}"/>
    <cellStyle name="40% - Dekorfärg5 4 2 6 2" xfId="52942" xr:uid="{00000000-0005-0000-0000-0000A1AD0000}"/>
    <cellStyle name="40% - Dekorfärg5 4 2 6 2 2" xfId="52943" xr:uid="{00000000-0005-0000-0000-0000A2AD0000}"/>
    <cellStyle name="40% - Dekorfärg5 4 2 6 3" xfId="52944" xr:uid="{00000000-0005-0000-0000-0000A3AD0000}"/>
    <cellStyle name="40% - Dekorfärg5 4 2 7" xfId="26901" xr:uid="{00000000-0005-0000-0000-0000A4AD0000}"/>
    <cellStyle name="40% - Dekorfärg5 4 2 8" xfId="52945" xr:uid="{00000000-0005-0000-0000-0000A5AD0000}"/>
    <cellStyle name="40% - Dekorfärg5 4 2_Tabell 6a K" xfId="19250" xr:uid="{00000000-0005-0000-0000-0000A6AD0000}"/>
    <cellStyle name="40% - Dekorfärg5 4 3" xfId="731" xr:uid="{00000000-0005-0000-0000-0000A7AD0000}"/>
    <cellStyle name="40% - Dekorfärg5 4 3 2" xfId="2054" xr:uid="{00000000-0005-0000-0000-0000A8AD0000}"/>
    <cellStyle name="40% - Dekorfärg5 4 3 2 2" xfId="4246" xr:uid="{00000000-0005-0000-0000-0000A9AD0000}"/>
    <cellStyle name="40% - Dekorfärg5 4 3 2 2 2" xfId="8632" xr:uid="{00000000-0005-0000-0000-0000AAAD0000}"/>
    <cellStyle name="40% - Dekorfärg5 4 3 2 2 2 2" xfId="17517" xr:uid="{00000000-0005-0000-0000-0000ABAD0000}"/>
    <cellStyle name="40% - Dekorfärg5 4 3 2 2 2 2 2" xfId="52946" xr:uid="{00000000-0005-0000-0000-0000ACAD0000}"/>
    <cellStyle name="40% - Dekorfärg5 4 3 2 2 2 3" xfId="35014" xr:uid="{00000000-0005-0000-0000-0000ADAD0000}"/>
    <cellStyle name="40% - Dekorfärg5 4 3 2 2 2_Tabell 6a K" xfId="8978" xr:uid="{00000000-0005-0000-0000-0000AEAD0000}"/>
    <cellStyle name="40% - Dekorfärg5 4 3 2 2 3" xfId="13131" xr:uid="{00000000-0005-0000-0000-0000AFAD0000}"/>
    <cellStyle name="40% - Dekorfärg5 4 3 2 2 4" xfId="30628" xr:uid="{00000000-0005-0000-0000-0000B0AD0000}"/>
    <cellStyle name="40% - Dekorfärg5 4 3 2 2_Tabell 6a K" xfId="18651" xr:uid="{00000000-0005-0000-0000-0000B1AD0000}"/>
    <cellStyle name="40% - Dekorfärg5 4 3 2 3" xfId="6439" xr:uid="{00000000-0005-0000-0000-0000B2AD0000}"/>
    <cellStyle name="40% - Dekorfärg5 4 3 2 3 2" xfId="15324" xr:uid="{00000000-0005-0000-0000-0000B3AD0000}"/>
    <cellStyle name="40% - Dekorfärg5 4 3 2 3 3" xfId="32821" xr:uid="{00000000-0005-0000-0000-0000B4AD0000}"/>
    <cellStyle name="40% - Dekorfärg5 4 3 2 3_Tabell 6a K" xfId="18419" xr:uid="{00000000-0005-0000-0000-0000B5AD0000}"/>
    <cellStyle name="40% - Dekorfärg5 4 3 2 4" xfId="10939" xr:uid="{00000000-0005-0000-0000-0000B6AD0000}"/>
    <cellStyle name="40% - Dekorfärg5 4 3 2 4 2" xfId="52947" xr:uid="{00000000-0005-0000-0000-0000B7AD0000}"/>
    <cellStyle name="40% - Dekorfärg5 4 3 2 4 2 2" xfId="52948" xr:uid="{00000000-0005-0000-0000-0000B8AD0000}"/>
    <cellStyle name="40% - Dekorfärg5 4 3 2 4 3" xfId="52949" xr:uid="{00000000-0005-0000-0000-0000B9AD0000}"/>
    <cellStyle name="40% - Dekorfärg5 4 3 2 5" xfId="28436" xr:uid="{00000000-0005-0000-0000-0000BAAD0000}"/>
    <cellStyle name="40% - Dekorfärg5 4 3 2 6" xfId="52950" xr:uid="{00000000-0005-0000-0000-0000BBAD0000}"/>
    <cellStyle name="40% - Dekorfärg5 4 3 2_Tabell 6a K" xfId="25023" xr:uid="{00000000-0005-0000-0000-0000BCAD0000}"/>
    <cellStyle name="40% - Dekorfärg5 4 3 3" xfId="2923" xr:uid="{00000000-0005-0000-0000-0000BDAD0000}"/>
    <cellStyle name="40% - Dekorfärg5 4 3 3 2" xfId="7309" xr:uid="{00000000-0005-0000-0000-0000BEAD0000}"/>
    <cellStyle name="40% - Dekorfärg5 4 3 3 2 2" xfId="16194" xr:uid="{00000000-0005-0000-0000-0000BFAD0000}"/>
    <cellStyle name="40% - Dekorfärg5 4 3 3 2 3" xfId="33691" xr:uid="{00000000-0005-0000-0000-0000C0AD0000}"/>
    <cellStyle name="40% - Dekorfärg5 4 3 3 2_Tabell 6a K" xfId="21309" xr:uid="{00000000-0005-0000-0000-0000C1AD0000}"/>
    <cellStyle name="40% - Dekorfärg5 4 3 3 3" xfId="11808" xr:uid="{00000000-0005-0000-0000-0000C2AD0000}"/>
    <cellStyle name="40% - Dekorfärg5 4 3 3 3 2" xfId="52951" xr:uid="{00000000-0005-0000-0000-0000C3AD0000}"/>
    <cellStyle name="40% - Dekorfärg5 4 3 3 3 2 2" xfId="52952" xr:uid="{00000000-0005-0000-0000-0000C4AD0000}"/>
    <cellStyle name="40% - Dekorfärg5 4 3 3 3 3" xfId="52953" xr:uid="{00000000-0005-0000-0000-0000C5AD0000}"/>
    <cellStyle name="40% - Dekorfärg5 4 3 3 4" xfId="29305" xr:uid="{00000000-0005-0000-0000-0000C6AD0000}"/>
    <cellStyle name="40% - Dekorfärg5 4 3 3 5" xfId="52954" xr:uid="{00000000-0005-0000-0000-0000C7AD0000}"/>
    <cellStyle name="40% - Dekorfärg5 4 3 3_Tabell 6a K" xfId="23746" xr:uid="{00000000-0005-0000-0000-0000C8AD0000}"/>
    <cellStyle name="40% - Dekorfärg5 4 3 4" xfId="5116" xr:uid="{00000000-0005-0000-0000-0000C9AD0000}"/>
    <cellStyle name="40% - Dekorfärg5 4 3 4 2" xfId="14001" xr:uid="{00000000-0005-0000-0000-0000CAAD0000}"/>
    <cellStyle name="40% - Dekorfärg5 4 3 4 3" xfId="31498" xr:uid="{00000000-0005-0000-0000-0000CBAD0000}"/>
    <cellStyle name="40% - Dekorfärg5 4 3 4_Tabell 6a K" xfId="19669" xr:uid="{00000000-0005-0000-0000-0000CCAD0000}"/>
    <cellStyle name="40% - Dekorfärg5 4 3 5" xfId="9616" xr:uid="{00000000-0005-0000-0000-0000CDAD0000}"/>
    <cellStyle name="40% - Dekorfärg5 4 3 5 2" xfId="52955" xr:uid="{00000000-0005-0000-0000-0000CEAD0000}"/>
    <cellStyle name="40% - Dekorfärg5 4 3 5 2 2" xfId="52956" xr:uid="{00000000-0005-0000-0000-0000CFAD0000}"/>
    <cellStyle name="40% - Dekorfärg5 4 3 5 3" xfId="52957" xr:uid="{00000000-0005-0000-0000-0000D0AD0000}"/>
    <cellStyle name="40% - Dekorfärg5 4 3 6" xfId="27113" xr:uid="{00000000-0005-0000-0000-0000D1AD0000}"/>
    <cellStyle name="40% - Dekorfärg5 4 3 7" xfId="52958" xr:uid="{00000000-0005-0000-0000-0000D2AD0000}"/>
    <cellStyle name="40% - Dekorfärg5 4 3_Tabell 6a K" xfId="18605" xr:uid="{00000000-0005-0000-0000-0000D3AD0000}"/>
    <cellStyle name="40% - Dekorfärg5 4 4" xfId="1155" xr:uid="{00000000-0005-0000-0000-0000D4AD0000}"/>
    <cellStyle name="40% - Dekorfärg5 4 4 2" xfId="2055" xr:uid="{00000000-0005-0000-0000-0000D5AD0000}"/>
    <cellStyle name="40% - Dekorfärg5 4 4 2 2" xfId="4247" xr:uid="{00000000-0005-0000-0000-0000D6AD0000}"/>
    <cellStyle name="40% - Dekorfärg5 4 4 2 2 2" xfId="8633" xr:uid="{00000000-0005-0000-0000-0000D7AD0000}"/>
    <cellStyle name="40% - Dekorfärg5 4 4 2 2 2 2" xfId="17518" xr:uid="{00000000-0005-0000-0000-0000D8AD0000}"/>
    <cellStyle name="40% - Dekorfärg5 4 4 2 2 2 2 2" xfId="52959" xr:uid="{00000000-0005-0000-0000-0000D9AD0000}"/>
    <cellStyle name="40% - Dekorfärg5 4 4 2 2 2 3" xfId="35015" xr:uid="{00000000-0005-0000-0000-0000DAAD0000}"/>
    <cellStyle name="40% - Dekorfärg5 4 4 2 2 2_Tabell 6a K" xfId="25164" xr:uid="{00000000-0005-0000-0000-0000DBAD0000}"/>
    <cellStyle name="40% - Dekorfärg5 4 4 2 2 3" xfId="13132" xr:uid="{00000000-0005-0000-0000-0000DCAD0000}"/>
    <cellStyle name="40% - Dekorfärg5 4 4 2 2 4" xfId="30629" xr:uid="{00000000-0005-0000-0000-0000DDAD0000}"/>
    <cellStyle name="40% - Dekorfärg5 4 4 2 2_Tabell 6a K" xfId="20261" xr:uid="{00000000-0005-0000-0000-0000DEAD0000}"/>
    <cellStyle name="40% - Dekorfärg5 4 4 2 3" xfId="6440" xr:uid="{00000000-0005-0000-0000-0000DFAD0000}"/>
    <cellStyle name="40% - Dekorfärg5 4 4 2 3 2" xfId="15325" xr:uid="{00000000-0005-0000-0000-0000E0AD0000}"/>
    <cellStyle name="40% - Dekorfärg5 4 4 2 3 3" xfId="32822" xr:uid="{00000000-0005-0000-0000-0000E1AD0000}"/>
    <cellStyle name="40% - Dekorfärg5 4 4 2 3_Tabell 6a K" xfId="24452" xr:uid="{00000000-0005-0000-0000-0000E2AD0000}"/>
    <cellStyle name="40% - Dekorfärg5 4 4 2 4" xfId="10940" xr:uid="{00000000-0005-0000-0000-0000E3AD0000}"/>
    <cellStyle name="40% - Dekorfärg5 4 4 2 4 2" xfId="52960" xr:uid="{00000000-0005-0000-0000-0000E4AD0000}"/>
    <cellStyle name="40% - Dekorfärg5 4 4 2 4 2 2" xfId="52961" xr:uid="{00000000-0005-0000-0000-0000E5AD0000}"/>
    <cellStyle name="40% - Dekorfärg5 4 4 2 4 3" xfId="52962" xr:uid="{00000000-0005-0000-0000-0000E6AD0000}"/>
    <cellStyle name="40% - Dekorfärg5 4 4 2 5" xfId="28437" xr:uid="{00000000-0005-0000-0000-0000E7AD0000}"/>
    <cellStyle name="40% - Dekorfärg5 4 4 2 6" xfId="52963" xr:uid="{00000000-0005-0000-0000-0000E8AD0000}"/>
    <cellStyle name="40% - Dekorfärg5 4 4 2_Tabell 6a K" xfId="25115" xr:uid="{00000000-0005-0000-0000-0000E9AD0000}"/>
    <cellStyle name="40% - Dekorfärg5 4 4 3" xfId="3347" xr:uid="{00000000-0005-0000-0000-0000EAAD0000}"/>
    <cellStyle name="40% - Dekorfärg5 4 4 3 2" xfId="7733" xr:uid="{00000000-0005-0000-0000-0000EBAD0000}"/>
    <cellStyle name="40% - Dekorfärg5 4 4 3 2 2" xfId="16618" xr:uid="{00000000-0005-0000-0000-0000ECAD0000}"/>
    <cellStyle name="40% - Dekorfärg5 4 4 3 2 3" xfId="34115" xr:uid="{00000000-0005-0000-0000-0000EDAD0000}"/>
    <cellStyle name="40% - Dekorfärg5 4 4 3 2_Tabell 6a K" xfId="21738" xr:uid="{00000000-0005-0000-0000-0000EEAD0000}"/>
    <cellStyle name="40% - Dekorfärg5 4 4 3 3" xfId="12232" xr:uid="{00000000-0005-0000-0000-0000EFAD0000}"/>
    <cellStyle name="40% - Dekorfärg5 4 4 3 3 2" xfId="52964" xr:uid="{00000000-0005-0000-0000-0000F0AD0000}"/>
    <cellStyle name="40% - Dekorfärg5 4 4 3 3 2 2" xfId="52965" xr:uid="{00000000-0005-0000-0000-0000F1AD0000}"/>
    <cellStyle name="40% - Dekorfärg5 4 4 3 3 3" xfId="52966" xr:uid="{00000000-0005-0000-0000-0000F2AD0000}"/>
    <cellStyle name="40% - Dekorfärg5 4 4 3 4" xfId="29729" xr:uid="{00000000-0005-0000-0000-0000F3AD0000}"/>
    <cellStyle name="40% - Dekorfärg5 4 4 3 5" xfId="52967" xr:uid="{00000000-0005-0000-0000-0000F4AD0000}"/>
    <cellStyle name="40% - Dekorfärg5 4 4 3_Tabell 6a K" xfId="23377" xr:uid="{00000000-0005-0000-0000-0000F5AD0000}"/>
    <cellStyle name="40% - Dekorfärg5 4 4 4" xfId="5540" xr:uid="{00000000-0005-0000-0000-0000F6AD0000}"/>
    <cellStyle name="40% - Dekorfärg5 4 4 4 2" xfId="14425" xr:uid="{00000000-0005-0000-0000-0000F7AD0000}"/>
    <cellStyle name="40% - Dekorfärg5 4 4 4 3" xfId="31922" xr:uid="{00000000-0005-0000-0000-0000F8AD0000}"/>
    <cellStyle name="40% - Dekorfärg5 4 4 4_Tabell 6a K" xfId="23591" xr:uid="{00000000-0005-0000-0000-0000F9AD0000}"/>
    <cellStyle name="40% - Dekorfärg5 4 4 5" xfId="10040" xr:uid="{00000000-0005-0000-0000-0000FAAD0000}"/>
    <cellStyle name="40% - Dekorfärg5 4 4 5 2" xfId="52968" xr:uid="{00000000-0005-0000-0000-0000FBAD0000}"/>
    <cellStyle name="40% - Dekorfärg5 4 4 5 2 2" xfId="52969" xr:uid="{00000000-0005-0000-0000-0000FCAD0000}"/>
    <cellStyle name="40% - Dekorfärg5 4 4 5 3" xfId="52970" xr:uid="{00000000-0005-0000-0000-0000FDAD0000}"/>
    <cellStyle name="40% - Dekorfärg5 4 4 6" xfId="27537" xr:uid="{00000000-0005-0000-0000-0000FEAD0000}"/>
    <cellStyle name="40% - Dekorfärg5 4 4 7" xfId="52971" xr:uid="{00000000-0005-0000-0000-0000FFAD0000}"/>
    <cellStyle name="40% - Dekorfärg5 4 4_Tabell 6a K" xfId="18748" xr:uid="{00000000-0005-0000-0000-000000AE0000}"/>
    <cellStyle name="40% - Dekorfärg5 4 5" xfId="2051" xr:uid="{00000000-0005-0000-0000-000001AE0000}"/>
    <cellStyle name="40% - Dekorfärg5 4 5 2" xfId="4243" xr:uid="{00000000-0005-0000-0000-000002AE0000}"/>
    <cellStyle name="40% - Dekorfärg5 4 5 2 2" xfId="8629" xr:uid="{00000000-0005-0000-0000-000003AE0000}"/>
    <cellStyle name="40% - Dekorfärg5 4 5 2 2 2" xfId="17514" xr:uid="{00000000-0005-0000-0000-000004AE0000}"/>
    <cellStyle name="40% - Dekorfärg5 4 5 2 2 2 2" xfId="52972" xr:uid="{00000000-0005-0000-0000-000005AE0000}"/>
    <cellStyle name="40% - Dekorfärg5 4 5 2 2 3" xfId="35011" xr:uid="{00000000-0005-0000-0000-000006AE0000}"/>
    <cellStyle name="40% - Dekorfärg5 4 5 2 2_Tabell 6a K" xfId="21950" xr:uid="{00000000-0005-0000-0000-000007AE0000}"/>
    <cellStyle name="40% - Dekorfärg5 4 5 2 3" xfId="13128" xr:uid="{00000000-0005-0000-0000-000008AE0000}"/>
    <cellStyle name="40% - Dekorfärg5 4 5 2 4" xfId="30625" xr:uid="{00000000-0005-0000-0000-000009AE0000}"/>
    <cellStyle name="40% - Dekorfärg5 4 5 2_Tabell 6a K" xfId="19514" xr:uid="{00000000-0005-0000-0000-00000AAE0000}"/>
    <cellStyle name="40% - Dekorfärg5 4 5 3" xfId="6436" xr:uid="{00000000-0005-0000-0000-00000BAE0000}"/>
    <cellStyle name="40% - Dekorfärg5 4 5 3 2" xfId="15321" xr:uid="{00000000-0005-0000-0000-00000CAE0000}"/>
    <cellStyle name="40% - Dekorfärg5 4 5 3 3" xfId="32818" xr:uid="{00000000-0005-0000-0000-00000DAE0000}"/>
    <cellStyle name="40% - Dekorfärg5 4 5 3_Tabell 6a K" xfId="24175" xr:uid="{00000000-0005-0000-0000-00000EAE0000}"/>
    <cellStyle name="40% - Dekorfärg5 4 5 4" xfId="10936" xr:uid="{00000000-0005-0000-0000-00000FAE0000}"/>
    <cellStyle name="40% - Dekorfärg5 4 5 4 2" xfId="52973" xr:uid="{00000000-0005-0000-0000-000010AE0000}"/>
    <cellStyle name="40% - Dekorfärg5 4 5 4 2 2" xfId="52974" xr:uid="{00000000-0005-0000-0000-000011AE0000}"/>
    <cellStyle name="40% - Dekorfärg5 4 5 4 3" xfId="52975" xr:uid="{00000000-0005-0000-0000-000012AE0000}"/>
    <cellStyle name="40% - Dekorfärg5 4 5 5" xfId="28433" xr:uid="{00000000-0005-0000-0000-000013AE0000}"/>
    <cellStyle name="40% - Dekorfärg5 4 5 6" xfId="52976" xr:uid="{00000000-0005-0000-0000-000014AE0000}"/>
    <cellStyle name="40% - Dekorfärg5 4 5_Tabell 6a K" xfId="21155" xr:uid="{00000000-0005-0000-0000-000015AE0000}"/>
    <cellStyle name="40% - Dekorfärg5 4 6" xfId="2499" xr:uid="{00000000-0005-0000-0000-000016AE0000}"/>
    <cellStyle name="40% - Dekorfärg5 4 6 2" xfId="6885" xr:uid="{00000000-0005-0000-0000-000017AE0000}"/>
    <cellStyle name="40% - Dekorfärg5 4 6 2 2" xfId="15770" xr:uid="{00000000-0005-0000-0000-000018AE0000}"/>
    <cellStyle name="40% - Dekorfärg5 4 6 2 3" xfId="33267" xr:uid="{00000000-0005-0000-0000-000019AE0000}"/>
    <cellStyle name="40% - Dekorfärg5 4 6 2_Tabell 6a K" xfId="19087" xr:uid="{00000000-0005-0000-0000-00001AAE0000}"/>
    <cellStyle name="40% - Dekorfärg5 4 6 3" xfId="11384" xr:uid="{00000000-0005-0000-0000-00001BAE0000}"/>
    <cellStyle name="40% - Dekorfärg5 4 6 3 2" xfId="52977" xr:uid="{00000000-0005-0000-0000-00001CAE0000}"/>
    <cellStyle name="40% - Dekorfärg5 4 6 3 2 2" xfId="52978" xr:uid="{00000000-0005-0000-0000-00001DAE0000}"/>
    <cellStyle name="40% - Dekorfärg5 4 6 3 3" xfId="52979" xr:uid="{00000000-0005-0000-0000-00001EAE0000}"/>
    <cellStyle name="40% - Dekorfärg5 4 6 4" xfId="28881" xr:uid="{00000000-0005-0000-0000-00001FAE0000}"/>
    <cellStyle name="40% - Dekorfärg5 4 6 5" xfId="52980" xr:uid="{00000000-0005-0000-0000-000020AE0000}"/>
    <cellStyle name="40% - Dekorfärg5 4 6_Tabell 6a K" xfId="17916" xr:uid="{00000000-0005-0000-0000-000021AE0000}"/>
    <cellStyle name="40% - Dekorfärg5 4 7" xfId="4692" xr:uid="{00000000-0005-0000-0000-000022AE0000}"/>
    <cellStyle name="40% - Dekorfärg5 4 7 2" xfId="13577" xr:uid="{00000000-0005-0000-0000-000023AE0000}"/>
    <cellStyle name="40% - Dekorfärg5 4 7 3" xfId="31074" xr:uid="{00000000-0005-0000-0000-000024AE0000}"/>
    <cellStyle name="40% - Dekorfärg5 4 7_Tabell 6a K" xfId="18385" xr:uid="{00000000-0005-0000-0000-000025AE0000}"/>
    <cellStyle name="40% - Dekorfärg5 4 8" xfId="9192" xr:uid="{00000000-0005-0000-0000-000026AE0000}"/>
    <cellStyle name="40% - Dekorfärg5 4 8 2" xfId="52981" xr:uid="{00000000-0005-0000-0000-000027AE0000}"/>
    <cellStyle name="40% - Dekorfärg5 4 8 2 2" xfId="52982" xr:uid="{00000000-0005-0000-0000-000028AE0000}"/>
    <cellStyle name="40% - Dekorfärg5 4 8 3" xfId="52983" xr:uid="{00000000-0005-0000-0000-000029AE0000}"/>
    <cellStyle name="40% - Dekorfärg5 4 9" xfId="26689" xr:uid="{00000000-0005-0000-0000-00002AAE0000}"/>
    <cellStyle name="40% - Dekorfärg5 4_Tabell 6a K" xfId="26137" xr:uid="{00000000-0005-0000-0000-00002BAE0000}"/>
    <cellStyle name="40% - Dekorfärg5 5" xfId="251" xr:uid="{00000000-0005-0000-0000-00002CAE0000}"/>
    <cellStyle name="40% - Dekorfärg5 5 10" xfId="52984" xr:uid="{00000000-0005-0000-0000-00002DAE0000}"/>
    <cellStyle name="40% - Dekorfärg5 5 11" xfId="52985" xr:uid="{00000000-0005-0000-0000-00002EAE0000}"/>
    <cellStyle name="40% - Dekorfärg5 5 2" xfId="463" xr:uid="{00000000-0005-0000-0000-00002FAE0000}"/>
    <cellStyle name="40% - Dekorfärg5 5 2 2" xfId="887" xr:uid="{00000000-0005-0000-0000-000030AE0000}"/>
    <cellStyle name="40% - Dekorfärg5 5 2 2 2" xfId="2058" xr:uid="{00000000-0005-0000-0000-000031AE0000}"/>
    <cellStyle name="40% - Dekorfärg5 5 2 2 2 2" xfId="4250" xr:uid="{00000000-0005-0000-0000-000032AE0000}"/>
    <cellStyle name="40% - Dekorfärg5 5 2 2 2 2 2" xfId="8636" xr:uid="{00000000-0005-0000-0000-000033AE0000}"/>
    <cellStyle name="40% - Dekorfärg5 5 2 2 2 2 2 2" xfId="17521" xr:uid="{00000000-0005-0000-0000-000034AE0000}"/>
    <cellStyle name="40% - Dekorfärg5 5 2 2 2 2 2 2 2" xfId="52986" xr:uid="{00000000-0005-0000-0000-000035AE0000}"/>
    <cellStyle name="40% - Dekorfärg5 5 2 2 2 2 2 3" xfId="35018" xr:uid="{00000000-0005-0000-0000-000036AE0000}"/>
    <cellStyle name="40% - Dekorfärg5 5 2 2 2 2 2_Tabell 6a K" xfId="20365" xr:uid="{00000000-0005-0000-0000-000037AE0000}"/>
    <cellStyle name="40% - Dekorfärg5 5 2 2 2 2 3" xfId="13135" xr:uid="{00000000-0005-0000-0000-000038AE0000}"/>
    <cellStyle name="40% - Dekorfärg5 5 2 2 2 2 4" xfId="30632" xr:uid="{00000000-0005-0000-0000-000039AE0000}"/>
    <cellStyle name="40% - Dekorfärg5 5 2 2 2 2_Tabell 6a K" xfId="20642" xr:uid="{00000000-0005-0000-0000-00003AAE0000}"/>
    <cellStyle name="40% - Dekorfärg5 5 2 2 2 3" xfId="6443" xr:uid="{00000000-0005-0000-0000-00003BAE0000}"/>
    <cellStyle name="40% - Dekorfärg5 5 2 2 2 3 2" xfId="15328" xr:uid="{00000000-0005-0000-0000-00003CAE0000}"/>
    <cellStyle name="40% - Dekorfärg5 5 2 2 2 3 3" xfId="32825" xr:uid="{00000000-0005-0000-0000-00003DAE0000}"/>
    <cellStyle name="40% - Dekorfärg5 5 2 2 2 3_Tabell 6a K" xfId="20121" xr:uid="{00000000-0005-0000-0000-00003EAE0000}"/>
    <cellStyle name="40% - Dekorfärg5 5 2 2 2 4" xfId="10943" xr:uid="{00000000-0005-0000-0000-00003FAE0000}"/>
    <cellStyle name="40% - Dekorfärg5 5 2 2 2 4 2" xfId="52987" xr:uid="{00000000-0005-0000-0000-000040AE0000}"/>
    <cellStyle name="40% - Dekorfärg5 5 2 2 2 4 2 2" xfId="52988" xr:uid="{00000000-0005-0000-0000-000041AE0000}"/>
    <cellStyle name="40% - Dekorfärg5 5 2 2 2 4 3" xfId="52989" xr:uid="{00000000-0005-0000-0000-000042AE0000}"/>
    <cellStyle name="40% - Dekorfärg5 5 2 2 2 5" xfId="28440" xr:uid="{00000000-0005-0000-0000-000043AE0000}"/>
    <cellStyle name="40% - Dekorfärg5 5 2 2 2 6" xfId="52990" xr:uid="{00000000-0005-0000-0000-000044AE0000}"/>
    <cellStyle name="40% - Dekorfärg5 5 2 2 2_Tabell 6a K" xfId="26293" xr:uid="{00000000-0005-0000-0000-000045AE0000}"/>
    <cellStyle name="40% - Dekorfärg5 5 2 2 3" xfId="3079" xr:uid="{00000000-0005-0000-0000-000046AE0000}"/>
    <cellStyle name="40% - Dekorfärg5 5 2 2 3 2" xfId="7465" xr:uid="{00000000-0005-0000-0000-000047AE0000}"/>
    <cellStyle name="40% - Dekorfärg5 5 2 2 3 2 2" xfId="16350" xr:uid="{00000000-0005-0000-0000-000048AE0000}"/>
    <cellStyle name="40% - Dekorfärg5 5 2 2 3 2 3" xfId="33847" xr:uid="{00000000-0005-0000-0000-000049AE0000}"/>
    <cellStyle name="40% - Dekorfärg5 5 2 2 3 2_Tabell 6a K" xfId="22669" xr:uid="{00000000-0005-0000-0000-00004AAE0000}"/>
    <cellStyle name="40% - Dekorfärg5 5 2 2 3 3" xfId="11964" xr:uid="{00000000-0005-0000-0000-00004BAE0000}"/>
    <cellStyle name="40% - Dekorfärg5 5 2 2 3 3 2" xfId="52991" xr:uid="{00000000-0005-0000-0000-00004CAE0000}"/>
    <cellStyle name="40% - Dekorfärg5 5 2 2 3 3 2 2" xfId="52992" xr:uid="{00000000-0005-0000-0000-00004DAE0000}"/>
    <cellStyle name="40% - Dekorfärg5 5 2 2 3 3 3" xfId="52993" xr:uid="{00000000-0005-0000-0000-00004EAE0000}"/>
    <cellStyle name="40% - Dekorfärg5 5 2 2 3 4" xfId="29461" xr:uid="{00000000-0005-0000-0000-00004FAE0000}"/>
    <cellStyle name="40% - Dekorfärg5 5 2 2 3 5" xfId="52994" xr:uid="{00000000-0005-0000-0000-000050AE0000}"/>
    <cellStyle name="40% - Dekorfärg5 5 2 2 3_Tabell 6a K" xfId="19645" xr:uid="{00000000-0005-0000-0000-000051AE0000}"/>
    <cellStyle name="40% - Dekorfärg5 5 2 2 4" xfId="5272" xr:uid="{00000000-0005-0000-0000-000052AE0000}"/>
    <cellStyle name="40% - Dekorfärg5 5 2 2 4 2" xfId="14157" xr:uid="{00000000-0005-0000-0000-000053AE0000}"/>
    <cellStyle name="40% - Dekorfärg5 5 2 2 4 3" xfId="31654" xr:uid="{00000000-0005-0000-0000-000054AE0000}"/>
    <cellStyle name="40% - Dekorfärg5 5 2 2 4_Tabell 6a K" xfId="20774" xr:uid="{00000000-0005-0000-0000-000055AE0000}"/>
    <cellStyle name="40% - Dekorfärg5 5 2 2 5" xfId="9772" xr:uid="{00000000-0005-0000-0000-000056AE0000}"/>
    <cellStyle name="40% - Dekorfärg5 5 2 2 5 2" xfId="52995" xr:uid="{00000000-0005-0000-0000-000057AE0000}"/>
    <cellStyle name="40% - Dekorfärg5 5 2 2 5 2 2" xfId="52996" xr:uid="{00000000-0005-0000-0000-000058AE0000}"/>
    <cellStyle name="40% - Dekorfärg5 5 2 2 5 3" xfId="52997" xr:uid="{00000000-0005-0000-0000-000059AE0000}"/>
    <cellStyle name="40% - Dekorfärg5 5 2 2 6" xfId="27269" xr:uid="{00000000-0005-0000-0000-00005AAE0000}"/>
    <cellStyle name="40% - Dekorfärg5 5 2 2 7" xfId="52998" xr:uid="{00000000-0005-0000-0000-00005BAE0000}"/>
    <cellStyle name="40% - Dekorfärg5 5 2 2_Tabell 6a K" xfId="21685" xr:uid="{00000000-0005-0000-0000-00005CAE0000}"/>
    <cellStyle name="40% - Dekorfärg5 5 2 3" xfId="2057" xr:uid="{00000000-0005-0000-0000-00005DAE0000}"/>
    <cellStyle name="40% - Dekorfärg5 5 2 3 2" xfId="4249" xr:uid="{00000000-0005-0000-0000-00005EAE0000}"/>
    <cellStyle name="40% - Dekorfärg5 5 2 3 2 2" xfId="8635" xr:uid="{00000000-0005-0000-0000-00005FAE0000}"/>
    <cellStyle name="40% - Dekorfärg5 5 2 3 2 2 2" xfId="17520" xr:uid="{00000000-0005-0000-0000-000060AE0000}"/>
    <cellStyle name="40% - Dekorfärg5 5 2 3 2 2 2 2" xfId="52999" xr:uid="{00000000-0005-0000-0000-000061AE0000}"/>
    <cellStyle name="40% - Dekorfärg5 5 2 3 2 2 3" xfId="35017" xr:uid="{00000000-0005-0000-0000-000062AE0000}"/>
    <cellStyle name="40% - Dekorfärg5 5 2 3 2 2_Tabell 6a K" xfId="23667" xr:uid="{00000000-0005-0000-0000-000063AE0000}"/>
    <cellStyle name="40% - Dekorfärg5 5 2 3 2 3" xfId="13134" xr:uid="{00000000-0005-0000-0000-000064AE0000}"/>
    <cellStyle name="40% - Dekorfärg5 5 2 3 2 4" xfId="30631" xr:uid="{00000000-0005-0000-0000-000065AE0000}"/>
    <cellStyle name="40% - Dekorfärg5 5 2 3 2_Tabell 6a K" xfId="20823" xr:uid="{00000000-0005-0000-0000-000066AE0000}"/>
    <cellStyle name="40% - Dekorfärg5 5 2 3 3" xfId="6442" xr:uid="{00000000-0005-0000-0000-000067AE0000}"/>
    <cellStyle name="40% - Dekorfärg5 5 2 3 3 2" xfId="15327" xr:uid="{00000000-0005-0000-0000-000068AE0000}"/>
    <cellStyle name="40% - Dekorfärg5 5 2 3 3 3" xfId="32824" xr:uid="{00000000-0005-0000-0000-000069AE0000}"/>
    <cellStyle name="40% - Dekorfärg5 5 2 3 3_Tabell 6a K" xfId="25567" xr:uid="{00000000-0005-0000-0000-00006AAE0000}"/>
    <cellStyle name="40% - Dekorfärg5 5 2 3 4" xfId="10942" xr:uid="{00000000-0005-0000-0000-00006BAE0000}"/>
    <cellStyle name="40% - Dekorfärg5 5 2 3 4 2" xfId="53000" xr:uid="{00000000-0005-0000-0000-00006CAE0000}"/>
    <cellStyle name="40% - Dekorfärg5 5 2 3 4 2 2" xfId="53001" xr:uid="{00000000-0005-0000-0000-00006DAE0000}"/>
    <cellStyle name="40% - Dekorfärg5 5 2 3 4 3" xfId="53002" xr:uid="{00000000-0005-0000-0000-00006EAE0000}"/>
    <cellStyle name="40% - Dekorfärg5 5 2 3 5" xfId="28439" xr:uid="{00000000-0005-0000-0000-00006FAE0000}"/>
    <cellStyle name="40% - Dekorfärg5 5 2 3 6" xfId="53003" xr:uid="{00000000-0005-0000-0000-000070AE0000}"/>
    <cellStyle name="40% - Dekorfärg5 5 2 3_Tabell 6a K" xfId="23856" xr:uid="{00000000-0005-0000-0000-000071AE0000}"/>
    <cellStyle name="40% - Dekorfärg5 5 2 4" xfId="2655" xr:uid="{00000000-0005-0000-0000-000072AE0000}"/>
    <cellStyle name="40% - Dekorfärg5 5 2 4 2" xfId="7041" xr:uid="{00000000-0005-0000-0000-000073AE0000}"/>
    <cellStyle name="40% - Dekorfärg5 5 2 4 2 2" xfId="15926" xr:uid="{00000000-0005-0000-0000-000074AE0000}"/>
    <cellStyle name="40% - Dekorfärg5 5 2 4 2 3" xfId="33423" xr:uid="{00000000-0005-0000-0000-000075AE0000}"/>
    <cellStyle name="40% - Dekorfärg5 5 2 4 2_Tabell 6a K" xfId="24840" xr:uid="{00000000-0005-0000-0000-000076AE0000}"/>
    <cellStyle name="40% - Dekorfärg5 5 2 4 3" xfId="11540" xr:uid="{00000000-0005-0000-0000-000077AE0000}"/>
    <cellStyle name="40% - Dekorfärg5 5 2 4 3 2" xfId="53004" xr:uid="{00000000-0005-0000-0000-000078AE0000}"/>
    <cellStyle name="40% - Dekorfärg5 5 2 4 3 2 2" xfId="53005" xr:uid="{00000000-0005-0000-0000-000079AE0000}"/>
    <cellStyle name="40% - Dekorfärg5 5 2 4 3 3" xfId="53006" xr:uid="{00000000-0005-0000-0000-00007AAE0000}"/>
    <cellStyle name="40% - Dekorfärg5 5 2 4 4" xfId="29037" xr:uid="{00000000-0005-0000-0000-00007BAE0000}"/>
    <cellStyle name="40% - Dekorfärg5 5 2 4 5" xfId="53007" xr:uid="{00000000-0005-0000-0000-00007CAE0000}"/>
    <cellStyle name="40% - Dekorfärg5 5 2 4_Tabell 6a K" xfId="18456" xr:uid="{00000000-0005-0000-0000-00007DAE0000}"/>
    <cellStyle name="40% - Dekorfärg5 5 2 5" xfId="4848" xr:uid="{00000000-0005-0000-0000-00007EAE0000}"/>
    <cellStyle name="40% - Dekorfärg5 5 2 5 2" xfId="13733" xr:uid="{00000000-0005-0000-0000-00007FAE0000}"/>
    <cellStyle name="40% - Dekorfärg5 5 2 5 3" xfId="31230" xr:uid="{00000000-0005-0000-0000-000080AE0000}"/>
    <cellStyle name="40% - Dekorfärg5 5 2 5_Tabell 6a K" xfId="23325" xr:uid="{00000000-0005-0000-0000-000081AE0000}"/>
    <cellStyle name="40% - Dekorfärg5 5 2 6" xfId="9348" xr:uid="{00000000-0005-0000-0000-000082AE0000}"/>
    <cellStyle name="40% - Dekorfärg5 5 2 6 2" xfId="53008" xr:uid="{00000000-0005-0000-0000-000083AE0000}"/>
    <cellStyle name="40% - Dekorfärg5 5 2 6 2 2" xfId="53009" xr:uid="{00000000-0005-0000-0000-000084AE0000}"/>
    <cellStyle name="40% - Dekorfärg5 5 2 6 3" xfId="53010" xr:uid="{00000000-0005-0000-0000-000085AE0000}"/>
    <cellStyle name="40% - Dekorfärg5 5 2 7" xfId="26845" xr:uid="{00000000-0005-0000-0000-000086AE0000}"/>
    <cellStyle name="40% - Dekorfärg5 5 2 8" xfId="53011" xr:uid="{00000000-0005-0000-0000-000087AE0000}"/>
    <cellStyle name="40% - Dekorfärg5 5 2_Tabell 6a K" xfId="25496" xr:uid="{00000000-0005-0000-0000-000088AE0000}"/>
    <cellStyle name="40% - Dekorfärg5 5 3" xfId="675" xr:uid="{00000000-0005-0000-0000-000089AE0000}"/>
    <cellStyle name="40% - Dekorfärg5 5 3 2" xfId="2059" xr:uid="{00000000-0005-0000-0000-00008AAE0000}"/>
    <cellStyle name="40% - Dekorfärg5 5 3 2 2" xfId="4251" xr:uid="{00000000-0005-0000-0000-00008BAE0000}"/>
    <cellStyle name="40% - Dekorfärg5 5 3 2 2 2" xfId="8637" xr:uid="{00000000-0005-0000-0000-00008CAE0000}"/>
    <cellStyle name="40% - Dekorfärg5 5 3 2 2 2 2" xfId="17522" xr:uid="{00000000-0005-0000-0000-00008DAE0000}"/>
    <cellStyle name="40% - Dekorfärg5 5 3 2 2 2 2 2" xfId="53012" xr:uid="{00000000-0005-0000-0000-00008EAE0000}"/>
    <cellStyle name="40% - Dekorfärg5 5 3 2 2 2 3" xfId="35019" xr:uid="{00000000-0005-0000-0000-00008FAE0000}"/>
    <cellStyle name="40% - Dekorfärg5 5 3 2 2 2_Tabell 6a K" xfId="20323" xr:uid="{00000000-0005-0000-0000-000090AE0000}"/>
    <cellStyle name="40% - Dekorfärg5 5 3 2 2 3" xfId="13136" xr:uid="{00000000-0005-0000-0000-000091AE0000}"/>
    <cellStyle name="40% - Dekorfärg5 5 3 2 2 4" xfId="30633" xr:uid="{00000000-0005-0000-0000-000092AE0000}"/>
    <cellStyle name="40% - Dekorfärg5 5 3 2 2_Tabell 6a K" xfId="26371" xr:uid="{00000000-0005-0000-0000-000093AE0000}"/>
    <cellStyle name="40% - Dekorfärg5 5 3 2 3" xfId="6444" xr:uid="{00000000-0005-0000-0000-000094AE0000}"/>
    <cellStyle name="40% - Dekorfärg5 5 3 2 3 2" xfId="15329" xr:uid="{00000000-0005-0000-0000-000095AE0000}"/>
    <cellStyle name="40% - Dekorfärg5 5 3 2 3 3" xfId="32826" xr:uid="{00000000-0005-0000-0000-000096AE0000}"/>
    <cellStyle name="40% - Dekorfärg5 5 3 2 3_Tabell 6a K" xfId="22101" xr:uid="{00000000-0005-0000-0000-000097AE0000}"/>
    <cellStyle name="40% - Dekorfärg5 5 3 2 4" xfId="10944" xr:uid="{00000000-0005-0000-0000-000098AE0000}"/>
    <cellStyle name="40% - Dekorfärg5 5 3 2 4 2" xfId="53013" xr:uid="{00000000-0005-0000-0000-000099AE0000}"/>
    <cellStyle name="40% - Dekorfärg5 5 3 2 4 2 2" xfId="53014" xr:uid="{00000000-0005-0000-0000-00009AAE0000}"/>
    <cellStyle name="40% - Dekorfärg5 5 3 2 4 3" xfId="53015" xr:uid="{00000000-0005-0000-0000-00009BAE0000}"/>
    <cellStyle name="40% - Dekorfärg5 5 3 2 5" xfId="28441" xr:uid="{00000000-0005-0000-0000-00009CAE0000}"/>
    <cellStyle name="40% - Dekorfärg5 5 3 2 6" xfId="53016" xr:uid="{00000000-0005-0000-0000-00009DAE0000}"/>
    <cellStyle name="40% - Dekorfärg5 5 3 2_Tabell 6a K" xfId="24123" xr:uid="{00000000-0005-0000-0000-00009EAE0000}"/>
    <cellStyle name="40% - Dekorfärg5 5 3 3" xfId="2867" xr:uid="{00000000-0005-0000-0000-00009FAE0000}"/>
    <cellStyle name="40% - Dekorfärg5 5 3 3 2" xfId="7253" xr:uid="{00000000-0005-0000-0000-0000A0AE0000}"/>
    <cellStyle name="40% - Dekorfärg5 5 3 3 2 2" xfId="16138" xr:uid="{00000000-0005-0000-0000-0000A1AE0000}"/>
    <cellStyle name="40% - Dekorfärg5 5 3 3 2 3" xfId="33635" xr:uid="{00000000-0005-0000-0000-0000A2AE0000}"/>
    <cellStyle name="40% - Dekorfärg5 5 3 3 2_Tabell 6a K" xfId="18273" xr:uid="{00000000-0005-0000-0000-0000A3AE0000}"/>
    <cellStyle name="40% - Dekorfärg5 5 3 3 3" xfId="11752" xr:uid="{00000000-0005-0000-0000-0000A4AE0000}"/>
    <cellStyle name="40% - Dekorfärg5 5 3 3 3 2" xfId="53017" xr:uid="{00000000-0005-0000-0000-0000A5AE0000}"/>
    <cellStyle name="40% - Dekorfärg5 5 3 3 3 2 2" xfId="53018" xr:uid="{00000000-0005-0000-0000-0000A6AE0000}"/>
    <cellStyle name="40% - Dekorfärg5 5 3 3 3 3" xfId="53019" xr:uid="{00000000-0005-0000-0000-0000A7AE0000}"/>
    <cellStyle name="40% - Dekorfärg5 5 3 3 4" xfId="29249" xr:uid="{00000000-0005-0000-0000-0000A8AE0000}"/>
    <cellStyle name="40% - Dekorfärg5 5 3 3 5" xfId="53020" xr:uid="{00000000-0005-0000-0000-0000A9AE0000}"/>
    <cellStyle name="40% - Dekorfärg5 5 3 3_Tabell 6a K" xfId="21544" xr:uid="{00000000-0005-0000-0000-0000AAAE0000}"/>
    <cellStyle name="40% - Dekorfärg5 5 3 4" xfId="5060" xr:uid="{00000000-0005-0000-0000-0000ABAE0000}"/>
    <cellStyle name="40% - Dekorfärg5 5 3 4 2" xfId="13945" xr:uid="{00000000-0005-0000-0000-0000ACAE0000}"/>
    <cellStyle name="40% - Dekorfärg5 5 3 4 3" xfId="31442" xr:uid="{00000000-0005-0000-0000-0000ADAE0000}"/>
    <cellStyle name="40% - Dekorfärg5 5 3 4_Tabell 6a K" xfId="22686" xr:uid="{00000000-0005-0000-0000-0000AEAE0000}"/>
    <cellStyle name="40% - Dekorfärg5 5 3 5" xfId="9560" xr:uid="{00000000-0005-0000-0000-0000AFAE0000}"/>
    <cellStyle name="40% - Dekorfärg5 5 3 5 2" xfId="53021" xr:uid="{00000000-0005-0000-0000-0000B0AE0000}"/>
    <cellStyle name="40% - Dekorfärg5 5 3 5 2 2" xfId="53022" xr:uid="{00000000-0005-0000-0000-0000B1AE0000}"/>
    <cellStyle name="40% - Dekorfärg5 5 3 5 3" xfId="53023" xr:uid="{00000000-0005-0000-0000-0000B2AE0000}"/>
    <cellStyle name="40% - Dekorfärg5 5 3 6" xfId="27057" xr:uid="{00000000-0005-0000-0000-0000B3AE0000}"/>
    <cellStyle name="40% - Dekorfärg5 5 3 7" xfId="53024" xr:uid="{00000000-0005-0000-0000-0000B4AE0000}"/>
    <cellStyle name="40% - Dekorfärg5 5 3_Tabell 6a K" xfId="26026" xr:uid="{00000000-0005-0000-0000-0000B5AE0000}"/>
    <cellStyle name="40% - Dekorfärg5 5 4" xfId="1099" xr:uid="{00000000-0005-0000-0000-0000B6AE0000}"/>
    <cellStyle name="40% - Dekorfärg5 5 4 2" xfId="2060" xr:uid="{00000000-0005-0000-0000-0000B7AE0000}"/>
    <cellStyle name="40% - Dekorfärg5 5 4 2 2" xfId="4252" xr:uid="{00000000-0005-0000-0000-0000B8AE0000}"/>
    <cellStyle name="40% - Dekorfärg5 5 4 2 2 2" xfId="8638" xr:uid="{00000000-0005-0000-0000-0000B9AE0000}"/>
    <cellStyle name="40% - Dekorfärg5 5 4 2 2 2 2" xfId="17523" xr:uid="{00000000-0005-0000-0000-0000BAAE0000}"/>
    <cellStyle name="40% - Dekorfärg5 5 4 2 2 2 2 2" xfId="53025" xr:uid="{00000000-0005-0000-0000-0000BBAE0000}"/>
    <cellStyle name="40% - Dekorfärg5 5 4 2 2 2 3" xfId="35020" xr:uid="{00000000-0005-0000-0000-0000BCAE0000}"/>
    <cellStyle name="40% - Dekorfärg5 5 4 2 2 2_Tabell 6a K" xfId="26294" xr:uid="{00000000-0005-0000-0000-0000BDAE0000}"/>
    <cellStyle name="40% - Dekorfärg5 5 4 2 2 3" xfId="13137" xr:uid="{00000000-0005-0000-0000-0000BEAE0000}"/>
    <cellStyle name="40% - Dekorfärg5 5 4 2 2 4" xfId="30634" xr:uid="{00000000-0005-0000-0000-0000BFAE0000}"/>
    <cellStyle name="40% - Dekorfärg5 5 4 2 2_Tabell 6a K" xfId="21687" xr:uid="{00000000-0005-0000-0000-0000C0AE0000}"/>
    <cellStyle name="40% - Dekorfärg5 5 4 2 3" xfId="6445" xr:uid="{00000000-0005-0000-0000-0000C1AE0000}"/>
    <cellStyle name="40% - Dekorfärg5 5 4 2 3 2" xfId="15330" xr:uid="{00000000-0005-0000-0000-0000C2AE0000}"/>
    <cellStyle name="40% - Dekorfärg5 5 4 2 3 3" xfId="32827" xr:uid="{00000000-0005-0000-0000-0000C3AE0000}"/>
    <cellStyle name="40% - Dekorfärg5 5 4 2 3_Tabell 6a K" xfId="19290" xr:uid="{00000000-0005-0000-0000-0000C4AE0000}"/>
    <cellStyle name="40% - Dekorfärg5 5 4 2 4" xfId="10945" xr:uid="{00000000-0005-0000-0000-0000C5AE0000}"/>
    <cellStyle name="40% - Dekorfärg5 5 4 2 4 2" xfId="53026" xr:uid="{00000000-0005-0000-0000-0000C6AE0000}"/>
    <cellStyle name="40% - Dekorfärg5 5 4 2 4 2 2" xfId="53027" xr:uid="{00000000-0005-0000-0000-0000C7AE0000}"/>
    <cellStyle name="40% - Dekorfärg5 5 4 2 4 3" xfId="53028" xr:uid="{00000000-0005-0000-0000-0000C8AE0000}"/>
    <cellStyle name="40% - Dekorfärg5 5 4 2 5" xfId="28442" xr:uid="{00000000-0005-0000-0000-0000C9AE0000}"/>
    <cellStyle name="40% - Dekorfärg5 5 4 2 6" xfId="53029" xr:uid="{00000000-0005-0000-0000-0000CAAE0000}"/>
    <cellStyle name="40% - Dekorfärg5 5 4 2_Tabell 6a K" xfId="23324" xr:uid="{00000000-0005-0000-0000-0000CBAE0000}"/>
    <cellStyle name="40% - Dekorfärg5 5 4 3" xfId="3291" xr:uid="{00000000-0005-0000-0000-0000CCAE0000}"/>
    <cellStyle name="40% - Dekorfärg5 5 4 3 2" xfId="7677" xr:uid="{00000000-0005-0000-0000-0000CDAE0000}"/>
    <cellStyle name="40% - Dekorfärg5 5 4 3 2 2" xfId="16562" xr:uid="{00000000-0005-0000-0000-0000CEAE0000}"/>
    <cellStyle name="40% - Dekorfärg5 5 4 3 2 3" xfId="34059" xr:uid="{00000000-0005-0000-0000-0000CFAE0000}"/>
    <cellStyle name="40% - Dekorfärg5 5 4 3 2_Tabell 6a K" xfId="23895" xr:uid="{00000000-0005-0000-0000-0000D0AE0000}"/>
    <cellStyle name="40% - Dekorfärg5 5 4 3 3" xfId="12176" xr:uid="{00000000-0005-0000-0000-0000D1AE0000}"/>
    <cellStyle name="40% - Dekorfärg5 5 4 3 3 2" xfId="53030" xr:uid="{00000000-0005-0000-0000-0000D2AE0000}"/>
    <cellStyle name="40% - Dekorfärg5 5 4 3 3 2 2" xfId="53031" xr:uid="{00000000-0005-0000-0000-0000D3AE0000}"/>
    <cellStyle name="40% - Dekorfärg5 5 4 3 3 3" xfId="53032" xr:uid="{00000000-0005-0000-0000-0000D4AE0000}"/>
    <cellStyle name="40% - Dekorfärg5 5 4 3 4" xfId="29673" xr:uid="{00000000-0005-0000-0000-0000D5AE0000}"/>
    <cellStyle name="40% - Dekorfärg5 5 4 3 5" xfId="53033" xr:uid="{00000000-0005-0000-0000-0000D6AE0000}"/>
    <cellStyle name="40% - Dekorfärg5 5 4 3_Tabell 6a K" xfId="20283" xr:uid="{00000000-0005-0000-0000-0000D7AE0000}"/>
    <cellStyle name="40% - Dekorfärg5 5 4 4" xfId="5484" xr:uid="{00000000-0005-0000-0000-0000D8AE0000}"/>
    <cellStyle name="40% - Dekorfärg5 5 4 4 2" xfId="14369" xr:uid="{00000000-0005-0000-0000-0000D9AE0000}"/>
    <cellStyle name="40% - Dekorfärg5 5 4 4 3" xfId="31866" xr:uid="{00000000-0005-0000-0000-0000DAAE0000}"/>
    <cellStyle name="40% - Dekorfärg5 5 4 4_Tabell 6a K" xfId="19251" xr:uid="{00000000-0005-0000-0000-0000DBAE0000}"/>
    <cellStyle name="40% - Dekorfärg5 5 4 5" xfId="9984" xr:uid="{00000000-0005-0000-0000-0000DCAE0000}"/>
    <cellStyle name="40% - Dekorfärg5 5 4 5 2" xfId="53034" xr:uid="{00000000-0005-0000-0000-0000DDAE0000}"/>
    <cellStyle name="40% - Dekorfärg5 5 4 5 2 2" xfId="53035" xr:uid="{00000000-0005-0000-0000-0000DEAE0000}"/>
    <cellStyle name="40% - Dekorfärg5 5 4 5 3" xfId="53036" xr:uid="{00000000-0005-0000-0000-0000DFAE0000}"/>
    <cellStyle name="40% - Dekorfärg5 5 4 6" xfId="27481" xr:uid="{00000000-0005-0000-0000-0000E0AE0000}"/>
    <cellStyle name="40% - Dekorfärg5 5 4 7" xfId="53037" xr:uid="{00000000-0005-0000-0000-0000E1AE0000}"/>
    <cellStyle name="40% - Dekorfärg5 5 4_Tabell 6a K" xfId="20920" xr:uid="{00000000-0005-0000-0000-0000E2AE0000}"/>
    <cellStyle name="40% - Dekorfärg5 5 5" xfId="2056" xr:uid="{00000000-0005-0000-0000-0000E3AE0000}"/>
    <cellStyle name="40% - Dekorfärg5 5 5 2" xfId="4248" xr:uid="{00000000-0005-0000-0000-0000E4AE0000}"/>
    <cellStyle name="40% - Dekorfärg5 5 5 2 2" xfId="8634" xr:uid="{00000000-0005-0000-0000-0000E5AE0000}"/>
    <cellStyle name="40% - Dekorfärg5 5 5 2 2 2" xfId="17519" xr:uid="{00000000-0005-0000-0000-0000E6AE0000}"/>
    <cellStyle name="40% - Dekorfärg5 5 5 2 2 2 2" xfId="53038" xr:uid="{00000000-0005-0000-0000-0000E7AE0000}"/>
    <cellStyle name="40% - Dekorfärg5 5 5 2 2 3" xfId="35016" xr:uid="{00000000-0005-0000-0000-0000E8AE0000}"/>
    <cellStyle name="40% - Dekorfärg5 5 5 2 2_Tabell 6a K" xfId="22994" xr:uid="{00000000-0005-0000-0000-0000E9AE0000}"/>
    <cellStyle name="40% - Dekorfärg5 5 5 2 3" xfId="13133" xr:uid="{00000000-0005-0000-0000-0000EAAE0000}"/>
    <cellStyle name="40% - Dekorfärg5 5 5 2 4" xfId="30630" xr:uid="{00000000-0005-0000-0000-0000EBAE0000}"/>
    <cellStyle name="40% - Dekorfärg5 5 5 2_Tabell 6a K" xfId="24603" xr:uid="{00000000-0005-0000-0000-0000ECAE0000}"/>
    <cellStyle name="40% - Dekorfärg5 5 5 3" xfId="6441" xr:uid="{00000000-0005-0000-0000-0000EDAE0000}"/>
    <cellStyle name="40% - Dekorfärg5 5 5 3 2" xfId="15326" xr:uid="{00000000-0005-0000-0000-0000EEAE0000}"/>
    <cellStyle name="40% - Dekorfärg5 5 5 3 3" xfId="32823" xr:uid="{00000000-0005-0000-0000-0000EFAE0000}"/>
    <cellStyle name="40% - Dekorfärg5 5 5 3_Tabell 6a K" xfId="24747" xr:uid="{00000000-0005-0000-0000-0000F0AE0000}"/>
    <cellStyle name="40% - Dekorfärg5 5 5 4" xfId="10941" xr:uid="{00000000-0005-0000-0000-0000F1AE0000}"/>
    <cellStyle name="40% - Dekorfärg5 5 5 4 2" xfId="53039" xr:uid="{00000000-0005-0000-0000-0000F2AE0000}"/>
    <cellStyle name="40% - Dekorfärg5 5 5 4 2 2" xfId="53040" xr:uid="{00000000-0005-0000-0000-0000F3AE0000}"/>
    <cellStyle name="40% - Dekorfärg5 5 5 4 3" xfId="53041" xr:uid="{00000000-0005-0000-0000-0000F4AE0000}"/>
    <cellStyle name="40% - Dekorfärg5 5 5 5" xfId="28438" xr:uid="{00000000-0005-0000-0000-0000F5AE0000}"/>
    <cellStyle name="40% - Dekorfärg5 5 5 6" xfId="53042" xr:uid="{00000000-0005-0000-0000-0000F6AE0000}"/>
    <cellStyle name="40% - Dekorfärg5 5 5_Tabell 6a K" xfId="22945" xr:uid="{00000000-0005-0000-0000-0000F7AE0000}"/>
    <cellStyle name="40% - Dekorfärg5 5 6" xfId="2443" xr:uid="{00000000-0005-0000-0000-0000F8AE0000}"/>
    <cellStyle name="40% - Dekorfärg5 5 6 2" xfId="6829" xr:uid="{00000000-0005-0000-0000-0000F9AE0000}"/>
    <cellStyle name="40% - Dekorfärg5 5 6 2 2" xfId="15714" xr:uid="{00000000-0005-0000-0000-0000FAAE0000}"/>
    <cellStyle name="40% - Dekorfärg5 5 6 2 3" xfId="33211" xr:uid="{00000000-0005-0000-0000-0000FBAE0000}"/>
    <cellStyle name="40% - Dekorfärg5 5 6 2_Tabell 6a K" xfId="22484" xr:uid="{00000000-0005-0000-0000-0000FCAE0000}"/>
    <cellStyle name="40% - Dekorfärg5 5 6 3" xfId="11328" xr:uid="{00000000-0005-0000-0000-0000FDAE0000}"/>
    <cellStyle name="40% - Dekorfärg5 5 6 3 2" xfId="53043" xr:uid="{00000000-0005-0000-0000-0000FEAE0000}"/>
    <cellStyle name="40% - Dekorfärg5 5 6 3 2 2" xfId="53044" xr:uid="{00000000-0005-0000-0000-0000FFAE0000}"/>
    <cellStyle name="40% - Dekorfärg5 5 6 3 3" xfId="53045" xr:uid="{00000000-0005-0000-0000-000000AF0000}"/>
    <cellStyle name="40% - Dekorfärg5 5 6 4" xfId="28825" xr:uid="{00000000-0005-0000-0000-000001AF0000}"/>
    <cellStyle name="40% - Dekorfärg5 5 6 5" xfId="53046" xr:uid="{00000000-0005-0000-0000-000002AF0000}"/>
    <cellStyle name="40% - Dekorfärg5 5 6_Tabell 6a K" xfId="25852" xr:uid="{00000000-0005-0000-0000-000003AF0000}"/>
    <cellStyle name="40% - Dekorfärg5 5 7" xfId="4636" xr:uid="{00000000-0005-0000-0000-000004AF0000}"/>
    <cellStyle name="40% - Dekorfärg5 5 7 2" xfId="13521" xr:uid="{00000000-0005-0000-0000-000005AF0000}"/>
    <cellStyle name="40% - Dekorfärg5 5 7 3" xfId="31018" xr:uid="{00000000-0005-0000-0000-000006AF0000}"/>
    <cellStyle name="40% - Dekorfärg5 5 7_Tabell 6a K" xfId="20582" xr:uid="{00000000-0005-0000-0000-000007AF0000}"/>
    <cellStyle name="40% - Dekorfärg5 5 8" xfId="9136" xr:uid="{00000000-0005-0000-0000-000008AF0000}"/>
    <cellStyle name="40% - Dekorfärg5 5 8 2" xfId="53047" xr:uid="{00000000-0005-0000-0000-000009AF0000}"/>
    <cellStyle name="40% - Dekorfärg5 5 8 2 2" xfId="53048" xr:uid="{00000000-0005-0000-0000-00000AAF0000}"/>
    <cellStyle name="40% - Dekorfärg5 5 8 3" xfId="53049" xr:uid="{00000000-0005-0000-0000-00000BAF0000}"/>
    <cellStyle name="40% - Dekorfärg5 5 9" xfId="26633" xr:uid="{00000000-0005-0000-0000-00000CAF0000}"/>
    <cellStyle name="40% - Dekorfärg5 5_Tabell 6a K" xfId="20500" xr:uid="{00000000-0005-0000-0000-00000DAF0000}"/>
    <cellStyle name="40% - Dekorfärg5 6" xfId="363" xr:uid="{00000000-0005-0000-0000-00000EAF0000}"/>
    <cellStyle name="40% - Dekorfärg5 6 2" xfId="787" xr:uid="{00000000-0005-0000-0000-00000FAF0000}"/>
    <cellStyle name="40% - Dekorfärg5 6 2 2" xfId="2062" xr:uid="{00000000-0005-0000-0000-000010AF0000}"/>
    <cellStyle name="40% - Dekorfärg5 6 2 2 2" xfId="4254" xr:uid="{00000000-0005-0000-0000-000011AF0000}"/>
    <cellStyle name="40% - Dekorfärg5 6 2 2 2 2" xfId="8640" xr:uid="{00000000-0005-0000-0000-000012AF0000}"/>
    <cellStyle name="40% - Dekorfärg5 6 2 2 2 2 2" xfId="17525" xr:uid="{00000000-0005-0000-0000-000013AF0000}"/>
    <cellStyle name="40% - Dekorfärg5 6 2 2 2 2 2 2" xfId="53050" xr:uid="{00000000-0005-0000-0000-000014AF0000}"/>
    <cellStyle name="40% - Dekorfärg5 6 2 2 2 2 3" xfId="35022" xr:uid="{00000000-0005-0000-0000-000015AF0000}"/>
    <cellStyle name="40% - Dekorfärg5 6 2 2 2 2_Tabell 6a K" xfId="24207" xr:uid="{00000000-0005-0000-0000-000016AF0000}"/>
    <cellStyle name="40% - Dekorfärg5 6 2 2 2 3" xfId="13139" xr:uid="{00000000-0005-0000-0000-000017AF0000}"/>
    <cellStyle name="40% - Dekorfärg5 6 2 2 2 4" xfId="30636" xr:uid="{00000000-0005-0000-0000-000018AF0000}"/>
    <cellStyle name="40% - Dekorfärg5 6 2 2 2_Tabell 6a K" xfId="18865" xr:uid="{00000000-0005-0000-0000-000019AF0000}"/>
    <cellStyle name="40% - Dekorfärg5 6 2 2 3" xfId="6447" xr:uid="{00000000-0005-0000-0000-00001AAF0000}"/>
    <cellStyle name="40% - Dekorfärg5 6 2 2 3 2" xfId="15332" xr:uid="{00000000-0005-0000-0000-00001BAF0000}"/>
    <cellStyle name="40% - Dekorfärg5 6 2 2 3 3" xfId="32829" xr:uid="{00000000-0005-0000-0000-00001CAF0000}"/>
    <cellStyle name="40% - Dekorfärg5 6 2 2 3_Tabell 6a K" xfId="21538" xr:uid="{00000000-0005-0000-0000-00001DAF0000}"/>
    <cellStyle name="40% - Dekorfärg5 6 2 2 4" xfId="10947" xr:uid="{00000000-0005-0000-0000-00001EAF0000}"/>
    <cellStyle name="40% - Dekorfärg5 6 2 2 4 2" xfId="53051" xr:uid="{00000000-0005-0000-0000-00001FAF0000}"/>
    <cellStyle name="40% - Dekorfärg5 6 2 2 4 2 2" xfId="53052" xr:uid="{00000000-0005-0000-0000-000020AF0000}"/>
    <cellStyle name="40% - Dekorfärg5 6 2 2 4 3" xfId="53053" xr:uid="{00000000-0005-0000-0000-000021AF0000}"/>
    <cellStyle name="40% - Dekorfärg5 6 2 2 5" xfId="28444" xr:uid="{00000000-0005-0000-0000-000022AF0000}"/>
    <cellStyle name="40% - Dekorfärg5 6 2 2 6" xfId="53054" xr:uid="{00000000-0005-0000-0000-000023AF0000}"/>
    <cellStyle name="40% - Dekorfärg5 6 2 2_Tabell 6a K" xfId="22433" xr:uid="{00000000-0005-0000-0000-000024AF0000}"/>
    <cellStyle name="40% - Dekorfärg5 6 2 3" xfId="2979" xr:uid="{00000000-0005-0000-0000-000025AF0000}"/>
    <cellStyle name="40% - Dekorfärg5 6 2 3 2" xfId="7365" xr:uid="{00000000-0005-0000-0000-000026AF0000}"/>
    <cellStyle name="40% - Dekorfärg5 6 2 3 2 2" xfId="16250" xr:uid="{00000000-0005-0000-0000-000027AF0000}"/>
    <cellStyle name="40% - Dekorfärg5 6 2 3 2 3" xfId="33747" xr:uid="{00000000-0005-0000-0000-000028AF0000}"/>
    <cellStyle name="40% - Dekorfärg5 6 2 3 2_Tabell 6a K" xfId="23972" xr:uid="{00000000-0005-0000-0000-000029AF0000}"/>
    <cellStyle name="40% - Dekorfärg5 6 2 3 3" xfId="11864" xr:uid="{00000000-0005-0000-0000-00002AAF0000}"/>
    <cellStyle name="40% - Dekorfärg5 6 2 3 3 2" xfId="53055" xr:uid="{00000000-0005-0000-0000-00002BAF0000}"/>
    <cellStyle name="40% - Dekorfärg5 6 2 3 3 2 2" xfId="53056" xr:uid="{00000000-0005-0000-0000-00002CAF0000}"/>
    <cellStyle name="40% - Dekorfärg5 6 2 3 3 3" xfId="53057" xr:uid="{00000000-0005-0000-0000-00002DAF0000}"/>
    <cellStyle name="40% - Dekorfärg5 6 2 3 4" xfId="29361" xr:uid="{00000000-0005-0000-0000-00002EAF0000}"/>
    <cellStyle name="40% - Dekorfärg5 6 2 3 5" xfId="53058" xr:uid="{00000000-0005-0000-0000-00002FAF0000}"/>
    <cellStyle name="40% - Dekorfärg5 6 2 3_Tabell 6a K" xfId="20916" xr:uid="{00000000-0005-0000-0000-000030AF0000}"/>
    <cellStyle name="40% - Dekorfärg5 6 2 4" xfId="5172" xr:uid="{00000000-0005-0000-0000-000031AF0000}"/>
    <cellStyle name="40% - Dekorfärg5 6 2 4 2" xfId="14057" xr:uid="{00000000-0005-0000-0000-000032AF0000}"/>
    <cellStyle name="40% - Dekorfärg5 6 2 4 3" xfId="31554" xr:uid="{00000000-0005-0000-0000-000033AF0000}"/>
    <cellStyle name="40% - Dekorfärg5 6 2 4_Tabell 6a K" xfId="23592" xr:uid="{00000000-0005-0000-0000-000034AF0000}"/>
    <cellStyle name="40% - Dekorfärg5 6 2 5" xfId="9672" xr:uid="{00000000-0005-0000-0000-000035AF0000}"/>
    <cellStyle name="40% - Dekorfärg5 6 2 5 2" xfId="53059" xr:uid="{00000000-0005-0000-0000-000036AF0000}"/>
    <cellStyle name="40% - Dekorfärg5 6 2 5 2 2" xfId="53060" xr:uid="{00000000-0005-0000-0000-000037AF0000}"/>
    <cellStyle name="40% - Dekorfärg5 6 2 5 3" xfId="53061" xr:uid="{00000000-0005-0000-0000-000038AF0000}"/>
    <cellStyle name="40% - Dekorfärg5 6 2 6" xfId="27169" xr:uid="{00000000-0005-0000-0000-000039AF0000}"/>
    <cellStyle name="40% - Dekorfärg5 6 2 7" xfId="53062" xr:uid="{00000000-0005-0000-0000-00003AAF0000}"/>
    <cellStyle name="40% - Dekorfärg5 6 2_Tabell 6a K" xfId="18984" xr:uid="{00000000-0005-0000-0000-00003BAF0000}"/>
    <cellStyle name="40% - Dekorfärg5 6 3" xfId="2061" xr:uid="{00000000-0005-0000-0000-00003CAF0000}"/>
    <cellStyle name="40% - Dekorfärg5 6 3 2" xfId="4253" xr:uid="{00000000-0005-0000-0000-00003DAF0000}"/>
    <cellStyle name="40% - Dekorfärg5 6 3 2 2" xfId="8639" xr:uid="{00000000-0005-0000-0000-00003EAF0000}"/>
    <cellStyle name="40% - Dekorfärg5 6 3 2 2 2" xfId="17524" xr:uid="{00000000-0005-0000-0000-00003FAF0000}"/>
    <cellStyle name="40% - Dekorfärg5 6 3 2 2 2 2" xfId="53063" xr:uid="{00000000-0005-0000-0000-000040AF0000}"/>
    <cellStyle name="40% - Dekorfärg5 6 3 2 2 3" xfId="35021" xr:uid="{00000000-0005-0000-0000-000041AF0000}"/>
    <cellStyle name="40% - Dekorfärg5 6 3 2 2_Tabell 6a K" xfId="21951" xr:uid="{00000000-0005-0000-0000-000042AF0000}"/>
    <cellStyle name="40% - Dekorfärg5 6 3 2 3" xfId="13138" xr:uid="{00000000-0005-0000-0000-000043AF0000}"/>
    <cellStyle name="40% - Dekorfärg5 6 3 2 4" xfId="30635" xr:uid="{00000000-0005-0000-0000-000044AF0000}"/>
    <cellStyle name="40% - Dekorfärg5 6 3 2_Tabell 6a K" xfId="19516" xr:uid="{00000000-0005-0000-0000-000045AF0000}"/>
    <cellStyle name="40% - Dekorfärg5 6 3 3" xfId="6446" xr:uid="{00000000-0005-0000-0000-000046AF0000}"/>
    <cellStyle name="40% - Dekorfärg5 6 3 3 2" xfId="15331" xr:uid="{00000000-0005-0000-0000-000047AF0000}"/>
    <cellStyle name="40% - Dekorfärg5 6 3 3 3" xfId="32828" xr:uid="{00000000-0005-0000-0000-000048AF0000}"/>
    <cellStyle name="40% - Dekorfärg5 6 3 3_Tabell 6a K" xfId="19314" xr:uid="{00000000-0005-0000-0000-000049AF0000}"/>
    <cellStyle name="40% - Dekorfärg5 6 3 4" xfId="10946" xr:uid="{00000000-0005-0000-0000-00004AAF0000}"/>
    <cellStyle name="40% - Dekorfärg5 6 3 4 2" xfId="53064" xr:uid="{00000000-0005-0000-0000-00004BAF0000}"/>
    <cellStyle name="40% - Dekorfärg5 6 3 4 2 2" xfId="53065" xr:uid="{00000000-0005-0000-0000-00004CAF0000}"/>
    <cellStyle name="40% - Dekorfärg5 6 3 4 3" xfId="53066" xr:uid="{00000000-0005-0000-0000-00004DAF0000}"/>
    <cellStyle name="40% - Dekorfärg5 6 3 5" xfId="28443" xr:uid="{00000000-0005-0000-0000-00004EAF0000}"/>
    <cellStyle name="40% - Dekorfärg5 6 3 6" xfId="53067" xr:uid="{00000000-0005-0000-0000-00004FAF0000}"/>
    <cellStyle name="40% - Dekorfärg5 6 3_Tabell 6a K" xfId="25495" xr:uid="{00000000-0005-0000-0000-000050AF0000}"/>
    <cellStyle name="40% - Dekorfärg5 6 4" xfId="2555" xr:uid="{00000000-0005-0000-0000-000051AF0000}"/>
    <cellStyle name="40% - Dekorfärg5 6 4 2" xfId="6941" xr:uid="{00000000-0005-0000-0000-000052AF0000}"/>
    <cellStyle name="40% - Dekorfärg5 6 4 2 2" xfId="15826" xr:uid="{00000000-0005-0000-0000-000053AF0000}"/>
    <cellStyle name="40% - Dekorfärg5 6 4 2 3" xfId="33323" xr:uid="{00000000-0005-0000-0000-000054AF0000}"/>
    <cellStyle name="40% - Dekorfärg5 6 4 2_Tabell 6a K" xfId="25065" xr:uid="{00000000-0005-0000-0000-000055AF0000}"/>
    <cellStyle name="40% - Dekorfärg5 6 4 3" xfId="11440" xr:uid="{00000000-0005-0000-0000-000056AF0000}"/>
    <cellStyle name="40% - Dekorfärg5 6 4 3 2" xfId="53068" xr:uid="{00000000-0005-0000-0000-000057AF0000}"/>
    <cellStyle name="40% - Dekorfärg5 6 4 3 2 2" xfId="53069" xr:uid="{00000000-0005-0000-0000-000058AF0000}"/>
    <cellStyle name="40% - Dekorfärg5 6 4 3 3" xfId="53070" xr:uid="{00000000-0005-0000-0000-000059AF0000}"/>
    <cellStyle name="40% - Dekorfärg5 6 4 4" xfId="28937" xr:uid="{00000000-0005-0000-0000-00005AAF0000}"/>
    <cellStyle name="40% - Dekorfärg5 6 4 5" xfId="53071" xr:uid="{00000000-0005-0000-0000-00005BAF0000}"/>
    <cellStyle name="40% - Dekorfärg5 6 4_Tabell 6a K" xfId="18059" xr:uid="{00000000-0005-0000-0000-00005CAF0000}"/>
    <cellStyle name="40% - Dekorfärg5 6 5" xfId="4748" xr:uid="{00000000-0005-0000-0000-00005DAF0000}"/>
    <cellStyle name="40% - Dekorfärg5 6 5 2" xfId="13633" xr:uid="{00000000-0005-0000-0000-00005EAF0000}"/>
    <cellStyle name="40% - Dekorfärg5 6 5 3" xfId="31130" xr:uid="{00000000-0005-0000-0000-00005FAF0000}"/>
    <cellStyle name="40% - Dekorfärg5 6 5_Tabell 6a K" xfId="25760" xr:uid="{00000000-0005-0000-0000-000060AF0000}"/>
    <cellStyle name="40% - Dekorfärg5 6 6" xfId="9248" xr:uid="{00000000-0005-0000-0000-000061AF0000}"/>
    <cellStyle name="40% - Dekorfärg5 6 6 2" xfId="53072" xr:uid="{00000000-0005-0000-0000-000062AF0000}"/>
    <cellStyle name="40% - Dekorfärg5 6 6 2 2" xfId="53073" xr:uid="{00000000-0005-0000-0000-000063AF0000}"/>
    <cellStyle name="40% - Dekorfärg5 6 6 3" xfId="53074" xr:uid="{00000000-0005-0000-0000-000064AF0000}"/>
    <cellStyle name="40% - Dekorfärg5 6 7" xfId="26745" xr:uid="{00000000-0005-0000-0000-000065AF0000}"/>
    <cellStyle name="40% - Dekorfärg5 6 8" xfId="53075" xr:uid="{00000000-0005-0000-0000-000066AF0000}"/>
    <cellStyle name="40% - Dekorfärg5 6 9" xfId="53076" xr:uid="{00000000-0005-0000-0000-000067AF0000}"/>
    <cellStyle name="40% - Dekorfärg5 6_Tabell 6a K" xfId="21421" xr:uid="{00000000-0005-0000-0000-000068AF0000}"/>
    <cellStyle name="40% - Dekorfärg5 7" xfId="575" xr:uid="{00000000-0005-0000-0000-000069AF0000}"/>
    <cellStyle name="40% - Dekorfärg5 7 2" xfId="2063" xr:uid="{00000000-0005-0000-0000-00006AAF0000}"/>
    <cellStyle name="40% - Dekorfärg5 7 2 2" xfId="4255" xr:uid="{00000000-0005-0000-0000-00006BAF0000}"/>
    <cellStyle name="40% - Dekorfärg5 7 2 2 2" xfId="8641" xr:uid="{00000000-0005-0000-0000-00006CAF0000}"/>
    <cellStyle name="40% - Dekorfärg5 7 2 2 2 2" xfId="17526" xr:uid="{00000000-0005-0000-0000-00006DAF0000}"/>
    <cellStyle name="40% - Dekorfärg5 7 2 2 2 2 2" xfId="53077" xr:uid="{00000000-0005-0000-0000-00006EAF0000}"/>
    <cellStyle name="40% - Dekorfärg5 7 2 2 2 3" xfId="35023" xr:uid="{00000000-0005-0000-0000-00006FAF0000}"/>
    <cellStyle name="40% - Dekorfärg5 7 2 2 2_Tabell 6a K" xfId="22011" xr:uid="{00000000-0005-0000-0000-000070AF0000}"/>
    <cellStyle name="40% - Dekorfärg5 7 2 2 3" xfId="13140" xr:uid="{00000000-0005-0000-0000-000071AF0000}"/>
    <cellStyle name="40% - Dekorfärg5 7 2 2 4" xfId="30637" xr:uid="{00000000-0005-0000-0000-000072AF0000}"/>
    <cellStyle name="40% - Dekorfärg5 7 2 2_Tabell 6a K" xfId="19781" xr:uid="{00000000-0005-0000-0000-000073AF0000}"/>
    <cellStyle name="40% - Dekorfärg5 7 2 3" xfId="6448" xr:uid="{00000000-0005-0000-0000-000074AF0000}"/>
    <cellStyle name="40% - Dekorfärg5 7 2 3 2" xfId="15333" xr:uid="{00000000-0005-0000-0000-000075AF0000}"/>
    <cellStyle name="40% - Dekorfärg5 7 2 3 3" xfId="32830" xr:uid="{00000000-0005-0000-0000-000076AF0000}"/>
    <cellStyle name="40% - Dekorfärg5 7 2 3_Tabell 6a K" xfId="19892" xr:uid="{00000000-0005-0000-0000-000077AF0000}"/>
    <cellStyle name="40% - Dekorfärg5 7 2 4" xfId="10948" xr:uid="{00000000-0005-0000-0000-000078AF0000}"/>
    <cellStyle name="40% - Dekorfärg5 7 2 4 2" xfId="53078" xr:uid="{00000000-0005-0000-0000-000079AF0000}"/>
    <cellStyle name="40% - Dekorfärg5 7 2 4 2 2" xfId="53079" xr:uid="{00000000-0005-0000-0000-00007AAF0000}"/>
    <cellStyle name="40% - Dekorfärg5 7 2 4 3" xfId="53080" xr:uid="{00000000-0005-0000-0000-00007BAF0000}"/>
    <cellStyle name="40% - Dekorfärg5 7 2 5" xfId="28445" xr:uid="{00000000-0005-0000-0000-00007CAF0000}"/>
    <cellStyle name="40% - Dekorfärg5 7 2 6" xfId="53081" xr:uid="{00000000-0005-0000-0000-00007DAF0000}"/>
    <cellStyle name="40% - Dekorfärg5 7 2_Tabell 6a K" xfId="18303" xr:uid="{00000000-0005-0000-0000-00007EAF0000}"/>
    <cellStyle name="40% - Dekorfärg5 7 3" xfId="2767" xr:uid="{00000000-0005-0000-0000-00007FAF0000}"/>
    <cellStyle name="40% - Dekorfärg5 7 3 2" xfId="7153" xr:uid="{00000000-0005-0000-0000-000080AF0000}"/>
    <cellStyle name="40% - Dekorfärg5 7 3 2 2" xfId="16038" xr:uid="{00000000-0005-0000-0000-000081AF0000}"/>
    <cellStyle name="40% - Dekorfärg5 7 3 2 3" xfId="33535" xr:uid="{00000000-0005-0000-0000-000082AF0000}"/>
    <cellStyle name="40% - Dekorfärg5 7 3 2_Tabell 6a K" xfId="21569" xr:uid="{00000000-0005-0000-0000-000083AF0000}"/>
    <cellStyle name="40% - Dekorfärg5 7 3 3" xfId="11652" xr:uid="{00000000-0005-0000-0000-000084AF0000}"/>
    <cellStyle name="40% - Dekorfärg5 7 3 3 2" xfId="53082" xr:uid="{00000000-0005-0000-0000-000085AF0000}"/>
    <cellStyle name="40% - Dekorfärg5 7 3 3 2 2" xfId="53083" xr:uid="{00000000-0005-0000-0000-000086AF0000}"/>
    <cellStyle name="40% - Dekorfärg5 7 3 3 3" xfId="53084" xr:uid="{00000000-0005-0000-0000-000087AF0000}"/>
    <cellStyle name="40% - Dekorfärg5 7 3 4" xfId="29149" xr:uid="{00000000-0005-0000-0000-000088AF0000}"/>
    <cellStyle name="40% - Dekorfärg5 7 3 5" xfId="53085" xr:uid="{00000000-0005-0000-0000-000089AF0000}"/>
    <cellStyle name="40% - Dekorfärg5 7 3_Tabell 6a K" xfId="19914" xr:uid="{00000000-0005-0000-0000-00008AAF0000}"/>
    <cellStyle name="40% - Dekorfärg5 7 4" xfId="4960" xr:uid="{00000000-0005-0000-0000-00008BAF0000}"/>
    <cellStyle name="40% - Dekorfärg5 7 4 2" xfId="13845" xr:uid="{00000000-0005-0000-0000-00008CAF0000}"/>
    <cellStyle name="40% - Dekorfärg5 7 4 3" xfId="31342" xr:uid="{00000000-0005-0000-0000-00008DAF0000}"/>
    <cellStyle name="40% - Dekorfärg5 7 4_Tabell 6a K" xfId="21298" xr:uid="{00000000-0005-0000-0000-00008EAF0000}"/>
    <cellStyle name="40% - Dekorfärg5 7 5" xfId="9460" xr:uid="{00000000-0005-0000-0000-00008FAF0000}"/>
    <cellStyle name="40% - Dekorfärg5 7 5 2" xfId="53086" xr:uid="{00000000-0005-0000-0000-000090AF0000}"/>
    <cellStyle name="40% - Dekorfärg5 7 5 2 2" xfId="53087" xr:uid="{00000000-0005-0000-0000-000091AF0000}"/>
    <cellStyle name="40% - Dekorfärg5 7 5 3" xfId="53088" xr:uid="{00000000-0005-0000-0000-000092AF0000}"/>
    <cellStyle name="40% - Dekorfärg5 7 6" xfId="26957" xr:uid="{00000000-0005-0000-0000-000093AF0000}"/>
    <cellStyle name="40% - Dekorfärg5 7 7" xfId="53089" xr:uid="{00000000-0005-0000-0000-000094AF0000}"/>
    <cellStyle name="40% - Dekorfärg5 7_Tabell 6a K" xfId="21154" xr:uid="{00000000-0005-0000-0000-000095AF0000}"/>
    <cellStyle name="40% - Dekorfärg5 8" xfId="999" xr:uid="{00000000-0005-0000-0000-000096AF0000}"/>
    <cellStyle name="40% - Dekorfärg5 8 2" xfId="2064" xr:uid="{00000000-0005-0000-0000-000097AF0000}"/>
    <cellStyle name="40% - Dekorfärg5 8 2 2" xfId="4256" xr:uid="{00000000-0005-0000-0000-000098AF0000}"/>
    <cellStyle name="40% - Dekorfärg5 8 2 2 2" xfId="8642" xr:uid="{00000000-0005-0000-0000-000099AF0000}"/>
    <cellStyle name="40% - Dekorfärg5 8 2 2 2 2" xfId="17527" xr:uid="{00000000-0005-0000-0000-00009AAF0000}"/>
    <cellStyle name="40% - Dekorfärg5 8 2 2 2 2 2" xfId="53090" xr:uid="{00000000-0005-0000-0000-00009BAF0000}"/>
    <cellStyle name="40% - Dekorfärg5 8 2 2 2 3" xfId="35024" xr:uid="{00000000-0005-0000-0000-00009CAF0000}"/>
    <cellStyle name="40% - Dekorfärg5 8 2 2 2_Tabell 6a K" xfId="22642" xr:uid="{00000000-0005-0000-0000-00009DAF0000}"/>
    <cellStyle name="40% - Dekorfärg5 8 2 2 3" xfId="13141" xr:uid="{00000000-0005-0000-0000-00009EAF0000}"/>
    <cellStyle name="40% - Dekorfärg5 8 2 2 4" xfId="30638" xr:uid="{00000000-0005-0000-0000-00009FAF0000}"/>
    <cellStyle name="40% - Dekorfärg5 8 2 2_Tabell 6a K" xfId="18986" xr:uid="{00000000-0005-0000-0000-0000A0AF0000}"/>
    <cellStyle name="40% - Dekorfärg5 8 2 3" xfId="6449" xr:uid="{00000000-0005-0000-0000-0000A1AF0000}"/>
    <cellStyle name="40% - Dekorfärg5 8 2 3 2" xfId="15334" xr:uid="{00000000-0005-0000-0000-0000A2AF0000}"/>
    <cellStyle name="40% - Dekorfärg5 8 2 3 3" xfId="32831" xr:uid="{00000000-0005-0000-0000-0000A3AF0000}"/>
    <cellStyle name="40% - Dekorfärg5 8 2 3_Tabell 6a K" xfId="17799" xr:uid="{00000000-0005-0000-0000-0000A4AF0000}"/>
    <cellStyle name="40% - Dekorfärg5 8 2 4" xfId="10949" xr:uid="{00000000-0005-0000-0000-0000A5AF0000}"/>
    <cellStyle name="40% - Dekorfärg5 8 2 4 2" xfId="53091" xr:uid="{00000000-0005-0000-0000-0000A6AF0000}"/>
    <cellStyle name="40% - Dekorfärg5 8 2 4 2 2" xfId="53092" xr:uid="{00000000-0005-0000-0000-0000A7AF0000}"/>
    <cellStyle name="40% - Dekorfärg5 8 2 4 3" xfId="53093" xr:uid="{00000000-0005-0000-0000-0000A8AF0000}"/>
    <cellStyle name="40% - Dekorfärg5 8 2 5" xfId="28446" xr:uid="{00000000-0005-0000-0000-0000A9AF0000}"/>
    <cellStyle name="40% - Dekorfärg5 8 2 6" xfId="53094" xr:uid="{00000000-0005-0000-0000-0000AAAF0000}"/>
    <cellStyle name="40% - Dekorfärg5 8 2_Tabell 6a K" xfId="25756" xr:uid="{00000000-0005-0000-0000-0000ABAF0000}"/>
    <cellStyle name="40% - Dekorfärg5 8 3" xfId="3191" xr:uid="{00000000-0005-0000-0000-0000ACAF0000}"/>
    <cellStyle name="40% - Dekorfärg5 8 3 2" xfId="7577" xr:uid="{00000000-0005-0000-0000-0000ADAF0000}"/>
    <cellStyle name="40% - Dekorfärg5 8 3 2 2" xfId="16462" xr:uid="{00000000-0005-0000-0000-0000AEAF0000}"/>
    <cellStyle name="40% - Dekorfärg5 8 3 2 3" xfId="33959" xr:uid="{00000000-0005-0000-0000-0000AFAF0000}"/>
    <cellStyle name="40% - Dekorfärg5 8 3 2_Tabell 6a K" xfId="25155" xr:uid="{00000000-0005-0000-0000-0000B0AF0000}"/>
    <cellStyle name="40% - Dekorfärg5 8 3 3" xfId="12076" xr:uid="{00000000-0005-0000-0000-0000B1AF0000}"/>
    <cellStyle name="40% - Dekorfärg5 8 3 3 2" xfId="53095" xr:uid="{00000000-0005-0000-0000-0000B2AF0000}"/>
    <cellStyle name="40% - Dekorfärg5 8 3 3 2 2" xfId="53096" xr:uid="{00000000-0005-0000-0000-0000B3AF0000}"/>
    <cellStyle name="40% - Dekorfärg5 8 3 3 3" xfId="53097" xr:uid="{00000000-0005-0000-0000-0000B4AF0000}"/>
    <cellStyle name="40% - Dekorfärg5 8 3 4" xfId="29573" xr:uid="{00000000-0005-0000-0000-0000B5AF0000}"/>
    <cellStyle name="40% - Dekorfärg5 8 3 5" xfId="53098" xr:uid="{00000000-0005-0000-0000-0000B6AF0000}"/>
    <cellStyle name="40% - Dekorfärg5 8 3_Tabell 6a K" xfId="25805" xr:uid="{00000000-0005-0000-0000-0000B7AF0000}"/>
    <cellStyle name="40% - Dekorfärg5 8 4" xfId="5384" xr:uid="{00000000-0005-0000-0000-0000B8AF0000}"/>
    <cellStyle name="40% - Dekorfärg5 8 4 2" xfId="14269" xr:uid="{00000000-0005-0000-0000-0000B9AF0000}"/>
    <cellStyle name="40% - Dekorfärg5 8 4 3" xfId="31766" xr:uid="{00000000-0005-0000-0000-0000BAAF0000}"/>
    <cellStyle name="40% - Dekorfärg5 8 4_Tabell 6a K" xfId="19558" xr:uid="{00000000-0005-0000-0000-0000BBAF0000}"/>
    <cellStyle name="40% - Dekorfärg5 8 5" xfId="9884" xr:uid="{00000000-0005-0000-0000-0000BCAF0000}"/>
    <cellStyle name="40% - Dekorfärg5 8 5 2" xfId="53099" xr:uid="{00000000-0005-0000-0000-0000BDAF0000}"/>
    <cellStyle name="40% - Dekorfärg5 8 5 2 2" xfId="53100" xr:uid="{00000000-0005-0000-0000-0000BEAF0000}"/>
    <cellStyle name="40% - Dekorfärg5 8 5 3" xfId="53101" xr:uid="{00000000-0005-0000-0000-0000BFAF0000}"/>
    <cellStyle name="40% - Dekorfärg5 8 6" xfId="27381" xr:uid="{00000000-0005-0000-0000-0000C0AF0000}"/>
    <cellStyle name="40% - Dekorfärg5 8 7" xfId="53102" xr:uid="{00000000-0005-0000-0000-0000C1AF0000}"/>
    <cellStyle name="40% - Dekorfärg5 8_Tabell 6a K" xfId="17886" xr:uid="{00000000-0005-0000-0000-0000C2AF0000}"/>
    <cellStyle name="40% - Dekorfärg5 9" xfId="1213" xr:uid="{00000000-0005-0000-0000-0000C3AF0000}"/>
    <cellStyle name="40% - Dekorfärg5 9 2" xfId="2065" xr:uid="{00000000-0005-0000-0000-0000C4AF0000}"/>
    <cellStyle name="40% - Dekorfärg5 9 2 2" xfId="4257" xr:uid="{00000000-0005-0000-0000-0000C5AF0000}"/>
    <cellStyle name="40% - Dekorfärg5 9 2 2 2" xfId="8643" xr:uid="{00000000-0005-0000-0000-0000C6AF0000}"/>
    <cellStyle name="40% - Dekorfärg5 9 2 2 2 2" xfId="17528" xr:uid="{00000000-0005-0000-0000-0000C7AF0000}"/>
    <cellStyle name="40% - Dekorfärg5 9 2 2 2 2 2" xfId="53103" xr:uid="{00000000-0005-0000-0000-0000C8AF0000}"/>
    <cellStyle name="40% - Dekorfärg5 9 2 2 2 3" xfId="35025" xr:uid="{00000000-0005-0000-0000-0000C9AF0000}"/>
    <cellStyle name="40% - Dekorfärg5 9 2 2 2_Tabell 6a K" xfId="24124" xr:uid="{00000000-0005-0000-0000-0000CAAF0000}"/>
    <cellStyle name="40% - Dekorfärg5 9 2 2 3" xfId="13142" xr:uid="{00000000-0005-0000-0000-0000CBAF0000}"/>
    <cellStyle name="40% - Dekorfärg5 9 2 2 4" xfId="30639" xr:uid="{00000000-0005-0000-0000-0000CCAF0000}"/>
    <cellStyle name="40% - Dekorfärg5 9 2 2_Tabell 6a K" xfId="26028" xr:uid="{00000000-0005-0000-0000-0000CDAF0000}"/>
    <cellStyle name="40% - Dekorfärg5 9 2 3" xfId="6450" xr:uid="{00000000-0005-0000-0000-0000CEAF0000}"/>
    <cellStyle name="40% - Dekorfärg5 9 2 3 2" xfId="15335" xr:uid="{00000000-0005-0000-0000-0000CFAF0000}"/>
    <cellStyle name="40% - Dekorfärg5 9 2 3 3" xfId="32832" xr:uid="{00000000-0005-0000-0000-0000D0AF0000}"/>
    <cellStyle name="40% - Dekorfärg5 9 2 3_Tabell 6a K" xfId="24164" xr:uid="{00000000-0005-0000-0000-0000D1AF0000}"/>
    <cellStyle name="40% - Dekorfärg5 9 2 4" xfId="10950" xr:uid="{00000000-0005-0000-0000-0000D2AF0000}"/>
    <cellStyle name="40% - Dekorfärg5 9 2 4 2" xfId="53104" xr:uid="{00000000-0005-0000-0000-0000D3AF0000}"/>
    <cellStyle name="40% - Dekorfärg5 9 2 4 2 2" xfId="53105" xr:uid="{00000000-0005-0000-0000-0000D4AF0000}"/>
    <cellStyle name="40% - Dekorfärg5 9 2 4 3" xfId="53106" xr:uid="{00000000-0005-0000-0000-0000D5AF0000}"/>
    <cellStyle name="40% - Dekorfärg5 9 2 5" xfId="28447" xr:uid="{00000000-0005-0000-0000-0000D6AF0000}"/>
    <cellStyle name="40% - Dekorfärg5 9 2 6" xfId="53107" xr:uid="{00000000-0005-0000-0000-0000D7AF0000}"/>
    <cellStyle name="40% - Dekorfärg5 9 2_Tabell 6a K" xfId="20354" xr:uid="{00000000-0005-0000-0000-0000D8AF0000}"/>
    <cellStyle name="40% - Dekorfärg5 9 3" xfId="3405" xr:uid="{00000000-0005-0000-0000-0000D9AF0000}"/>
    <cellStyle name="40% - Dekorfärg5 9 3 2" xfId="7791" xr:uid="{00000000-0005-0000-0000-0000DAAF0000}"/>
    <cellStyle name="40% - Dekorfärg5 9 3 2 2" xfId="16676" xr:uid="{00000000-0005-0000-0000-0000DBAF0000}"/>
    <cellStyle name="40% - Dekorfärg5 9 3 2 3" xfId="34173" xr:uid="{00000000-0005-0000-0000-0000DCAF0000}"/>
    <cellStyle name="40% - Dekorfärg5 9 3 2_Tabell 6a K" xfId="23170" xr:uid="{00000000-0005-0000-0000-0000DDAF0000}"/>
    <cellStyle name="40% - Dekorfärg5 9 3 3" xfId="12290" xr:uid="{00000000-0005-0000-0000-0000DEAF0000}"/>
    <cellStyle name="40% - Dekorfärg5 9 3 3 2" xfId="53108" xr:uid="{00000000-0005-0000-0000-0000DFAF0000}"/>
    <cellStyle name="40% - Dekorfärg5 9 3 3 2 2" xfId="53109" xr:uid="{00000000-0005-0000-0000-0000E0AF0000}"/>
    <cellStyle name="40% - Dekorfärg5 9 3 3 3" xfId="53110" xr:uid="{00000000-0005-0000-0000-0000E1AF0000}"/>
    <cellStyle name="40% - Dekorfärg5 9 3 4" xfId="29787" xr:uid="{00000000-0005-0000-0000-0000E2AF0000}"/>
    <cellStyle name="40% - Dekorfärg5 9 3 5" xfId="53111" xr:uid="{00000000-0005-0000-0000-0000E3AF0000}"/>
    <cellStyle name="40% - Dekorfärg5 9 3_Tabell 6a K" xfId="23688" xr:uid="{00000000-0005-0000-0000-0000E4AF0000}"/>
    <cellStyle name="40% - Dekorfärg5 9 4" xfId="5598" xr:uid="{00000000-0005-0000-0000-0000E5AF0000}"/>
    <cellStyle name="40% - Dekorfärg5 9 4 2" xfId="14483" xr:uid="{00000000-0005-0000-0000-0000E6AF0000}"/>
    <cellStyle name="40% - Dekorfärg5 9 4 3" xfId="31980" xr:uid="{00000000-0005-0000-0000-0000E7AF0000}"/>
    <cellStyle name="40% - Dekorfärg5 9 4_Tabell 6a K" xfId="24399" xr:uid="{00000000-0005-0000-0000-0000E8AF0000}"/>
    <cellStyle name="40% - Dekorfärg5 9 5" xfId="10098" xr:uid="{00000000-0005-0000-0000-0000E9AF0000}"/>
    <cellStyle name="40% - Dekorfärg5 9 5 2" xfId="53112" xr:uid="{00000000-0005-0000-0000-0000EAAF0000}"/>
    <cellStyle name="40% - Dekorfärg5 9 5 2 2" xfId="53113" xr:uid="{00000000-0005-0000-0000-0000EBAF0000}"/>
    <cellStyle name="40% - Dekorfärg5 9 5 3" xfId="53114" xr:uid="{00000000-0005-0000-0000-0000ECAF0000}"/>
    <cellStyle name="40% - Dekorfärg5 9 6" xfId="27595" xr:uid="{00000000-0005-0000-0000-0000EDAF0000}"/>
    <cellStyle name="40% - Dekorfärg5 9 7" xfId="53115" xr:uid="{00000000-0005-0000-0000-0000EEAF0000}"/>
    <cellStyle name="40% - Dekorfärg5 9_Tabell 6a K" xfId="25260" xr:uid="{00000000-0005-0000-0000-0000EFAF0000}"/>
    <cellStyle name="40% - Dekorfärg6 10" xfId="1229" xr:uid="{00000000-0005-0000-0000-0000F0AF0000}"/>
    <cellStyle name="40% - Dekorfärg6 10 2" xfId="2066" xr:uid="{00000000-0005-0000-0000-0000F1AF0000}"/>
    <cellStyle name="40% - Dekorfärg6 10 2 2" xfId="4258" xr:uid="{00000000-0005-0000-0000-0000F2AF0000}"/>
    <cellStyle name="40% - Dekorfärg6 10 2 2 2" xfId="8644" xr:uid="{00000000-0005-0000-0000-0000F3AF0000}"/>
    <cellStyle name="40% - Dekorfärg6 10 2 2 2 2" xfId="17529" xr:uid="{00000000-0005-0000-0000-0000F4AF0000}"/>
    <cellStyle name="40% - Dekorfärg6 10 2 2 2 2 2" xfId="53116" xr:uid="{00000000-0005-0000-0000-0000F5AF0000}"/>
    <cellStyle name="40% - Dekorfärg6 10 2 2 2 3" xfId="35026" xr:uid="{00000000-0005-0000-0000-0000F6AF0000}"/>
    <cellStyle name="40% - Dekorfärg6 10 2 2 2_Tabell 6a K" xfId="24215" xr:uid="{00000000-0005-0000-0000-0000F7AF0000}"/>
    <cellStyle name="40% - Dekorfärg6 10 2 2 3" xfId="13143" xr:uid="{00000000-0005-0000-0000-0000F8AF0000}"/>
    <cellStyle name="40% - Dekorfärg6 10 2 2 4" xfId="30640" xr:uid="{00000000-0005-0000-0000-0000F9AF0000}"/>
    <cellStyle name="40% - Dekorfärg6 10 2 2_Tabell 6a K" xfId="21036" xr:uid="{00000000-0005-0000-0000-0000FAAF0000}"/>
    <cellStyle name="40% - Dekorfärg6 10 2 3" xfId="6451" xr:uid="{00000000-0005-0000-0000-0000FBAF0000}"/>
    <cellStyle name="40% - Dekorfärg6 10 2 3 2" xfId="15336" xr:uid="{00000000-0005-0000-0000-0000FCAF0000}"/>
    <cellStyle name="40% - Dekorfärg6 10 2 3 3" xfId="32833" xr:uid="{00000000-0005-0000-0000-0000FDAF0000}"/>
    <cellStyle name="40% - Dekorfärg6 10 2 3_Tabell 6a K" xfId="23673" xr:uid="{00000000-0005-0000-0000-0000FEAF0000}"/>
    <cellStyle name="40% - Dekorfärg6 10 2 4" xfId="10951" xr:uid="{00000000-0005-0000-0000-0000FFAF0000}"/>
    <cellStyle name="40% - Dekorfärg6 10 2 4 2" xfId="53117" xr:uid="{00000000-0005-0000-0000-000000B00000}"/>
    <cellStyle name="40% - Dekorfärg6 10 2 4 2 2" xfId="53118" xr:uid="{00000000-0005-0000-0000-000001B00000}"/>
    <cellStyle name="40% - Dekorfärg6 10 2 4 3" xfId="53119" xr:uid="{00000000-0005-0000-0000-000002B00000}"/>
    <cellStyle name="40% - Dekorfärg6 10 2 5" xfId="28448" xr:uid="{00000000-0005-0000-0000-000003B00000}"/>
    <cellStyle name="40% - Dekorfärg6 10 2 6" xfId="53120" xr:uid="{00000000-0005-0000-0000-000004B00000}"/>
    <cellStyle name="40% - Dekorfärg6 10 2_Tabell 6a K" xfId="23858" xr:uid="{00000000-0005-0000-0000-000005B00000}"/>
    <cellStyle name="40% - Dekorfärg6 10 3" xfId="3421" xr:uid="{00000000-0005-0000-0000-000006B00000}"/>
    <cellStyle name="40% - Dekorfärg6 10 3 2" xfId="7807" xr:uid="{00000000-0005-0000-0000-000007B00000}"/>
    <cellStyle name="40% - Dekorfärg6 10 3 2 2" xfId="16692" xr:uid="{00000000-0005-0000-0000-000008B00000}"/>
    <cellStyle name="40% - Dekorfärg6 10 3 2 3" xfId="34189" xr:uid="{00000000-0005-0000-0000-000009B00000}"/>
    <cellStyle name="40% - Dekorfärg6 10 3 2_Tabell 6a K" xfId="19637" xr:uid="{00000000-0005-0000-0000-00000AB00000}"/>
    <cellStyle name="40% - Dekorfärg6 10 3 3" xfId="12306" xr:uid="{00000000-0005-0000-0000-00000BB00000}"/>
    <cellStyle name="40% - Dekorfärg6 10 3 3 2" xfId="53121" xr:uid="{00000000-0005-0000-0000-00000CB00000}"/>
    <cellStyle name="40% - Dekorfärg6 10 3 3 2 2" xfId="53122" xr:uid="{00000000-0005-0000-0000-00000DB00000}"/>
    <cellStyle name="40% - Dekorfärg6 10 3 3 3" xfId="53123" xr:uid="{00000000-0005-0000-0000-00000EB00000}"/>
    <cellStyle name="40% - Dekorfärg6 10 3 4" xfId="29803" xr:uid="{00000000-0005-0000-0000-00000FB00000}"/>
    <cellStyle name="40% - Dekorfärg6 10 3 5" xfId="53124" xr:uid="{00000000-0005-0000-0000-000010B00000}"/>
    <cellStyle name="40% - Dekorfärg6 10 3_Tabell 6a K" xfId="21045" xr:uid="{00000000-0005-0000-0000-000011B00000}"/>
    <cellStyle name="40% - Dekorfärg6 10 4" xfId="5614" xr:uid="{00000000-0005-0000-0000-000012B00000}"/>
    <cellStyle name="40% - Dekorfärg6 10 4 2" xfId="14499" xr:uid="{00000000-0005-0000-0000-000013B00000}"/>
    <cellStyle name="40% - Dekorfärg6 10 4 3" xfId="31996" xr:uid="{00000000-0005-0000-0000-000014B00000}"/>
    <cellStyle name="40% - Dekorfärg6 10 4_Tabell 6a K" xfId="21417" xr:uid="{00000000-0005-0000-0000-000015B00000}"/>
    <cellStyle name="40% - Dekorfärg6 10 5" xfId="10114" xr:uid="{00000000-0005-0000-0000-000016B00000}"/>
    <cellStyle name="40% - Dekorfärg6 10 5 2" xfId="53125" xr:uid="{00000000-0005-0000-0000-000017B00000}"/>
    <cellStyle name="40% - Dekorfärg6 10 5 2 2" xfId="53126" xr:uid="{00000000-0005-0000-0000-000018B00000}"/>
    <cellStyle name="40% - Dekorfärg6 10 5 3" xfId="53127" xr:uid="{00000000-0005-0000-0000-000019B00000}"/>
    <cellStyle name="40% - Dekorfärg6 10 6" xfId="27611" xr:uid="{00000000-0005-0000-0000-00001AB00000}"/>
    <cellStyle name="40% - Dekorfärg6 10 7" xfId="53128" xr:uid="{00000000-0005-0000-0000-00001BB00000}"/>
    <cellStyle name="40% - Dekorfärg6 10_Tabell 6a K" xfId="24697" xr:uid="{00000000-0005-0000-0000-00001CB00000}"/>
    <cellStyle name="40% - Dekorfärg6 11" xfId="2330" xr:uid="{00000000-0005-0000-0000-00001DB00000}"/>
    <cellStyle name="40% - Dekorfärg6 11 2" xfId="4523" xr:uid="{00000000-0005-0000-0000-00001EB00000}"/>
    <cellStyle name="40% - Dekorfärg6 11 2 2" xfId="8909" xr:uid="{00000000-0005-0000-0000-00001FB00000}"/>
    <cellStyle name="40% - Dekorfärg6 11 2 2 2" xfId="17794" xr:uid="{00000000-0005-0000-0000-000020B00000}"/>
    <cellStyle name="40% - Dekorfärg6 11 2 2 2 2" xfId="53129" xr:uid="{00000000-0005-0000-0000-000021B00000}"/>
    <cellStyle name="40% - Dekorfärg6 11 2 2 3" xfId="35291" xr:uid="{00000000-0005-0000-0000-000022B00000}"/>
    <cellStyle name="40% - Dekorfärg6 11 2 2_Tabell 6a K" xfId="23207" xr:uid="{00000000-0005-0000-0000-000023B00000}"/>
    <cellStyle name="40% - Dekorfärg6 11 2 3" xfId="13408" xr:uid="{00000000-0005-0000-0000-000024B00000}"/>
    <cellStyle name="40% - Dekorfärg6 11 2 4" xfId="30905" xr:uid="{00000000-0005-0000-0000-000025B00000}"/>
    <cellStyle name="40% - Dekorfärg6 11 2_Tabell 6a K" xfId="24813" xr:uid="{00000000-0005-0000-0000-000026B00000}"/>
    <cellStyle name="40% - Dekorfärg6 11 3" xfId="6716" xr:uid="{00000000-0005-0000-0000-000027B00000}"/>
    <cellStyle name="40% - Dekorfärg6 11 3 2" xfId="15601" xr:uid="{00000000-0005-0000-0000-000028B00000}"/>
    <cellStyle name="40% - Dekorfärg6 11 3 2 2" xfId="53130" xr:uid="{00000000-0005-0000-0000-000029B00000}"/>
    <cellStyle name="40% - Dekorfärg6 11 3 3" xfId="33098" xr:uid="{00000000-0005-0000-0000-00002AB00000}"/>
    <cellStyle name="40% - Dekorfärg6 11 3_Tabell 6a K" xfId="25827" xr:uid="{00000000-0005-0000-0000-00002BB00000}"/>
    <cellStyle name="40% - Dekorfärg6 11 4" xfId="11215" xr:uid="{00000000-0005-0000-0000-00002CB00000}"/>
    <cellStyle name="40% - Dekorfärg6 11 5" xfId="28712" xr:uid="{00000000-0005-0000-0000-00002DB00000}"/>
    <cellStyle name="40% - Dekorfärg6 11_Tabell 6a K" xfId="18396" xr:uid="{00000000-0005-0000-0000-00002EB00000}"/>
    <cellStyle name="40% - Dekorfärg6 12" xfId="2331" xr:uid="{00000000-0005-0000-0000-00002FB00000}"/>
    <cellStyle name="40% - Dekorfärg6 12 2" xfId="4524" xr:uid="{00000000-0005-0000-0000-000030B00000}"/>
    <cellStyle name="40% - Dekorfärg6 12 2 2" xfId="8910" xr:uid="{00000000-0005-0000-0000-000031B00000}"/>
    <cellStyle name="40% - Dekorfärg6 12 2 2 2" xfId="17795" xr:uid="{00000000-0005-0000-0000-000032B00000}"/>
    <cellStyle name="40% - Dekorfärg6 12 2 2 2 2" xfId="53131" xr:uid="{00000000-0005-0000-0000-000033B00000}"/>
    <cellStyle name="40% - Dekorfärg6 12 2 2 3" xfId="35292" xr:uid="{00000000-0005-0000-0000-000034B00000}"/>
    <cellStyle name="40% - Dekorfärg6 12 2 2_Tabell 6a K" xfId="19247" xr:uid="{00000000-0005-0000-0000-000035B00000}"/>
    <cellStyle name="40% - Dekorfärg6 12 2 3" xfId="13409" xr:uid="{00000000-0005-0000-0000-000036B00000}"/>
    <cellStyle name="40% - Dekorfärg6 12 2 4" xfId="30906" xr:uid="{00000000-0005-0000-0000-000037B00000}"/>
    <cellStyle name="40% - Dekorfärg6 12 2_Tabell 6a K" xfId="22739" xr:uid="{00000000-0005-0000-0000-000038B00000}"/>
    <cellStyle name="40% - Dekorfärg6 12 3" xfId="6717" xr:uid="{00000000-0005-0000-0000-000039B00000}"/>
    <cellStyle name="40% - Dekorfärg6 12 3 2" xfId="15602" xr:uid="{00000000-0005-0000-0000-00003AB00000}"/>
    <cellStyle name="40% - Dekorfärg6 12 3 2 2" xfId="53132" xr:uid="{00000000-0005-0000-0000-00003BB00000}"/>
    <cellStyle name="40% - Dekorfärg6 12 3 3" xfId="33099" xr:uid="{00000000-0005-0000-0000-00003CB00000}"/>
    <cellStyle name="40% - Dekorfärg6 12 3_Tabell 6a K" xfId="22526" xr:uid="{00000000-0005-0000-0000-00003DB00000}"/>
    <cellStyle name="40% - Dekorfärg6 12 4" xfId="11216" xr:uid="{00000000-0005-0000-0000-00003EB00000}"/>
    <cellStyle name="40% - Dekorfärg6 12 5" xfId="28713" xr:uid="{00000000-0005-0000-0000-00003FB00000}"/>
    <cellStyle name="40% - Dekorfärg6 12_Tabell 6a K" xfId="19055" xr:uid="{00000000-0005-0000-0000-000040B00000}"/>
    <cellStyle name="40% - Dekorfärg6 13" xfId="2345" xr:uid="{00000000-0005-0000-0000-000041B00000}"/>
    <cellStyle name="40% - Dekorfärg6 13 2" xfId="6731" xr:uid="{00000000-0005-0000-0000-000042B00000}"/>
    <cellStyle name="40% - Dekorfärg6 13 2 2" xfId="15616" xr:uid="{00000000-0005-0000-0000-000043B00000}"/>
    <cellStyle name="40% - Dekorfärg6 13 2 2 2" xfId="53133" xr:uid="{00000000-0005-0000-0000-000044B00000}"/>
    <cellStyle name="40% - Dekorfärg6 13 2 3" xfId="33113" xr:uid="{00000000-0005-0000-0000-000045B00000}"/>
    <cellStyle name="40% - Dekorfärg6 13 2_Tabell 6a K" xfId="25376" xr:uid="{00000000-0005-0000-0000-000046B00000}"/>
    <cellStyle name="40% - Dekorfärg6 13 3" xfId="11230" xr:uid="{00000000-0005-0000-0000-000047B00000}"/>
    <cellStyle name="40% - Dekorfärg6 13 4" xfId="28727" xr:uid="{00000000-0005-0000-0000-000048B00000}"/>
    <cellStyle name="40% - Dekorfärg6 13_Tabell 6a K" xfId="20472" xr:uid="{00000000-0005-0000-0000-000049B00000}"/>
    <cellStyle name="40% - Dekorfärg6 14" xfId="4538" xr:uid="{00000000-0005-0000-0000-00004AB00000}"/>
    <cellStyle name="40% - Dekorfärg6 14 2" xfId="13423" xr:uid="{00000000-0005-0000-0000-00004BB00000}"/>
    <cellStyle name="40% - Dekorfärg6 14 3" xfId="30920" xr:uid="{00000000-0005-0000-0000-00004CB00000}"/>
    <cellStyle name="40% - Dekorfärg6 14_Tabell 6a K" xfId="19852" xr:uid="{00000000-0005-0000-0000-00004DB00000}"/>
    <cellStyle name="40% - Dekorfärg6 15" xfId="137" xr:uid="{00000000-0005-0000-0000-00004EB00000}"/>
    <cellStyle name="40% - Dekorfärg6 16" xfId="9002" xr:uid="{00000000-0005-0000-0000-00004FB00000}"/>
    <cellStyle name="40% - Dekorfärg6 17" xfId="26531" xr:uid="{00000000-0005-0000-0000-000050B00000}"/>
    <cellStyle name="40% - Dekorfärg6 2" xfId="169" xr:uid="{00000000-0005-0000-0000-000051B00000}"/>
    <cellStyle name="40% - Dekorfärg6 2 10" xfId="2361" xr:uid="{00000000-0005-0000-0000-000052B00000}"/>
    <cellStyle name="40% - Dekorfärg6 2 10 2" xfId="6747" xr:uid="{00000000-0005-0000-0000-000053B00000}"/>
    <cellStyle name="40% - Dekorfärg6 2 10 2 2" xfId="15632" xr:uid="{00000000-0005-0000-0000-000054B00000}"/>
    <cellStyle name="40% - Dekorfärg6 2 10 2 3" xfId="33129" xr:uid="{00000000-0005-0000-0000-000055B00000}"/>
    <cellStyle name="40% - Dekorfärg6 2 10 2_Tabell 6a K" xfId="19142" xr:uid="{00000000-0005-0000-0000-000056B00000}"/>
    <cellStyle name="40% - Dekorfärg6 2 10 3" xfId="11246" xr:uid="{00000000-0005-0000-0000-000057B00000}"/>
    <cellStyle name="40% - Dekorfärg6 2 10 3 2" xfId="53134" xr:uid="{00000000-0005-0000-0000-000058B00000}"/>
    <cellStyle name="40% - Dekorfärg6 2 10 3 2 2" xfId="53135" xr:uid="{00000000-0005-0000-0000-000059B00000}"/>
    <cellStyle name="40% - Dekorfärg6 2 10 3 3" xfId="53136" xr:uid="{00000000-0005-0000-0000-00005AB00000}"/>
    <cellStyle name="40% - Dekorfärg6 2 10 4" xfId="28743" xr:uid="{00000000-0005-0000-0000-00005BB00000}"/>
    <cellStyle name="40% - Dekorfärg6 2 10 5" xfId="53137" xr:uid="{00000000-0005-0000-0000-00005CB00000}"/>
    <cellStyle name="40% - Dekorfärg6 2 10_Tabell 6a K" xfId="22093" xr:uid="{00000000-0005-0000-0000-00005DB00000}"/>
    <cellStyle name="40% - Dekorfärg6 2 11" xfId="4554" xr:uid="{00000000-0005-0000-0000-00005EB00000}"/>
    <cellStyle name="40% - Dekorfärg6 2 11 2" xfId="13439" xr:uid="{00000000-0005-0000-0000-00005FB00000}"/>
    <cellStyle name="40% - Dekorfärg6 2 11 3" xfId="30936" xr:uid="{00000000-0005-0000-0000-000060B00000}"/>
    <cellStyle name="40% - Dekorfärg6 2 11_Tabell 6a K" xfId="19631" xr:uid="{00000000-0005-0000-0000-000061B00000}"/>
    <cellStyle name="40% - Dekorfärg6 2 12" xfId="9054" xr:uid="{00000000-0005-0000-0000-000062B00000}"/>
    <cellStyle name="40% - Dekorfärg6 2 12 2" xfId="53138" xr:uid="{00000000-0005-0000-0000-000063B00000}"/>
    <cellStyle name="40% - Dekorfärg6 2 12 2 2" xfId="53139" xr:uid="{00000000-0005-0000-0000-000064B00000}"/>
    <cellStyle name="40% - Dekorfärg6 2 12 3" xfId="53140" xr:uid="{00000000-0005-0000-0000-000065B00000}"/>
    <cellStyle name="40% - Dekorfärg6 2 13" xfId="26551" xr:uid="{00000000-0005-0000-0000-000066B00000}"/>
    <cellStyle name="40% - Dekorfärg6 2 14" xfId="53141" xr:uid="{00000000-0005-0000-0000-000067B00000}"/>
    <cellStyle name="40% - Dekorfärg6 2 15" xfId="53142" xr:uid="{00000000-0005-0000-0000-000068B00000}"/>
    <cellStyle name="40% - Dekorfärg6 2 2" xfId="197" xr:uid="{00000000-0005-0000-0000-000069B00000}"/>
    <cellStyle name="40% - Dekorfärg6 2 2 10" xfId="4582" xr:uid="{00000000-0005-0000-0000-00006AB00000}"/>
    <cellStyle name="40% - Dekorfärg6 2 2 10 2" xfId="13467" xr:uid="{00000000-0005-0000-0000-00006BB00000}"/>
    <cellStyle name="40% - Dekorfärg6 2 2 10 3" xfId="30964" xr:uid="{00000000-0005-0000-0000-00006CB00000}"/>
    <cellStyle name="40% - Dekorfärg6 2 2 10_Tabell 6a K" xfId="24487" xr:uid="{00000000-0005-0000-0000-00006DB00000}"/>
    <cellStyle name="40% - Dekorfärg6 2 2 11" xfId="9082" xr:uid="{00000000-0005-0000-0000-00006EB00000}"/>
    <cellStyle name="40% - Dekorfärg6 2 2 11 2" xfId="53143" xr:uid="{00000000-0005-0000-0000-00006FB00000}"/>
    <cellStyle name="40% - Dekorfärg6 2 2 11 2 2" xfId="53144" xr:uid="{00000000-0005-0000-0000-000070B00000}"/>
    <cellStyle name="40% - Dekorfärg6 2 2 11 3" xfId="53145" xr:uid="{00000000-0005-0000-0000-000071B00000}"/>
    <cellStyle name="40% - Dekorfärg6 2 2 12" xfId="26579" xr:uid="{00000000-0005-0000-0000-000072B00000}"/>
    <cellStyle name="40% - Dekorfärg6 2 2 13" xfId="53146" xr:uid="{00000000-0005-0000-0000-000073B00000}"/>
    <cellStyle name="40% - Dekorfärg6 2 2 14" xfId="53147" xr:uid="{00000000-0005-0000-0000-000074B00000}"/>
    <cellStyle name="40% - Dekorfärg6 2 2 2" xfId="297" xr:uid="{00000000-0005-0000-0000-000075B00000}"/>
    <cellStyle name="40% - Dekorfärg6 2 2 2 10" xfId="53148" xr:uid="{00000000-0005-0000-0000-000076B00000}"/>
    <cellStyle name="40% - Dekorfärg6 2 2 2 11" xfId="53149" xr:uid="{00000000-0005-0000-0000-000077B00000}"/>
    <cellStyle name="40% - Dekorfärg6 2 2 2 2" xfId="509" xr:uid="{00000000-0005-0000-0000-000078B00000}"/>
    <cellStyle name="40% - Dekorfärg6 2 2 2 2 2" xfId="933" xr:uid="{00000000-0005-0000-0000-000079B00000}"/>
    <cellStyle name="40% - Dekorfärg6 2 2 2 2 2 2" xfId="2071" xr:uid="{00000000-0005-0000-0000-00007AB00000}"/>
    <cellStyle name="40% - Dekorfärg6 2 2 2 2 2 2 2" xfId="4263" xr:uid="{00000000-0005-0000-0000-00007BB00000}"/>
    <cellStyle name="40% - Dekorfärg6 2 2 2 2 2 2 2 2" xfId="8649" xr:uid="{00000000-0005-0000-0000-00007CB00000}"/>
    <cellStyle name="40% - Dekorfärg6 2 2 2 2 2 2 2 2 2" xfId="17534" xr:uid="{00000000-0005-0000-0000-00007DB00000}"/>
    <cellStyle name="40% - Dekorfärg6 2 2 2 2 2 2 2 2 2 2" xfId="53150" xr:uid="{00000000-0005-0000-0000-00007EB00000}"/>
    <cellStyle name="40% - Dekorfärg6 2 2 2 2 2 2 2 2 3" xfId="35031" xr:uid="{00000000-0005-0000-0000-00007FB00000}"/>
    <cellStyle name="40% - Dekorfärg6 2 2 2 2 2 2 2 2_Tabell 6a K" xfId="23588" xr:uid="{00000000-0005-0000-0000-000080B00000}"/>
    <cellStyle name="40% - Dekorfärg6 2 2 2 2 2 2 2 3" xfId="13148" xr:uid="{00000000-0005-0000-0000-000081B00000}"/>
    <cellStyle name="40% - Dekorfärg6 2 2 2 2 2 2 2 4" xfId="30645" xr:uid="{00000000-0005-0000-0000-000082B00000}"/>
    <cellStyle name="40% - Dekorfärg6 2 2 2 2 2 2 2_Tabell 6a K" xfId="18517" xr:uid="{00000000-0005-0000-0000-000083B00000}"/>
    <cellStyle name="40% - Dekorfärg6 2 2 2 2 2 2 3" xfId="6456" xr:uid="{00000000-0005-0000-0000-000084B00000}"/>
    <cellStyle name="40% - Dekorfärg6 2 2 2 2 2 2 3 2" xfId="15341" xr:uid="{00000000-0005-0000-0000-000085B00000}"/>
    <cellStyle name="40% - Dekorfärg6 2 2 2 2 2 2 3 3" xfId="32838" xr:uid="{00000000-0005-0000-0000-000086B00000}"/>
    <cellStyle name="40% - Dekorfärg6 2 2 2 2 2 2 3_Tabell 6a K" xfId="21156" xr:uid="{00000000-0005-0000-0000-000087B00000}"/>
    <cellStyle name="40% - Dekorfärg6 2 2 2 2 2 2 4" xfId="10956" xr:uid="{00000000-0005-0000-0000-000088B00000}"/>
    <cellStyle name="40% - Dekorfärg6 2 2 2 2 2 2 4 2" xfId="53151" xr:uid="{00000000-0005-0000-0000-000089B00000}"/>
    <cellStyle name="40% - Dekorfärg6 2 2 2 2 2 2 4 2 2" xfId="53152" xr:uid="{00000000-0005-0000-0000-00008AB00000}"/>
    <cellStyle name="40% - Dekorfärg6 2 2 2 2 2 2 4 3" xfId="53153" xr:uid="{00000000-0005-0000-0000-00008BB00000}"/>
    <cellStyle name="40% - Dekorfärg6 2 2 2 2 2 2 5" xfId="28453" xr:uid="{00000000-0005-0000-0000-00008CB00000}"/>
    <cellStyle name="40% - Dekorfärg6 2 2 2 2 2 2 6" xfId="53154" xr:uid="{00000000-0005-0000-0000-00008DB00000}"/>
    <cellStyle name="40% - Dekorfärg6 2 2 2 2 2 2_Tabell 6a K" xfId="23374" xr:uid="{00000000-0005-0000-0000-00008EB00000}"/>
    <cellStyle name="40% - Dekorfärg6 2 2 2 2 2 3" xfId="3125" xr:uid="{00000000-0005-0000-0000-00008FB00000}"/>
    <cellStyle name="40% - Dekorfärg6 2 2 2 2 2 3 2" xfId="7511" xr:uid="{00000000-0005-0000-0000-000090B00000}"/>
    <cellStyle name="40% - Dekorfärg6 2 2 2 2 2 3 2 2" xfId="16396" xr:uid="{00000000-0005-0000-0000-000091B00000}"/>
    <cellStyle name="40% - Dekorfärg6 2 2 2 2 2 3 2 3" xfId="33893" xr:uid="{00000000-0005-0000-0000-000092B00000}"/>
    <cellStyle name="40% - Dekorfärg6 2 2 2 2 2 3 2_Tabell 6a K" xfId="8921" xr:uid="{00000000-0005-0000-0000-000093B00000}"/>
    <cellStyle name="40% - Dekorfärg6 2 2 2 2 2 3 3" xfId="12010" xr:uid="{00000000-0005-0000-0000-000094B00000}"/>
    <cellStyle name="40% - Dekorfärg6 2 2 2 2 2 3 3 2" xfId="53155" xr:uid="{00000000-0005-0000-0000-000095B00000}"/>
    <cellStyle name="40% - Dekorfärg6 2 2 2 2 2 3 3 2 2" xfId="53156" xr:uid="{00000000-0005-0000-0000-000096B00000}"/>
    <cellStyle name="40% - Dekorfärg6 2 2 2 2 2 3 3 3" xfId="53157" xr:uid="{00000000-0005-0000-0000-000097B00000}"/>
    <cellStyle name="40% - Dekorfärg6 2 2 2 2 2 3 4" xfId="29507" xr:uid="{00000000-0005-0000-0000-000098B00000}"/>
    <cellStyle name="40% - Dekorfärg6 2 2 2 2 2 3 5" xfId="53158" xr:uid="{00000000-0005-0000-0000-000099B00000}"/>
    <cellStyle name="40% - Dekorfärg6 2 2 2 2 2 3_Tabell 6a K" xfId="18720" xr:uid="{00000000-0005-0000-0000-00009AB00000}"/>
    <cellStyle name="40% - Dekorfärg6 2 2 2 2 2 4" xfId="5318" xr:uid="{00000000-0005-0000-0000-00009BB00000}"/>
    <cellStyle name="40% - Dekorfärg6 2 2 2 2 2 4 2" xfId="14203" xr:uid="{00000000-0005-0000-0000-00009CB00000}"/>
    <cellStyle name="40% - Dekorfärg6 2 2 2 2 2 4 3" xfId="31700" xr:uid="{00000000-0005-0000-0000-00009DB00000}"/>
    <cellStyle name="40% - Dekorfärg6 2 2 2 2 2 4_Tabell 6a K" xfId="26348" xr:uid="{00000000-0005-0000-0000-00009EB00000}"/>
    <cellStyle name="40% - Dekorfärg6 2 2 2 2 2 5" xfId="9818" xr:uid="{00000000-0005-0000-0000-00009FB00000}"/>
    <cellStyle name="40% - Dekorfärg6 2 2 2 2 2 5 2" xfId="53159" xr:uid="{00000000-0005-0000-0000-0000A0B00000}"/>
    <cellStyle name="40% - Dekorfärg6 2 2 2 2 2 5 2 2" xfId="53160" xr:uid="{00000000-0005-0000-0000-0000A1B00000}"/>
    <cellStyle name="40% - Dekorfärg6 2 2 2 2 2 5 3" xfId="53161" xr:uid="{00000000-0005-0000-0000-0000A2B00000}"/>
    <cellStyle name="40% - Dekorfärg6 2 2 2 2 2 6" xfId="27315" xr:uid="{00000000-0005-0000-0000-0000A3B00000}"/>
    <cellStyle name="40% - Dekorfärg6 2 2 2 2 2 7" xfId="53162" xr:uid="{00000000-0005-0000-0000-0000A4B00000}"/>
    <cellStyle name="40% - Dekorfärg6 2 2 2 2 2_Tabell 6a K" xfId="23644" xr:uid="{00000000-0005-0000-0000-0000A5B00000}"/>
    <cellStyle name="40% - Dekorfärg6 2 2 2 2 3" xfId="2070" xr:uid="{00000000-0005-0000-0000-0000A6B00000}"/>
    <cellStyle name="40% - Dekorfärg6 2 2 2 2 3 2" xfId="4262" xr:uid="{00000000-0005-0000-0000-0000A7B00000}"/>
    <cellStyle name="40% - Dekorfärg6 2 2 2 2 3 2 2" xfId="8648" xr:uid="{00000000-0005-0000-0000-0000A8B00000}"/>
    <cellStyle name="40% - Dekorfärg6 2 2 2 2 3 2 2 2" xfId="17533" xr:uid="{00000000-0005-0000-0000-0000A9B00000}"/>
    <cellStyle name="40% - Dekorfärg6 2 2 2 2 3 2 2 2 2" xfId="53163" xr:uid="{00000000-0005-0000-0000-0000AAB00000}"/>
    <cellStyle name="40% - Dekorfärg6 2 2 2 2 3 2 2 3" xfId="35030" xr:uid="{00000000-0005-0000-0000-0000ABB00000}"/>
    <cellStyle name="40% - Dekorfärg6 2 2 2 2 3 2 2_Tabell 6a K" xfId="23145" xr:uid="{00000000-0005-0000-0000-0000ACB00000}"/>
    <cellStyle name="40% - Dekorfärg6 2 2 2 2 3 2 3" xfId="13147" xr:uid="{00000000-0005-0000-0000-0000ADB00000}"/>
    <cellStyle name="40% - Dekorfärg6 2 2 2 2 3 2 4" xfId="30644" xr:uid="{00000000-0005-0000-0000-0000AEB00000}"/>
    <cellStyle name="40% - Dekorfärg6 2 2 2 2 3 2_Tabell 6a K" xfId="18672" xr:uid="{00000000-0005-0000-0000-0000AFB00000}"/>
    <cellStyle name="40% - Dekorfärg6 2 2 2 2 3 3" xfId="6455" xr:uid="{00000000-0005-0000-0000-0000B0B00000}"/>
    <cellStyle name="40% - Dekorfärg6 2 2 2 2 3 3 2" xfId="15340" xr:uid="{00000000-0005-0000-0000-0000B1B00000}"/>
    <cellStyle name="40% - Dekorfärg6 2 2 2 2 3 3 3" xfId="32837" xr:uid="{00000000-0005-0000-0000-0000B2B00000}"/>
    <cellStyle name="40% - Dekorfärg6 2 2 2 2 3 3_Tabell 6a K" xfId="20079" xr:uid="{00000000-0005-0000-0000-0000B3B00000}"/>
    <cellStyle name="40% - Dekorfärg6 2 2 2 2 3 4" xfId="10955" xr:uid="{00000000-0005-0000-0000-0000B4B00000}"/>
    <cellStyle name="40% - Dekorfärg6 2 2 2 2 3 4 2" xfId="53164" xr:uid="{00000000-0005-0000-0000-0000B5B00000}"/>
    <cellStyle name="40% - Dekorfärg6 2 2 2 2 3 4 2 2" xfId="53165" xr:uid="{00000000-0005-0000-0000-0000B6B00000}"/>
    <cellStyle name="40% - Dekorfärg6 2 2 2 2 3 4 3" xfId="53166" xr:uid="{00000000-0005-0000-0000-0000B7B00000}"/>
    <cellStyle name="40% - Dekorfärg6 2 2 2 2 3 5" xfId="28452" xr:uid="{00000000-0005-0000-0000-0000B8B00000}"/>
    <cellStyle name="40% - Dekorfärg6 2 2 2 2 3 6" xfId="53167" xr:uid="{00000000-0005-0000-0000-0000B9B00000}"/>
    <cellStyle name="40% - Dekorfärg6 2 2 2 2 3_Tabell 6a K" xfId="24640" xr:uid="{00000000-0005-0000-0000-0000BAB00000}"/>
    <cellStyle name="40% - Dekorfärg6 2 2 2 2 4" xfId="2701" xr:uid="{00000000-0005-0000-0000-0000BBB00000}"/>
    <cellStyle name="40% - Dekorfärg6 2 2 2 2 4 2" xfId="7087" xr:uid="{00000000-0005-0000-0000-0000BCB00000}"/>
    <cellStyle name="40% - Dekorfärg6 2 2 2 2 4 2 2" xfId="15972" xr:uid="{00000000-0005-0000-0000-0000BDB00000}"/>
    <cellStyle name="40% - Dekorfärg6 2 2 2 2 4 2 3" xfId="33469" xr:uid="{00000000-0005-0000-0000-0000BEB00000}"/>
    <cellStyle name="40% - Dekorfärg6 2 2 2 2 4 2_Tabell 6a K" xfId="19517" xr:uid="{00000000-0005-0000-0000-0000BFB00000}"/>
    <cellStyle name="40% - Dekorfärg6 2 2 2 2 4 3" xfId="11586" xr:uid="{00000000-0005-0000-0000-0000C0B00000}"/>
    <cellStyle name="40% - Dekorfärg6 2 2 2 2 4 3 2" xfId="53168" xr:uid="{00000000-0005-0000-0000-0000C1B00000}"/>
    <cellStyle name="40% - Dekorfärg6 2 2 2 2 4 3 2 2" xfId="53169" xr:uid="{00000000-0005-0000-0000-0000C2B00000}"/>
    <cellStyle name="40% - Dekorfärg6 2 2 2 2 4 3 3" xfId="53170" xr:uid="{00000000-0005-0000-0000-0000C3B00000}"/>
    <cellStyle name="40% - Dekorfärg6 2 2 2 2 4 4" xfId="29083" xr:uid="{00000000-0005-0000-0000-0000C4B00000}"/>
    <cellStyle name="40% - Dekorfärg6 2 2 2 2 4 5" xfId="53171" xr:uid="{00000000-0005-0000-0000-0000C5B00000}"/>
    <cellStyle name="40% - Dekorfärg6 2 2 2 2 4_Tabell 6a K" xfId="25497" xr:uid="{00000000-0005-0000-0000-0000C6B00000}"/>
    <cellStyle name="40% - Dekorfärg6 2 2 2 2 5" xfId="4894" xr:uid="{00000000-0005-0000-0000-0000C7B00000}"/>
    <cellStyle name="40% - Dekorfärg6 2 2 2 2 5 2" xfId="13779" xr:uid="{00000000-0005-0000-0000-0000C8B00000}"/>
    <cellStyle name="40% - Dekorfärg6 2 2 2 2 5 3" xfId="31276" xr:uid="{00000000-0005-0000-0000-0000C9B00000}"/>
    <cellStyle name="40% - Dekorfärg6 2 2 2 2 5_Tabell 6a K" xfId="8931" xr:uid="{00000000-0005-0000-0000-0000CAB00000}"/>
    <cellStyle name="40% - Dekorfärg6 2 2 2 2 6" xfId="9394" xr:uid="{00000000-0005-0000-0000-0000CBB00000}"/>
    <cellStyle name="40% - Dekorfärg6 2 2 2 2 6 2" xfId="53172" xr:uid="{00000000-0005-0000-0000-0000CCB00000}"/>
    <cellStyle name="40% - Dekorfärg6 2 2 2 2 6 2 2" xfId="53173" xr:uid="{00000000-0005-0000-0000-0000CDB00000}"/>
    <cellStyle name="40% - Dekorfärg6 2 2 2 2 6 3" xfId="53174" xr:uid="{00000000-0005-0000-0000-0000CEB00000}"/>
    <cellStyle name="40% - Dekorfärg6 2 2 2 2 7" xfId="26891" xr:uid="{00000000-0005-0000-0000-0000CFB00000}"/>
    <cellStyle name="40% - Dekorfärg6 2 2 2 2 8" xfId="53175" xr:uid="{00000000-0005-0000-0000-0000D0B00000}"/>
    <cellStyle name="40% - Dekorfärg6 2 2 2 2_Tabell 6a K" xfId="25082" xr:uid="{00000000-0005-0000-0000-0000D1B00000}"/>
    <cellStyle name="40% - Dekorfärg6 2 2 2 3" xfId="721" xr:uid="{00000000-0005-0000-0000-0000D2B00000}"/>
    <cellStyle name="40% - Dekorfärg6 2 2 2 3 2" xfId="2072" xr:uid="{00000000-0005-0000-0000-0000D3B00000}"/>
    <cellStyle name="40% - Dekorfärg6 2 2 2 3 2 2" xfId="4264" xr:uid="{00000000-0005-0000-0000-0000D4B00000}"/>
    <cellStyle name="40% - Dekorfärg6 2 2 2 3 2 2 2" xfId="8650" xr:uid="{00000000-0005-0000-0000-0000D5B00000}"/>
    <cellStyle name="40% - Dekorfärg6 2 2 2 3 2 2 2 2" xfId="17535" xr:uid="{00000000-0005-0000-0000-0000D6B00000}"/>
    <cellStyle name="40% - Dekorfärg6 2 2 2 3 2 2 2 2 2" xfId="53176" xr:uid="{00000000-0005-0000-0000-0000D7B00000}"/>
    <cellStyle name="40% - Dekorfärg6 2 2 2 3 2 2 2 3" xfId="35032" xr:uid="{00000000-0005-0000-0000-0000D8B00000}"/>
    <cellStyle name="40% - Dekorfärg6 2 2 2 3 2 2 2_Tabell 6a K" xfId="19646" xr:uid="{00000000-0005-0000-0000-0000D9B00000}"/>
    <cellStyle name="40% - Dekorfärg6 2 2 2 3 2 2 3" xfId="13149" xr:uid="{00000000-0005-0000-0000-0000DAB00000}"/>
    <cellStyle name="40% - Dekorfärg6 2 2 2 3 2 2 4" xfId="30646" xr:uid="{00000000-0005-0000-0000-0000DBB00000}"/>
    <cellStyle name="40% - Dekorfärg6 2 2 2 3 2 2_Tabell 6a K" xfId="25625" xr:uid="{00000000-0005-0000-0000-0000DCB00000}"/>
    <cellStyle name="40% - Dekorfärg6 2 2 2 3 2 3" xfId="6457" xr:uid="{00000000-0005-0000-0000-0000DDB00000}"/>
    <cellStyle name="40% - Dekorfärg6 2 2 2 3 2 3 2" xfId="15342" xr:uid="{00000000-0005-0000-0000-0000DEB00000}"/>
    <cellStyle name="40% - Dekorfärg6 2 2 2 3 2 3 3" xfId="32839" xr:uid="{00000000-0005-0000-0000-0000DFB00000}"/>
    <cellStyle name="40% - Dekorfärg6 2 2 2 3 2 3_Tabell 6a K" xfId="22249" xr:uid="{00000000-0005-0000-0000-0000E0B00000}"/>
    <cellStyle name="40% - Dekorfärg6 2 2 2 3 2 4" xfId="10957" xr:uid="{00000000-0005-0000-0000-0000E1B00000}"/>
    <cellStyle name="40% - Dekorfärg6 2 2 2 3 2 4 2" xfId="53177" xr:uid="{00000000-0005-0000-0000-0000E2B00000}"/>
    <cellStyle name="40% - Dekorfärg6 2 2 2 3 2 4 2 2" xfId="53178" xr:uid="{00000000-0005-0000-0000-0000E3B00000}"/>
    <cellStyle name="40% - Dekorfärg6 2 2 2 3 2 4 3" xfId="53179" xr:uid="{00000000-0005-0000-0000-0000E4B00000}"/>
    <cellStyle name="40% - Dekorfärg6 2 2 2 3 2 5" xfId="28454" xr:uid="{00000000-0005-0000-0000-0000E5B00000}"/>
    <cellStyle name="40% - Dekorfärg6 2 2 2 3 2 6" xfId="53180" xr:uid="{00000000-0005-0000-0000-0000E6B00000}"/>
    <cellStyle name="40% - Dekorfärg6 2 2 2 3 2_Tabell 6a K" xfId="23723" xr:uid="{00000000-0005-0000-0000-0000E7B00000}"/>
    <cellStyle name="40% - Dekorfärg6 2 2 2 3 3" xfId="2913" xr:uid="{00000000-0005-0000-0000-0000E8B00000}"/>
    <cellStyle name="40% - Dekorfärg6 2 2 2 3 3 2" xfId="7299" xr:uid="{00000000-0005-0000-0000-0000E9B00000}"/>
    <cellStyle name="40% - Dekorfärg6 2 2 2 3 3 2 2" xfId="16184" xr:uid="{00000000-0005-0000-0000-0000EAB00000}"/>
    <cellStyle name="40% - Dekorfärg6 2 2 2 3 3 2 3" xfId="33681" xr:uid="{00000000-0005-0000-0000-0000EBB00000}"/>
    <cellStyle name="40% - Dekorfärg6 2 2 2 3 3 2_Tabell 6a K" xfId="26029" xr:uid="{00000000-0005-0000-0000-0000ECB00000}"/>
    <cellStyle name="40% - Dekorfärg6 2 2 2 3 3 3" xfId="11798" xr:uid="{00000000-0005-0000-0000-0000EDB00000}"/>
    <cellStyle name="40% - Dekorfärg6 2 2 2 3 3 3 2" xfId="53181" xr:uid="{00000000-0005-0000-0000-0000EEB00000}"/>
    <cellStyle name="40% - Dekorfärg6 2 2 2 3 3 3 2 2" xfId="53182" xr:uid="{00000000-0005-0000-0000-0000EFB00000}"/>
    <cellStyle name="40% - Dekorfärg6 2 2 2 3 3 3 3" xfId="53183" xr:uid="{00000000-0005-0000-0000-0000F0B00000}"/>
    <cellStyle name="40% - Dekorfärg6 2 2 2 3 3 4" xfId="29295" xr:uid="{00000000-0005-0000-0000-0000F1B00000}"/>
    <cellStyle name="40% - Dekorfärg6 2 2 2 3 3 5" xfId="53184" xr:uid="{00000000-0005-0000-0000-0000F2B00000}"/>
    <cellStyle name="40% - Dekorfärg6 2 2 2 3 3_Tabell 6a K" xfId="20565" xr:uid="{00000000-0005-0000-0000-0000F3B00000}"/>
    <cellStyle name="40% - Dekorfärg6 2 2 2 3 4" xfId="5106" xr:uid="{00000000-0005-0000-0000-0000F4B00000}"/>
    <cellStyle name="40% - Dekorfärg6 2 2 2 3 4 2" xfId="13991" xr:uid="{00000000-0005-0000-0000-0000F5B00000}"/>
    <cellStyle name="40% - Dekorfärg6 2 2 2 3 4 3" xfId="31488" xr:uid="{00000000-0005-0000-0000-0000F6B00000}"/>
    <cellStyle name="40% - Dekorfärg6 2 2 2 3 4_Tabell 6a K" xfId="9000" xr:uid="{00000000-0005-0000-0000-0000F7B00000}"/>
    <cellStyle name="40% - Dekorfärg6 2 2 2 3 5" xfId="9606" xr:uid="{00000000-0005-0000-0000-0000F8B00000}"/>
    <cellStyle name="40% - Dekorfärg6 2 2 2 3 5 2" xfId="53185" xr:uid="{00000000-0005-0000-0000-0000F9B00000}"/>
    <cellStyle name="40% - Dekorfärg6 2 2 2 3 5 2 2" xfId="53186" xr:uid="{00000000-0005-0000-0000-0000FAB00000}"/>
    <cellStyle name="40% - Dekorfärg6 2 2 2 3 5 3" xfId="53187" xr:uid="{00000000-0005-0000-0000-0000FBB00000}"/>
    <cellStyle name="40% - Dekorfärg6 2 2 2 3 6" xfId="27103" xr:uid="{00000000-0005-0000-0000-0000FCB00000}"/>
    <cellStyle name="40% - Dekorfärg6 2 2 2 3 7" xfId="53188" xr:uid="{00000000-0005-0000-0000-0000FDB00000}"/>
    <cellStyle name="40% - Dekorfärg6 2 2 2 3_Tabell 6a K" xfId="20432" xr:uid="{00000000-0005-0000-0000-0000FEB00000}"/>
    <cellStyle name="40% - Dekorfärg6 2 2 2 4" xfId="1145" xr:uid="{00000000-0005-0000-0000-0000FFB00000}"/>
    <cellStyle name="40% - Dekorfärg6 2 2 2 4 2" xfId="2073" xr:uid="{00000000-0005-0000-0000-000000B10000}"/>
    <cellStyle name="40% - Dekorfärg6 2 2 2 4 2 2" xfId="4265" xr:uid="{00000000-0005-0000-0000-000001B10000}"/>
    <cellStyle name="40% - Dekorfärg6 2 2 2 4 2 2 2" xfId="8651" xr:uid="{00000000-0005-0000-0000-000002B10000}"/>
    <cellStyle name="40% - Dekorfärg6 2 2 2 4 2 2 2 2" xfId="17536" xr:uid="{00000000-0005-0000-0000-000003B10000}"/>
    <cellStyle name="40% - Dekorfärg6 2 2 2 4 2 2 2 2 2" xfId="53189" xr:uid="{00000000-0005-0000-0000-000004B10000}"/>
    <cellStyle name="40% - Dekorfärg6 2 2 2 4 2 2 2 3" xfId="35033" xr:uid="{00000000-0005-0000-0000-000005B10000}"/>
    <cellStyle name="40% - Dekorfärg6 2 2 2 4 2 2 2_Tabell 6a K" xfId="24422" xr:uid="{00000000-0005-0000-0000-000006B10000}"/>
    <cellStyle name="40% - Dekorfärg6 2 2 2 4 2 2 3" xfId="13150" xr:uid="{00000000-0005-0000-0000-000007B10000}"/>
    <cellStyle name="40% - Dekorfärg6 2 2 2 4 2 2 4" xfId="30647" xr:uid="{00000000-0005-0000-0000-000008B10000}"/>
    <cellStyle name="40% - Dekorfärg6 2 2 2 4 2 2_Tabell 6a K" xfId="18246" xr:uid="{00000000-0005-0000-0000-000009B10000}"/>
    <cellStyle name="40% - Dekorfärg6 2 2 2 4 2 3" xfId="6458" xr:uid="{00000000-0005-0000-0000-00000AB10000}"/>
    <cellStyle name="40% - Dekorfärg6 2 2 2 4 2 3 2" xfId="15343" xr:uid="{00000000-0005-0000-0000-00000BB10000}"/>
    <cellStyle name="40% - Dekorfärg6 2 2 2 4 2 3 3" xfId="32840" xr:uid="{00000000-0005-0000-0000-00000CB10000}"/>
    <cellStyle name="40% - Dekorfärg6 2 2 2 4 2 3_Tabell 6a K" xfId="23326" xr:uid="{00000000-0005-0000-0000-00000DB10000}"/>
    <cellStyle name="40% - Dekorfärg6 2 2 2 4 2 4" xfId="10958" xr:uid="{00000000-0005-0000-0000-00000EB10000}"/>
    <cellStyle name="40% - Dekorfärg6 2 2 2 4 2 4 2" xfId="53190" xr:uid="{00000000-0005-0000-0000-00000FB10000}"/>
    <cellStyle name="40% - Dekorfärg6 2 2 2 4 2 4 2 2" xfId="53191" xr:uid="{00000000-0005-0000-0000-000010B10000}"/>
    <cellStyle name="40% - Dekorfärg6 2 2 2 4 2 4 3" xfId="53192" xr:uid="{00000000-0005-0000-0000-000011B10000}"/>
    <cellStyle name="40% - Dekorfärg6 2 2 2 4 2 5" xfId="28455" xr:uid="{00000000-0005-0000-0000-000012B10000}"/>
    <cellStyle name="40% - Dekorfärg6 2 2 2 4 2 6" xfId="53193" xr:uid="{00000000-0005-0000-0000-000013B10000}"/>
    <cellStyle name="40% - Dekorfärg6 2 2 2 4 2_Tabell 6a K" xfId="19063" xr:uid="{00000000-0005-0000-0000-000014B10000}"/>
    <cellStyle name="40% - Dekorfärg6 2 2 2 4 3" xfId="3337" xr:uid="{00000000-0005-0000-0000-000015B10000}"/>
    <cellStyle name="40% - Dekorfärg6 2 2 2 4 3 2" xfId="7723" xr:uid="{00000000-0005-0000-0000-000016B10000}"/>
    <cellStyle name="40% - Dekorfärg6 2 2 2 4 3 2 2" xfId="16608" xr:uid="{00000000-0005-0000-0000-000017B10000}"/>
    <cellStyle name="40% - Dekorfärg6 2 2 2 4 3 2 3" xfId="34105" xr:uid="{00000000-0005-0000-0000-000018B10000}"/>
    <cellStyle name="40% - Dekorfärg6 2 2 2 4 3 2_Tabell 6a K" xfId="8977" xr:uid="{00000000-0005-0000-0000-000019B10000}"/>
    <cellStyle name="40% - Dekorfärg6 2 2 2 4 3 3" xfId="12222" xr:uid="{00000000-0005-0000-0000-00001AB10000}"/>
    <cellStyle name="40% - Dekorfärg6 2 2 2 4 3 3 2" xfId="53194" xr:uid="{00000000-0005-0000-0000-00001BB10000}"/>
    <cellStyle name="40% - Dekorfärg6 2 2 2 4 3 3 2 2" xfId="53195" xr:uid="{00000000-0005-0000-0000-00001CB10000}"/>
    <cellStyle name="40% - Dekorfärg6 2 2 2 4 3 3 3" xfId="53196" xr:uid="{00000000-0005-0000-0000-00001DB10000}"/>
    <cellStyle name="40% - Dekorfärg6 2 2 2 4 3 4" xfId="29719" xr:uid="{00000000-0005-0000-0000-00001EB10000}"/>
    <cellStyle name="40% - Dekorfärg6 2 2 2 4 3 5" xfId="53197" xr:uid="{00000000-0005-0000-0000-00001FB10000}"/>
    <cellStyle name="40% - Dekorfärg6 2 2 2 4 3_Tabell 6a K" xfId="21688" xr:uid="{00000000-0005-0000-0000-000020B10000}"/>
    <cellStyle name="40% - Dekorfärg6 2 2 2 4 4" xfId="5530" xr:uid="{00000000-0005-0000-0000-000021B10000}"/>
    <cellStyle name="40% - Dekorfärg6 2 2 2 4 4 2" xfId="14415" xr:uid="{00000000-0005-0000-0000-000022B10000}"/>
    <cellStyle name="40% - Dekorfärg6 2 2 2 4 4 3" xfId="31912" xr:uid="{00000000-0005-0000-0000-000023B10000}"/>
    <cellStyle name="40% - Dekorfärg6 2 2 2 4 4_Tabell 6a K" xfId="25364" xr:uid="{00000000-0005-0000-0000-000024B10000}"/>
    <cellStyle name="40% - Dekorfärg6 2 2 2 4 5" xfId="10030" xr:uid="{00000000-0005-0000-0000-000025B10000}"/>
    <cellStyle name="40% - Dekorfärg6 2 2 2 4 5 2" xfId="53198" xr:uid="{00000000-0005-0000-0000-000026B10000}"/>
    <cellStyle name="40% - Dekorfärg6 2 2 2 4 5 2 2" xfId="53199" xr:uid="{00000000-0005-0000-0000-000027B10000}"/>
    <cellStyle name="40% - Dekorfärg6 2 2 2 4 5 3" xfId="53200" xr:uid="{00000000-0005-0000-0000-000028B10000}"/>
    <cellStyle name="40% - Dekorfärg6 2 2 2 4 6" xfId="27527" xr:uid="{00000000-0005-0000-0000-000029B10000}"/>
    <cellStyle name="40% - Dekorfärg6 2 2 2 4 7" xfId="53201" xr:uid="{00000000-0005-0000-0000-00002AB10000}"/>
    <cellStyle name="40% - Dekorfärg6 2 2 2 4_Tabell 6a K" xfId="25840" xr:uid="{00000000-0005-0000-0000-00002BB10000}"/>
    <cellStyle name="40% - Dekorfärg6 2 2 2 5" xfId="2069" xr:uid="{00000000-0005-0000-0000-00002CB10000}"/>
    <cellStyle name="40% - Dekorfärg6 2 2 2 5 2" xfId="4261" xr:uid="{00000000-0005-0000-0000-00002DB10000}"/>
    <cellStyle name="40% - Dekorfärg6 2 2 2 5 2 2" xfId="8647" xr:uid="{00000000-0005-0000-0000-00002EB10000}"/>
    <cellStyle name="40% - Dekorfärg6 2 2 2 5 2 2 2" xfId="17532" xr:uid="{00000000-0005-0000-0000-00002FB10000}"/>
    <cellStyle name="40% - Dekorfärg6 2 2 2 5 2 2 2 2" xfId="53202" xr:uid="{00000000-0005-0000-0000-000030B10000}"/>
    <cellStyle name="40% - Dekorfärg6 2 2 2 5 2 2 3" xfId="35029" xr:uid="{00000000-0005-0000-0000-000031B10000}"/>
    <cellStyle name="40% - Dekorfärg6 2 2 2 5 2 2_Tabell 6a K" xfId="19139" xr:uid="{00000000-0005-0000-0000-000032B10000}"/>
    <cellStyle name="40% - Dekorfärg6 2 2 2 5 2 3" xfId="13146" xr:uid="{00000000-0005-0000-0000-000033B10000}"/>
    <cellStyle name="40% - Dekorfärg6 2 2 2 5 2 4" xfId="30643" xr:uid="{00000000-0005-0000-0000-000034B10000}"/>
    <cellStyle name="40% - Dekorfärg6 2 2 2 5 2_Tabell 6a K" xfId="25915" xr:uid="{00000000-0005-0000-0000-000035B10000}"/>
    <cellStyle name="40% - Dekorfärg6 2 2 2 5 3" xfId="6454" xr:uid="{00000000-0005-0000-0000-000036B10000}"/>
    <cellStyle name="40% - Dekorfärg6 2 2 2 5 3 2" xfId="15339" xr:uid="{00000000-0005-0000-0000-000037B10000}"/>
    <cellStyle name="40% - Dekorfärg6 2 2 2 5 3 3" xfId="32836" xr:uid="{00000000-0005-0000-0000-000038B10000}"/>
    <cellStyle name="40% - Dekorfärg6 2 2 2 5 3_Tabell 6a K" xfId="18248" xr:uid="{00000000-0005-0000-0000-000039B10000}"/>
    <cellStyle name="40% - Dekorfärg6 2 2 2 5 4" xfId="10954" xr:uid="{00000000-0005-0000-0000-00003AB10000}"/>
    <cellStyle name="40% - Dekorfärg6 2 2 2 5 4 2" xfId="53203" xr:uid="{00000000-0005-0000-0000-00003BB10000}"/>
    <cellStyle name="40% - Dekorfärg6 2 2 2 5 4 2 2" xfId="53204" xr:uid="{00000000-0005-0000-0000-00003CB10000}"/>
    <cellStyle name="40% - Dekorfärg6 2 2 2 5 4 3" xfId="53205" xr:uid="{00000000-0005-0000-0000-00003DB10000}"/>
    <cellStyle name="40% - Dekorfärg6 2 2 2 5 5" xfId="28451" xr:uid="{00000000-0005-0000-0000-00003EB10000}"/>
    <cellStyle name="40% - Dekorfärg6 2 2 2 5 6" xfId="53206" xr:uid="{00000000-0005-0000-0000-00003FB10000}"/>
    <cellStyle name="40% - Dekorfärg6 2 2 2 5_Tabell 6a K" xfId="24250" xr:uid="{00000000-0005-0000-0000-000040B10000}"/>
    <cellStyle name="40% - Dekorfärg6 2 2 2 6" xfId="2489" xr:uid="{00000000-0005-0000-0000-000041B10000}"/>
    <cellStyle name="40% - Dekorfärg6 2 2 2 6 2" xfId="6875" xr:uid="{00000000-0005-0000-0000-000042B10000}"/>
    <cellStyle name="40% - Dekorfärg6 2 2 2 6 2 2" xfId="15760" xr:uid="{00000000-0005-0000-0000-000043B10000}"/>
    <cellStyle name="40% - Dekorfärg6 2 2 2 6 2 3" xfId="33257" xr:uid="{00000000-0005-0000-0000-000044B10000}"/>
    <cellStyle name="40% - Dekorfärg6 2 2 2 6 2_Tabell 6a K" xfId="21157" xr:uid="{00000000-0005-0000-0000-000045B10000}"/>
    <cellStyle name="40% - Dekorfärg6 2 2 2 6 3" xfId="11374" xr:uid="{00000000-0005-0000-0000-000046B10000}"/>
    <cellStyle name="40% - Dekorfärg6 2 2 2 6 3 2" xfId="53207" xr:uid="{00000000-0005-0000-0000-000047B10000}"/>
    <cellStyle name="40% - Dekorfärg6 2 2 2 6 3 2 2" xfId="53208" xr:uid="{00000000-0005-0000-0000-000048B10000}"/>
    <cellStyle name="40% - Dekorfärg6 2 2 2 6 3 3" xfId="53209" xr:uid="{00000000-0005-0000-0000-000049B10000}"/>
    <cellStyle name="40% - Dekorfärg6 2 2 2 6 4" xfId="28871" xr:uid="{00000000-0005-0000-0000-00004AB10000}"/>
    <cellStyle name="40% - Dekorfärg6 2 2 2 6 5" xfId="53210" xr:uid="{00000000-0005-0000-0000-00004BB10000}"/>
    <cellStyle name="40% - Dekorfärg6 2 2 2 6_Tabell 6a K" xfId="25762" xr:uid="{00000000-0005-0000-0000-00004CB10000}"/>
    <cellStyle name="40% - Dekorfärg6 2 2 2 7" xfId="4682" xr:uid="{00000000-0005-0000-0000-00004DB10000}"/>
    <cellStyle name="40% - Dekorfärg6 2 2 2 7 2" xfId="13567" xr:uid="{00000000-0005-0000-0000-00004EB10000}"/>
    <cellStyle name="40% - Dekorfärg6 2 2 2 7 3" xfId="31064" xr:uid="{00000000-0005-0000-0000-00004FB10000}"/>
    <cellStyle name="40% - Dekorfärg6 2 2 2 7_Tabell 6a K" xfId="19513" xr:uid="{00000000-0005-0000-0000-000050B10000}"/>
    <cellStyle name="40% - Dekorfärg6 2 2 2 8" xfId="9182" xr:uid="{00000000-0005-0000-0000-000051B10000}"/>
    <cellStyle name="40% - Dekorfärg6 2 2 2 8 2" xfId="53211" xr:uid="{00000000-0005-0000-0000-000052B10000}"/>
    <cellStyle name="40% - Dekorfärg6 2 2 2 8 2 2" xfId="53212" xr:uid="{00000000-0005-0000-0000-000053B10000}"/>
    <cellStyle name="40% - Dekorfärg6 2 2 2 8 3" xfId="53213" xr:uid="{00000000-0005-0000-0000-000054B10000}"/>
    <cellStyle name="40% - Dekorfärg6 2 2 2 9" xfId="26679" xr:uid="{00000000-0005-0000-0000-000055B10000}"/>
    <cellStyle name="40% - Dekorfärg6 2 2 2_Tabell 6a K" xfId="26031" xr:uid="{00000000-0005-0000-0000-000056B10000}"/>
    <cellStyle name="40% - Dekorfärg6 2 2 3" xfId="353" xr:uid="{00000000-0005-0000-0000-000057B10000}"/>
    <cellStyle name="40% - Dekorfärg6 2 2 3 10" xfId="53214" xr:uid="{00000000-0005-0000-0000-000058B10000}"/>
    <cellStyle name="40% - Dekorfärg6 2 2 3 11" xfId="53215" xr:uid="{00000000-0005-0000-0000-000059B10000}"/>
    <cellStyle name="40% - Dekorfärg6 2 2 3 2" xfId="565" xr:uid="{00000000-0005-0000-0000-00005AB10000}"/>
    <cellStyle name="40% - Dekorfärg6 2 2 3 2 2" xfId="989" xr:uid="{00000000-0005-0000-0000-00005BB10000}"/>
    <cellStyle name="40% - Dekorfärg6 2 2 3 2 2 2" xfId="2076" xr:uid="{00000000-0005-0000-0000-00005CB10000}"/>
    <cellStyle name="40% - Dekorfärg6 2 2 3 2 2 2 2" xfId="4268" xr:uid="{00000000-0005-0000-0000-00005DB10000}"/>
    <cellStyle name="40% - Dekorfärg6 2 2 3 2 2 2 2 2" xfId="8654" xr:uid="{00000000-0005-0000-0000-00005EB10000}"/>
    <cellStyle name="40% - Dekorfärg6 2 2 3 2 2 2 2 2 2" xfId="17539" xr:uid="{00000000-0005-0000-0000-00005FB10000}"/>
    <cellStyle name="40% - Dekorfärg6 2 2 3 2 2 2 2 2 2 2" xfId="53216" xr:uid="{00000000-0005-0000-0000-000060B10000}"/>
    <cellStyle name="40% - Dekorfärg6 2 2 3 2 2 2 2 2 3" xfId="35036" xr:uid="{00000000-0005-0000-0000-000061B10000}"/>
    <cellStyle name="40% - Dekorfärg6 2 2 3 2 2 2 2 2_Tabell 6a K" xfId="24905" xr:uid="{00000000-0005-0000-0000-000062B10000}"/>
    <cellStyle name="40% - Dekorfärg6 2 2 3 2 2 2 2 3" xfId="13153" xr:uid="{00000000-0005-0000-0000-000063B10000}"/>
    <cellStyle name="40% - Dekorfärg6 2 2 3 2 2 2 2 4" xfId="30650" xr:uid="{00000000-0005-0000-0000-000064B10000}"/>
    <cellStyle name="40% - Dekorfärg6 2 2 3 2 2 2 2_Tabell 6a K" xfId="18019" xr:uid="{00000000-0005-0000-0000-000065B10000}"/>
    <cellStyle name="40% - Dekorfärg6 2 2 3 2 2 2 3" xfId="6461" xr:uid="{00000000-0005-0000-0000-000066B10000}"/>
    <cellStyle name="40% - Dekorfärg6 2 2 3 2 2 2 3 2" xfId="15346" xr:uid="{00000000-0005-0000-0000-000067B10000}"/>
    <cellStyle name="40% - Dekorfärg6 2 2 3 2 2 2 3 3" xfId="32843" xr:uid="{00000000-0005-0000-0000-000068B10000}"/>
    <cellStyle name="40% - Dekorfärg6 2 2 3 2 2 2 3_Tabell 6a K" xfId="23859" xr:uid="{00000000-0005-0000-0000-000069B10000}"/>
    <cellStyle name="40% - Dekorfärg6 2 2 3 2 2 2 4" xfId="10961" xr:uid="{00000000-0005-0000-0000-00006AB10000}"/>
    <cellStyle name="40% - Dekorfärg6 2 2 3 2 2 2 4 2" xfId="53217" xr:uid="{00000000-0005-0000-0000-00006BB10000}"/>
    <cellStyle name="40% - Dekorfärg6 2 2 3 2 2 2 4 2 2" xfId="53218" xr:uid="{00000000-0005-0000-0000-00006CB10000}"/>
    <cellStyle name="40% - Dekorfärg6 2 2 3 2 2 2 4 3" xfId="53219" xr:uid="{00000000-0005-0000-0000-00006DB10000}"/>
    <cellStyle name="40% - Dekorfärg6 2 2 3 2 2 2 5" xfId="28458" xr:uid="{00000000-0005-0000-0000-00006EB10000}"/>
    <cellStyle name="40% - Dekorfärg6 2 2 3 2 2 2 6" xfId="53220" xr:uid="{00000000-0005-0000-0000-00006FB10000}"/>
    <cellStyle name="40% - Dekorfärg6 2 2 3 2 2 2_Tabell 6a K" xfId="19566" xr:uid="{00000000-0005-0000-0000-000070B10000}"/>
    <cellStyle name="40% - Dekorfärg6 2 2 3 2 2 3" xfId="3181" xr:uid="{00000000-0005-0000-0000-000071B10000}"/>
    <cellStyle name="40% - Dekorfärg6 2 2 3 2 2 3 2" xfId="7567" xr:uid="{00000000-0005-0000-0000-000072B10000}"/>
    <cellStyle name="40% - Dekorfärg6 2 2 3 2 2 3 2 2" xfId="16452" xr:uid="{00000000-0005-0000-0000-000073B10000}"/>
    <cellStyle name="40% - Dekorfärg6 2 2 3 2 2 3 2 3" xfId="33949" xr:uid="{00000000-0005-0000-0000-000074B10000}"/>
    <cellStyle name="40% - Dekorfärg6 2 2 3 2 2 3 2_Tabell 6a K" xfId="26345" xr:uid="{00000000-0005-0000-0000-000075B10000}"/>
    <cellStyle name="40% - Dekorfärg6 2 2 3 2 2 3 3" xfId="12066" xr:uid="{00000000-0005-0000-0000-000076B10000}"/>
    <cellStyle name="40% - Dekorfärg6 2 2 3 2 2 3 3 2" xfId="53221" xr:uid="{00000000-0005-0000-0000-000077B10000}"/>
    <cellStyle name="40% - Dekorfärg6 2 2 3 2 2 3 3 2 2" xfId="53222" xr:uid="{00000000-0005-0000-0000-000078B10000}"/>
    <cellStyle name="40% - Dekorfärg6 2 2 3 2 2 3 3 3" xfId="53223" xr:uid="{00000000-0005-0000-0000-000079B10000}"/>
    <cellStyle name="40% - Dekorfärg6 2 2 3 2 2 3 4" xfId="29563" xr:uid="{00000000-0005-0000-0000-00007AB10000}"/>
    <cellStyle name="40% - Dekorfärg6 2 2 3 2 2 3 5" xfId="53224" xr:uid="{00000000-0005-0000-0000-00007BB10000}"/>
    <cellStyle name="40% - Dekorfärg6 2 2 3 2 2 3_Tabell 6a K" xfId="8985" xr:uid="{00000000-0005-0000-0000-00007CB10000}"/>
    <cellStyle name="40% - Dekorfärg6 2 2 3 2 2 4" xfId="5374" xr:uid="{00000000-0005-0000-0000-00007DB10000}"/>
    <cellStyle name="40% - Dekorfärg6 2 2 3 2 2 4 2" xfId="14259" xr:uid="{00000000-0005-0000-0000-00007EB10000}"/>
    <cellStyle name="40% - Dekorfärg6 2 2 3 2 2 4 3" xfId="31756" xr:uid="{00000000-0005-0000-0000-00007FB10000}"/>
    <cellStyle name="40% - Dekorfärg6 2 2 3 2 2 4_Tabell 6a K" xfId="24359" xr:uid="{00000000-0005-0000-0000-000080B10000}"/>
    <cellStyle name="40% - Dekorfärg6 2 2 3 2 2 5" xfId="9874" xr:uid="{00000000-0005-0000-0000-000081B10000}"/>
    <cellStyle name="40% - Dekorfärg6 2 2 3 2 2 5 2" xfId="53225" xr:uid="{00000000-0005-0000-0000-000082B10000}"/>
    <cellStyle name="40% - Dekorfärg6 2 2 3 2 2 5 2 2" xfId="53226" xr:uid="{00000000-0005-0000-0000-000083B10000}"/>
    <cellStyle name="40% - Dekorfärg6 2 2 3 2 2 5 3" xfId="53227" xr:uid="{00000000-0005-0000-0000-000084B10000}"/>
    <cellStyle name="40% - Dekorfärg6 2 2 3 2 2 6" xfId="27371" xr:uid="{00000000-0005-0000-0000-000085B10000}"/>
    <cellStyle name="40% - Dekorfärg6 2 2 3 2 2 7" xfId="53228" xr:uid="{00000000-0005-0000-0000-000086B10000}"/>
    <cellStyle name="40% - Dekorfärg6 2 2 3 2 2_Tabell 6a K" xfId="25546" xr:uid="{00000000-0005-0000-0000-000087B10000}"/>
    <cellStyle name="40% - Dekorfärg6 2 2 3 2 3" xfId="2075" xr:uid="{00000000-0005-0000-0000-000088B10000}"/>
    <cellStyle name="40% - Dekorfärg6 2 2 3 2 3 2" xfId="4267" xr:uid="{00000000-0005-0000-0000-000089B10000}"/>
    <cellStyle name="40% - Dekorfärg6 2 2 3 2 3 2 2" xfId="8653" xr:uid="{00000000-0005-0000-0000-00008AB10000}"/>
    <cellStyle name="40% - Dekorfärg6 2 2 3 2 3 2 2 2" xfId="17538" xr:uid="{00000000-0005-0000-0000-00008BB10000}"/>
    <cellStyle name="40% - Dekorfärg6 2 2 3 2 3 2 2 2 2" xfId="53229" xr:uid="{00000000-0005-0000-0000-00008CB10000}"/>
    <cellStyle name="40% - Dekorfärg6 2 2 3 2 3 2 2 3" xfId="35035" xr:uid="{00000000-0005-0000-0000-00008DB10000}"/>
    <cellStyle name="40% - Dekorfärg6 2 2 3 2 3 2 2_Tabell 6a K" xfId="18441" xr:uid="{00000000-0005-0000-0000-00008EB10000}"/>
    <cellStyle name="40% - Dekorfärg6 2 2 3 2 3 2 3" xfId="13152" xr:uid="{00000000-0005-0000-0000-00008FB10000}"/>
    <cellStyle name="40% - Dekorfärg6 2 2 3 2 3 2 4" xfId="30649" xr:uid="{00000000-0005-0000-0000-000090B10000}"/>
    <cellStyle name="40% - Dekorfärg6 2 2 3 2 3 2_Tabell 6a K" xfId="22515" xr:uid="{00000000-0005-0000-0000-000091B10000}"/>
    <cellStyle name="40% - Dekorfärg6 2 2 3 2 3 3" xfId="6460" xr:uid="{00000000-0005-0000-0000-000092B10000}"/>
    <cellStyle name="40% - Dekorfärg6 2 2 3 2 3 3 2" xfId="15345" xr:uid="{00000000-0005-0000-0000-000093B10000}"/>
    <cellStyle name="40% - Dekorfärg6 2 2 3 2 3 3 3" xfId="32842" xr:uid="{00000000-0005-0000-0000-000094B10000}"/>
    <cellStyle name="40% - Dekorfärg6 2 2 3 2 3 3_Tabell 6a K" xfId="22734" xr:uid="{00000000-0005-0000-0000-000095B10000}"/>
    <cellStyle name="40% - Dekorfärg6 2 2 3 2 3 4" xfId="10960" xr:uid="{00000000-0005-0000-0000-000096B10000}"/>
    <cellStyle name="40% - Dekorfärg6 2 2 3 2 3 4 2" xfId="53230" xr:uid="{00000000-0005-0000-0000-000097B10000}"/>
    <cellStyle name="40% - Dekorfärg6 2 2 3 2 3 4 2 2" xfId="53231" xr:uid="{00000000-0005-0000-0000-000098B10000}"/>
    <cellStyle name="40% - Dekorfärg6 2 2 3 2 3 4 3" xfId="53232" xr:uid="{00000000-0005-0000-0000-000099B10000}"/>
    <cellStyle name="40% - Dekorfärg6 2 2 3 2 3 5" xfId="28457" xr:uid="{00000000-0005-0000-0000-00009AB10000}"/>
    <cellStyle name="40% - Dekorfärg6 2 2 3 2 3 6" xfId="53233" xr:uid="{00000000-0005-0000-0000-00009BB10000}"/>
    <cellStyle name="40% - Dekorfärg6 2 2 3 2 3_Tabell 6a K" xfId="22804" xr:uid="{00000000-0005-0000-0000-00009CB10000}"/>
    <cellStyle name="40% - Dekorfärg6 2 2 3 2 4" xfId="2757" xr:uid="{00000000-0005-0000-0000-00009DB10000}"/>
    <cellStyle name="40% - Dekorfärg6 2 2 3 2 4 2" xfId="7143" xr:uid="{00000000-0005-0000-0000-00009EB10000}"/>
    <cellStyle name="40% - Dekorfärg6 2 2 3 2 4 2 2" xfId="16028" xr:uid="{00000000-0005-0000-0000-00009FB10000}"/>
    <cellStyle name="40% - Dekorfärg6 2 2 3 2 4 2 3" xfId="33525" xr:uid="{00000000-0005-0000-0000-0000A0B10000}"/>
    <cellStyle name="40% - Dekorfärg6 2 2 3 2 4 2_Tabell 6a K" xfId="17816" xr:uid="{00000000-0005-0000-0000-0000A1B10000}"/>
    <cellStyle name="40% - Dekorfärg6 2 2 3 2 4 3" xfId="11642" xr:uid="{00000000-0005-0000-0000-0000A2B10000}"/>
    <cellStyle name="40% - Dekorfärg6 2 2 3 2 4 3 2" xfId="53234" xr:uid="{00000000-0005-0000-0000-0000A3B10000}"/>
    <cellStyle name="40% - Dekorfärg6 2 2 3 2 4 3 2 2" xfId="53235" xr:uid="{00000000-0005-0000-0000-0000A4B10000}"/>
    <cellStyle name="40% - Dekorfärg6 2 2 3 2 4 3 3" xfId="53236" xr:uid="{00000000-0005-0000-0000-0000A5B10000}"/>
    <cellStyle name="40% - Dekorfärg6 2 2 3 2 4 4" xfId="29139" xr:uid="{00000000-0005-0000-0000-0000A6B10000}"/>
    <cellStyle name="40% - Dekorfärg6 2 2 3 2 4 5" xfId="53237" xr:uid="{00000000-0005-0000-0000-0000A7B10000}"/>
    <cellStyle name="40% - Dekorfärg6 2 2 3 2 4_Tabell 6a K" xfId="20892" xr:uid="{00000000-0005-0000-0000-0000A8B10000}"/>
    <cellStyle name="40% - Dekorfärg6 2 2 3 2 5" xfId="4950" xr:uid="{00000000-0005-0000-0000-0000A9B10000}"/>
    <cellStyle name="40% - Dekorfärg6 2 2 3 2 5 2" xfId="13835" xr:uid="{00000000-0005-0000-0000-0000AAB10000}"/>
    <cellStyle name="40% - Dekorfärg6 2 2 3 2 5 3" xfId="31332" xr:uid="{00000000-0005-0000-0000-0000ABB10000}"/>
    <cellStyle name="40% - Dekorfärg6 2 2 3 2 5_Tabell 6a K" xfId="24222" xr:uid="{00000000-0005-0000-0000-0000ACB10000}"/>
    <cellStyle name="40% - Dekorfärg6 2 2 3 2 6" xfId="9450" xr:uid="{00000000-0005-0000-0000-0000ADB10000}"/>
    <cellStyle name="40% - Dekorfärg6 2 2 3 2 6 2" xfId="53238" xr:uid="{00000000-0005-0000-0000-0000AEB10000}"/>
    <cellStyle name="40% - Dekorfärg6 2 2 3 2 6 2 2" xfId="53239" xr:uid="{00000000-0005-0000-0000-0000AFB10000}"/>
    <cellStyle name="40% - Dekorfärg6 2 2 3 2 6 3" xfId="53240" xr:uid="{00000000-0005-0000-0000-0000B0B10000}"/>
    <cellStyle name="40% - Dekorfärg6 2 2 3 2 7" xfId="26947" xr:uid="{00000000-0005-0000-0000-0000B1B10000}"/>
    <cellStyle name="40% - Dekorfärg6 2 2 3 2 8" xfId="53241" xr:uid="{00000000-0005-0000-0000-0000B2B10000}"/>
    <cellStyle name="40% - Dekorfärg6 2 2 3 2_Tabell 6a K" xfId="20109" xr:uid="{00000000-0005-0000-0000-0000B3B10000}"/>
    <cellStyle name="40% - Dekorfärg6 2 2 3 3" xfId="777" xr:uid="{00000000-0005-0000-0000-0000B4B10000}"/>
    <cellStyle name="40% - Dekorfärg6 2 2 3 3 2" xfId="2077" xr:uid="{00000000-0005-0000-0000-0000B5B10000}"/>
    <cellStyle name="40% - Dekorfärg6 2 2 3 3 2 2" xfId="4269" xr:uid="{00000000-0005-0000-0000-0000B6B10000}"/>
    <cellStyle name="40% - Dekorfärg6 2 2 3 3 2 2 2" xfId="8655" xr:uid="{00000000-0005-0000-0000-0000B7B10000}"/>
    <cellStyle name="40% - Dekorfärg6 2 2 3 3 2 2 2 2" xfId="17540" xr:uid="{00000000-0005-0000-0000-0000B8B10000}"/>
    <cellStyle name="40% - Dekorfärg6 2 2 3 3 2 2 2 2 2" xfId="53242" xr:uid="{00000000-0005-0000-0000-0000B9B10000}"/>
    <cellStyle name="40% - Dekorfärg6 2 2 3 3 2 2 2 3" xfId="35037" xr:uid="{00000000-0005-0000-0000-0000BAB10000}"/>
    <cellStyle name="40% - Dekorfärg6 2 2 3 3 2 2 2_Tabell 6a K" xfId="21423" xr:uid="{00000000-0005-0000-0000-0000BBB10000}"/>
    <cellStyle name="40% - Dekorfärg6 2 2 3 3 2 2 3" xfId="13154" xr:uid="{00000000-0005-0000-0000-0000BCB10000}"/>
    <cellStyle name="40% - Dekorfärg6 2 2 3 3 2 2 4" xfId="30651" xr:uid="{00000000-0005-0000-0000-0000BDB10000}"/>
    <cellStyle name="40% - Dekorfärg6 2 2 3 3 2 2_Tabell 6a K" xfId="18520" xr:uid="{00000000-0005-0000-0000-0000BEB10000}"/>
    <cellStyle name="40% - Dekorfärg6 2 2 3 3 2 3" xfId="6462" xr:uid="{00000000-0005-0000-0000-0000BFB10000}"/>
    <cellStyle name="40% - Dekorfärg6 2 2 3 3 2 3 2" xfId="15347" xr:uid="{00000000-0005-0000-0000-0000C0B10000}"/>
    <cellStyle name="40% - Dekorfärg6 2 2 3 3 2 3 3" xfId="32844" xr:uid="{00000000-0005-0000-0000-0000C1B10000}"/>
    <cellStyle name="40% - Dekorfärg6 2 2 3 3 2 3_Tabell 6a K" xfId="18987" xr:uid="{00000000-0005-0000-0000-0000C2B10000}"/>
    <cellStyle name="40% - Dekorfärg6 2 2 3 3 2 4" xfId="10962" xr:uid="{00000000-0005-0000-0000-0000C3B10000}"/>
    <cellStyle name="40% - Dekorfärg6 2 2 3 3 2 4 2" xfId="53243" xr:uid="{00000000-0005-0000-0000-0000C4B10000}"/>
    <cellStyle name="40% - Dekorfärg6 2 2 3 3 2 4 2 2" xfId="53244" xr:uid="{00000000-0005-0000-0000-0000C5B10000}"/>
    <cellStyle name="40% - Dekorfärg6 2 2 3 3 2 4 3" xfId="53245" xr:uid="{00000000-0005-0000-0000-0000C6B10000}"/>
    <cellStyle name="40% - Dekorfärg6 2 2 3 3 2 5" xfId="28459" xr:uid="{00000000-0005-0000-0000-0000C7B10000}"/>
    <cellStyle name="40% - Dekorfärg6 2 2 3 3 2 6" xfId="53246" xr:uid="{00000000-0005-0000-0000-0000C8B10000}"/>
    <cellStyle name="40% - Dekorfärg6 2 2 3 3 2_Tabell 6a K" xfId="23450" xr:uid="{00000000-0005-0000-0000-0000C9B10000}"/>
    <cellStyle name="40% - Dekorfärg6 2 2 3 3 3" xfId="2969" xr:uid="{00000000-0005-0000-0000-0000CAB10000}"/>
    <cellStyle name="40% - Dekorfärg6 2 2 3 3 3 2" xfId="7355" xr:uid="{00000000-0005-0000-0000-0000CBB10000}"/>
    <cellStyle name="40% - Dekorfärg6 2 2 3 3 3 2 2" xfId="16240" xr:uid="{00000000-0005-0000-0000-0000CCB10000}"/>
    <cellStyle name="40% - Dekorfärg6 2 2 3 3 3 2 3" xfId="33737" xr:uid="{00000000-0005-0000-0000-0000CDB10000}"/>
    <cellStyle name="40% - Dekorfärg6 2 2 3 3 3 2_Tabell 6a K" xfId="24327" xr:uid="{00000000-0005-0000-0000-0000CEB10000}"/>
    <cellStyle name="40% - Dekorfärg6 2 2 3 3 3 3" xfId="11854" xr:uid="{00000000-0005-0000-0000-0000CFB10000}"/>
    <cellStyle name="40% - Dekorfärg6 2 2 3 3 3 3 2" xfId="53247" xr:uid="{00000000-0005-0000-0000-0000D0B10000}"/>
    <cellStyle name="40% - Dekorfärg6 2 2 3 3 3 3 2 2" xfId="53248" xr:uid="{00000000-0005-0000-0000-0000D1B10000}"/>
    <cellStyle name="40% - Dekorfärg6 2 2 3 3 3 3 3" xfId="53249" xr:uid="{00000000-0005-0000-0000-0000D2B10000}"/>
    <cellStyle name="40% - Dekorfärg6 2 2 3 3 3 4" xfId="29351" xr:uid="{00000000-0005-0000-0000-0000D3B10000}"/>
    <cellStyle name="40% - Dekorfärg6 2 2 3 3 3 5" xfId="53250" xr:uid="{00000000-0005-0000-0000-0000D4B10000}"/>
    <cellStyle name="40% - Dekorfärg6 2 2 3 3 3_Tabell 6a K" xfId="23063" xr:uid="{00000000-0005-0000-0000-0000D5B10000}"/>
    <cellStyle name="40% - Dekorfärg6 2 2 3 3 4" xfId="5162" xr:uid="{00000000-0005-0000-0000-0000D6B10000}"/>
    <cellStyle name="40% - Dekorfärg6 2 2 3 3 4 2" xfId="14047" xr:uid="{00000000-0005-0000-0000-0000D7B10000}"/>
    <cellStyle name="40% - Dekorfärg6 2 2 3 3 4 3" xfId="31544" xr:uid="{00000000-0005-0000-0000-0000D8B10000}"/>
    <cellStyle name="40% - Dekorfärg6 2 2 3 3 4_Tabell 6a K" xfId="25837" xr:uid="{00000000-0005-0000-0000-0000D9B10000}"/>
    <cellStyle name="40% - Dekorfärg6 2 2 3 3 5" xfId="9662" xr:uid="{00000000-0005-0000-0000-0000DAB10000}"/>
    <cellStyle name="40% - Dekorfärg6 2 2 3 3 5 2" xfId="53251" xr:uid="{00000000-0005-0000-0000-0000DBB10000}"/>
    <cellStyle name="40% - Dekorfärg6 2 2 3 3 5 2 2" xfId="53252" xr:uid="{00000000-0005-0000-0000-0000DCB10000}"/>
    <cellStyle name="40% - Dekorfärg6 2 2 3 3 5 3" xfId="53253" xr:uid="{00000000-0005-0000-0000-0000DDB10000}"/>
    <cellStyle name="40% - Dekorfärg6 2 2 3 3 6" xfId="27159" xr:uid="{00000000-0005-0000-0000-0000DEB10000}"/>
    <cellStyle name="40% - Dekorfärg6 2 2 3 3 7" xfId="53254" xr:uid="{00000000-0005-0000-0000-0000DFB10000}"/>
    <cellStyle name="40% - Dekorfärg6 2 2 3 3_Tabell 6a K" xfId="23720" xr:uid="{00000000-0005-0000-0000-0000E0B10000}"/>
    <cellStyle name="40% - Dekorfärg6 2 2 3 4" xfId="1201" xr:uid="{00000000-0005-0000-0000-0000E1B10000}"/>
    <cellStyle name="40% - Dekorfärg6 2 2 3 4 2" xfId="2078" xr:uid="{00000000-0005-0000-0000-0000E2B10000}"/>
    <cellStyle name="40% - Dekorfärg6 2 2 3 4 2 2" xfId="4270" xr:uid="{00000000-0005-0000-0000-0000E3B10000}"/>
    <cellStyle name="40% - Dekorfärg6 2 2 3 4 2 2 2" xfId="8656" xr:uid="{00000000-0005-0000-0000-0000E4B10000}"/>
    <cellStyle name="40% - Dekorfärg6 2 2 3 4 2 2 2 2" xfId="17541" xr:uid="{00000000-0005-0000-0000-0000E5B10000}"/>
    <cellStyle name="40% - Dekorfärg6 2 2 3 4 2 2 2 2 2" xfId="53255" xr:uid="{00000000-0005-0000-0000-0000E6B10000}"/>
    <cellStyle name="40% - Dekorfärg6 2 2 3 4 2 2 2 3" xfId="35038" xr:uid="{00000000-0005-0000-0000-0000E7B10000}"/>
    <cellStyle name="40% - Dekorfärg6 2 2 3 4 2 2 2_Tabell 6a K" xfId="18814" xr:uid="{00000000-0005-0000-0000-0000E8B10000}"/>
    <cellStyle name="40% - Dekorfärg6 2 2 3 4 2 2 3" xfId="13155" xr:uid="{00000000-0005-0000-0000-0000E9B10000}"/>
    <cellStyle name="40% - Dekorfärg6 2 2 3 4 2 2 4" xfId="30652" xr:uid="{00000000-0005-0000-0000-0000EAB10000}"/>
    <cellStyle name="40% - Dekorfärg6 2 2 3 4 2 2_Tabell 6a K" xfId="19253" xr:uid="{00000000-0005-0000-0000-0000EBB10000}"/>
    <cellStyle name="40% - Dekorfärg6 2 2 3 4 2 3" xfId="6463" xr:uid="{00000000-0005-0000-0000-0000ECB10000}"/>
    <cellStyle name="40% - Dekorfärg6 2 2 3 4 2 3 2" xfId="15348" xr:uid="{00000000-0005-0000-0000-0000EDB10000}"/>
    <cellStyle name="40% - Dekorfärg6 2 2 3 4 2 3 3" xfId="32845" xr:uid="{00000000-0005-0000-0000-0000EEB10000}"/>
    <cellStyle name="40% - Dekorfärg6 2 2 3 4 2 3_Tabell 6a K" xfId="25232" xr:uid="{00000000-0005-0000-0000-0000EFB10000}"/>
    <cellStyle name="40% - Dekorfärg6 2 2 3 4 2 4" xfId="10963" xr:uid="{00000000-0005-0000-0000-0000F0B10000}"/>
    <cellStyle name="40% - Dekorfärg6 2 2 3 4 2 4 2" xfId="53256" xr:uid="{00000000-0005-0000-0000-0000F1B10000}"/>
    <cellStyle name="40% - Dekorfärg6 2 2 3 4 2 4 2 2" xfId="53257" xr:uid="{00000000-0005-0000-0000-0000F2B10000}"/>
    <cellStyle name="40% - Dekorfärg6 2 2 3 4 2 4 3" xfId="53258" xr:uid="{00000000-0005-0000-0000-0000F3B10000}"/>
    <cellStyle name="40% - Dekorfärg6 2 2 3 4 2 5" xfId="28460" xr:uid="{00000000-0005-0000-0000-0000F4B10000}"/>
    <cellStyle name="40% - Dekorfärg6 2 2 3 4 2 6" xfId="53259" xr:uid="{00000000-0005-0000-0000-0000F5B10000}"/>
    <cellStyle name="40% - Dekorfärg6 2 2 3 4 2_Tabell 6a K" xfId="18034" xr:uid="{00000000-0005-0000-0000-0000F6B10000}"/>
    <cellStyle name="40% - Dekorfärg6 2 2 3 4 3" xfId="3393" xr:uid="{00000000-0005-0000-0000-0000F7B10000}"/>
    <cellStyle name="40% - Dekorfärg6 2 2 3 4 3 2" xfId="7779" xr:uid="{00000000-0005-0000-0000-0000F8B10000}"/>
    <cellStyle name="40% - Dekorfärg6 2 2 3 4 3 2 2" xfId="16664" xr:uid="{00000000-0005-0000-0000-0000F9B10000}"/>
    <cellStyle name="40% - Dekorfärg6 2 2 3 4 3 2 3" xfId="34161" xr:uid="{00000000-0005-0000-0000-0000FAB10000}"/>
    <cellStyle name="40% - Dekorfärg6 2 2 3 4 3 2_Tabell 6a K" xfId="22029" xr:uid="{00000000-0005-0000-0000-0000FBB10000}"/>
    <cellStyle name="40% - Dekorfärg6 2 2 3 4 3 3" xfId="12278" xr:uid="{00000000-0005-0000-0000-0000FCB10000}"/>
    <cellStyle name="40% - Dekorfärg6 2 2 3 4 3 3 2" xfId="53260" xr:uid="{00000000-0005-0000-0000-0000FDB10000}"/>
    <cellStyle name="40% - Dekorfärg6 2 2 3 4 3 3 2 2" xfId="53261" xr:uid="{00000000-0005-0000-0000-0000FEB10000}"/>
    <cellStyle name="40% - Dekorfärg6 2 2 3 4 3 3 3" xfId="53262" xr:uid="{00000000-0005-0000-0000-0000FFB10000}"/>
    <cellStyle name="40% - Dekorfärg6 2 2 3 4 3 4" xfId="29775" xr:uid="{00000000-0005-0000-0000-000000B20000}"/>
    <cellStyle name="40% - Dekorfärg6 2 2 3 4 3 5" xfId="53263" xr:uid="{00000000-0005-0000-0000-000001B20000}"/>
    <cellStyle name="40% - Dekorfärg6 2 2 3 4 3_Tabell 6a K" xfId="19984" xr:uid="{00000000-0005-0000-0000-000002B20000}"/>
    <cellStyle name="40% - Dekorfärg6 2 2 3 4 4" xfId="5586" xr:uid="{00000000-0005-0000-0000-000003B20000}"/>
    <cellStyle name="40% - Dekorfärg6 2 2 3 4 4 2" xfId="14471" xr:uid="{00000000-0005-0000-0000-000004B20000}"/>
    <cellStyle name="40% - Dekorfärg6 2 2 3 4 4 3" xfId="31968" xr:uid="{00000000-0005-0000-0000-000005B20000}"/>
    <cellStyle name="40% - Dekorfärg6 2 2 3 4 4_Tabell 6a K" xfId="24247" xr:uid="{00000000-0005-0000-0000-000006B20000}"/>
    <cellStyle name="40% - Dekorfärg6 2 2 3 4 5" xfId="10086" xr:uid="{00000000-0005-0000-0000-000007B20000}"/>
    <cellStyle name="40% - Dekorfärg6 2 2 3 4 5 2" xfId="53264" xr:uid="{00000000-0005-0000-0000-000008B20000}"/>
    <cellStyle name="40% - Dekorfärg6 2 2 3 4 5 2 2" xfId="53265" xr:uid="{00000000-0005-0000-0000-000009B20000}"/>
    <cellStyle name="40% - Dekorfärg6 2 2 3 4 5 3" xfId="53266" xr:uid="{00000000-0005-0000-0000-00000AB20000}"/>
    <cellStyle name="40% - Dekorfärg6 2 2 3 4 6" xfId="27583" xr:uid="{00000000-0005-0000-0000-00000BB20000}"/>
    <cellStyle name="40% - Dekorfärg6 2 2 3 4 7" xfId="53267" xr:uid="{00000000-0005-0000-0000-00000CB20000}"/>
    <cellStyle name="40% - Dekorfärg6 2 2 3 4_Tabell 6a K" xfId="21227" xr:uid="{00000000-0005-0000-0000-00000DB20000}"/>
    <cellStyle name="40% - Dekorfärg6 2 2 3 5" xfId="2074" xr:uid="{00000000-0005-0000-0000-00000EB20000}"/>
    <cellStyle name="40% - Dekorfärg6 2 2 3 5 2" xfId="4266" xr:uid="{00000000-0005-0000-0000-00000FB20000}"/>
    <cellStyle name="40% - Dekorfärg6 2 2 3 5 2 2" xfId="8652" xr:uid="{00000000-0005-0000-0000-000010B20000}"/>
    <cellStyle name="40% - Dekorfärg6 2 2 3 5 2 2 2" xfId="17537" xr:uid="{00000000-0005-0000-0000-000011B20000}"/>
    <cellStyle name="40% - Dekorfärg6 2 2 3 5 2 2 2 2" xfId="53268" xr:uid="{00000000-0005-0000-0000-000012B20000}"/>
    <cellStyle name="40% - Dekorfärg6 2 2 3 5 2 2 3" xfId="35034" xr:uid="{00000000-0005-0000-0000-000013B20000}"/>
    <cellStyle name="40% - Dekorfärg6 2 2 3 5 2 2_Tabell 6a K" xfId="25633" xr:uid="{00000000-0005-0000-0000-000014B20000}"/>
    <cellStyle name="40% - Dekorfärg6 2 2 3 5 2 3" xfId="13151" xr:uid="{00000000-0005-0000-0000-000015B20000}"/>
    <cellStyle name="40% - Dekorfärg6 2 2 3 5 2 4" xfId="30648" xr:uid="{00000000-0005-0000-0000-000016B20000}"/>
    <cellStyle name="40% - Dekorfärg6 2 2 3 5 2_Tabell 6a K" xfId="23730" xr:uid="{00000000-0005-0000-0000-000017B20000}"/>
    <cellStyle name="40% - Dekorfärg6 2 2 3 5 3" xfId="6459" xr:uid="{00000000-0005-0000-0000-000018B20000}"/>
    <cellStyle name="40% - Dekorfärg6 2 2 3 5 3 2" xfId="15344" xr:uid="{00000000-0005-0000-0000-000019B20000}"/>
    <cellStyle name="40% - Dekorfärg6 2 2 3 5 3 3" xfId="32841" xr:uid="{00000000-0005-0000-0000-00001AB20000}"/>
    <cellStyle name="40% - Dekorfärg6 2 2 3 5 3_Tabell 6a K" xfId="26146" xr:uid="{00000000-0005-0000-0000-00001BB20000}"/>
    <cellStyle name="40% - Dekorfärg6 2 2 3 5 4" xfId="10959" xr:uid="{00000000-0005-0000-0000-00001CB20000}"/>
    <cellStyle name="40% - Dekorfärg6 2 2 3 5 4 2" xfId="53269" xr:uid="{00000000-0005-0000-0000-00001DB20000}"/>
    <cellStyle name="40% - Dekorfärg6 2 2 3 5 4 2 2" xfId="53270" xr:uid="{00000000-0005-0000-0000-00001EB20000}"/>
    <cellStyle name="40% - Dekorfärg6 2 2 3 5 4 3" xfId="53271" xr:uid="{00000000-0005-0000-0000-00001FB20000}"/>
    <cellStyle name="40% - Dekorfärg6 2 2 3 5 5" xfId="28456" xr:uid="{00000000-0005-0000-0000-000020B20000}"/>
    <cellStyle name="40% - Dekorfärg6 2 2 3 5 6" xfId="53272" xr:uid="{00000000-0005-0000-0000-000021B20000}"/>
    <cellStyle name="40% - Dekorfärg6 2 2 3 5_Tabell 6a K" xfId="19932" xr:uid="{00000000-0005-0000-0000-000022B20000}"/>
    <cellStyle name="40% - Dekorfärg6 2 2 3 6" xfId="2545" xr:uid="{00000000-0005-0000-0000-000023B20000}"/>
    <cellStyle name="40% - Dekorfärg6 2 2 3 6 2" xfId="6931" xr:uid="{00000000-0005-0000-0000-000024B20000}"/>
    <cellStyle name="40% - Dekorfärg6 2 2 3 6 2 2" xfId="15816" xr:uid="{00000000-0005-0000-0000-000025B20000}"/>
    <cellStyle name="40% - Dekorfärg6 2 2 3 6 2 3" xfId="33313" xr:uid="{00000000-0005-0000-0000-000026B20000}"/>
    <cellStyle name="40% - Dekorfärg6 2 2 3 6 2_Tabell 6a K" xfId="23156" xr:uid="{00000000-0005-0000-0000-000027B20000}"/>
    <cellStyle name="40% - Dekorfärg6 2 2 3 6 3" xfId="11430" xr:uid="{00000000-0005-0000-0000-000028B20000}"/>
    <cellStyle name="40% - Dekorfärg6 2 2 3 6 3 2" xfId="53273" xr:uid="{00000000-0005-0000-0000-000029B20000}"/>
    <cellStyle name="40% - Dekorfärg6 2 2 3 6 3 2 2" xfId="53274" xr:uid="{00000000-0005-0000-0000-00002AB20000}"/>
    <cellStyle name="40% - Dekorfärg6 2 2 3 6 3 3" xfId="53275" xr:uid="{00000000-0005-0000-0000-00002BB20000}"/>
    <cellStyle name="40% - Dekorfärg6 2 2 3 6 4" xfId="28927" xr:uid="{00000000-0005-0000-0000-00002CB20000}"/>
    <cellStyle name="40% - Dekorfärg6 2 2 3 6 5" xfId="53276" xr:uid="{00000000-0005-0000-0000-00002DB20000}"/>
    <cellStyle name="40% - Dekorfärg6 2 2 3 6_Tabell 6a K" xfId="19252" xr:uid="{00000000-0005-0000-0000-00002EB20000}"/>
    <cellStyle name="40% - Dekorfärg6 2 2 3 7" xfId="4738" xr:uid="{00000000-0005-0000-0000-00002FB20000}"/>
    <cellStyle name="40% - Dekorfärg6 2 2 3 7 2" xfId="13623" xr:uid="{00000000-0005-0000-0000-000030B20000}"/>
    <cellStyle name="40% - Dekorfärg6 2 2 3 7 3" xfId="31120" xr:uid="{00000000-0005-0000-0000-000031B20000}"/>
    <cellStyle name="40% - Dekorfärg6 2 2 3 7_Tabell 6a K" xfId="24394" xr:uid="{00000000-0005-0000-0000-000032B20000}"/>
    <cellStyle name="40% - Dekorfärg6 2 2 3 8" xfId="9238" xr:uid="{00000000-0005-0000-0000-000033B20000}"/>
    <cellStyle name="40% - Dekorfärg6 2 2 3 8 2" xfId="53277" xr:uid="{00000000-0005-0000-0000-000034B20000}"/>
    <cellStyle name="40% - Dekorfärg6 2 2 3 8 2 2" xfId="53278" xr:uid="{00000000-0005-0000-0000-000035B20000}"/>
    <cellStyle name="40% - Dekorfärg6 2 2 3 8 3" xfId="53279" xr:uid="{00000000-0005-0000-0000-000036B20000}"/>
    <cellStyle name="40% - Dekorfärg6 2 2 3 9" xfId="26735" xr:uid="{00000000-0005-0000-0000-000037B20000}"/>
    <cellStyle name="40% - Dekorfärg6 2 2 3_Tabell 6a K" xfId="22155" xr:uid="{00000000-0005-0000-0000-000038B20000}"/>
    <cellStyle name="40% - Dekorfärg6 2 2 4" xfId="232" xr:uid="{00000000-0005-0000-0000-000039B20000}"/>
    <cellStyle name="40% - Dekorfärg6 2 2 4 10" xfId="53280" xr:uid="{00000000-0005-0000-0000-00003AB20000}"/>
    <cellStyle name="40% - Dekorfärg6 2 2 4 11" xfId="53281" xr:uid="{00000000-0005-0000-0000-00003BB20000}"/>
    <cellStyle name="40% - Dekorfärg6 2 2 4 2" xfId="444" xr:uid="{00000000-0005-0000-0000-00003CB20000}"/>
    <cellStyle name="40% - Dekorfärg6 2 2 4 2 2" xfId="868" xr:uid="{00000000-0005-0000-0000-00003DB20000}"/>
    <cellStyle name="40% - Dekorfärg6 2 2 4 2 2 2" xfId="2081" xr:uid="{00000000-0005-0000-0000-00003EB20000}"/>
    <cellStyle name="40% - Dekorfärg6 2 2 4 2 2 2 2" xfId="4273" xr:uid="{00000000-0005-0000-0000-00003FB20000}"/>
    <cellStyle name="40% - Dekorfärg6 2 2 4 2 2 2 2 2" xfId="8659" xr:uid="{00000000-0005-0000-0000-000040B20000}"/>
    <cellStyle name="40% - Dekorfärg6 2 2 4 2 2 2 2 2 2" xfId="17544" xr:uid="{00000000-0005-0000-0000-000041B20000}"/>
    <cellStyle name="40% - Dekorfärg6 2 2 4 2 2 2 2 2 2 2" xfId="53282" xr:uid="{00000000-0005-0000-0000-000042B20000}"/>
    <cellStyle name="40% - Dekorfärg6 2 2 4 2 2 2 2 2 3" xfId="35041" xr:uid="{00000000-0005-0000-0000-000043B20000}"/>
    <cellStyle name="40% - Dekorfärg6 2 2 4 2 2 2 2 2_Tabell 6a K" xfId="25498" xr:uid="{00000000-0005-0000-0000-000044B20000}"/>
    <cellStyle name="40% - Dekorfärg6 2 2 4 2 2 2 2 3" xfId="13158" xr:uid="{00000000-0005-0000-0000-000045B20000}"/>
    <cellStyle name="40% - Dekorfärg6 2 2 4 2 2 2 2 4" xfId="30655" xr:uid="{00000000-0005-0000-0000-000046B20000}"/>
    <cellStyle name="40% - Dekorfärg6 2 2 4 2 2 2 2_Tabell 6a K" xfId="23594" xr:uid="{00000000-0005-0000-0000-000047B20000}"/>
    <cellStyle name="40% - Dekorfärg6 2 2 4 2 2 2 3" xfId="6466" xr:uid="{00000000-0005-0000-0000-000048B20000}"/>
    <cellStyle name="40% - Dekorfärg6 2 2 4 2 2 2 3 2" xfId="15351" xr:uid="{00000000-0005-0000-0000-000049B20000}"/>
    <cellStyle name="40% - Dekorfärg6 2 2 4 2 2 2 3 3" xfId="32848" xr:uid="{00000000-0005-0000-0000-00004AB20000}"/>
    <cellStyle name="40% - Dekorfärg6 2 2 4 2 2 2 3_Tabell 6a K" xfId="21684" xr:uid="{00000000-0005-0000-0000-00004BB20000}"/>
    <cellStyle name="40% - Dekorfärg6 2 2 4 2 2 2 4" xfId="10966" xr:uid="{00000000-0005-0000-0000-00004CB20000}"/>
    <cellStyle name="40% - Dekorfärg6 2 2 4 2 2 2 4 2" xfId="53283" xr:uid="{00000000-0005-0000-0000-00004DB20000}"/>
    <cellStyle name="40% - Dekorfärg6 2 2 4 2 2 2 4 2 2" xfId="53284" xr:uid="{00000000-0005-0000-0000-00004EB20000}"/>
    <cellStyle name="40% - Dekorfärg6 2 2 4 2 2 2 4 3" xfId="53285" xr:uid="{00000000-0005-0000-0000-00004FB20000}"/>
    <cellStyle name="40% - Dekorfärg6 2 2 4 2 2 2 5" xfId="28463" xr:uid="{00000000-0005-0000-0000-000050B20000}"/>
    <cellStyle name="40% - Dekorfärg6 2 2 4 2 2 2 6" xfId="53286" xr:uid="{00000000-0005-0000-0000-000051B20000}"/>
    <cellStyle name="40% - Dekorfärg6 2 2 4 2 2 2_Tabell 6a K" xfId="23088" xr:uid="{00000000-0005-0000-0000-000052B20000}"/>
    <cellStyle name="40% - Dekorfärg6 2 2 4 2 2 3" xfId="3060" xr:uid="{00000000-0005-0000-0000-000053B20000}"/>
    <cellStyle name="40% - Dekorfärg6 2 2 4 2 2 3 2" xfId="7446" xr:uid="{00000000-0005-0000-0000-000054B20000}"/>
    <cellStyle name="40% - Dekorfärg6 2 2 4 2 2 3 2 2" xfId="16331" xr:uid="{00000000-0005-0000-0000-000055B20000}"/>
    <cellStyle name="40% - Dekorfärg6 2 2 4 2 2 3 2 3" xfId="33828" xr:uid="{00000000-0005-0000-0000-000056B20000}"/>
    <cellStyle name="40% - Dekorfärg6 2 2 4 2 2 3 2_Tabell 6a K" xfId="21981" xr:uid="{00000000-0005-0000-0000-000057B20000}"/>
    <cellStyle name="40% - Dekorfärg6 2 2 4 2 2 3 3" xfId="11945" xr:uid="{00000000-0005-0000-0000-000058B20000}"/>
    <cellStyle name="40% - Dekorfärg6 2 2 4 2 2 3 3 2" xfId="53287" xr:uid="{00000000-0005-0000-0000-000059B20000}"/>
    <cellStyle name="40% - Dekorfärg6 2 2 4 2 2 3 3 2 2" xfId="53288" xr:uid="{00000000-0005-0000-0000-00005AB20000}"/>
    <cellStyle name="40% - Dekorfärg6 2 2 4 2 2 3 3 3" xfId="53289" xr:uid="{00000000-0005-0000-0000-00005BB20000}"/>
    <cellStyle name="40% - Dekorfärg6 2 2 4 2 2 3 4" xfId="29442" xr:uid="{00000000-0005-0000-0000-00005CB20000}"/>
    <cellStyle name="40% - Dekorfärg6 2 2 4 2 2 3 5" xfId="53290" xr:uid="{00000000-0005-0000-0000-00005DB20000}"/>
    <cellStyle name="40% - Dekorfärg6 2 2 4 2 2 3_Tabell 6a K" xfId="17842" xr:uid="{00000000-0005-0000-0000-00005EB20000}"/>
    <cellStyle name="40% - Dekorfärg6 2 2 4 2 2 4" xfId="5253" xr:uid="{00000000-0005-0000-0000-00005FB20000}"/>
    <cellStyle name="40% - Dekorfärg6 2 2 4 2 2 4 2" xfId="14138" xr:uid="{00000000-0005-0000-0000-000060B20000}"/>
    <cellStyle name="40% - Dekorfärg6 2 2 4 2 2 4 3" xfId="31635" xr:uid="{00000000-0005-0000-0000-000061B20000}"/>
    <cellStyle name="40% - Dekorfärg6 2 2 4 2 2 4_Tabell 6a K" xfId="18367" xr:uid="{00000000-0005-0000-0000-000062B20000}"/>
    <cellStyle name="40% - Dekorfärg6 2 2 4 2 2 5" xfId="9753" xr:uid="{00000000-0005-0000-0000-000063B20000}"/>
    <cellStyle name="40% - Dekorfärg6 2 2 4 2 2 5 2" xfId="53291" xr:uid="{00000000-0005-0000-0000-000064B20000}"/>
    <cellStyle name="40% - Dekorfärg6 2 2 4 2 2 5 2 2" xfId="53292" xr:uid="{00000000-0005-0000-0000-000065B20000}"/>
    <cellStyle name="40% - Dekorfärg6 2 2 4 2 2 5 3" xfId="53293" xr:uid="{00000000-0005-0000-0000-000066B20000}"/>
    <cellStyle name="40% - Dekorfärg6 2 2 4 2 2 6" xfId="27250" xr:uid="{00000000-0005-0000-0000-000067B20000}"/>
    <cellStyle name="40% - Dekorfärg6 2 2 4 2 2 7" xfId="53294" xr:uid="{00000000-0005-0000-0000-000068B20000}"/>
    <cellStyle name="40% - Dekorfärg6 2 2 4 2 2_Tabell 6a K" xfId="19019" xr:uid="{00000000-0005-0000-0000-000069B20000}"/>
    <cellStyle name="40% - Dekorfärg6 2 2 4 2 3" xfId="2080" xr:uid="{00000000-0005-0000-0000-00006AB20000}"/>
    <cellStyle name="40% - Dekorfärg6 2 2 4 2 3 2" xfId="4272" xr:uid="{00000000-0005-0000-0000-00006BB20000}"/>
    <cellStyle name="40% - Dekorfärg6 2 2 4 2 3 2 2" xfId="8658" xr:uid="{00000000-0005-0000-0000-00006CB20000}"/>
    <cellStyle name="40% - Dekorfärg6 2 2 4 2 3 2 2 2" xfId="17543" xr:uid="{00000000-0005-0000-0000-00006DB20000}"/>
    <cellStyle name="40% - Dekorfärg6 2 2 4 2 3 2 2 2 2" xfId="53295" xr:uid="{00000000-0005-0000-0000-00006EB20000}"/>
    <cellStyle name="40% - Dekorfärg6 2 2 4 2 3 2 2 3" xfId="35040" xr:uid="{00000000-0005-0000-0000-00006FB20000}"/>
    <cellStyle name="40% - Dekorfärg6 2 2 4 2 3 2 2_Tabell 6a K" xfId="20611" xr:uid="{00000000-0005-0000-0000-000070B20000}"/>
    <cellStyle name="40% - Dekorfärg6 2 2 4 2 3 2 3" xfId="13157" xr:uid="{00000000-0005-0000-0000-000071B20000}"/>
    <cellStyle name="40% - Dekorfärg6 2 2 4 2 3 2 4" xfId="30654" xr:uid="{00000000-0005-0000-0000-000072B20000}"/>
    <cellStyle name="40% - Dekorfärg6 2 2 4 2 3 2_Tabell 6a K" xfId="21768" xr:uid="{00000000-0005-0000-0000-000073B20000}"/>
    <cellStyle name="40% - Dekorfärg6 2 2 4 2 3 3" xfId="6465" xr:uid="{00000000-0005-0000-0000-000074B20000}"/>
    <cellStyle name="40% - Dekorfärg6 2 2 4 2 3 3 2" xfId="15350" xr:uid="{00000000-0005-0000-0000-000075B20000}"/>
    <cellStyle name="40% - Dekorfärg6 2 2 4 2 3 3 3" xfId="32847" xr:uid="{00000000-0005-0000-0000-000076B20000}"/>
    <cellStyle name="40% - Dekorfärg6 2 2 4 2 3 3_Tabell 6a K" xfId="23327" xr:uid="{00000000-0005-0000-0000-000077B20000}"/>
    <cellStyle name="40% - Dekorfärg6 2 2 4 2 3 4" xfId="10965" xr:uid="{00000000-0005-0000-0000-000078B20000}"/>
    <cellStyle name="40% - Dekorfärg6 2 2 4 2 3 4 2" xfId="53296" xr:uid="{00000000-0005-0000-0000-000079B20000}"/>
    <cellStyle name="40% - Dekorfärg6 2 2 4 2 3 4 2 2" xfId="53297" xr:uid="{00000000-0005-0000-0000-00007AB20000}"/>
    <cellStyle name="40% - Dekorfärg6 2 2 4 2 3 4 3" xfId="53298" xr:uid="{00000000-0005-0000-0000-00007BB20000}"/>
    <cellStyle name="40% - Dekorfärg6 2 2 4 2 3 5" xfId="28462" xr:uid="{00000000-0005-0000-0000-00007CB20000}"/>
    <cellStyle name="40% - Dekorfärg6 2 2 4 2 3 6" xfId="53299" xr:uid="{00000000-0005-0000-0000-00007DB20000}"/>
    <cellStyle name="40% - Dekorfärg6 2 2 4 2 3_Tabell 6a K" xfId="21240" xr:uid="{00000000-0005-0000-0000-00007EB20000}"/>
    <cellStyle name="40% - Dekorfärg6 2 2 4 2 4" xfId="2636" xr:uid="{00000000-0005-0000-0000-00007FB20000}"/>
    <cellStyle name="40% - Dekorfärg6 2 2 4 2 4 2" xfId="7022" xr:uid="{00000000-0005-0000-0000-000080B20000}"/>
    <cellStyle name="40% - Dekorfärg6 2 2 4 2 4 2 2" xfId="15907" xr:uid="{00000000-0005-0000-0000-000081B20000}"/>
    <cellStyle name="40% - Dekorfärg6 2 2 4 2 4 2 3" xfId="33404" xr:uid="{00000000-0005-0000-0000-000082B20000}"/>
    <cellStyle name="40% - Dekorfärg6 2 2 4 2 4 2_Tabell 6a K" xfId="22182" xr:uid="{00000000-0005-0000-0000-000083B20000}"/>
    <cellStyle name="40% - Dekorfärg6 2 2 4 2 4 3" xfId="11521" xr:uid="{00000000-0005-0000-0000-000084B20000}"/>
    <cellStyle name="40% - Dekorfärg6 2 2 4 2 4 3 2" xfId="53300" xr:uid="{00000000-0005-0000-0000-000085B20000}"/>
    <cellStyle name="40% - Dekorfärg6 2 2 4 2 4 3 2 2" xfId="53301" xr:uid="{00000000-0005-0000-0000-000086B20000}"/>
    <cellStyle name="40% - Dekorfärg6 2 2 4 2 4 3 3" xfId="53302" xr:uid="{00000000-0005-0000-0000-000087B20000}"/>
    <cellStyle name="40% - Dekorfärg6 2 2 4 2 4 4" xfId="29018" xr:uid="{00000000-0005-0000-0000-000088B20000}"/>
    <cellStyle name="40% - Dekorfärg6 2 2 4 2 4 5" xfId="53303" xr:uid="{00000000-0005-0000-0000-000089B20000}"/>
    <cellStyle name="40% - Dekorfärg6 2 2 4 2 4_Tabell 6a K" xfId="26025" xr:uid="{00000000-0005-0000-0000-00008AB20000}"/>
    <cellStyle name="40% - Dekorfärg6 2 2 4 2 5" xfId="4829" xr:uid="{00000000-0005-0000-0000-00008BB20000}"/>
    <cellStyle name="40% - Dekorfärg6 2 2 4 2 5 2" xfId="13714" xr:uid="{00000000-0005-0000-0000-00008CB20000}"/>
    <cellStyle name="40% - Dekorfärg6 2 2 4 2 5 3" xfId="31211" xr:uid="{00000000-0005-0000-0000-00008DB20000}"/>
    <cellStyle name="40% - Dekorfärg6 2 2 4 2 5_Tabell 6a K" xfId="8948" xr:uid="{00000000-0005-0000-0000-00008EB20000}"/>
    <cellStyle name="40% - Dekorfärg6 2 2 4 2 6" xfId="9329" xr:uid="{00000000-0005-0000-0000-00008FB20000}"/>
    <cellStyle name="40% - Dekorfärg6 2 2 4 2 6 2" xfId="53304" xr:uid="{00000000-0005-0000-0000-000090B20000}"/>
    <cellStyle name="40% - Dekorfärg6 2 2 4 2 6 2 2" xfId="53305" xr:uid="{00000000-0005-0000-0000-000091B20000}"/>
    <cellStyle name="40% - Dekorfärg6 2 2 4 2 6 3" xfId="53306" xr:uid="{00000000-0005-0000-0000-000092B20000}"/>
    <cellStyle name="40% - Dekorfärg6 2 2 4 2 7" xfId="26826" xr:uid="{00000000-0005-0000-0000-000093B20000}"/>
    <cellStyle name="40% - Dekorfärg6 2 2 4 2 8" xfId="53307" xr:uid="{00000000-0005-0000-0000-000094B20000}"/>
    <cellStyle name="40% - Dekorfärg6 2 2 4 2_Tabell 6a K" xfId="24705" xr:uid="{00000000-0005-0000-0000-000095B20000}"/>
    <cellStyle name="40% - Dekorfärg6 2 2 4 3" xfId="656" xr:uid="{00000000-0005-0000-0000-000096B20000}"/>
    <cellStyle name="40% - Dekorfärg6 2 2 4 3 2" xfId="2082" xr:uid="{00000000-0005-0000-0000-000097B20000}"/>
    <cellStyle name="40% - Dekorfärg6 2 2 4 3 2 2" xfId="4274" xr:uid="{00000000-0005-0000-0000-000098B20000}"/>
    <cellStyle name="40% - Dekorfärg6 2 2 4 3 2 2 2" xfId="8660" xr:uid="{00000000-0005-0000-0000-000099B20000}"/>
    <cellStyle name="40% - Dekorfärg6 2 2 4 3 2 2 2 2" xfId="17545" xr:uid="{00000000-0005-0000-0000-00009AB20000}"/>
    <cellStyle name="40% - Dekorfärg6 2 2 4 3 2 2 2 2 2" xfId="53308" xr:uid="{00000000-0005-0000-0000-00009BB20000}"/>
    <cellStyle name="40% - Dekorfärg6 2 2 4 3 2 2 2 3" xfId="35042" xr:uid="{00000000-0005-0000-0000-00009CB20000}"/>
    <cellStyle name="40% - Dekorfärg6 2 2 4 3 2 2 2_Tabell 6a K" xfId="22780" xr:uid="{00000000-0005-0000-0000-00009DB20000}"/>
    <cellStyle name="40% - Dekorfärg6 2 2 4 3 2 2 3" xfId="13159" xr:uid="{00000000-0005-0000-0000-00009EB20000}"/>
    <cellStyle name="40% - Dekorfärg6 2 2 4 3 2 2 4" xfId="30656" xr:uid="{00000000-0005-0000-0000-00009FB20000}"/>
    <cellStyle name="40% - Dekorfärg6 2 2 4 3 2 2_Tabell 6a K" xfId="22779" xr:uid="{00000000-0005-0000-0000-0000A0B20000}"/>
    <cellStyle name="40% - Dekorfärg6 2 2 4 3 2 3" xfId="6467" xr:uid="{00000000-0005-0000-0000-0000A1B20000}"/>
    <cellStyle name="40% - Dekorfärg6 2 2 4 3 2 3 2" xfId="15352" xr:uid="{00000000-0005-0000-0000-0000A2B20000}"/>
    <cellStyle name="40% - Dekorfärg6 2 2 4 3 2 3 3" xfId="32849" xr:uid="{00000000-0005-0000-0000-0000A3B20000}"/>
    <cellStyle name="40% - Dekorfärg6 2 2 4 3 2 3_Tabell 6a K" xfId="25326" xr:uid="{00000000-0005-0000-0000-0000A4B20000}"/>
    <cellStyle name="40% - Dekorfärg6 2 2 4 3 2 4" xfId="10967" xr:uid="{00000000-0005-0000-0000-0000A5B20000}"/>
    <cellStyle name="40% - Dekorfärg6 2 2 4 3 2 4 2" xfId="53309" xr:uid="{00000000-0005-0000-0000-0000A6B20000}"/>
    <cellStyle name="40% - Dekorfärg6 2 2 4 3 2 4 2 2" xfId="53310" xr:uid="{00000000-0005-0000-0000-0000A7B20000}"/>
    <cellStyle name="40% - Dekorfärg6 2 2 4 3 2 4 3" xfId="53311" xr:uid="{00000000-0005-0000-0000-0000A8B20000}"/>
    <cellStyle name="40% - Dekorfärg6 2 2 4 3 2 5" xfId="28464" xr:uid="{00000000-0005-0000-0000-0000A9B20000}"/>
    <cellStyle name="40% - Dekorfärg6 2 2 4 3 2 6" xfId="53312" xr:uid="{00000000-0005-0000-0000-0000AAB20000}"/>
    <cellStyle name="40% - Dekorfärg6 2 2 4 3 2_Tabell 6a K" xfId="18537" xr:uid="{00000000-0005-0000-0000-0000ABB20000}"/>
    <cellStyle name="40% - Dekorfärg6 2 2 4 3 3" xfId="2848" xr:uid="{00000000-0005-0000-0000-0000ACB20000}"/>
    <cellStyle name="40% - Dekorfärg6 2 2 4 3 3 2" xfId="7234" xr:uid="{00000000-0005-0000-0000-0000ADB20000}"/>
    <cellStyle name="40% - Dekorfärg6 2 2 4 3 3 2 2" xfId="16119" xr:uid="{00000000-0005-0000-0000-0000AEB20000}"/>
    <cellStyle name="40% - Dekorfärg6 2 2 4 3 3 2 3" xfId="33616" xr:uid="{00000000-0005-0000-0000-0000AFB20000}"/>
    <cellStyle name="40% - Dekorfärg6 2 2 4 3 3 2_Tabell 6a K" xfId="18152" xr:uid="{00000000-0005-0000-0000-0000B0B20000}"/>
    <cellStyle name="40% - Dekorfärg6 2 2 4 3 3 3" xfId="11733" xr:uid="{00000000-0005-0000-0000-0000B1B20000}"/>
    <cellStyle name="40% - Dekorfärg6 2 2 4 3 3 3 2" xfId="53313" xr:uid="{00000000-0005-0000-0000-0000B2B20000}"/>
    <cellStyle name="40% - Dekorfärg6 2 2 4 3 3 3 2 2" xfId="53314" xr:uid="{00000000-0005-0000-0000-0000B3B20000}"/>
    <cellStyle name="40% - Dekorfärg6 2 2 4 3 3 3 3" xfId="53315" xr:uid="{00000000-0005-0000-0000-0000B4B20000}"/>
    <cellStyle name="40% - Dekorfärg6 2 2 4 3 3 4" xfId="29230" xr:uid="{00000000-0005-0000-0000-0000B5B20000}"/>
    <cellStyle name="40% - Dekorfärg6 2 2 4 3 3 5" xfId="53316" xr:uid="{00000000-0005-0000-0000-0000B6B20000}"/>
    <cellStyle name="40% - Dekorfärg6 2 2 4 3 3_Tabell 6a K" xfId="20051" xr:uid="{00000000-0005-0000-0000-0000B7B20000}"/>
    <cellStyle name="40% - Dekorfärg6 2 2 4 3 4" xfId="5041" xr:uid="{00000000-0005-0000-0000-0000B8B20000}"/>
    <cellStyle name="40% - Dekorfärg6 2 2 4 3 4 2" xfId="13926" xr:uid="{00000000-0005-0000-0000-0000B9B20000}"/>
    <cellStyle name="40% - Dekorfärg6 2 2 4 3 4 3" xfId="31423" xr:uid="{00000000-0005-0000-0000-0000BAB20000}"/>
    <cellStyle name="40% - Dekorfärg6 2 2 4 3 4_Tabell 6a K" xfId="23652" xr:uid="{00000000-0005-0000-0000-0000BBB20000}"/>
    <cellStyle name="40% - Dekorfärg6 2 2 4 3 5" xfId="9541" xr:uid="{00000000-0005-0000-0000-0000BCB20000}"/>
    <cellStyle name="40% - Dekorfärg6 2 2 4 3 5 2" xfId="53317" xr:uid="{00000000-0005-0000-0000-0000BDB20000}"/>
    <cellStyle name="40% - Dekorfärg6 2 2 4 3 5 2 2" xfId="53318" xr:uid="{00000000-0005-0000-0000-0000BEB20000}"/>
    <cellStyle name="40% - Dekorfärg6 2 2 4 3 5 3" xfId="53319" xr:uid="{00000000-0005-0000-0000-0000BFB20000}"/>
    <cellStyle name="40% - Dekorfärg6 2 2 4 3 6" xfId="27038" xr:uid="{00000000-0005-0000-0000-0000C0B20000}"/>
    <cellStyle name="40% - Dekorfärg6 2 2 4 3 7" xfId="53320" xr:uid="{00000000-0005-0000-0000-0000C1B20000}"/>
    <cellStyle name="40% - Dekorfärg6 2 2 4 3_Tabell 6a K" xfId="25325" xr:uid="{00000000-0005-0000-0000-0000C2B20000}"/>
    <cellStyle name="40% - Dekorfärg6 2 2 4 4" xfId="1080" xr:uid="{00000000-0005-0000-0000-0000C3B20000}"/>
    <cellStyle name="40% - Dekorfärg6 2 2 4 4 2" xfId="2083" xr:uid="{00000000-0005-0000-0000-0000C4B20000}"/>
    <cellStyle name="40% - Dekorfärg6 2 2 4 4 2 2" xfId="4275" xr:uid="{00000000-0005-0000-0000-0000C5B20000}"/>
    <cellStyle name="40% - Dekorfärg6 2 2 4 4 2 2 2" xfId="8661" xr:uid="{00000000-0005-0000-0000-0000C6B20000}"/>
    <cellStyle name="40% - Dekorfärg6 2 2 4 4 2 2 2 2" xfId="17546" xr:uid="{00000000-0005-0000-0000-0000C7B20000}"/>
    <cellStyle name="40% - Dekorfärg6 2 2 4 4 2 2 2 2 2" xfId="53321" xr:uid="{00000000-0005-0000-0000-0000C8B20000}"/>
    <cellStyle name="40% - Dekorfärg6 2 2 4 4 2 2 2 3" xfId="35043" xr:uid="{00000000-0005-0000-0000-0000C9B20000}"/>
    <cellStyle name="40% - Dekorfärg6 2 2 4 4 2 2 2_Tabell 6a K" xfId="20986" xr:uid="{00000000-0005-0000-0000-0000CAB20000}"/>
    <cellStyle name="40% - Dekorfärg6 2 2 4 4 2 2 3" xfId="13160" xr:uid="{00000000-0005-0000-0000-0000CBB20000}"/>
    <cellStyle name="40% - Dekorfärg6 2 2 4 4 2 2 4" xfId="30657" xr:uid="{00000000-0005-0000-0000-0000CCB20000}"/>
    <cellStyle name="40% - Dekorfärg6 2 2 4 4 2 2_Tabell 6a K" xfId="24951" xr:uid="{00000000-0005-0000-0000-0000CDB20000}"/>
    <cellStyle name="40% - Dekorfärg6 2 2 4 4 2 3" xfId="6468" xr:uid="{00000000-0005-0000-0000-0000CEB20000}"/>
    <cellStyle name="40% - Dekorfärg6 2 2 4 4 2 3 2" xfId="15353" xr:uid="{00000000-0005-0000-0000-0000CFB20000}"/>
    <cellStyle name="40% - Dekorfärg6 2 2 4 4 2 3 3" xfId="32850" xr:uid="{00000000-0005-0000-0000-0000D0B20000}"/>
    <cellStyle name="40% - Dekorfärg6 2 2 4 4 2 3_Tabell 6a K" xfId="23855" xr:uid="{00000000-0005-0000-0000-0000D1B20000}"/>
    <cellStyle name="40% - Dekorfärg6 2 2 4 4 2 4" xfId="10968" xr:uid="{00000000-0005-0000-0000-0000D2B20000}"/>
    <cellStyle name="40% - Dekorfärg6 2 2 4 4 2 4 2" xfId="53322" xr:uid="{00000000-0005-0000-0000-0000D3B20000}"/>
    <cellStyle name="40% - Dekorfärg6 2 2 4 4 2 4 2 2" xfId="53323" xr:uid="{00000000-0005-0000-0000-0000D4B20000}"/>
    <cellStyle name="40% - Dekorfärg6 2 2 4 4 2 4 3" xfId="53324" xr:uid="{00000000-0005-0000-0000-0000D5B20000}"/>
    <cellStyle name="40% - Dekorfärg6 2 2 4 4 2 5" xfId="28465" xr:uid="{00000000-0005-0000-0000-0000D6B20000}"/>
    <cellStyle name="40% - Dekorfärg6 2 2 4 4 2 6" xfId="53325" xr:uid="{00000000-0005-0000-0000-0000D7B20000}"/>
    <cellStyle name="40% - Dekorfärg6 2 2 4 4 2_Tabell 6a K" xfId="21746" xr:uid="{00000000-0005-0000-0000-0000D8B20000}"/>
    <cellStyle name="40% - Dekorfärg6 2 2 4 4 3" xfId="3272" xr:uid="{00000000-0005-0000-0000-0000D9B20000}"/>
    <cellStyle name="40% - Dekorfärg6 2 2 4 4 3 2" xfId="7658" xr:uid="{00000000-0005-0000-0000-0000DAB20000}"/>
    <cellStyle name="40% - Dekorfärg6 2 2 4 4 3 2 2" xfId="16543" xr:uid="{00000000-0005-0000-0000-0000DBB20000}"/>
    <cellStyle name="40% - Dekorfärg6 2 2 4 4 3 2 3" xfId="34040" xr:uid="{00000000-0005-0000-0000-0000DCB20000}"/>
    <cellStyle name="40% - Dekorfärg6 2 2 4 4 3 2_Tabell 6a K" xfId="24185" xr:uid="{00000000-0005-0000-0000-0000DDB20000}"/>
    <cellStyle name="40% - Dekorfärg6 2 2 4 4 3 3" xfId="12157" xr:uid="{00000000-0005-0000-0000-0000DEB20000}"/>
    <cellStyle name="40% - Dekorfärg6 2 2 4 4 3 3 2" xfId="53326" xr:uid="{00000000-0005-0000-0000-0000DFB20000}"/>
    <cellStyle name="40% - Dekorfärg6 2 2 4 4 3 3 2 2" xfId="53327" xr:uid="{00000000-0005-0000-0000-0000E0B20000}"/>
    <cellStyle name="40% - Dekorfärg6 2 2 4 4 3 3 3" xfId="53328" xr:uid="{00000000-0005-0000-0000-0000E1B20000}"/>
    <cellStyle name="40% - Dekorfärg6 2 2 4 4 3 4" xfId="29654" xr:uid="{00000000-0005-0000-0000-0000E2B20000}"/>
    <cellStyle name="40% - Dekorfärg6 2 2 4 4 3 5" xfId="53329" xr:uid="{00000000-0005-0000-0000-0000E3B20000}"/>
    <cellStyle name="40% - Dekorfärg6 2 2 4 4 3_Tabell 6a K" xfId="17940" xr:uid="{00000000-0005-0000-0000-0000E4B20000}"/>
    <cellStyle name="40% - Dekorfärg6 2 2 4 4 4" xfId="5465" xr:uid="{00000000-0005-0000-0000-0000E5B20000}"/>
    <cellStyle name="40% - Dekorfärg6 2 2 4 4 4 2" xfId="14350" xr:uid="{00000000-0005-0000-0000-0000E6B20000}"/>
    <cellStyle name="40% - Dekorfärg6 2 2 4 4 4 3" xfId="31847" xr:uid="{00000000-0005-0000-0000-0000E7B20000}"/>
    <cellStyle name="40% - Dekorfärg6 2 2 4 4 4_Tabell 6a K" xfId="22253" xr:uid="{00000000-0005-0000-0000-0000E8B20000}"/>
    <cellStyle name="40% - Dekorfärg6 2 2 4 4 5" xfId="9965" xr:uid="{00000000-0005-0000-0000-0000E9B20000}"/>
    <cellStyle name="40% - Dekorfärg6 2 2 4 4 5 2" xfId="53330" xr:uid="{00000000-0005-0000-0000-0000EAB20000}"/>
    <cellStyle name="40% - Dekorfärg6 2 2 4 4 5 2 2" xfId="53331" xr:uid="{00000000-0005-0000-0000-0000EBB20000}"/>
    <cellStyle name="40% - Dekorfärg6 2 2 4 4 5 3" xfId="53332" xr:uid="{00000000-0005-0000-0000-0000ECB20000}"/>
    <cellStyle name="40% - Dekorfärg6 2 2 4 4 6" xfId="27462" xr:uid="{00000000-0005-0000-0000-0000EDB20000}"/>
    <cellStyle name="40% - Dekorfärg6 2 2 4 4 7" xfId="53333" xr:uid="{00000000-0005-0000-0000-0000EEB20000}"/>
    <cellStyle name="40% - Dekorfärg6 2 2 4 4_Tabell 6a K" xfId="25554" xr:uid="{00000000-0005-0000-0000-0000EFB20000}"/>
    <cellStyle name="40% - Dekorfärg6 2 2 4 5" xfId="2079" xr:uid="{00000000-0005-0000-0000-0000F0B20000}"/>
    <cellStyle name="40% - Dekorfärg6 2 2 4 5 2" xfId="4271" xr:uid="{00000000-0005-0000-0000-0000F1B20000}"/>
    <cellStyle name="40% - Dekorfärg6 2 2 4 5 2 2" xfId="8657" xr:uid="{00000000-0005-0000-0000-0000F2B20000}"/>
    <cellStyle name="40% - Dekorfärg6 2 2 4 5 2 2 2" xfId="17542" xr:uid="{00000000-0005-0000-0000-0000F3B20000}"/>
    <cellStyle name="40% - Dekorfärg6 2 2 4 5 2 2 2 2" xfId="53334" xr:uid="{00000000-0005-0000-0000-0000F4B20000}"/>
    <cellStyle name="40% - Dekorfärg6 2 2 4 5 2 2 3" xfId="35039" xr:uid="{00000000-0005-0000-0000-0000F5B20000}"/>
    <cellStyle name="40% - Dekorfärg6 2 2 4 5 2 2_Tabell 6a K" xfId="23471" xr:uid="{00000000-0005-0000-0000-0000F6B20000}"/>
    <cellStyle name="40% - Dekorfärg6 2 2 4 5 2 3" xfId="13156" xr:uid="{00000000-0005-0000-0000-0000F7B20000}"/>
    <cellStyle name="40% - Dekorfärg6 2 2 4 5 2 4" xfId="30653" xr:uid="{00000000-0005-0000-0000-0000F8B20000}"/>
    <cellStyle name="40% - Dekorfärg6 2 2 4 5 2_Tabell 6a K" xfId="24888" xr:uid="{00000000-0005-0000-0000-0000F9B20000}"/>
    <cellStyle name="40% - Dekorfärg6 2 2 4 5 3" xfId="6464" xr:uid="{00000000-0005-0000-0000-0000FAB20000}"/>
    <cellStyle name="40% - Dekorfärg6 2 2 4 5 3 2" xfId="15349" xr:uid="{00000000-0005-0000-0000-0000FBB20000}"/>
    <cellStyle name="40% - Dekorfärg6 2 2 4 5 3 3" xfId="32846" xr:uid="{00000000-0005-0000-0000-0000FCB20000}"/>
    <cellStyle name="40% - Dekorfärg6 2 2 4 5 3_Tabell 6a K" xfId="26172" xr:uid="{00000000-0005-0000-0000-0000FDB20000}"/>
    <cellStyle name="40% - Dekorfärg6 2 2 4 5 4" xfId="10964" xr:uid="{00000000-0005-0000-0000-0000FEB20000}"/>
    <cellStyle name="40% - Dekorfärg6 2 2 4 5 4 2" xfId="53335" xr:uid="{00000000-0005-0000-0000-0000FFB20000}"/>
    <cellStyle name="40% - Dekorfärg6 2 2 4 5 4 2 2" xfId="53336" xr:uid="{00000000-0005-0000-0000-000000B30000}"/>
    <cellStyle name="40% - Dekorfärg6 2 2 4 5 4 3" xfId="53337" xr:uid="{00000000-0005-0000-0000-000001B30000}"/>
    <cellStyle name="40% - Dekorfärg6 2 2 4 5 5" xfId="28461" xr:uid="{00000000-0005-0000-0000-000002B30000}"/>
    <cellStyle name="40% - Dekorfärg6 2 2 4 5 6" xfId="53338" xr:uid="{00000000-0005-0000-0000-000003B30000}"/>
    <cellStyle name="40% - Dekorfärg6 2 2 4 5_Tabell 6a K" xfId="26427" xr:uid="{00000000-0005-0000-0000-000004B30000}"/>
    <cellStyle name="40% - Dekorfärg6 2 2 4 6" xfId="2424" xr:uid="{00000000-0005-0000-0000-000005B30000}"/>
    <cellStyle name="40% - Dekorfärg6 2 2 4 6 2" xfId="6810" xr:uid="{00000000-0005-0000-0000-000006B30000}"/>
    <cellStyle name="40% - Dekorfärg6 2 2 4 6 2 2" xfId="15695" xr:uid="{00000000-0005-0000-0000-000007B30000}"/>
    <cellStyle name="40% - Dekorfärg6 2 2 4 6 2 3" xfId="33192" xr:uid="{00000000-0005-0000-0000-000008B30000}"/>
    <cellStyle name="40% - Dekorfärg6 2 2 4 6 2_Tabell 6a K" xfId="20145" xr:uid="{00000000-0005-0000-0000-000009B30000}"/>
    <cellStyle name="40% - Dekorfärg6 2 2 4 6 3" xfId="11309" xr:uid="{00000000-0005-0000-0000-00000AB30000}"/>
    <cellStyle name="40% - Dekorfärg6 2 2 4 6 3 2" xfId="53339" xr:uid="{00000000-0005-0000-0000-00000BB30000}"/>
    <cellStyle name="40% - Dekorfärg6 2 2 4 6 3 2 2" xfId="53340" xr:uid="{00000000-0005-0000-0000-00000CB30000}"/>
    <cellStyle name="40% - Dekorfärg6 2 2 4 6 3 3" xfId="53341" xr:uid="{00000000-0005-0000-0000-00000DB30000}"/>
    <cellStyle name="40% - Dekorfärg6 2 2 4 6 4" xfId="28806" xr:uid="{00000000-0005-0000-0000-00000EB30000}"/>
    <cellStyle name="40% - Dekorfärg6 2 2 4 6 5" xfId="53342" xr:uid="{00000000-0005-0000-0000-00000FB30000}"/>
    <cellStyle name="40% - Dekorfärg6 2 2 4 6_Tabell 6a K" xfId="24532" xr:uid="{00000000-0005-0000-0000-000010B30000}"/>
    <cellStyle name="40% - Dekorfärg6 2 2 4 7" xfId="4617" xr:uid="{00000000-0005-0000-0000-000011B30000}"/>
    <cellStyle name="40% - Dekorfärg6 2 2 4 7 2" xfId="13502" xr:uid="{00000000-0005-0000-0000-000012B30000}"/>
    <cellStyle name="40% - Dekorfärg6 2 2 4 7 3" xfId="30999" xr:uid="{00000000-0005-0000-0000-000013B30000}"/>
    <cellStyle name="40% - Dekorfärg6 2 2 4 7_Tabell 6a K" xfId="21690" xr:uid="{00000000-0005-0000-0000-000014B30000}"/>
    <cellStyle name="40% - Dekorfärg6 2 2 4 8" xfId="9117" xr:uid="{00000000-0005-0000-0000-000015B30000}"/>
    <cellStyle name="40% - Dekorfärg6 2 2 4 8 2" xfId="53343" xr:uid="{00000000-0005-0000-0000-000016B30000}"/>
    <cellStyle name="40% - Dekorfärg6 2 2 4 8 2 2" xfId="53344" xr:uid="{00000000-0005-0000-0000-000017B30000}"/>
    <cellStyle name="40% - Dekorfärg6 2 2 4 8 3" xfId="53345" xr:uid="{00000000-0005-0000-0000-000018B30000}"/>
    <cellStyle name="40% - Dekorfärg6 2 2 4 9" xfId="26614" xr:uid="{00000000-0005-0000-0000-000019B30000}"/>
    <cellStyle name="40% - Dekorfärg6 2 2 4_Tabell 6a K" xfId="18573" xr:uid="{00000000-0005-0000-0000-00001AB30000}"/>
    <cellStyle name="40% - Dekorfärg6 2 2 5" xfId="409" xr:uid="{00000000-0005-0000-0000-00001BB30000}"/>
    <cellStyle name="40% - Dekorfärg6 2 2 5 2" xfId="833" xr:uid="{00000000-0005-0000-0000-00001CB30000}"/>
    <cellStyle name="40% - Dekorfärg6 2 2 5 2 2" xfId="2085" xr:uid="{00000000-0005-0000-0000-00001DB30000}"/>
    <cellStyle name="40% - Dekorfärg6 2 2 5 2 2 2" xfId="4277" xr:uid="{00000000-0005-0000-0000-00001EB30000}"/>
    <cellStyle name="40% - Dekorfärg6 2 2 5 2 2 2 2" xfId="8663" xr:uid="{00000000-0005-0000-0000-00001FB30000}"/>
    <cellStyle name="40% - Dekorfärg6 2 2 5 2 2 2 2 2" xfId="17548" xr:uid="{00000000-0005-0000-0000-000020B30000}"/>
    <cellStyle name="40% - Dekorfärg6 2 2 5 2 2 2 2 2 2" xfId="53346" xr:uid="{00000000-0005-0000-0000-000021B30000}"/>
    <cellStyle name="40% - Dekorfärg6 2 2 5 2 2 2 2 3" xfId="35045" xr:uid="{00000000-0005-0000-0000-000022B30000}"/>
    <cellStyle name="40% - Dekorfärg6 2 2 5 2 2 2 2_Tabell 6a K" xfId="21422" xr:uid="{00000000-0005-0000-0000-000023B30000}"/>
    <cellStyle name="40% - Dekorfärg6 2 2 5 2 2 2 3" xfId="13162" xr:uid="{00000000-0005-0000-0000-000024B30000}"/>
    <cellStyle name="40% - Dekorfärg6 2 2 5 2 2 2 4" xfId="30659" xr:uid="{00000000-0005-0000-0000-000025B30000}"/>
    <cellStyle name="40% - Dekorfärg6 2 2 5 2 2 2_Tabell 6a K" xfId="23216" xr:uid="{00000000-0005-0000-0000-000026B30000}"/>
    <cellStyle name="40% - Dekorfärg6 2 2 5 2 2 3" xfId="6470" xr:uid="{00000000-0005-0000-0000-000027B30000}"/>
    <cellStyle name="40% - Dekorfärg6 2 2 5 2 2 3 2" xfId="15355" xr:uid="{00000000-0005-0000-0000-000028B30000}"/>
    <cellStyle name="40% - Dekorfärg6 2 2 5 2 2 3 3" xfId="32852" xr:uid="{00000000-0005-0000-0000-000029B30000}"/>
    <cellStyle name="40% - Dekorfärg6 2 2 5 2 2 3_Tabell 6a K" xfId="18983" xr:uid="{00000000-0005-0000-0000-00002AB30000}"/>
    <cellStyle name="40% - Dekorfärg6 2 2 5 2 2 4" xfId="10970" xr:uid="{00000000-0005-0000-0000-00002BB30000}"/>
    <cellStyle name="40% - Dekorfärg6 2 2 5 2 2 4 2" xfId="53347" xr:uid="{00000000-0005-0000-0000-00002CB30000}"/>
    <cellStyle name="40% - Dekorfärg6 2 2 5 2 2 4 2 2" xfId="53348" xr:uid="{00000000-0005-0000-0000-00002DB30000}"/>
    <cellStyle name="40% - Dekorfärg6 2 2 5 2 2 4 3" xfId="53349" xr:uid="{00000000-0005-0000-0000-00002EB30000}"/>
    <cellStyle name="40% - Dekorfärg6 2 2 5 2 2 5" xfId="28467" xr:uid="{00000000-0005-0000-0000-00002FB30000}"/>
    <cellStyle name="40% - Dekorfärg6 2 2 5 2 2 6" xfId="53350" xr:uid="{00000000-0005-0000-0000-000030B30000}"/>
    <cellStyle name="40% - Dekorfärg6 2 2 5 2 2_Tabell 6a K" xfId="19026" xr:uid="{00000000-0005-0000-0000-000031B30000}"/>
    <cellStyle name="40% - Dekorfärg6 2 2 5 2 3" xfId="3025" xr:uid="{00000000-0005-0000-0000-000032B30000}"/>
    <cellStyle name="40% - Dekorfärg6 2 2 5 2 3 2" xfId="7411" xr:uid="{00000000-0005-0000-0000-000033B30000}"/>
    <cellStyle name="40% - Dekorfärg6 2 2 5 2 3 2 2" xfId="16296" xr:uid="{00000000-0005-0000-0000-000034B30000}"/>
    <cellStyle name="40% - Dekorfärg6 2 2 5 2 3 2 3" xfId="33793" xr:uid="{00000000-0005-0000-0000-000035B30000}"/>
    <cellStyle name="40% - Dekorfärg6 2 2 5 2 3 2_Tabell 6a K" xfId="19786" xr:uid="{00000000-0005-0000-0000-000036B30000}"/>
    <cellStyle name="40% - Dekorfärg6 2 2 5 2 3 3" xfId="11910" xr:uid="{00000000-0005-0000-0000-000037B30000}"/>
    <cellStyle name="40% - Dekorfärg6 2 2 5 2 3 3 2" xfId="53351" xr:uid="{00000000-0005-0000-0000-000038B30000}"/>
    <cellStyle name="40% - Dekorfärg6 2 2 5 2 3 3 2 2" xfId="53352" xr:uid="{00000000-0005-0000-0000-000039B30000}"/>
    <cellStyle name="40% - Dekorfärg6 2 2 5 2 3 3 3" xfId="53353" xr:uid="{00000000-0005-0000-0000-00003AB30000}"/>
    <cellStyle name="40% - Dekorfärg6 2 2 5 2 3 4" xfId="29407" xr:uid="{00000000-0005-0000-0000-00003BB30000}"/>
    <cellStyle name="40% - Dekorfärg6 2 2 5 2 3 5" xfId="53354" xr:uid="{00000000-0005-0000-0000-00003CB30000}"/>
    <cellStyle name="40% - Dekorfärg6 2 2 5 2 3_Tabell 6a K" xfId="22221" xr:uid="{00000000-0005-0000-0000-00003DB30000}"/>
    <cellStyle name="40% - Dekorfärg6 2 2 5 2 4" xfId="5218" xr:uid="{00000000-0005-0000-0000-00003EB30000}"/>
    <cellStyle name="40% - Dekorfärg6 2 2 5 2 4 2" xfId="14103" xr:uid="{00000000-0005-0000-0000-00003FB30000}"/>
    <cellStyle name="40% - Dekorfärg6 2 2 5 2 4 3" xfId="31600" xr:uid="{00000000-0005-0000-0000-000040B30000}"/>
    <cellStyle name="40% - Dekorfärg6 2 2 5 2 4_Tabell 6a K" xfId="25084" xr:uid="{00000000-0005-0000-0000-000041B30000}"/>
    <cellStyle name="40% - Dekorfärg6 2 2 5 2 5" xfId="9718" xr:uid="{00000000-0005-0000-0000-000042B30000}"/>
    <cellStyle name="40% - Dekorfärg6 2 2 5 2 5 2" xfId="53355" xr:uid="{00000000-0005-0000-0000-000043B30000}"/>
    <cellStyle name="40% - Dekorfärg6 2 2 5 2 5 2 2" xfId="53356" xr:uid="{00000000-0005-0000-0000-000044B30000}"/>
    <cellStyle name="40% - Dekorfärg6 2 2 5 2 5 3" xfId="53357" xr:uid="{00000000-0005-0000-0000-000045B30000}"/>
    <cellStyle name="40% - Dekorfärg6 2 2 5 2 6" xfId="27215" xr:uid="{00000000-0005-0000-0000-000046B30000}"/>
    <cellStyle name="40% - Dekorfärg6 2 2 5 2 7" xfId="53358" xr:uid="{00000000-0005-0000-0000-000047B30000}"/>
    <cellStyle name="40% - Dekorfärg6 2 2 5 2_Tabell 6a K" xfId="25223" xr:uid="{00000000-0005-0000-0000-000048B30000}"/>
    <cellStyle name="40% - Dekorfärg6 2 2 5 3" xfId="2084" xr:uid="{00000000-0005-0000-0000-000049B30000}"/>
    <cellStyle name="40% - Dekorfärg6 2 2 5 3 2" xfId="4276" xr:uid="{00000000-0005-0000-0000-00004AB30000}"/>
    <cellStyle name="40% - Dekorfärg6 2 2 5 3 2 2" xfId="8662" xr:uid="{00000000-0005-0000-0000-00004BB30000}"/>
    <cellStyle name="40% - Dekorfärg6 2 2 5 3 2 2 2" xfId="17547" xr:uid="{00000000-0005-0000-0000-00004CB30000}"/>
    <cellStyle name="40% - Dekorfärg6 2 2 5 3 2 2 2 2" xfId="53359" xr:uid="{00000000-0005-0000-0000-00004DB30000}"/>
    <cellStyle name="40% - Dekorfärg6 2 2 5 3 2 2 3" xfId="35044" xr:uid="{00000000-0005-0000-0000-00004EB30000}"/>
    <cellStyle name="40% - Dekorfärg6 2 2 5 3 2 2_Tabell 6a K" xfId="19607" xr:uid="{00000000-0005-0000-0000-00004FB30000}"/>
    <cellStyle name="40% - Dekorfärg6 2 2 5 3 2 3" xfId="13161" xr:uid="{00000000-0005-0000-0000-000050B30000}"/>
    <cellStyle name="40% - Dekorfärg6 2 2 5 3 2 4" xfId="30658" xr:uid="{00000000-0005-0000-0000-000051B30000}"/>
    <cellStyle name="40% - Dekorfärg6 2 2 5 3 2_Tabell 6a K" xfId="21249" xr:uid="{00000000-0005-0000-0000-000052B30000}"/>
    <cellStyle name="40% - Dekorfärg6 2 2 5 3 3" xfId="6469" xr:uid="{00000000-0005-0000-0000-000053B30000}"/>
    <cellStyle name="40% - Dekorfärg6 2 2 5 3 3 2" xfId="15354" xr:uid="{00000000-0005-0000-0000-000054B30000}"/>
    <cellStyle name="40% - Dekorfärg6 2 2 5 3 3 3" xfId="32851" xr:uid="{00000000-0005-0000-0000-000055B30000}"/>
    <cellStyle name="40% - Dekorfärg6 2 2 5 3 3_Tabell 6a K" xfId="25761" xr:uid="{00000000-0005-0000-0000-000056B30000}"/>
    <cellStyle name="40% - Dekorfärg6 2 2 5 3 4" xfId="10969" xr:uid="{00000000-0005-0000-0000-000057B30000}"/>
    <cellStyle name="40% - Dekorfärg6 2 2 5 3 4 2" xfId="53360" xr:uid="{00000000-0005-0000-0000-000058B30000}"/>
    <cellStyle name="40% - Dekorfärg6 2 2 5 3 4 2 2" xfId="53361" xr:uid="{00000000-0005-0000-0000-000059B30000}"/>
    <cellStyle name="40% - Dekorfärg6 2 2 5 3 4 3" xfId="53362" xr:uid="{00000000-0005-0000-0000-00005AB30000}"/>
    <cellStyle name="40% - Dekorfärg6 2 2 5 3 5" xfId="28466" xr:uid="{00000000-0005-0000-0000-00005BB30000}"/>
    <cellStyle name="40% - Dekorfärg6 2 2 5 3 6" xfId="53363" xr:uid="{00000000-0005-0000-0000-00005CB30000}"/>
    <cellStyle name="40% - Dekorfärg6 2 2 5 3_Tabell 6a K" xfId="19338" xr:uid="{00000000-0005-0000-0000-00005DB30000}"/>
    <cellStyle name="40% - Dekorfärg6 2 2 5 4" xfId="2601" xr:uid="{00000000-0005-0000-0000-00005EB30000}"/>
    <cellStyle name="40% - Dekorfärg6 2 2 5 4 2" xfId="6987" xr:uid="{00000000-0005-0000-0000-00005FB30000}"/>
    <cellStyle name="40% - Dekorfärg6 2 2 5 4 2 2" xfId="15872" xr:uid="{00000000-0005-0000-0000-000060B30000}"/>
    <cellStyle name="40% - Dekorfärg6 2 2 5 4 2 3" xfId="33369" xr:uid="{00000000-0005-0000-0000-000061B30000}"/>
    <cellStyle name="40% - Dekorfärg6 2 2 5 4 2_Tabell 6a K" xfId="18032" xr:uid="{00000000-0005-0000-0000-000062B30000}"/>
    <cellStyle name="40% - Dekorfärg6 2 2 5 4 3" xfId="11486" xr:uid="{00000000-0005-0000-0000-000063B30000}"/>
    <cellStyle name="40% - Dekorfärg6 2 2 5 4 3 2" xfId="53364" xr:uid="{00000000-0005-0000-0000-000064B30000}"/>
    <cellStyle name="40% - Dekorfärg6 2 2 5 4 3 2 2" xfId="53365" xr:uid="{00000000-0005-0000-0000-000065B30000}"/>
    <cellStyle name="40% - Dekorfärg6 2 2 5 4 3 3" xfId="53366" xr:uid="{00000000-0005-0000-0000-000066B30000}"/>
    <cellStyle name="40% - Dekorfärg6 2 2 5 4 4" xfId="28983" xr:uid="{00000000-0005-0000-0000-000067B30000}"/>
    <cellStyle name="40% - Dekorfärg6 2 2 5 4 5" xfId="53367" xr:uid="{00000000-0005-0000-0000-000068B30000}"/>
    <cellStyle name="40% - Dekorfärg6 2 2 5 4_Tabell 6a K" xfId="21153" xr:uid="{00000000-0005-0000-0000-000069B30000}"/>
    <cellStyle name="40% - Dekorfärg6 2 2 5 5" xfId="4794" xr:uid="{00000000-0005-0000-0000-00006AB30000}"/>
    <cellStyle name="40% - Dekorfärg6 2 2 5 5 2" xfId="13679" xr:uid="{00000000-0005-0000-0000-00006BB30000}"/>
    <cellStyle name="40% - Dekorfärg6 2 2 5 5 3" xfId="31176" xr:uid="{00000000-0005-0000-0000-00006CB30000}"/>
    <cellStyle name="40% - Dekorfärg6 2 2 5 5_Tabell 6a K" xfId="21956" xr:uid="{00000000-0005-0000-0000-00006DB30000}"/>
    <cellStyle name="40% - Dekorfärg6 2 2 5 6" xfId="9294" xr:uid="{00000000-0005-0000-0000-00006EB30000}"/>
    <cellStyle name="40% - Dekorfärg6 2 2 5 6 2" xfId="53368" xr:uid="{00000000-0005-0000-0000-00006FB30000}"/>
    <cellStyle name="40% - Dekorfärg6 2 2 5 6 2 2" xfId="53369" xr:uid="{00000000-0005-0000-0000-000070B30000}"/>
    <cellStyle name="40% - Dekorfärg6 2 2 5 6 3" xfId="53370" xr:uid="{00000000-0005-0000-0000-000071B30000}"/>
    <cellStyle name="40% - Dekorfärg6 2 2 5 7" xfId="26791" xr:uid="{00000000-0005-0000-0000-000072B30000}"/>
    <cellStyle name="40% - Dekorfärg6 2 2 5 8" xfId="53371" xr:uid="{00000000-0005-0000-0000-000073B30000}"/>
    <cellStyle name="40% - Dekorfärg6 2 2 5_Tabell 6a K" xfId="20742" xr:uid="{00000000-0005-0000-0000-000074B30000}"/>
    <cellStyle name="40% - Dekorfärg6 2 2 6" xfId="621" xr:uid="{00000000-0005-0000-0000-000075B30000}"/>
    <cellStyle name="40% - Dekorfärg6 2 2 6 2" xfId="2086" xr:uid="{00000000-0005-0000-0000-000076B30000}"/>
    <cellStyle name="40% - Dekorfärg6 2 2 6 2 2" xfId="4278" xr:uid="{00000000-0005-0000-0000-000077B30000}"/>
    <cellStyle name="40% - Dekorfärg6 2 2 6 2 2 2" xfId="8664" xr:uid="{00000000-0005-0000-0000-000078B30000}"/>
    <cellStyle name="40% - Dekorfärg6 2 2 6 2 2 2 2" xfId="17549" xr:uid="{00000000-0005-0000-0000-000079B30000}"/>
    <cellStyle name="40% - Dekorfärg6 2 2 6 2 2 2 2 2" xfId="53372" xr:uid="{00000000-0005-0000-0000-00007AB30000}"/>
    <cellStyle name="40% - Dekorfärg6 2 2 6 2 2 2 3" xfId="35046" xr:uid="{00000000-0005-0000-0000-00007BB30000}"/>
    <cellStyle name="40% - Dekorfärg6 2 2 6 2 2 2_Tabell 6a K" xfId="17854" xr:uid="{00000000-0005-0000-0000-00007CB30000}"/>
    <cellStyle name="40% - Dekorfärg6 2 2 6 2 2 3" xfId="13163" xr:uid="{00000000-0005-0000-0000-00007DB30000}"/>
    <cellStyle name="40% - Dekorfärg6 2 2 6 2 2 4" xfId="30660" xr:uid="{00000000-0005-0000-0000-00007EB30000}"/>
    <cellStyle name="40% - Dekorfärg6 2 2 6 2 2_Tabell 6a K" xfId="21273" xr:uid="{00000000-0005-0000-0000-00007FB30000}"/>
    <cellStyle name="40% - Dekorfärg6 2 2 6 2 3" xfId="6471" xr:uid="{00000000-0005-0000-0000-000080B30000}"/>
    <cellStyle name="40% - Dekorfärg6 2 2 6 2 3 2" xfId="15356" xr:uid="{00000000-0005-0000-0000-000081B30000}"/>
    <cellStyle name="40% - Dekorfärg6 2 2 6 2 3 3" xfId="32853" xr:uid="{00000000-0005-0000-0000-000082B30000}"/>
    <cellStyle name="40% - Dekorfärg6 2 2 6 2 3_Tabell 6a K" xfId="20191" xr:uid="{00000000-0005-0000-0000-000083B30000}"/>
    <cellStyle name="40% - Dekorfärg6 2 2 6 2 4" xfId="10971" xr:uid="{00000000-0005-0000-0000-000084B30000}"/>
    <cellStyle name="40% - Dekorfärg6 2 2 6 2 4 2" xfId="53373" xr:uid="{00000000-0005-0000-0000-000085B30000}"/>
    <cellStyle name="40% - Dekorfärg6 2 2 6 2 4 2 2" xfId="53374" xr:uid="{00000000-0005-0000-0000-000086B30000}"/>
    <cellStyle name="40% - Dekorfärg6 2 2 6 2 4 3" xfId="53375" xr:uid="{00000000-0005-0000-0000-000087B30000}"/>
    <cellStyle name="40% - Dekorfärg6 2 2 6 2 5" xfId="28468" xr:uid="{00000000-0005-0000-0000-000088B30000}"/>
    <cellStyle name="40% - Dekorfärg6 2 2 6 2 6" xfId="53376" xr:uid="{00000000-0005-0000-0000-000089B30000}"/>
    <cellStyle name="40% - Dekorfärg6 2 2 6 2_Tabell 6a K" xfId="24960" xr:uid="{00000000-0005-0000-0000-00008AB30000}"/>
    <cellStyle name="40% - Dekorfärg6 2 2 6 3" xfId="2813" xr:uid="{00000000-0005-0000-0000-00008BB30000}"/>
    <cellStyle name="40% - Dekorfärg6 2 2 6 3 2" xfId="7199" xr:uid="{00000000-0005-0000-0000-00008CB30000}"/>
    <cellStyle name="40% - Dekorfärg6 2 2 6 3 2 2" xfId="16084" xr:uid="{00000000-0005-0000-0000-00008DB30000}"/>
    <cellStyle name="40% - Dekorfärg6 2 2 6 3 2 3" xfId="33581" xr:uid="{00000000-0005-0000-0000-00008EB30000}"/>
    <cellStyle name="40% - Dekorfärg6 2 2 6 3 2_Tabell 6a K" xfId="19519" xr:uid="{00000000-0005-0000-0000-00008FB30000}"/>
    <cellStyle name="40% - Dekorfärg6 2 2 6 3 3" xfId="11698" xr:uid="{00000000-0005-0000-0000-000090B30000}"/>
    <cellStyle name="40% - Dekorfärg6 2 2 6 3 3 2" xfId="53377" xr:uid="{00000000-0005-0000-0000-000091B30000}"/>
    <cellStyle name="40% - Dekorfärg6 2 2 6 3 3 2 2" xfId="53378" xr:uid="{00000000-0005-0000-0000-000092B30000}"/>
    <cellStyle name="40% - Dekorfärg6 2 2 6 3 3 3" xfId="53379" xr:uid="{00000000-0005-0000-0000-000093B30000}"/>
    <cellStyle name="40% - Dekorfärg6 2 2 6 3 4" xfId="29195" xr:uid="{00000000-0005-0000-0000-000094B30000}"/>
    <cellStyle name="40% - Dekorfärg6 2 2 6 3 5" xfId="53380" xr:uid="{00000000-0005-0000-0000-000095B30000}"/>
    <cellStyle name="40% - Dekorfärg6 2 2 6 3_Tabell 6a K" xfId="23323" xr:uid="{00000000-0005-0000-0000-000096B30000}"/>
    <cellStyle name="40% - Dekorfärg6 2 2 6 4" xfId="5006" xr:uid="{00000000-0005-0000-0000-000097B30000}"/>
    <cellStyle name="40% - Dekorfärg6 2 2 6 4 2" xfId="13891" xr:uid="{00000000-0005-0000-0000-000098B30000}"/>
    <cellStyle name="40% - Dekorfärg6 2 2 6 4 3" xfId="31388" xr:uid="{00000000-0005-0000-0000-000099B30000}"/>
    <cellStyle name="40% - Dekorfärg6 2 2 6 4_Tabell 6a K" xfId="24129" xr:uid="{00000000-0005-0000-0000-00009AB30000}"/>
    <cellStyle name="40% - Dekorfärg6 2 2 6 5" xfId="9506" xr:uid="{00000000-0005-0000-0000-00009BB30000}"/>
    <cellStyle name="40% - Dekorfärg6 2 2 6 5 2" xfId="53381" xr:uid="{00000000-0005-0000-0000-00009CB30000}"/>
    <cellStyle name="40% - Dekorfärg6 2 2 6 5 2 2" xfId="53382" xr:uid="{00000000-0005-0000-0000-00009DB30000}"/>
    <cellStyle name="40% - Dekorfärg6 2 2 6 5 3" xfId="53383" xr:uid="{00000000-0005-0000-0000-00009EB30000}"/>
    <cellStyle name="40% - Dekorfärg6 2 2 6 6" xfId="27003" xr:uid="{00000000-0005-0000-0000-00009FB30000}"/>
    <cellStyle name="40% - Dekorfärg6 2 2 6 7" xfId="53384" xr:uid="{00000000-0005-0000-0000-0000A0B30000}"/>
    <cellStyle name="40% - Dekorfärg6 2 2 6_Tabell 6a K" xfId="18207" xr:uid="{00000000-0005-0000-0000-0000A1B30000}"/>
    <cellStyle name="40% - Dekorfärg6 2 2 7" xfId="1045" xr:uid="{00000000-0005-0000-0000-0000A2B30000}"/>
    <cellStyle name="40% - Dekorfärg6 2 2 7 2" xfId="2087" xr:uid="{00000000-0005-0000-0000-0000A3B30000}"/>
    <cellStyle name="40% - Dekorfärg6 2 2 7 2 2" xfId="4279" xr:uid="{00000000-0005-0000-0000-0000A4B30000}"/>
    <cellStyle name="40% - Dekorfärg6 2 2 7 2 2 2" xfId="8665" xr:uid="{00000000-0005-0000-0000-0000A5B30000}"/>
    <cellStyle name="40% - Dekorfärg6 2 2 7 2 2 2 2" xfId="17550" xr:uid="{00000000-0005-0000-0000-0000A6B30000}"/>
    <cellStyle name="40% - Dekorfärg6 2 2 7 2 2 2 2 2" xfId="53385" xr:uid="{00000000-0005-0000-0000-0000A7B30000}"/>
    <cellStyle name="40% - Dekorfärg6 2 2 7 2 2 2 3" xfId="35047" xr:uid="{00000000-0005-0000-0000-0000A8B30000}"/>
    <cellStyle name="40% - Dekorfärg6 2 2 7 2 2 2_Tabell 6a K" xfId="23593" xr:uid="{00000000-0005-0000-0000-0000A9B30000}"/>
    <cellStyle name="40% - Dekorfärg6 2 2 7 2 2 3" xfId="13164" xr:uid="{00000000-0005-0000-0000-0000AAB30000}"/>
    <cellStyle name="40% - Dekorfärg6 2 2 7 2 2 4" xfId="30661" xr:uid="{00000000-0005-0000-0000-0000ABB30000}"/>
    <cellStyle name="40% - Dekorfärg6 2 2 7 2 2_Tabell 6a K" xfId="23920" xr:uid="{00000000-0005-0000-0000-0000ACB30000}"/>
    <cellStyle name="40% - Dekorfärg6 2 2 7 2 3" xfId="6472" xr:uid="{00000000-0005-0000-0000-0000ADB30000}"/>
    <cellStyle name="40% - Dekorfärg6 2 2 7 2 3 2" xfId="15357" xr:uid="{00000000-0005-0000-0000-0000AEB30000}"/>
    <cellStyle name="40% - Dekorfärg6 2 2 7 2 3 3" xfId="32854" xr:uid="{00000000-0005-0000-0000-0000AFB30000}"/>
    <cellStyle name="40% - Dekorfärg6 2 2 7 2 3_Tabell 6a K" xfId="25494" xr:uid="{00000000-0005-0000-0000-0000B0B30000}"/>
    <cellStyle name="40% - Dekorfärg6 2 2 7 2 4" xfId="10972" xr:uid="{00000000-0005-0000-0000-0000B1B30000}"/>
    <cellStyle name="40% - Dekorfärg6 2 2 7 2 4 2" xfId="53386" xr:uid="{00000000-0005-0000-0000-0000B2B30000}"/>
    <cellStyle name="40% - Dekorfärg6 2 2 7 2 4 2 2" xfId="53387" xr:uid="{00000000-0005-0000-0000-0000B3B30000}"/>
    <cellStyle name="40% - Dekorfärg6 2 2 7 2 4 3" xfId="53388" xr:uid="{00000000-0005-0000-0000-0000B4B30000}"/>
    <cellStyle name="40% - Dekorfärg6 2 2 7 2 5" xfId="28469" xr:uid="{00000000-0005-0000-0000-0000B5B30000}"/>
    <cellStyle name="40% - Dekorfärg6 2 2 7 2 6" xfId="53389" xr:uid="{00000000-0005-0000-0000-0000B6B30000}"/>
    <cellStyle name="40% - Dekorfärg6 2 2 7 2_Tabell 6a K" xfId="23392" xr:uid="{00000000-0005-0000-0000-0000B7B30000}"/>
    <cellStyle name="40% - Dekorfärg6 2 2 7 3" xfId="3237" xr:uid="{00000000-0005-0000-0000-0000B8B30000}"/>
    <cellStyle name="40% - Dekorfärg6 2 2 7 3 2" xfId="7623" xr:uid="{00000000-0005-0000-0000-0000B9B30000}"/>
    <cellStyle name="40% - Dekorfärg6 2 2 7 3 2 2" xfId="16508" xr:uid="{00000000-0005-0000-0000-0000BAB30000}"/>
    <cellStyle name="40% - Dekorfärg6 2 2 7 3 2 3" xfId="34005" xr:uid="{00000000-0005-0000-0000-0000BBB30000}"/>
    <cellStyle name="40% - Dekorfärg6 2 2 7 3 2_Tabell 6a K" xfId="26299" xr:uid="{00000000-0005-0000-0000-0000BCB30000}"/>
    <cellStyle name="40% - Dekorfärg6 2 2 7 3 3" xfId="12122" xr:uid="{00000000-0005-0000-0000-0000BDB30000}"/>
    <cellStyle name="40% - Dekorfärg6 2 2 7 3 3 2" xfId="53390" xr:uid="{00000000-0005-0000-0000-0000BEB30000}"/>
    <cellStyle name="40% - Dekorfärg6 2 2 7 3 3 2 2" xfId="53391" xr:uid="{00000000-0005-0000-0000-0000BFB30000}"/>
    <cellStyle name="40% - Dekorfärg6 2 2 7 3 3 3" xfId="53392" xr:uid="{00000000-0005-0000-0000-0000C0B30000}"/>
    <cellStyle name="40% - Dekorfärg6 2 2 7 3 4" xfId="29619" xr:uid="{00000000-0005-0000-0000-0000C1B30000}"/>
    <cellStyle name="40% - Dekorfärg6 2 2 7 3 5" xfId="53393" xr:uid="{00000000-0005-0000-0000-0000C2B30000}"/>
    <cellStyle name="40% - Dekorfärg6 2 2 7 3_Tabell 6a K" xfId="18454" xr:uid="{00000000-0005-0000-0000-0000C3B30000}"/>
    <cellStyle name="40% - Dekorfärg6 2 2 7 4" xfId="5430" xr:uid="{00000000-0005-0000-0000-0000C4B30000}"/>
    <cellStyle name="40% - Dekorfärg6 2 2 7 4 2" xfId="14315" xr:uid="{00000000-0005-0000-0000-0000C5B30000}"/>
    <cellStyle name="40% - Dekorfärg6 2 2 7 4 3" xfId="31812" xr:uid="{00000000-0005-0000-0000-0000C6B30000}"/>
    <cellStyle name="40% - Dekorfärg6 2 2 7 4_Tabell 6a K" xfId="20562" xr:uid="{00000000-0005-0000-0000-0000C7B30000}"/>
    <cellStyle name="40% - Dekorfärg6 2 2 7 5" xfId="9930" xr:uid="{00000000-0005-0000-0000-0000C8B30000}"/>
    <cellStyle name="40% - Dekorfärg6 2 2 7 5 2" xfId="53394" xr:uid="{00000000-0005-0000-0000-0000C9B30000}"/>
    <cellStyle name="40% - Dekorfärg6 2 2 7 5 2 2" xfId="53395" xr:uid="{00000000-0005-0000-0000-0000CAB30000}"/>
    <cellStyle name="40% - Dekorfärg6 2 2 7 5 3" xfId="53396" xr:uid="{00000000-0005-0000-0000-0000CBB30000}"/>
    <cellStyle name="40% - Dekorfärg6 2 2 7 6" xfId="27427" xr:uid="{00000000-0005-0000-0000-0000CCB30000}"/>
    <cellStyle name="40% - Dekorfärg6 2 2 7 7" xfId="53397" xr:uid="{00000000-0005-0000-0000-0000CDB30000}"/>
    <cellStyle name="40% - Dekorfärg6 2 2 7_Tabell 6a K" xfId="20766" xr:uid="{00000000-0005-0000-0000-0000CEB30000}"/>
    <cellStyle name="40% - Dekorfärg6 2 2 8" xfId="2068" xr:uid="{00000000-0005-0000-0000-0000CFB30000}"/>
    <cellStyle name="40% - Dekorfärg6 2 2 8 2" xfId="4260" xr:uid="{00000000-0005-0000-0000-0000D0B30000}"/>
    <cellStyle name="40% - Dekorfärg6 2 2 8 2 2" xfId="8646" xr:uid="{00000000-0005-0000-0000-0000D1B30000}"/>
    <cellStyle name="40% - Dekorfärg6 2 2 8 2 2 2" xfId="17531" xr:uid="{00000000-0005-0000-0000-0000D2B30000}"/>
    <cellStyle name="40% - Dekorfärg6 2 2 8 2 2 2 2" xfId="53398" xr:uid="{00000000-0005-0000-0000-0000D3B30000}"/>
    <cellStyle name="40% - Dekorfärg6 2 2 8 2 2 3" xfId="35028" xr:uid="{00000000-0005-0000-0000-0000D4B30000}"/>
    <cellStyle name="40% - Dekorfärg6 2 2 8 2 2_Tabell 6a K" xfId="21578" xr:uid="{00000000-0005-0000-0000-0000D5B30000}"/>
    <cellStyle name="40% - Dekorfärg6 2 2 8 2 3" xfId="13145" xr:uid="{00000000-0005-0000-0000-0000D6B30000}"/>
    <cellStyle name="40% - Dekorfärg6 2 2 8 2 4" xfId="30642" xr:uid="{00000000-0005-0000-0000-0000D7B30000}"/>
    <cellStyle name="40% - Dekorfärg6 2 2 8 2_Tabell 6a K" xfId="20434" xr:uid="{00000000-0005-0000-0000-0000D8B30000}"/>
    <cellStyle name="40% - Dekorfärg6 2 2 8 3" xfId="6453" xr:uid="{00000000-0005-0000-0000-0000D9B30000}"/>
    <cellStyle name="40% - Dekorfärg6 2 2 8 3 2" xfId="15338" xr:uid="{00000000-0005-0000-0000-0000DAB30000}"/>
    <cellStyle name="40% - Dekorfärg6 2 2 8 3 3" xfId="32835" xr:uid="{00000000-0005-0000-0000-0000DBB30000}"/>
    <cellStyle name="40% - Dekorfärg6 2 2 8 3_Tabell 6a K" xfId="18531" xr:uid="{00000000-0005-0000-0000-0000DCB30000}"/>
    <cellStyle name="40% - Dekorfärg6 2 2 8 4" xfId="10953" xr:uid="{00000000-0005-0000-0000-0000DDB30000}"/>
    <cellStyle name="40% - Dekorfärg6 2 2 8 4 2" xfId="53399" xr:uid="{00000000-0005-0000-0000-0000DEB30000}"/>
    <cellStyle name="40% - Dekorfärg6 2 2 8 4 2 2" xfId="53400" xr:uid="{00000000-0005-0000-0000-0000DFB30000}"/>
    <cellStyle name="40% - Dekorfärg6 2 2 8 4 3" xfId="53401" xr:uid="{00000000-0005-0000-0000-0000E0B30000}"/>
    <cellStyle name="40% - Dekorfärg6 2 2 8 5" xfId="28450" xr:uid="{00000000-0005-0000-0000-0000E1B30000}"/>
    <cellStyle name="40% - Dekorfärg6 2 2 8 6" xfId="53402" xr:uid="{00000000-0005-0000-0000-0000E2B30000}"/>
    <cellStyle name="40% - Dekorfärg6 2 2 8_Tabell 6a K" xfId="24236" xr:uid="{00000000-0005-0000-0000-0000E3B30000}"/>
    <cellStyle name="40% - Dekorfärg6 2 2 9" xfId="2389" xr:uid="{00000000-0005-0000-0000-0000E4B30000}"/>
    <cellStyle name="40% - Dekorfärg6 2 2 9 2" xfId="6775" xr:uid="{00000000-0005-0000-0000-0000E5B30000}"/>
    <cellStyle name="40% - Dekorfärg6 2 2 9 2 2" xfId="15660" xr:uid="{00000000-0005-0000-0000-0000E6B30000}"/>
    <cellStyle name="40% - Dekorfärg6 2 2 9 2 3" xfId="33157" xr:uid="{00000000-0005-0000-0000-0000E7B30000}"/>
    <cellStyle name="40% - Dekorfärg6 2 2 9 2_Tabell 6a K" xfId="24546" xr:uid="{00000000-0005-0000-0000-0000E8B30000}"/>
    <cellStyle name="40% - Dekorfärg6 2 2 9 3" xfId="11274" xr:uid="{00000000-0005-0000-0000-0000E9B30000}"/>
    <cellStyle name="40% - Dekorfärg6 2 2 9 3 2" xfId="53403" xr:uid="{00000000-0005-0000-0000-0000EAB30000}"/>
    <cellStyle name="40% - Dekorfärg6 2 2 9 3 2 2" xfId="53404" xr:uid="{00000000-0005-0000-0000-0000EBB30000}"/>
    <cellStyle name="40% - Dekorfärg6 2 2 9 3 3" xfId="53405" xr:uid="{00000000-0005-0000-0000-0000ECB30000}"/>
    <cellStyle name="40% - Dekorfärg6 2 2 9 4" xfId="28771" xr:uid="{00000000-0005-0000-0000-0000EDB30000}"/>
    <cellStyle name="40% - Dekorfärg6 2 2 9 5" xfId="53406" xr:uid="{00000000-0005-0000-0000-0000EEB30000}"/>
    <cellStyle name="40% - Dekorfärg6 2 2 9_Tabell 6a K" xfId="25922" xr:uid="{00000000-0005-0000-0000-0000EFB30000}"/>
    <cellStyle name="40% - Dekorfärg6 2 2_Tabell 6a K" xfId="22361" xr:uid="{00000000-0005-0000-0000-0000F0B30000}"/>
    <cellStyle name="40% - Dekorfärg6 2 3" xfId="269" xr:uid="{00000000-0005-0000-0000-0000F1B30000}"/>
    <cellStyle name="40% - Dekorfärg6 2 3 10" xfId="53407" xr:uid="{00000000-0005-0000-0000-0000F2B30000}"/>
    <cellStyle name="40% - Dekorfärg6 2 3 11" xfId="53408" xr:uid="{00000000-0005-0000-0000-0000F3B30000}"/>
    <cellStyle name="40% - Dekorfärg6 2 3 2" xfId="481" xr:uid="{00000000-0005-0000-0000-0000F4B30000}"/>
    <cellStyle name="40% - Dekorfärg6 2 3 2 2" xfId="905" xr:uid="{00000000-0005-0000-0000-0000F5B30000}"/>
    <cellStyle name="40% - Dekorfärg6 2 3 2 2 2" xfId="2090" xr:uid="{00000000-0005-0000-0000-0000F6B30000}"/>
    <cellStyle name="40% - Dekorfärg6 2 3 2 2 2 2" xfId="4282" xr:uid="{00000000-0005-0000-0000-0000F7B30000}"/>
    <cellStyle name="40% - Dekorfärg6 2 3 2 2 2 2 2" xfId="8668" xr:uid="{00000000-0005-0000-0000-0000F8B30000}"/>
    <cellStyle name="40% - Dekorfärg6 2 3 2 2 2 2 2 2" xfId="17553" xr:uid="{00000000-0005-0000-0000-0000F9B30000}"/>
    <cellStyle name="40% - Dekorfärg6 2 3 2 2 2 2 2 2 2" xfId="53409" xr:uid="{00000000-0005-0000-0000-0000FAB30000}"/>
    <cellStyle name="40% - Dekorfärg6 2 3 2 2 2 2 2 3" xfId="35050" xr:uid="{00000000-0005-0000-0000-0000FBB30000}"/>
    <cellStyle name="40% - Dekorfärg6 2 3 2 2 2 2 2_Tabell 6a K" xfId="18356" xr:uid="{00000000-0005-0000-0000-0000FCB30000}"/>
    <cellStyle name="40% - Dekorfärg6 2 3 2 2 2 2 3" xfId="13167" xr:uid="{00000000-0005-0000-0000-0000FDB30000}"/>
    <cellStyle name="40% - Dekorfärg6 2 3 2 2 2 2 4" xfId="30664" xr:uid="{00000000-0005-0000-0000-0000FEB30000}"/>
    <cellStyle name="40% - Dekorfärg6 2 3 2 2 2 2_Tabell 6a K" xfId="24451" xr:uid="{00000000-0005-0000-0000-0000FFB30000}"/>
    <cellStyle name="40% - Dekorfärg6 2 3 2 2 2 3" xfId="6475" xr:uid="{00000000-0005-0000-0000-000000B40000}"/>
    <cellStyle name="40% - Dekorfärg6 2 3 2 2 2 3 2" xfId="15360" xr:uid="{00000000-0005-0000-0000-000001B40000}"/>
    <cellStyle name="40% - Dekorfärg6 2 3 2 2 2 3 3" xfId="32857" xr:uid="{00000000-0005-0000-0000-000002B40000}"/>
    <cellStyle name="40% - Dekorfärg6 2 3 2 2 2 3_Tabell 6a K" xfId="17943" xr:uid="{00000000-0005-0000-0000-000003B40000}"/>
    <cellStyle name="40% - Dekorfärg6 2 3 2 2 2 4" xfId="10975" xr:uid="{00000000-0005-0000-0000-000004B40000}"/>
    <cellStyle name="40% - Dekorfärg6 2 3 2 2 2 4 2" xfId="53410" xr:uid="{00000000-0005-0000-0000-000005B40000}"/>
    <cellStyle name="40% - Dekorfärg6 2 3 2 2 2 4 2 2" xfId="53411" xr:uid="{00000000-0005-0000-0000-000006B40000}"/>
    <cellStyle name="40% - Dekorfärg6 2 3 2 2 2 4 3" xfId="53412" xr:uid="{00000000-0005-0000-0000-000007B40000}"/>
    <cellStyle name="40% - Dekorfärg6 2 3 2 2 2 5" xfId="28472" xr:uid="{00000000-0005-0000-0000-000008B40000}"/>
    <cellStyle name="40% - Dekorfärg6 2 3 2 2 2 6" xfId="53413" xr:uid="{00000000-0005-0000-0000-000009B40000}"/>
    <cellStyle name="40% - Dekorfärg6 2 3 2 2 2_Tabell 6a K" xfId="25175" xr:uid="{00000000-0005-0000-0000-00000AB40000}"/>
    <cellStyle name="40% - Dekorfärg6 2 3 2 2 3" xfId="3097" xr:uid="{00000000-0005-0000-0000-00000BB40000}"/>
    <cellStyle name="40% - Dekorfärg6 2 3 2 2 3 2" xfId="7483" xr:uid="{00000000-0005-0000-0000-00000CB40000}"/>
    <cellStyle name="40% - Dekorfärg6 2 3 2 2 3 2 2" xfId="16368" xr:uid="{00000000-0005-0000-0000-00000DB40000}"/>
    <cellStyle name="40% - Dekorfärg6 2 3 2 2 3 2 3" xfId="33865" xr:uid="{00000000-0005-0000-0000-00000EB40000}"/>
    <cellStyle name="40% - Dekorfärg6 2 3 2 2 3 2_Tabell 6a K" xfId="24924" xr:uid="{00000000-0005-0000-0000-00000FB40000}"/>
    <cellStyle name="40% - Dekorfärg6 2 3 2 2 3 3" xfId="11982" xr:uid="{00000000-0005-0000-0000-000010B40000}"/>
    <cellStyle name="40% - Dekorfärg6 2 3 2 2 3 3 2" xfId="53414" xr:uid="{00000000-0005-0000-0000-000011B40000}"/>
    <cellStyle name="40% - Dekorfärg6 2 3 2 2 3 3 2 2" xfId="53415" xr:uid="{00000000-0005-0000-0000-000012B40000}"/>
    <cellStyle name="40% - Dekorfärg6 2 3 2 2 3 3 3" xfId="53416" xr:uid="{00000000-0005-0000-0000-000013B40000}"/>
    <cellStyle name="40% - Dekorfärg6 2 3 2 2 3 4" xfId="29479" xr:uid="{00000000-0005-0000-0000-000014B40000}"/>
    <cellStyle name="40% - Dekorfärg6 2 3 2 2 3 5" xfId="53417" xr:uid="{00000000-0005-0000-0000-000015B40000}"/>
    <cellStyle name="40% - Dekorfärg6 2 3 2 2 3_Tabell 6a K" xfId="23757" xr:uid="{00000000-0005-0000-0000-000016B40000}"/>
    <cellStyle name="40% - Dekorfärg6 2 3 2 2 4" xfId="5290" xr:uid="{00000000-0005-0000-0000-000017B40000}"/>
    <cellStyle name="40% - Dekorfärg6 2 3 2 2 4 2" xfId="14175" xr:uid="{00000000-0005-0000-0000-000018B40000}"/>
    <cellStyle name="40% - Dekorfärg6 2 3 2 2 4 3" xfId="31672" xr:uid="{00000000-0005-0000-0000-000019B40000}"/>
    <cellStyle name="40% - Dekorfärg6 2 3 2 2 4_Tabell 6a K" xfId="19151" xr:uid="{00000000-0005-0000-0000-00001AB40000}"/>
    <cellStyle name="40% - Dekorfärg6 2 3 2 2 5" xfId="9790" xr:uid="{00000000-0005-0000-0000-00001BB40000}"/>
    <cellStyle name="40% - Dekorfärg6 2 3 2 2 5 2" xfId="53418" xr:uid="{00000000-0005-0000-0000-00001CB40000}"/>
    <cellStyle name="40% - Dekorfärg6 2 3 2 2 5 2 2" xfId="53419" xr:uid="{00000000-0005-0000-0000-00001DB40000}"/>
    <cellStyle name="40% - Dekorfärg6 2 3 2 2 5 3" xfId="53420" xr:uid="{00000000-0005-0000-0000-00001EB40000}"/>
    <cellStyle name="40% - Dekorfärg6 2 3 2 2 6" xfId="27287" xr:uid="{00000000-0005-0000-0000-00001FB40000}"/>
    <cellStyle name="40% - Dekorfärg6 2 3 2 2 7" xfId="53421" xr:uid="{00000000-0005-0000-0000-000020B40000}"/>
    <cellStyle name="40% - Dekorfärg6 2 3 2 2_Tabell 6a K" xfId="23754" xr:uid="{00000000-0005-0000-0000-000021B40000}"/>
    <cellStyle name="40% - Dekorfärg6 2 3 2 3" xfId="2089" xr:uid="{00000000-0005-0000-0000-000022B40000}"/>
    <cellStyle name="40% - Dekorfärg6 2 3 2 3 2" xfId="4281" xr:uid="{00000000-0005-0000-0000-000023B40000}"/>
    <cellStyle name="40% - Dekorfärg6 2 3 2 3 2 2" xfId="8667" xr:uid="{00000000-0005-0000-0000-000024B40000}"/>
    <cellStyle name="40% - Dekorfärg6 2 3 2 3 2 2 2" xfId="17552" xr:uid="{00000000-0005-0000-0000-000025B40000}"/>
    <cellStyle name="40% - Dekorfärg6 2 3 2 3 2 2 2 2" xfId="53422" xr:uid="{00000000-0005-0000-0000-000026B40000}"/>
    <cellStyle name="40% - Dekorfärg6 2 3 2 3 2 2 3" xfId="35049" xr:uid="{00000000-0005-0000-0000-000027B40000}"/>
    <cellStyle name="40% - Dekorfärg6 2 3 2 3 2 2_Tabell 6a K" xfId="22753" xr:uid="{00000000-0005-0000-0000-000028B40000}"/>
    <cellStyle name="40% - Dekorfärg6 2 3 2 3 2 3" xfId="13166" xr:uid="{00000000-0005-0000-0000-000029B40000}"/>
    <cellStyle name="40% - Dekorfärg6 2 3 2 3 2 4" xfId="30663" xr:uid="{00000000-0005-0000-0000-00002AB40000}"/>
    <cellStyle name="40% - Dekorfärg6 2 3 2 3 2_Tabell 6a K" xfId="20803" xr:uid="{00000000-0005-0000-0000-00002BB40000}"/>
    <cellStyle name="40% - Dekorfärg6 2 3 2 3 3" xfId="6474" xr:uid="{00000000-0005-0000-0000-00002CB40000}"/>
    <cellStyle name="40% - Dekorfärg6 2 3 2 3 3 2" xfId="15359" xr:uid="{00000000-0005-0000-0000-00002DB40000}"/>
    <cellStyle name="40% - Dekorfärg6 2 3 2 3 3 3" xfId="32856" xr:uid="{00000000-0005-0000-0000-00002EB40000}"/>
    <cellStyle name="40% - Dekorfärg6 2 3 2 3 3_Tabell 6a K" xfId="21453" xr:uid="{00000000-0005-0000-0000-00002FB40000}"/>
    <cellStyle name="40% - Dekorfärg6 2 3 2 3 4" xfId="10974" xr:uid="{00000000-0005-0000-0000-000030B40000}"/>
    <cellStyle name="40% - Dekorfärg6 2 3 2 3 4 2" xfId="53423" xr:uid="{00000000-0005-0000-0000-000031B40000}"/>
    <cellStyle name="40% - Dekorfärg6 2 3 2 3 4 2 2" xfId="53424" xr:uid="{00000000-0005-0000-0000-000032B40000}"/>
    <cellStyle name="40% - Dekorfärg6 2 3 2 3 4 3" xfId="53425" xr:uid="{00000000-0005-0000-0000-000033B40000}"/>
    <cellStyle name="40% - Dekorfärg6 2 3 2 3 5" xfId="28471" xr:uid="{00000000-0005-0000-0000-000034B40000}"/>
    <cellStyle name="40% - Dekorfärg6 2 3 2 3 6" xfId="53426" xr:uid="{00000000-0005-0000-0000-000035B40000}"/>
    <cellStyle name="40% - Dekorfärg6 2 3 2 3_Tabell 6a K" xfId="18155" xr:uid="{00000000-0005-0000-0000-000036B40000}"/>
    <cellStyle name="40% - Dekorfärg6 2 3 2 4" xfId="2673" xr:uid="{00000000-0005-0000-0000-000037B40000}"/>
    <cellStyle name="40% - Dekorfärg6 2 3 2 4 2" xfId="7059" xr:uid="{00000000-0005-0000-0000-000038B40000}"/>
    <cellStyle name="40% - Dekorfärg6 2 3 2 4 2 2" xfId="15944" xr:uid="{00000000-0005-0000-0000-000039B40000}"/>
    <cellStyle name="40% - Dekorfärg6 2 3 2 4 2 3" xfId="33441" xr:uid="{00000000-0005-0000-0000-00003AB40000}"/>
    <cellStyle name="40% - Dekorfärg6 2 3 2 4 2_Tabell 6a K" xfId="21718" xr:uid="{00000000-0005-0000-0000-00003BB40000}"/>
    <cellStyle name="40% - Dekorfärg6 2 3 2 4 3" xfId="11558" xr:uid="{00000000-0005-0000-0000-00003CB40000}"/>
    <cellStyle name="40% - Dekorfärg6 2 3 2 4 3 2" xfId="53427" xr:uid="{00000000-0005-0000-0000-00003DB40000}"/>
    <cellStyle name="40% - Dekorfärg6 2 3 2 4 3 2 2" xfId="53428" xr:uid="{00000000-0005-0000-0000-00003EB40000}"/>
    <cellStyle name="40% - Dekorfärg6 2 3 2 4 3 3" xfId="53429" xr:uid="{00000000-0005-0000-0000-00003FB40000}"/>
    <cellStyle name="40% - Dekorfärg6 2 3 2 4 4" xfId="29055" xr:uid="{00000000-0005-0000-0000-000040B40000}"/>
    <cellStyle name="40% - Dekorfärg6 2 3 2 4 5" xfId="53430" xr:uid="{00000000-0005-0000-0000-000041B40000}"/>
    <cellStyle name="40% - Dekorfärg6 2 3 2 4_Tabell 6a K" xfId="20001" xr:uid="{00000000-0005-0000-0000-000042B40000}"/>
    <cellStyle name="40% - Dekorfärg6 2 3 2 5" xfId="4866" xr:uid="{00000000-0005-0000-0000-000043B40000}"/>
    <cellStyle name="40% - Dekorfärg6 2 3 2 5 2" xfId="13751" xr:uid="{00000000-0005-0000-0000-000044B40000}"/>
    <cellStyle name="40% - Dekorfärg6 2 3 2 5 3" xfId="31248" xr:uid="{00000000-0005-0000-0000-000045B40000}"/>
    <cellStyle name="40% - Dekorfärg6 2 3 2 5_Tabell 6a K" xfId="19254" xr:uid="{00000000-0005-0000-0000-000046B40000}"/>
    <cellStyle name="40% - Dekorfärg6 2 3 2 6" xfId="9366" xr:uid="{00000000-0005-0000-0000-000047B40000}"/>
    <cellStyle name="40% - Dekorfärg6 2 3 2 6 2" xfId="53431" xr:uid="{00000000-0005-0000-0000-000048B40000}"/>
    <cellStyle name="40% - Dekorfärg6 2 3 2 6 2 2" xfId="53432" xr:uid="{00000000-0005-0000-0000-000049B40000}"/>
    <cellStyle name="40% - Dekorfärg6 2 3 2 6 3" xfId="53433" xr:uid="{00000000-0005-0000-0000-00004AB40000}"/>
    <cellStyle name="40% - Dekorfärg6 2 3 2 7" xfId="26863" xr:uid="{00000000-0005-0000-0000-00004BB40000}"/>
    <cellStyle name="40% - Dekorfärg6 2 3 2 8" xfId="53434" xr:uid="{00000000-0005-0000-0000-00004CB40000}"/>
    <cellStyle name="40% - Dekorfärg6 2 3 2_Tabell 6a K" xfId="20910" xr:uid="{00000000-0005-0000-0000-00004DB40000}"/>
    <cellStyle name="40% - Dekorfärg6 2 3 3" xfId="693" xr:uid="{00000000-0005-0000-0000-00004EB40000}"/>
    <cellStyle name="40% - Dekorfärg6 2 3 3 2" xfId="2091" xr:uid="{00000000-0005-0000-0000-00004FB40000}"/>
    <cellStyle name="40% - Dekorfärg6 2 3 3 2 2" xfId="4283" xr:uid="{00000000-0005-0000-0000-000050B40000}"/>
    <cellStyle name="40% - Dekorfärg6 2 3 3 2 2 2" xfId="8669" xr:uid="{00000000-0005-0000-0000-000051B40000}"/>
    <cellStyle name="40% - Dekorfärg6 2 3 3 2 2 2 2" xfId="17554" xr:uid="{00000000-0005-0000-0000-000052B40000}"/>
    <cellStyle name="40% - Dekorfärg6 2 3 3 2 2 2 2 2" xfId="53435" xr:uid="{00000000-0005-0000-0000-000053B40000}"/>
    <cellStyle name="40% - Dekorfärg6 2 3 3 2 2 2 3" xfId="35051" xr:uid="{00000000-0005-0000-0000-000054B40000}"/>
    <cellStyle name="40% - Dekorfärg6 2 3 3 2 2 2_Tabell 6a K" xfId="24155" xr:uid="{00000000-0005-0000-0000-000055B40000}"/>
    <cellStyle name="40% - Dekorfärg6 2 3 3 2 2 3" xfId="13168" xr:uid="{00000000-0005-0000-0000-000056B40000}"/>
    <cellStyle name="40% - Dekorfärg6 2 3 3 2 2 4" xfId="30665" xr:uid="{00000000-0005-0000-0000-000057B40000}"/>
    <cellStyle name="40% - Dekorfärg6 2 3 3 2 2_Tabell 6a K" xfId="19785" xr:uid="{00000000-0005-0000-0000-000058B40000}"/>
    <cellStyle name="40% - Dekorfärg6 2 3 3 2 3" xfId="6476" xr:uid="{00000000-0005-0000-0000-000059B40000}"/>
    <cellStyle name="40% - Dekorfärg6 2 3 3 2 3 2" xfId="15361" xr:uid="{00000000-0005-0000-0000-00005AB40000}"/>
    <cellStyle name="40% - Dekorfärg6 2 3 3 2 3 3" xfId="32858" xr:uid="{00000000-0005-0000-0000-00005BB40000}"/>
    <cellStyle name="40% - Dekorfärg6 2 3 3 2 3_Tabell 6a K" xfId="17811" xr:uid="{00000000-0005-0000-0000-00005CB40000}"/>
    <cellStyle name="40% - Dekorfärg6 2 3 3 2 4" xfId="10976" xr:uid="{00000000-0005-0000-0000-00005DB40000}"/>
    <cellStyle name="40% - Dekorfärg6 2 3 3 2 4 2" xfId="53436" xr:uid="{00000000-0005-0000-0000-00005EB40000}"/>
    <cellStyle name="40% - Dekorfärg6 2 3 3 2 4 2 2" xfId="53437" xr:uid="{00000000-0005-0000-0000-00005FB40000}"/>
    <cellStyle name="40% - Dekorfärg6 2 3 3 2 4 3" xfId="53438" xr:uid="{00000000-0005-0000-0000-000060B40000}"/>
    <cellStyle name="40% - Dekorfärg6 2 3 3 2 5" xfId="28473" xr:uid="{00000000-0005-0000-0000-000061B40000}"/>
    <cellStyle name="40% - Dekorfärg6 2 3 3 2 6" xfId="53439" xr:uid="{00000000-0005-0000-0000-000062B40000}"/>
    <cellStyle name="40% - Dekorfärg6 2 3 3 2_Tabell 6a K" xfId="20624" xr:uid="{00000000-0005-0000-0000-000063B40000}"/>
    <cellStyle name="40% - Dekorfärg6 2 3 3 3" xfId="2885" xr:uid="{00000000-0005-0000-0000-000064B40000}"/>
    <cellStyle name="40% - Dekorfärg6 2 3 3 3 2" xfId="7271" xr:uid="{00000000-0005-0000-0000-000065B40000}"/>
    <cellStyle name="40% - Dekorfärg6 2 3 3 3 2 2" xfId="16156" xr:uid="{00000000-0005-0000-0000-000066B40000}"/>
    <cellStyle name="40% - Dekorfärg6 2 3 3 3 2 3" xfId="33653" xr:uid="{00000000-0005-0000-0000-000067B40000}"/>
    <cellStyle name="40% - Dekorfärg6 2 3 3 3 2_Tabell 6a K" xfId="20338" xr:uid="{00000000-0005-0000-0000-000068B40000}"/>
    <cellStyle name="40% - Dekorfärg6 2 3 3 3 3" xfId="11770" xr:uid="{00000000-0005-0000-0000-000069B40000}"/>
    <cellStyle name="40% - Dekorfärg6 2 3 3 3 3 2" xfId="53440" xr:uid="{00000000-0005-0000-0000-00006AB40000}"/>
    <cellStyle name="40% - Dekorfärg6 2 3 3 3 3 2 2" xfId="53441" xr:uid="{00000000-0005-0000-0000-00006BB40000}"/>
    <cellStyle name="40% - Dekorfärg6 2 3 3 3 3 3" xfId="53442" xr:uid="{00000000-0005-0000-0000-00006CB40000}"/>
    <cellStyle name="40% - Dekorfärg6 2 3 3 3 4" xfId="29267" xr:uid="{00000000-0005-0000-0000-00006DB40000}"/>
    <cellStyle name="40% - Dekorfärg6 2 3 3 3 5" xfId="53443" xr:uid="{00000000-0005-0000-0000-00006EB40000}"/>
    <cellStyle name="40% - Dekorfärg6 2 3 3 3_Tabell 6a K" xfId="19285" xr:uid="{00000000-0005-0000-0000-00006FB40000}"/>
    <cellStyle name="40% - Dekorfärg6 2 3 3 4" xfId="5078" xr:uid="{00000000-0005-0000-0000-000070B40000}"/>
    <cellStyle name="40% - Dekorfärg6 2 3 3 4 2" xfId="13963" xr:uid="{00000000-0005-0000-0000-000071B40000}"/>
    <cellStyle name="40% - Dekorfärg6 2 3 3 4 3" xfId="31460" xr:uid="{00000000-0005-0000-0000-000072B40000}"/>
    <cellStyle name="40% - Dekorfärg6 2 3 3 4_Tabell 6a K" xfId="26061" xr:uid="{00000000-0005-0000-0000-000073B40000}"/>
    <cellStyle name="40% - Dekorfärg6 2 3 3 5" xfId="9578" xr:uid="{00000000-0005-0000-0000-000074B40000}"/>
    <cellStyle name="40% - Dekorfärg6 2 3 3 5 2" xfId="53444" xr:uid="{00000000-0005-0000-0000-000075B40000}"/>
    <cellStyle name="40% - Dekorfärg6 2 3 3 5 2 2" xfId="53445" xr:uid="{00000000-0005-0000-0000-000076B40000}"/>
    <cellStyle name="40% - Dekorfärg6 2 3 3 5 3" xfId="53446" xr:uid="{00000000-0005-0000-0000-000077B40000}"/>
    <cellStyle name="40% - Dekorfärg6 2 3 3 6" xfId="27075" xr:uid="{00000000-0005-0000-0000-000078B40000}"/>
    <cellStyle name="40% - Dekorfärg6 2 3 3 7" xfId="53447" xr:uid="{00000000-0005-0000-0000-000079B40000}"/>
    <cellStyle name="40% - Dekorfärg6 2 3 3_Tabell 6a K" xfId="17860" xr:uid="{00000000-0005-0000-0000-00007AB40000}"/>
    <cellStyle name="40% - Dekorfärg6 2 3 4" xfId="1117" xr:uid="{00000000-0005-0000-0000-00007BB40000}"/>
    <cellStyle name="40% - Dekorfärg6 2 3 4 2" xfId="2092" xr:uid="{00000000-0005-0000-0000-00007CB40000}"/>
    <cellStyle name="40% - Dekorfärg6 2 3 4 2 2" xfId="4284" xr:uid="{00000000-0005-0000-0000-00007DB40000}"/>
    <cellStyle name="40% - Dekorfärg6 2 3 4 2 2 2" xfId="8670" xr:uid="{00000000-0005-0000-0000-00007EB40000}"/>
    <cellStyle name="40% - Dekorfärg6 2 3 4 2 2 2 2" xfId="17555" xr:uid="{00000000-0005-0000-0000-00007FB40000}"/>
    <cellStyle name="40% - Dekorfärg6 2 3 4 2 2 2 2 2" xfId="53448" xr:uid="{00000000-0005-0000-0000-000080B40000}"/>
    <cellStyle name="40% - Dekorfärg6 2 3 4 2 2 2 3" xfId="35052" xr:uid="{00000000-0005-0000-0000-000081B40000}"/>
    <cellStyle name="40% - Dekorfärg6 2 3 4 2 2 2_Tabell 6a K" xfId="21955" xr:uid="{00000000-0005-0000-0000-000082B40000}"/>
    <cellStyle name="40% - Dekorfärg6 2 3 4 2 2 3" xfId="13169" xr:uid="{00000000-0005-0000-0000-000083B40000}"/>
    <cellStyle name="40% - Dekorfärg6 2 3 4 2 2 4" xfId="30666" xr:uid="{00000000-0005-0000-0000-000084B40000}"/>
    <cellStyle name="40% - Dekorfärg6 2 3 4 2 2_Tabell 6a K" xfId="24964" xr:uid="{00000000-0005-0000-0000-000085B40000}"/>
    <cellStyle name="40% - Dekorfärg6 2 3 4 2 3" xfId="6477" xr:uid="{00000000-0005-0000-0000-000086B40000}"/>
    <cellStyle name="40% - Dekorfärg6 2 3 4 2 3 2" xfId="15362" xr:uid="{00000000-0005-0000-0000-000087B40000}"/>
    <cellStyle name="40% - Dekorfärg6 2 3 4 2 3 3" xfId="32859" xr:uid="{00000000-0005-0000-0000-000088B40000}"/>
    <cellStyle name="40% - Dekorfärg6 2 3 4 2 3_Tabell 6a K" xfId="20484" xr:uid="{00000000-0005-0000-0000-000089B40000}"/>
    <cellStyle name="40% - Dekorfärg6 2 3 4 2 4" xfId="10977" xr:uid="{00000000-0005-0000-0000-00008AB40000}"/>
    <cellStyle name="40% - Dekorfärg6 2 3 4 2 4 2" xfId="53449" xr:uid="{00000000-0005-0000-0000-00008BB40000}"/>
    <cellStyle name="40% - Dekorfärg6 2 3 4 2 4 2 2" xfId="53450" xr:uid="{00000000-0005-0000-0000-00008CB40000}"/>
    <cellStyle name="40% - Dekorfärg6 2 3 4 2 4 3" xfId="53451" xr:uid="{00000000-0005-0000-0000-00008DB40000}"/>
    <cellStyle name="40% - Dekorfärg6 2 3 4 2 5" xfId="28474" xr:uid="{00000000-0005-0000-0000-00008EB40000}"/>
    <cellStyle name="40% - Dekorfärg6 2 3 4 2 6" xfId="53452" xr:uid="{00000000-0005-0000-0000-00008FB40000}"/>
    <cellStyle name="40% - Dekorfärg6 2 3 4 2_Tabell 6a K" xfId="18070" xr:uid="{00000000-0005-0000-0000-000090B40000}"/>
    <cellStyle name="40% - Dekorfärg6 2 3 4 3" xfId="3309" xr:uid="{00000000-0005-0000-0000-000091B40000}"/>
    <cellStyle name="40% - Dekorfärg6 2 3 4 3 2" xfId="7695" xr:uid="{00000000-0005-0000-0000-000092B40000}"/>
    <cellStyle name="40% - Dekorfärg6 2 3 4 3 2 2" xfId="16580" xr:uid="{00000000-0005-0000-0000-000093B40000}"/>
    <cellStyle name="40% - Dekorfärg6 2 3 4 3 2 3" xfId="34077" xr:uid="{00000000-0005-0000-0000-000094B40000}"/>
    <cellStyle name="40% - Dekorfärg6 2 3 4 3 2_Tabell 6a K" xfId="18496" xr:uid="{00000000-0005-0000-0000-000095B40000}"/>
    <cellStyle name="40% - Dekorfärg6 2 3 4 3 3" xfId="12194" xr:uid="{00000000-0005-0000-0000-000096B40000}"/>
    <cellStyle name="40% - Dekorfärg6 2 3 4 3 3 2" xfId="53453" xr:uid="{00000000-0005-0000-0000-000097B40000}"/>
    <cellStyle name="40% - Dekorfärg6 2 3 4 3 3 2 2" xfId="53454" xr:uid="{00000000-0005-0000-0000-000098B40000}"/>
    <cellStyle name="40% - Dekorfärg6 2 3 4 3 3 3" xfId="53455" xr:uid="{00000000-0005-0000-0000-000099B40000}"/>
    <cellStyle name="40% - Dekorfärg6 2 3 4 3 4" xfId="29691" xr:uid="{00000000-0005-0000-0000-00009AB40000}"/>
    <cellStyle name="40% - Dekorfärg6 2 3 4 3 5" xfId="53456" xr:uid="{00000000-0005-0000-0000-00009BB40000}"/>
    <cellStyle name="40% - Dekorfärg6 2 3 4 3_Tabell 6a K" xfId="21482" xr:uid="{00000000-0005-0000-0000-00009CB40000}"/>
    <cellStyle name="40% - Dekorfärg6 2 3 4 4" xfId="5502" xr:uid="{00000000-0005-0000-0000-00009DB40000}"/>
    <cellStyle name="40% - Dekorfärg6 2 3 4 4 2" xfId="14387" xr:uid="{00000000-0005-0000-0000-00009EB40000}"/>
    <cellStyle name="40% - Dekorfärg6 2 3 4 4 3" xfId="31884" xr:uid="{00000000-0005-0000-0000-00009FB40000}"/>
    <cellStyle name="40% - Dekorfärg6 2 3 4 4_Tabell 6a K" xfId="22823" xr:uid="{00000000-0005-0000-0000-0000A0B40000}"/>
    <cellStyle name="40% - Dekorfärg6 2 3 4 5" xfId="10002" xr:uid="{00000000-0005-0000-0000-0000A1B40000}"/>
    <cellStyle name="40% - Dekorfärg6 2 3 4 5 2" xfId="53457" xr:uid="{00000000-0005-0000-0000-0000A2B40000}"/>
    <cellStyle name="40% - Dekorfärg6 2 3 4 5 2 2" xfId="53458" xr:uid="{00000000-0005-0000-0000-0000A3B40000}"/>
    <cellStyle name="40% - Dekorfärg6 2 3 4 5 3" xfId="53459" xr:uid="{00000000-0005-0000-0000-0000A4B40000}"/>
    <cellStyle name="40% - Dekorfärg6 2 3 4 6" xfId="27499" xr:uid="{00000000-0005-0000-0000-0000A5B40000}"/>
    <cellStyle name="40% - Dekorfärg6 2 3 4 7" xfId="53460" xr:uid="{00000000-0005-0000-0000-0000A6B40000}"/>
    <cellStyle name="40% - Dekorfärg6 2 3 4_Tabell 6a K" xfId="21424" xr:uid="{00000000-0005-0000-0000-0000A7B40000}"/>
    <cellStyle name="40% - Dekorfärg6 2 3 5" xfId="2088" xr:uid="{00000000-0005-0000-0000-0000A8B40000}"/>
    <cellStyle name="40% - Dekorfärg6 2 3 5 2" xfId="4280" xr:uid="{00000000-0005-0000-0000-0000A9B40000}"/>
    <cellStyle name="40% - Dekorfärg6 2 3 5 2 2" xfId="8666" xr:uid="{00000000-0005-0000-0000-0000AAB40000}"/>
    <cellStyle name="40% - Dekorfärg6 2 3 5 2 2 2" xfId="17551" xr:uid="{00000000-0005-0000-0000-0000ABB40000}"/>
    <cellStyle name="40% - Dekorfärg6 2 3 5 2 2 2 2" xfId="53461" xr:uid="{00000000-0005-0000-0000-0000ACB40000}"/>
    <cellStyle name="40% - Dekorfärg6 2 3 5 2 2 3" xfId="35048" xr:uid="{00000000-0005-0000-0000-0000ADB40000}"/>
    <cellStyle name="40% - Dekorfärg6 2 3 5 2 2_Tabell 6a K" xfId="22793" xr:uid="{00000000-0005-0000-0000-0000AEB40000}"/>
    <cellStyle name="40% - Dekorfärg6 2 3 5 2 3" xfId="13165" xr:uid="{00000000-0005-0000-0000-0000AFB40000}"/>
    <cellStyle name="40% - Dekorfärg6 2 3 5 2 4" xfId="30662" xr:uid="{00000000-0005-0000-0000-0000B0B40000}"/>
    <cellStyle name="40% - Dekorfärg6 2 3 5 2_Tabell 6a K" xfId="18492" xr:uid="{00000000-0005-0000-0000-0000B1B40000}"/>
    <cellStyle name="40% - Dekorfärg6 2 3 5 3" xfId="6473" xr:uid="{00000000-0005-0000-0000-0000B2B40000}"/>
    <cellStyle name="40% - Dekorfärg6 2 3 5 3 2" xfId="15358" xr:uid="{00000000-0005-0000-0000-0000B3B40000}"/>
    <cellStyle name="40% - Dekorfärg6 2 3 5 3 3" xfId="32855" xr:uid="{00000000-0005-0000-0000-0000B4B40000}"/>
    <cellStyle name="40% - Dekorfärg6 2 3 5 3_Tabell 6a K" xfId="26298" xr:uid="{00000000-0005-0000-0000-0000B5B40000}"/>
    <cellStyle name="40% - Dekorfärg6 2 3 5 4" xfId="10973" xr:uid="{00000000-0005-0000-0000-0000B6B40000}"/>
    <cellStyle name="40% - Dekorfärg6 2 3 5 4 2" xfId="53462" xr:uid="{00000000-0005-0000-0000-0000B7B40000}"/>
    <cellStyle name="40% - Dekorfärg6 2 3 5 4 2 2" xfId="53463" xr:uid="{00000000-0005-0000-0000-0000B8B40000}"/>
    <cellStyle name="40% - Dekorfärg6 2 3 5 4 3" xfId="53464" xr:uid="{00000000-0005-0000-0000-0000B9B40000}"/>
    <cellStyle name="40% - Dekorfärg6 2 3 5 5" xfId="28470" xr:uid="{00000000-0005-0000-0000-0000BAB40000}"/>
    <cellStyle name="40% - Dekorfärg6 2 3 5 6" xfId="53465" xr:uid="{00000000-0005-0000-0000-0000BBB40000}"/>
    <cellStyle name="40% - Dekorfärg6 2 3 5_Tabell 6a K" xfId="25763" xr:uid="{00000000-0005-0000-0000-0000BCB40000}"/>
    <cellStyle name="40% - Dekorfärg6 2 3 6" xfId="2461" xr:uid="{00000000-0005-0000-0000-0000BDB40000}"/>
    <cellStyle name="40% - Dekorfärg6 2 3 6 2" xfId="6847" xr:uid="{00000000-0005-0000-0000-0000BEB40000}"/>
    <cellStyle name="40% - Dekorfärg6 2 3 6 2 2" xfId="15732" xr:uid="{00000000-0005-0000-0000-0000BFB40000}"/>
    <cellStyle name="40% - Dekorfärg6 2 3 6 2 3" xfId="33229" xr:uid="{00000000-0005-0000-0000-0000C0B40000}"/>
    <cellStyle name="40% - Dekorfärg6 2 3 6 2_Tabell 6a K" xfId="23702" xr:uid="{00000000-0005-0000-0000-0000C1B40000}"/>
    <cellStyle name="40% - Dekorfärg6 2 3 6 3" xfId="11346" xr:uid="{00000000-0005-0000-0000-0000C2B40000}"/>
    <cellStyle name="40% - Dekorfärg6 2 3 6 3 2" xfId="53466" xr:uid="{00000000-0005-0000-0000-0000C3B40000}"/>
    <cellStyle name="40% - Dekorfärg6 2 3 6 3 2 2" xfId="53467" xr:uid="{00000000-0005-0000-0000-0000C4B40000}"/>
    <cellStyle name="40% - Dekorfärg6 2 3 6 3 3" xfId="53468" xr:uid="{00000000-0005-0000-0000-0000C5B40000}"/>
    <cellStyle name="40% - Dekorfärg6 2 3 6 4" xfId="28843" xr:uid="{00000000-0005-0000-0000-0000C6B40000}"/>
    <cellStyle name="40% - Dekorfärg6 2 3 6 5" xfId="53469" xr:uid="{00000000-0005-0000-0000-0000C7B40000}"/>
    <cellStyle name="40% - Dekorfärg6 2 3 6_Tabell 6a K" xfId="26333" xr:uid="{00000000-0005-0000-0000-0000C8B40000}"/>
    <cellStyle name="40% - Dekorfärg6 2 3 7" xfId="4654" xr:uid="{00000000-0005-0000-0000-0000C9B40000}"/>
    <cellStyle name="40% - Dekorfärg6 2 3 7 2" xfId="13539" xr:uid="{00000000-0005-0000-0000-0000CAB40000}"/>
    <cellStyle name="40% - Dekorfärg6 2 3 7 3" xfId="31036" xr:uid="{00000000-0005-0000-0000-0000CBB40000}"/>
    <cellStyle name="40% - Dekorfärg6 2 3 7_Tabell 6a K" xfId="23142" xr:uid="{00000000-0005-0000-0000-0000CCB40000}"/>
    <cellStyle name="40% - Dekorfärg6 2 3 8" xfId="9154" xr:uid="{00000000-0005-0000-0000-0000CDB40000}"/>
    <cellStyle name="40% - Dekorfärg6 2 3 8 2" xfId="53470" xr:uid="{00000000-0005-0000-0000-0000CEB40000}"/>
    <cellStyle name="40% - Dekorfärg6 2 3 8 2 2" xfId="53471" xr:uid="{00000000-0005-0000-0000-0000CFB40000}"/>
    <cellStyle name="40% - Dekorfärg6 2 3 8 3" xfId="53472" xr:uid="{00000000-0005-0000-0000-0000D0B40000}"/>
    <cellStyle name="40% - Dekorfärg6 2 3 9" xfId="26651" xr:uid="{00000000-0005-0000-0000-0000D1B40000}"/>
    <cellStyle name="40% - Dekorfärg6 2 3_Tabell 6a K" xfId="20529" xr:uid="{00000000-0005-0000-0000-0000D2B40000}"/>
    <cellStyle name="40% - Dekorfärg6 2 4" xfId="325" xr:uid="{00000000-0005-0000-0000-0000D3B40000}"/>
    <cellStyle name="40% - Dekorfärg6 2 4 10" xfId="53473" xr:uid="{00000000-0005-0000-0000-0000D4B40000}"/>
    <cellStyle name="40% - Dekorfärg6 2 4 11" xfId="53474" xr:uid="{00000000-0005-0000-0000-0000D5B40000}"/>
    <cellStyle name="40% - Dekorfärg6 2 4 2" xfId="537" xr:uid="{00000000-0005-0000-0000-0000D6B40000}"/>
    <cellStyle name="40% - Dekorfärg6 2 4 2 2" xfId="961" xr:uid="{00000000-0005-0000-0000-0000D7B40000}"/>
    <cellStyle name="40% - Dekorfärg6 2 4 2 2 2" xfId="2095" xr:uid="{00000000-0005-0000-0000-0000D8B40000}"/>
    <cellStyle name="40% - Dekorfärg6 2 4 2 2 2 2" xfId="4287" xr:uid="{00000000-0005-0000-0000-0000D9B40000}"/>
    <cellStyle name="40% - Dekorfärg6 2 4 2 2 2 2 2" xfId="8673" xr:uid="{00000000-0005-0000-0000-0000DAB40000}"/>
    <cellStyle name="40% - Dekorfärg6 2 4 2 2 2 2 2 2" xfId="17558" xr:uid="{00000000-0005-0000-0000-0000DBB40000}"/>
    <cellStyle name="40% - Dekorfärg6 2 4 2 2 2 2 2 2 2" xfId="53475" xr:uid="{00000000-0005-0000-0000-0000DCB40000}"/>
    <cellStyle name="40% - Dekorfärg6 2 4 2 2 2 2 2 3" xfId="35055" xr:uid="{00000000-0005-0000-0000-0000DDB40000}"/>
    <cellStyle name="40% - Dekorfärg6 2 4 2 2 2 2 2_Tabell 6a K" xfId="24229" xr:uid="{00000000-0005-0000-0000-0000DEB40000}"/>
    <cellStyle name="40% - Dekorfärg6 2 4 2 2 2 2 3" xfId="13172" xr:uid="{00000000-0005-0000-0000-0000DFB40000}"/>
    <cellStyle name="40% - Dekorfärg6 2 4 2 2 2 2 4" xfId="30669" xr:uid="{00000000-0005-0000-0000-0000E0B40000}"/>
    <cellStyle name="40% - Dekorfärg6 2 4 2 2 2 2_Tabell 6a K" xfId="24128" xr:uid="{00000000-0005-0000-0000-0000E1B40000}"/>
    <cellStyle name="40% - Dekorfärg6 2 4 2 2 2 3" xfId="6480" xr:uid="{00000000-0005-0000-0000-0000E2B40000}"/>
    <cellStyle name="40% - Dekorfärg6 2 4 2 2 2 3 2" xfId="15365" xr:uid="{00000000-0005-0000-0000-0000E3B40000}"/>
    <cellStyle name="40% - Dekorfärg6 2 4 2 2 2 3 3" xfId="32862" xr:uid="{00000000-0005-0000-0000-0000E4B40000}"/>
    <cellStyle name="40% - Dekorfärg6 2 4 2 2 2 3_Tabell 6a K" xfId="25893" xr:uid="{00000000-0005-0000-0000-0000E5B40000}"/>
    <cellStyle name="40% - Dekorfärg6 2 4 2 2 2 4" xfId="10980" xr:uid="{00000000-0005-0000-0000-0000E6B40000}"/>
    <cellStyle name="40% - Dekorfärg6 2 4 2 2 2 4 2" xfId="53476" xr:uid="{00000000-0005-0000-0000-0000E7B40000}"/>
    <cellStyle name="40% - Dekorfärg6 2 4 2 2 2 4 2 2" xfId="53477" xr:uid="{00000000-0005-0000-0000-0000E8B40000}"/>
    <cellStyle name="40% - Dekorfärg6 2 4 2 2 2 4 3" xfId="53478" xr:uid="{00000000-0005-0000-0000-0000E9B40000}"/>
    <cellStyle name="40% - Dekorfärg6 2 4 2 2 2 5" xfId="28477" xr:uid="{00000000-0005-0000-0000-0000EAB40000}"/>
    <cellStyle name="40% - Dekorfärg6 2 4 2 2 2 6" xfId="53479" xr:uid="{00000000-0005-0000-0000-0000EBB40000}"/>
    <cellStyle name="40% - Dekorfärg6 2 4 2 2 2_Tabell 6a K" xfId="19518" xr:uid="{00000000-0005-0000-0000-0000ECB40000}"/>
    <cellStyle name="40% - Dekorfärg6 2 4 2 2 3" xfId="3153" xr:uid="{00000000-0005-0000-0000-0000EDB40000}"/>
    <cellStyle name="40% - Dekorfärg6 2 4 2 2 3 2" xfId="7539" xr:uid="{00000000-0005-0000-0000-0000EEB40000}"/>
    <cellStyle name="40% - Dekorfärg6 2 4 2 2 3 2 2" xfId="16424" xr:uid="{00000000-0005-0000-0000-0000EFB40000}"/>
    <cellStyle name="40% - Dekorfärg6 2 4 2 2 3 2 3" xfId="33921" xr:uid="{00000000-0005-0000-0000-0000F0B40000}"/>
    <cellStyle name="40% - Dekorfärg6 2 4 2 2 3 2_Tabell 6a K" xfId="18693" xr:uid="{00000000-0005-0000-0000-0000F1B40000}"/>
    <cellStyle name="40% - Dekorfärg6 2 4 2 2 3 3" xfId="12038" xr:uid="{00000000-0005-0000-0000-0000F2B40000}"/>
    <cellStyle name="40% - Dekorfärg6 2 4 2 2 3 3 2" xfId="53480" xr:uid="{00000000-0005-0000-0000-0000F3B40000}"/>
    <cellStyle name="40% - Dekorfärg6 2 4 2 2 3 3 2 2" xfId="53481" xr:uid="{00000000-0005-0000-0000-0000F4B40000}"/>
    <cellStyle name="40% - Dekorfärg6 2 4 2 2 3 3 3" xfId="53482" xr:uid="{00000000-0005-0000-0000-0000F5B40000}"/>
    <cellStyle name="40% - Dekorfärg6 2 4 2 2 3 4" xfId="29535" xr:uid="{00000000-0005-0000-0000-0000F6B40000}"/>
    <cellStyle name="40% - Dekorfärg6 2 4 2 2 3 5" xfId="53483" xr:uid="{00000000-0005-0000-0000-0000F7B40000}"/>
    <cellStyle name="40% - Dekorfärg6 2 4 2 2 3_Tabell 6a K" xfId="19122" xr:uid="{00000000-0005-0000-0000-0000F8B40000}"/>
    <cellStyle name="40% - Dekorfärg6 2 4 2 2 4" xfId="5346" xr:uid="{00000000-0005-0000-0000-0000F9B40000}"/>
    <cellStyle name="40% - Dekorfärg6 2 4 2 2 4 2" xfId="14231" xr:uid="{00000000-0005-0000-0000-0000FAB40000}"/>
    <cellStyle name="40% - Dekorfärg6 2 4 2 2 4 3" xfId="31728" xr:uid="{00000000-0005-0000-0000-0000FBB40000}"/>
    <cellStyle name="40% - Dekorfärg6 2 4 2 2 4_Tabell 6a K" xfId="24742" xr:uid="{00000000-0005-0000-0000-0000FCB40000}"/>
    <cellStyle name="40% - Dekorfärg6 2 4 2 2 5" xfId="9846" xr:uid="{00000000-0005-0000-0000-0000FDB40000}"/>
    <cellStyle name="40% - Dekorfärg6 2 4 2 2 5 2" xfId="53484" xr:uid="{00000000-0005-0000-0000-0000FEB40000}"/>
    <cellStyle name="40% - Dekorfärg6 2 4 2 2 5 2 2" xfId="53485" xr:uid="{00000000-0005-0000-0000-0000FFB40000}"/>
    <cellStyle name="40% - Dekorfärg6 2 4 2 2 5 3" xfId="53486" xr:uid="{00000000-0005-0000-0000-000000B50000}"/>
    <cellStyle name="40% - Dekorfärg6 2 4 2 2 6" xfId="27343" xr:uid="{00000000-0005-0000-0000-000001B50000}"/>
    <cellStyle name="40% - Dekorfärg6 2 4 2 2 7" xfId="53487" xr:uid="{00000000-0005-0000-0000-000002B50000}"/>
    <cellStyle name="40% - Dekorfärg6 2 4 2 2_Tabell 6a K" xfId="18990" xr:uid="{00000000-0005-0000-0000-000003B50000}"/>
    <cellStyle name="40% - Dekorfärg6 2 4 2 3" xfId="2094" xr:uid="{00000000-0005-0000-0000-000004B50000}"/>
    <cellStyle name="40% - Dekorfärg6 2 4 2 3 2" xfId="4286" xr:uid="{00000000-0005-0000-0000-000005B50000}"/>
    <cellStyle name="40% - Dekorfärg6 2 4 2 3 2 2" xfId="8672" xr:uid="{00000000-0005-0000-0000-000006B50000}"/>
    <cellStyle name="40% - Dekorfärg6 2 4 2 3 2 2 2" xfId="17557" xr:uid="{00000000-0005-0000-0000-000007B50000}"/>
    <cellStyle name="40% - Dekorfärg6 2 4 2 3 2 2 2 2" xfId="53488" xr:uid="{00000000-0005-0000-0000-000008B50000}"/>
    <cellStyle name="40% - Dekorfärg6 2 4 2 3 2 2 3" xfId="35054" xr:uid="{00000000-0005-0000-0000-000009B50000}"/>
    <cellStyle name="40% - Dekorfärg6 2 4 2 3 2 2_Tabell 6a K" xfId="24664" xr:uid="{00000000-0005-0000-0000-00000AB50000}"/>
    <cellStyle name="40% - Dekorfärg6 2 4 2 3 2 3" xfId="13171" xr:uid="{00000000-0005-0000-0000-00000BB50000}"/>
    <cellStyle name="40% - Dekorfärg6 2 4 2 3 2 4" xfId="30668" xr:uid="{00000000-0005-0000-0000-00000CB50000}"/>
    <cellStyle name="40% - Dekorfärg6 2 4 2 3 2_Tabell 6a K" xfId="26030" xr:uid="{00000000-0005-0000-0000-00000DB50000}"/>
    <cellStyle name="40% - Dekorfärg6 2 4 2 3 3" xfId="6479" xr:uid="{00000000-0005-0000-0000-00000EB50000}"/>
    <cellStyle name="40% - Dekorfärg6 2 4 2 3 3 2" xfId="15364" xr:uid="{00000000-0005-0000-0000-00000FB50000}"/>
    <cellStyle name="40% - Dekorfärg6 2 4 2 3 3 3" xfId="32861" xr:uid="{00000000-0005-0000-0000-000010B50000}"/>
    <cellStyle name="40% - Dekorfärg6 2 4 2 3 3_Tabell 6a K" xfId="20745" xr:uid="{00000000-0005-0000-0000-000011B50000}"/>
    <cellStyle name="40% - Dekorfärg6 2 4 2 3 4" xfId="10979" xr:uid="{00000000-0005-0000-0000-000012B50000}"/>
    <cellStyle name="40% - Dekorfärg6 2 4 2 3 4 2" xfId="53489" xr:uid="{00000000-0005-0000-0000-000013B50000}"/>
    <cellStyle name="40% - Dekorfärg6 2 4 2 3 4 2 2" xfId="53490" xr:uid="{00000000-0005-0000-0000-000014B50000}"/>
    <cellStyle name="40% - Dekorfärg6 2 4 2 3 4 3" xfId="53491" xr:uid="{00000000-0005-0000-0000-000015B50000}"/>
    <cellStyle name="40% - Dekorfärg6 2 4 2 3 5" xfId="28476" xr:uid="{00000000-0005-0000-0000-000016B50000}"/>
    <cellStyle name="40% - Dekorfärg6 2 4 2 3 6" xfId="53492" xr:uid="{00000000-0005-0000-0000-000017B50000}"/>
    <cellStyle name="40% - Dekorfärg6 2 4 2 3_Tabell 6a K" xfId="25501" xr:uid="{00000000-0005-0000-0000-000018B50000}"/>
    <cellStyle name="40% - Dekorfärg6 2 4 2 4" xfId="2729" xr:uid="{00000000-0005-0000-0000-000019B50000}"/>
    <cellStyle name="40% - Dekorfärg6 2 4 2 4 2" xfId="7115" xr:uid="{00000000-0005-0000-0000-00001AB50000}"/>
    <cellStyle name="40% - Dekorfärg6 2 4 2 4 2 2" xfId="16000" xr:uid="{00000000-0005-0000-0000-00001BB50000}"/>
    <cellStyle name="40% - Dekorfärg6 2 4 2 4 2 3" xfId="33497" xr:uid="{00000000-0005-0000-0000-00001CB50000}"/>
    <cellStyle name="40% - Dekorfärg6 2 4 2 4 2_Tabell 6a K" xfId="22695" xr:uid="{00000000-0005-0000-0000-00001DB50000}"/>
    <cellStyle name="40% - Dekorfärg6 2 4 2 4 3" xfId="11614" xr:uid="{00000000-0005-0000-0000-00001EB50000}"/>
    <cellStyle name="40% - Dekorfärg6 2 4 2 4 3 2" xfId="53493" xr:uid="{00000000-0005-0000-0000-00001FB50000}"/>
    <cellStyle name="40% - Dekorfärg6 2 4 2 4 3 2 2" xfId="53494" xr:uid="{00000000-0005-0000-0000-000020B50000}"/>
    <cellStyle name="40% - Dekorfärg6 2 4 2 4 3 3" xfId="53495" xr:uid="{00000000-0005-0000-0000-000021B50000}"/>
    <cellStyle name="40% - Dekorfärg6 2 4 2 4 4" xfId="29111" xr:uid="{00000000-0005-0000-0000-000022B50000}"/>
    <cellStyle name="40% - Dekorfärg6 2 4 2 4 5" xfId="53496" xr:uid="{00000000-0005-0000-0000-000023B50000}"/>
    <cellStyle name="40% - Dekorfärg6 2 4 2 4_Tabell 6a K" xfId="18243" xr:uid="{00000000-0005-0000-0000-000024B50000}"/>
    <cellStyle name="40% - Dekorfärg6 2 4 2 5" xfId="4922" xr:uid="{00000000-0005-0000-0000-000025B50000}"/>
    <cellStyle name="40% - Dekorfärg6 2 4 2 5 2" xfId="13807" xr:uid="{00000000-0005-0000-0000-000026B50000}"/>
    <cellStyle name="40% - Dekorfärg6 2 4 2 5 3" xfId="31304" xr:uid="{00000000-0005-0000-0000-000027B50000}"/>
    <cellStyle name="40% - Dekorfärg6 2 4 2 5_Tabell 6a K" xfId="20400" xr:uid="{00000000-0005-0000-0000-000028B50000}"/>
    <cellStyle name="40% - Dekorfärg6 2 4 2 6" xfId="9422" xr:uid="{00000000-0005-0000-0000-000029B50000}"/>
    <cellStyle name="40% - Dekorfärg6 2 4 2 6 2" xfId="53497" xr:uid="{00000000-0005-0000-0000-00002AB50000}"/>
    <cellStyle name="40% - Dekorfärg6 2 4 2 6 2 2" xfId="53498" xr:uid="{00000000-0005-0000-0000-00002BB50000}"/>
    <cellStyle name="40% - Dekorfärg6 2 4 2 6 3" xfId="53499" xr:uid="{00000000-0005-0000-0000-00002CB50000}"/>
    <cellStyle name="40% - Dekorfärg6 2 4 2 7" xfId="26919" xr:uid="{00000000-0005-0000-0000-00002DB50000}"/>
    <cellStyle name="40% - Dekorfärg6 2 4 2 8" xfId="53500" xr:uid="{00000000-0005-0000-0000-00002EB50000}"/>
    <cellStyle name="40% - Dekorfärg6 2 4 2_Tabell 6a K" xfId="23595" xr:uid="{00000000-0005-0000-0000-00002FB50000}"/>
    <cellStyle name="40% - Dekorfärg6 2 4 3" xfId="749" xr:uid="{00000000-0005-0000-0000-000030B50000}"/>
    <cellStyle name="40% - Dekorfärg6 2 4 3 2" xfId="2096" xr:uid="{00000000-0005-0000-0000-000031B50000}"/>
    <cellStyle name="40% - Dekorfärg6 2 4 3 2 2" xfId="4288" xr:uid="{00000000-0005-0000-0000-000032B50000}"/>
    <cellStyle name="40% - Dekorfärg6 2 4 3 2 2 2" xfId="8674" xr:uid="{00000000-0005-0000-0000-000033B50000}"/>
    <cellStyle name="40% - Dekorfärg6 2 4 3 2 2 2 2" xfId="17559" xr:uid="{00000000-0005-0000-0000-000034B50000}"/>
    <cellStyle name="40% - Dekorfärg6 2 4 3 2 2 2 2 2" xfId="53501" xr:uid="{00000000-0005-0000-0000-000035B50000}"/>
    <cellStyle name="40% - Dekorfärg6 2 4 3 2 2 2 3" xfId="35056" xr:uid="{00000000-0005-0000-0000-000036B50000}"/>
    <cellStyle name="40% - Dekorfärg6 2 4 3 2 2 2_Tabell 6a K" xfId="9036" xr:uid="{00000000-0005-0000-0000-000037B50000}"/>
    <cellStyle name="40% - Dekorfärg6 2 4 3 2 2 3" xfId="13173" xr:uid="{00000000-0005-0000-0000-000038B50000}"/>
    <cellStyle name="40% - Dekorfärg6 2 4 3 2 2 4" xfId="30670" xr:uid="{00000000-0005-0000-0000-000039B50000}"/>
    <cellStyle name="40% - Dekorfärg6 2 4 3 2 2_Tabell 6a K" xfId="20322" xr:uid="{00000000-0005-0000-0000-00003AB50000}"/>
    <cellStyle name="40% - Dekorfärg6 2 4 3 2 3" xfId="6481" xr:uid="{00000000-0005-0000-0000-00003BB50000}"/>
    <cellStyle name="40% - Dekorfärg6 2 4 3 2 3 2" xfId="15366" xr:uid="{00000000-0005-0000-0000-00003CB50000}"/>
    <cellStyle name="40% - Dekorfärg6 2 4 3 2 3 3" xfId="32863" xr:uid="{00000000-0005-0000-0000-00003DB50000}"/>
    <cellStyle name="40% - Dekorfärg6 2 4 3 2 3_Tabell 6a K" xfId="26420" xr:uid="{00000000-0005-0000-0000-00003EB50000}"/>
    <cellStyle name="40% - Dekorfärg6 2 4 3 2 4" xfId="10981" xr:uid="{00000000-0005-0000-0000-00003FB50000}"/>
    <cellStyle name="40% - Dekorfärg6 2 4 3 2 4 2" xfId="53502" xr:uid="{00000000-0005-0000-0000-000040B50000}"/>
    <cellStyle name="40% - Dekorfärg6 2 4 3 2 4 2 2" xfId="53503" xr:uid="{00000000-0005-0000-0000-000041B50000}"/>
    <cellStyle name="40% - Dekorfärg6 2 4 3 2 4 3" xfId="53504" xr:uid="{00000000-0005-0000-0000-000042B50000}"/>
    <cellStyle name="40% - Dekorfärg6 2 4 3 2 5" xfId="28478" xr:uid="{00000000-0005-0000-0000-000043B50000}"/>
    <cellStyle name="40% - Dekorfärg6 2 4 3 2 6" xfId="53505" xr:uid="{00000000-0005-0000-0000-000044B50000}"/>
    <cellStyle name="40% - Dekorfärg6 2 4 3 2_Tabell 6a K" xfId="21689" xr:uid="{00000000-0005-0000-0000-000045B50000}"/>
    <cellStyle name="40% - Dekorfärg6 2 4 3 3" xfId="2941" xr:uid="{00000000-0005-0000-0000-000046B50000}"/>
    <cellStyle name="40% - Dekorfärg6 2 4 3 3 2" xfId="7327" xr:uid="{00000000-0005-0000-0000-000047B50000}"/>
    <cellStyle name="40% - Dekorfärg6 2 4 3 3 2 2" xfId="16212" xr:uid="{00000000-0005-0000-0000-000048B50000}"/>
    <cellStyle name="40% - Dekorfärg6 2 4 3 3 2 3" xfId="33709" xr:uid="{00000000-0005-0000-0000-000049B50000}"/>
    <cellStyle name="40% - Dekorfärg6 2 4 3 3 2_Tabell 6a K" xfId="25644" xr:uid="{00000000-0005-0000-0000-00004AB50000}"/>
    <cellStyle name="40% - Dekorfärg6 2 4 3 3 3" xfId="11826" xr:uid="{00000000-0005-0000-0000-00004BB50000}"/>
    <cellStyle name="40% - Dekorfärg6 2 4 3 3 3 2" xfId="53506" xr:uid="{00000000-0005-0000-0000-00004CB50000}"/>
    <cellStyle name="40% - Dekorfärg6 2 4 3 3 3 2 2" xfId="53507" xr:uid="{00000000-0005-0000-0000-00004DB50000}"/>
    <cellStyle name="40% - Dekorfärg6 2 4 3 3 3 3" xfId="53508" xr:uid="{00000000-0005-0000-0000-00004EB50000}"/>
    <cellStyle name="40% - Dekorfärg6 2 4 3 3 4" xfId="29323" xr:uid="{00000000-0005-0000-0000-00004FB50000}"/>
    <cellStyle name="40% - Dekorfärg6 2 4 3 3 5" xfId="53509" xr:uid="{00000000-0005-0000-0000-000050B50000}"/>
    <cellStyle name="40% - Dekorfärg6 2 4 3 3_Tabell 6a K" xfId="23742" xr:uid="{00000000-0005-0000-0000-000051B50000}"/>
    <cellStyle name="40% - Dekorfärg6 2 4 3 4" xfId="5134" xr:uid="{00000000-0005-0000-0000-000052B50000}"/>
    <cellStyle name="40% - Dekorfärg6 2 4 3 4 2" xfId="14019" xr:uid="{00000000-0005-0000-0000-000053B50000}"/>
    <cellStyle name="40% - Dekorfärg6 2 4 3 4 3" xfId="31516" xr:uid="{00000000-0005-0000-0000-000054B50000}"/>
    <cellStyle name="40% - Dekorfärg6 2 4 3 4_Tabell 6a K" xfId="19665" xr:uid="{00000000-0005-0000-0000-000055B50000}"/>
    <cellStyle name="40% - Dekorfärg6 2 4 3 5" xfId="9634" xr:uid="{00000000-0005-0000-0000-000056B50000}"/>
    <cellStyle name="40% - Dekorfärg6 2 4 3 5 2" xfId="53510" xr:uid="{00000000-0005-0000-0000-000057B50000}"/>
    <cellStyle name="40% - Dekorfärg6 2 4 3 5 2 2" xfId="53511" xr:uid="{00000000-0005-0000-0000-000058B50000}"/>
    <cellStyle name="40% - Dekorfärg6 2 4 3 5 3" xfId="53512" xr:uid="{00000000-0005-0000-0000-000059B50000}"/>
    <cellStyle name="40% - Dekorfärg6 2 4 3 6" xfId="27131" xr:uid="{00000000-0005-0000-0000-00005AB50000}"/>
    <cellStyle name="40% - Dekorfärg6 2 4 3 7" xfId="53513" xr:uid="{00000000-0005-0000-0000-00005BB50000}"/>
    <cellStyle name="40% - Dekorfärg6 2 4 3_Tabell 6a K" xfId="21160" xr:uid="{00000000-0005-0000-0000-00005CB50000}"/>
    <cellStyle name="40% - Dekorfärg6 2 4 4" xfId="1173" xr:uid="{00000000-0005-0000-0000-00005DB50000}"/>
    <cellStyle name="40% - Dekorfärg6 2 4 4 2" xfId="2097" xr:uid="{00000000-0005-0000-0000-00005EB50000}"/>
    <cellStyle name="40% - Dekorfärg6 2 4 4 2 2" xfId="4289" xr:uid="{00000000-0005-0000-0000-00005FB50000}"/>
    <cellStyle name="40% - Dekorfärg6 2 4 4 2 2 2" xfId="8675" xr:uid="{00000000-0005-0000-0000-000060B50000}"/>
    <cellStyle name="40% - Dekorfärg6 2 4 4 2 2 2 2" xfId="17560" xr:uid="{00000000-0005-0000-0000-000061B50000}"/>
    <cellStyle name="40% - Dekorfärg6 2 4 4 2 2 2 2 2" xfId="53514" xr:uid="{00000000-0005-0000-0000-000062B50000}"/>
    <cellStyle name="40% - Dekorfärg6 2 4 4 2 2 2 3" xfId="35057" xr:uid="{00000000-0005-0000-0000-000063B50000}"/>
    <cellStyle name="40% - Dekorfärg6 2 4 4 2 2 2_Tabell 6a K" xfId="26300" xr:uid="{00000000-0005-0000-0000-000064B50000}"/>
    <cellStyle name="40% - Dekorfärg6 2 4 4 2 2 3" xfId="13174" xr:uid="{00000000-0005-0000-0000-000065B50000}"/>
    <cellStyle name="40% - Dekorfärg6 2 4 4 2 2 4" xfId="30671" xr:uid="{00000000-0005-0000-0000-000066B50000}"/>
    <cellStyle name="40% - Dekorfärg6 2 4 4 2 2_Tabell 6a K" xfId="18244" xr:uid="{00000000-0005-0000-0000-000067B50000}"/>
    <cellStyle name="40% - Dekorfärg6 2 4 4 2 3" xfId="6482" xr:uid="{00000000-0005-0000-0000-000068B50000}"/>
    <cellStyle name="40% - Dekorfärg6 2 4 4 2 3 2" xfId="15367" xr:uid="{00000000-0005-0000-0000-000069B50000}"/>
    <cellStyle name="40% - Dekorfärg6 2 4 4 2 3 3" xfId="32864" xr:uid="{00000000-0005-0000-0000-00006AB50000}"/>
    <cellStyle name="40% - Dekorfärg6 2 4 4 2 3_Tabell 6a K" xfId="22179" xr:uid="{00000000-0005-0000-0000-00006BB50000}"/>
    <cellStyle name="40% - Dekorfärg6 2 4 4 2 4" xfId="10982" xr:uid="{00000000-0005-0000-0000-00006CB50000}"/>
    <cellStyle name="40% - Dekorfärg6 2 4 4 2 4 2" xfId="53515" xr:uid="{00000000-0005-0000-0000-00006DB50000}"/>
    <cellStyle name="40% - Dekorfärg6 2 4 4 2 4 2 2" xfId="53516" xr:uid="{00000000-0005-0000-0000-00006EB50000}"/>
    <cellStyle name="40% - Dekorfärg6 2 4 4 2 4 3" xfId="53517" xr:uid="{00000000-0005-0000-0000-00006FB50000}"/>
    <cellStyle name="40% - Dekorfärg6 2 4 4 2 5" xfId="28479" xr:uid="{00000000-0005-0000-0000-000070B50000}"/>
    <cellStyle name="40% - Dekorfärg6 2 4 4 2 6" xfId="53518" xr:uid="{00000000-0005-0000-0000-000071B50000}"/>
    <cellStyle name="40% - Dekorfärg6 2 4 4 2_Tabell 6a K" xfId="18989" xr:uid="{00000000-0005-0000-0000-000072B50000}"/>
    <cellStyle name="40% - Dekorfärg6 2 4 4 3" xfId="3365" xr:uid="{00000000-0005-0000-0000-000073B50000}"/>
    <cellStyle name="40% - Dekorfärg6 2 4 4 3 2" xfId="7751" xr:uid="{00000000-0005-0000-0000-000074B50000}"/>
    <cellStyle name="40% - Dekorfärg6 2 4 4 3 2 2" xfId="16636" xr:uid="{00000000-0005-0000-0000-000075B50000}"/>
    <cellStyle name="40% - Dekorfärg6 2 4 4 3 2 3" xfId="34133" xr:uid="{00000000-0005-0000-0000-000076B50000}"/>
    <cellStyle name="40% - Dekorfärg6 2 4 4 3 2_Tabell 6a K" xfId="26075" xr:uid="{00000000-0005-0000-0000-000077B50000}"/>
    <cellStyle name="40% - Dekorfärg6 2 4 4 3 3" xfId="12250" xr:uid="{00000000-0005-0000-0000-000078B50000}"/>
    <cellStyle name="40% - Dekorfärg6 2 4 4 3 3 2" xfId="53519" xr:uid="{00000000-0005-0000-0000-000079B50000}"/>
    <cellStyle name="40% - Dekorfärg6 2 4 4 3 3 2 2" xfId="53520" xr:uid="{00000000-0005-0000-0000-00007AB50000}"/>
    <cellStyle name="40% - Dekorfärg6 2 4 4 3 3 3" xfId="53521" xr:uid="{00000000-0005-0000-0000-00007BB50000}"/>
    <cellStyle name="40% - Dekorfärg6 2 4 4 3 4" xfId="29747" xr:uid="{00000000-0005-0000-0000-00007CB50000}"/>
    <cellStyle name="40% - Dekorfärg6 2 4 4 3 5" xfId="53522" xr:uid="{00000000-0005-0000-0000-00007DB50000}"/>
    <cellStyle name="40% - Dekorfärg6 2 4 4 3_Tabell 6a K" xfId="23214" xr:uid="{00000000-0005-0000-0000-00007EB50000}"/>
    <cellStyle name="40% - Dekorfärg6 2 4 4 4" xfId="5558" xr:uid="{00000000-0005-0000-0000-00007FB50000}"/>
    <cellStyle name="40% - Dekorfärg6 2 4 4 4 2" xfId="14443" xr:uid="{00000000-0005-0000-0000-000080B50000}"/>
    <cellStyle name="40% - Dekorfärg6 2 4 4 4 3" xfId="31940" xr:uid="{00000000-0005-0000-0000-000081B50000}"/>
    <cellStyle name="40% - Dekorfärg6 2 4 4 4_Tabell 6a K" xfId="22572" xr:uid="{00000000-0005-0000-0000-000082B50000}"/>
    <cellStyle name="40% - Dekorfärg6 2 4 4 5" xfId="10058" xr:uid="{00000000-0005-0000-0000-000083B50000}"/>
    <cellStyle name="40% - Dekorfärg6 2 4 4 5 2" xfId="53523" xr:uid="{00000000-0005-0000-0000-000084B50000}"/>
    <cellStyle name="40% - Dekorfärg6 2 4 4 5 2 2" xfId="53524" xr:uid="{00000000-0005-0000-0000-000085B50000}"/>
    <cellStyle name="40% - Dekorfärg6 2 4 4 5 3" xfId="53525" xr:uid="{00000000-0005-0000-0000-000086B50000}"/>
    <cellStyle name="40% - Dekorfärg6 2 4 4 6" xfId="27555" xr:uid="{00000000-0005-0000-0000-000087B50000}"/>
    <cellStyle name="40% - Dekorfärg6 2 4 4 7" xfId="53526" xr:uid="{00000000-0005-0000-0000-000088B50000}"/>
    <cellStyle name="40% - Dekorfärg6 2 4 4_Tabell 6a K" xfId="25764" xr:uid="{00000000-0005-0000-0000-000089B50000}"/>
    <cellStyle name="40% - Dekorfärg6 2 4 5" xfId="2093" xr:uid="{00000000-0005-0000-0000-00008AB50000}"/>
    <cellStyle name="40% - Dekorfärg6 2 4 5 2" xfId="4285" xr:uid="{00000000-0005-0000-0000-00008BB50000}"/>
    <cellStyle name="40% - Dekorfärg6 2 4 5 2 2" xfId="8671" xr:uid="{00000000-0005-0000-0000-00008CB50000}"/>
    <cellStyle name="40% - Dekorfärg6 2 4 5 2 2 2" xfId="17556" xr:uid="{00000000-0005-0000-0000-00008DB50000}"/>
    <cellStyle name="40% - Dekorfärg6 2 4 5 2 2 2 2" xfId="53527" xr:uid="{00000000-0005-0000-0000-00008EB50000}"/>
    <cellStyle name="40% - Dekorfärg6 2 4 5 2 2 3" xfId="35053" xr:uid="{00000000-0005-0000-0000-00008FB50000}"/>
    <cellStyle name="40% - Dekorfärg6 2 4 5 2 2_Tabell 6a K" xfId="22493" xr:uid="{00000000-0005-0000-0000-000090B50000}"/>
    <cellStyle name="40% - Dekorfärg6 2 4 5 2 3" xfId="13170" xr:uid="{00000000-0005-0000-0000-000091B50000}"/>
    <cellStyle name="40% - Dekorfärg6 2 4 5 2 4" xfId="30667" xr:uid="{00000000-0005-0000-0000-000092B50000}"/>
    <cellStyle name="40% - Dekorfärg6 2 4 5 2_Tabell 6a K" xfId="23860" xr:uid="{00000000-0005-0000-0000-000093B50000}"/>
    <cellStyle name="40% - Dekorfärg6 2 4 5 3" xfId="6478" xr:uid="{00000000-0005-0000-0000-000094B50000}"/>
    <cellStyle name="40% - Dekorfärg6 2 4 5 3 2" xfId="15363" xr:uid="{00000000-0005-0000-0000-000095B50000}"/>
    <cellStyle name="40% - Dekorfärg6 2 4 5 3 3" xfId="32860" xr:uid="{00000000-0005-0000-0000-000096B50000}"/>
    <cellStyle name="40% - Dekorfärg6 2 4 5 3_Tabell 6a K" xfId="20379" xr:uid="{00000000-0005-0000-0000-000097B50000}"/>
    <cellStyle name="40% - Dekorfärg6 2 4 5 4" xfId="10978" xr:uid="{00000000-0005-0000-0000-000098B50000}"/>
    <cellStyle name="40% - Dekorfärg6 2 4 5 4 2" xfId="53528" xr:uid="{00000000-0005-0000-0000-000099B50000}"/>
    <cellStyle name="40% - Dekorfärg6 2 4 5 4 2 2" xfId="53529" xr:uid="{00000000-0005-0000-0000-00009AB50000}"/>
    <cellStyle name="40% - Dekorfärg6 2 4 5 4 3" xfId="53530" xr:uid="{00000000-0005-0000-0000-00009BB50000}"/>
    <cellStyle name="40% - Dekorfärg6 2 4 5 5" xfId="28475" xr:uid="{00000000-0005-0000-0000-00009CB50000}"/>
    <cellStyle name="40% - Dekorfärg6 2 4 5 6" xfId="53531" xr:uid="{00000000-0005-0000-0000-00009DB50000}"/>
    <cellStyle name="40% - Dekorfärg6 2 4 5_Tabell 6a K" xfId="23330" xr:uid="{00000000-0005-0000-0000-00009EB50000}"/>
    <cellStyle name="40% - Dekorfärg6 2 4 6" xfId="2517" xr:uid="{00000000-0005-0000-0000-00009FB50000}"/>
    <cellStyle name="40% - Dekorfärg6 2 4 6 2" xfId="6903" xr:uid="{00000000-0005-0000-0000-0000A0B50000}"/>
    <cellStyle name="40% - Dekorfärg6 2 4 6 2 2" xfId="15788" xr:uid="{00000000-0005-0000-0000-0000A1B50000}"/>
    <cellStyle name="40% - Dekorfärg6 2 4 6 2 3" xfId="33285" xr:uid="{00000000-0005-0000-0000-0000A2B50000}"/>
    <cellStyle name="40% - Dekorfärg6 2 4 6 2_Tabell 6a K" xfId="19083" xr:uid="{00000000-0005-0000-0000-0000A3B50000}"/>
    <cellStyle name="40% - Dekorfärg6 2 4 6 3" xfId="11402" xr:uid="{00000000-0005-0000-0000-0000A4B50000}"/>
    <cellStyle name="40% - Dekorfärg6 2 4 6 3 2" xfId="53532" xr:uid="{00000000-0005-0000-0000-0000A5B50000}"/>
    <cellStyle name="40% - Dekorfärg6 2 4 6 3 2 2" xfId="53533" xr:uid="{00000000-0005-0000-0000-0000A6B50000}"/>
    <cellStyle name="40% - Dekorfärg6 2 4 6 3 3" xfId="53534" xr:uid="{00000000-0005-0000-0000-0000A7B50000}"/>
    <cellStyle name="40% - Dekorfärg6 2 4 6 4" xfId="28899" xr:uid="{00000000-0005-0000-0000-0000A8B50000}"/>
    <cellStyle name="40% - Dekorfärg6 2 4 6 5" xfId="53535" xr:uid="{00000000-0005-0000-0000-0000A9B50000}"/>
    <cellStyle name="40% - Dekorfärg6 2 4 6_Tabell 6a K" xfId="22216" xr:uid="{00000000-0005-0000-0000-0000AAB50000}"/>
    <cellStyle name="40% - Dekorfärg6 2 4 7" xfId="4710" xr:uid="{00000000-0005-0000-0000-0000ABB50000}"/>
    <cellStyle name="40% - Dekorfärg6 2 4 7 2" xfId="13595" xr:uid="{00000000-0005-0000-0000-0000ACB50000}"/>
    <cellStyle name="40% - Dekorfärg6 2 4 7 3" xfId="31092" xr:uid="{00000000-0005-0000-0000-0000ADB50000}"/>
    <cellStyle name="40% - Dekorfärg6 2 4 7_Tabell 6a K" xfId="18258" xr:uid="{00000000-0005-0000-0000-0000AEB50000}"/>
    <cellStyle name="40% - Dekorfärg6 2 4 8" xfId="9210" xr:uid="{00000000-0005-0000-0000-0000AFB50000}"/>
    <cellStyle name="40% - Dekorfärg6 2 4 8 2" xfId="53536" xr:uid="{00000000-0005-0000-0000-0000B0B50000}"/>
    <cellStyle name="40% - Dekorfärg6 2 4 8 2 2" xfId="53537" xr:uid="{00000000-0005-0000-0000-0000B1B50000}"/>
    <cellStyle name="40% - Dekorfärg6 2 4 8 3" xfId="53538" xr:uid="{00000000-0005-0000-0000-0000B2B50000}"/>
    <cellStyle name="40% - Dekorfärg6 2 4 9" xfId="26707" xr:uid="{00000000-0005-0000-0000-0000B3B50000}"/>
    <cellStyle name="40% - Dekorfärg6 2 4_Tabell 6a K" xfId="24421" xr:uid="{00000000-0005-0000-0000-0000B4B50000}"/>
    <cellStyle name="40% - Dekorfärg6 2 5" xfId="231" xr:uid="{00000000-0005-0000-0000-0000B5B50000}"/>
    <cellStyle name="40% - Dekorfärg6 2 5 10" xfId="53539" xr:uid="{00000000-0005-0000-0000-0000B6B50000}"/>
    <cellStyle name="40% - Dekorfärg6 2 5 11" xfId="53540" xr:uid="{00000000-0005-0000-0000-0000B7B50000}"/>
    <cellStyle name="40% - Dekorfärg6 2 5 2" xfId="443" xr:uid="{00000000-0005-0000-0000-0000B8B50000}"/>
    <cellStyle name="40% - Dekorfärg6 2 5 2 2" xfId="867" xr:uid="{00000000-0005-0000-0000-0000B9B50000}"/>
    <cellStyle name="40% - Dekorfärg6 2 5 2 2 2" xfId="2100" xr:uid="{00000000-0005-0000-0000-0000BAB50000}"/>
    <cellStyle name="40% - Dekorfärg6 2 5 2 2 2 2" xfId="4292" xr:uid="{00000000-0005-0000-0000-0000BBB50000}"/>
    <cellStyle name="40% - Dekorfärg6 2 5 2 2 2 2 2" xfId="8678" xr:uid="{00000000-0005-0000-0000-0000BCB50000}"/>
    <cellStyle name="40% - Dekorfärg6 2 5 2 2 2 2 2 2" xfId="17563" xr:uid="{00000000-0005-0000-0000-0000BDB50000}"/>
    <cellStyle name="40% - Dekorfärg6 2 5 2 2 2 2 2 2 2" xfId="53541" xr:uid="{00000000-0005-0000-0000-0000BEB50000}"/>
    <cellStyle name="40% - Dekorfärg6 2 5 2 2 2 2 2 3" xfId="35060" xr:uid="{00000000-0005-0000-0000-0000BFB50000}"/>
    <cellStyle name="40% - Dekorfärg6 2 5 2 2 2 2 2_Tabell 6a K" xfId="24652" xr:uid="{00000000-0005-0000-0000-0000C0B50000}"/>
    <cellStyle name="40% - Dekorfärg6 2 5 2 2 2 2 3" xfId="13177" xr:uid="{00000000-0005-0000-0000-0000C1B50000}"/>
    <cellStyle name="40% - Dekorfärg6 2 5 2 2 2 2 4" xfId="30674" xr:uid="{00000000-0005-0000-0000-0000C2B50000}"/>
    <cellStyle name="40% - Dekorfärg6 2 5 2 2 2 2_Tabell 6a K" xfId="20698" xr:uid="{00000000-0005-0000-0000-0000C3B50000}"/>
    <cellStyle name="40% - Dekorfärg6 2 5 2 2 2 3" xfId="6485" xr:uid="{00000000-0005-0000-0000-0000C4B50000}"/>
    <cellStyle name="40% - Dekorfärg6 2 5 2 2 2 3 2" xfId="15370" xr:uid="{00000000-0005-0000-0000-0000C5B50000}"/>
    <cellStyle name="40% - Dekorfärg6 2 5 2 2 2 3 3" xfId="32867" xr:uid="{00000000-0005-0000-0000-0000C6B50000}"/>
    <cellStyle name="40% - Dekorfärg6 2 5 2 2 2 3_Tabell 6a K" xfId="17851" xr:uid="{00000000-0005-0000-0000-0000C7B50000}"/>
    <cellStyle name="40% - Dekorfärg6 2 5 2 2 2 4" xfId="10985" xr:uid="{00000000-0005-0000-0000-0000C8B50000}"/>
    <cellStyle name="40% - Dekorfärg6 2 5 2 2 2 4 2" xfId="53542" xr:uid="{00000000-0005-0000-0000-0000C9B50000}"/>
    <cellStyle name="40% - Dekorfärg6 2 5 2 2 2 4 2 2" xfId="53543" xr:uid="{00000000-0005-0000-0000-0000CAB50000}"/>
    <cellStyle name="40% - Dekorfärg6 2 5 2 2 2 4 3" xfId="53544" xr:uid="{00000000-0005-0000-0000-0000CBB50000}"/>
    <cellStyle name="40% - Dekorfärg6 2 5 2 2 2 5" xfId="28482" xr:uid="{00000000-0005-0000-0000-0000CCB50000}"/>
    <cellStyle name="40% - Dekorfärg6 2 5 2 2 2 6" xfId="53545" xr:uid="{00000000-0005-0000-0000-0000CDB50000}"/>
    <cellStyle name="40% - Dekorfärg6 2 5 2 2 2_Tabell 6a K" xfId="18363" xr:uid="{00000000-0005-0000-0000-0000CEB50000}"/>
    <cellStyle name="40% - Dekorfärg6 2 5 2 2 3" xfId="3059" xr:uid="{00000000-0005-0000-0000-0000CFB50000}"/>
    <cellStyle name="40% - Dekorfärg6 2 5 2 2 3 2" xfId="7445" xr:uid="{00000000-0005-0000-0000-0000D0B50000}"/>
    <cellStyle name="40% - Dekorfärg6 2 5 2 2 3 2 2" xfId="16330" xr:uid="{00000000-0005-0000-0000-0000D1B50000}"/>
    <cellStyle name="40% - Dekorfärg6 2 5 2 2 3 2 3" xfId="33827" xr:uid="{00000000-0005-0000-0000-0000D2B50000}"/>
    <cellStyle name="40% - Dekorfärg6 2 5 2 2 3 2_Tabell 6a K" xfId="21425" xr:uid="{00000000-0005-0000-0000-0000D3B50000}"/>
    <cellStyle name="40% - Dekorfärg6 2 5 2 2 3 3" xfId="11944" xr:uid="{00000000-0005-0000-0000-0000D4B50000}"/>
    <cellStyle name="40% - Dekorfärg6 2 5 2 2 3 3 2" xfId="53546" xr:uid="{00000000-0005-0000-0000-0000D5B50000}"/>
    <cellStyle name="40% - Dekorfärg6 2 5 2 2 3 3 2 2" xfId="53547" xr:uid="{00000000-0005-0000-0000-0000D6B50000}"/>
    <cellStyle name="40% - Dekorfärg6 2 5 2 2 3 3 3" xfId="53548" xr:uid="{00000000-0005-0000-0000-0000D7B50000}"/>
    <cellStyle name="40% - Dekorfärg6 2 5 2 2 3 4" xfId="29441" xr:uid="{00000000-0005-0000-0000-0000D8B50000}"/>
    <cellStyle name="40% - Dekorfärg6 2 5 2 2 3 5" xfId="53549" xr:uid="{00000000-0005-0000-0000-0000D9B50000}"/>
    <cellStyle name="40% - Dekorfärg6 2 5 2 2 3_Tabell 6a K" xfId="21811" xr:uid="{00000000-0005-0000-0000-0000DAB50000}"/>
    <cellStyle name="40% - Dekorfärg6 2 5 2 2 4" xfId="5252" xr:uid="{00000000-0005-0000-0000-0000DBB50000}"/>
    <cellStyle name="40% - Dekorfärg6 2 5 2 2 4 2" xfId="14137" xr:uid="{00000000-0005-0000-0000-0000DCB50000}"/>
    <cellStyle name="40% - Dekorfärg6 2 5 2 2 4 3" xfId="31634" xr:uid="{00000000-0005-0000-0000-0000DDB50000}"/>
    <cellStyle name="40% - Dekorfärg6 2 5 2 2 4_Tabell 6a K" xfId="22831" xr:uid="{00000000-0005-0000-0000-0000DEB50000}"/>
    <cellStyle name="40% - Dekorfärg6 2 5 2 2 5" xfId="9752" xr:uid="{00000000-0005-0000-0000-0000DFB50000}"/>
    <cellStyle name="40% - Dekorfärg6 2 5 2 2 5 2" xfId="53550" xr:uid="{00000000-0005-0000-0000-0000E0B50000}"/>
    <cellStyle name="40% - Dekorfärg6 2 5 2 2 5 2 2" xfId="53551" xr:uid="{00000000-0005-0000-0000-0000E1B50000}"/>
    <cellStyle name="40% - Dekorfärg6 2 5 2 2 5 3" xfId="53552" xr:uid="{00000000-0005-0000-0000-0000E2B50000}"/>
    <cellStyle name="40% - Dekorfärg6 2 5 2 2 6" xfId="27249" xr:uid="{00000000-0005-0000-0000-0000E3B50000}"/>
    <cellStyle name="40% - Dekorfärg6 2 5 2 2 7" xfId="53553" xr:uid="{00000000-0005-0000-0000-0000E4B50000}"/>
    <cellStyle name="40% - Dekorfärg6 2 5 2 2_Tabell 6a K" xfId="20203" xr:uid="{00000000-0005-0000-0000-0000E5B50000}"/>
    <cellStyle name="40% - Dekorfärg6 2 5 2 3" xfId="2099" xr:uid="{00000000-0005-0000-0000-0000E6B50000}"/>
    <cellStyle name="40% - Dekorfärg6 2 5 2 3 2" xfId="4291" xr:uid="{00000000-0005-0000-0000-0000E7B50000}"/>
    <cellStyle name="40% - Dekorfärg6 2 5 2 3 2 2" xfId="8677" xr:uid="{00000000-0005-0000-0000-0000E8B50000}"/>
    <cellStyle name="40% - Dekorfärg6 2 5 2 3 2 2 2" xfId="17562" xr:uid="{00000000-0005-0000-0000-0000E9B50000}"/>
    <cellStyle name="40% - Dekorfärg6 2 5 2 3 2 2 2 2" xfId="53554" xr:uid="{00000000-0005-0000-0000-0000EAB50000}"/>
    <cellStyle name="40% - Dekorfärg6 2 5 2 3 2 2 3" xfId="35059" xr:uid="{00000000-0005-0000-0000-0000EBB50000}"/>
    <cellStyle name="40% - Dekorfärg6 2 5 2 3 2 2_Tabell 6a K" xfId="23663" xr:uid="{00000000-0005-0000-0000-0000ECB50000}"/>
    <cellStyle name="40% - Dekorfärg6 2 5 2 3 2 3" xfId="13176" xr:uid="{00000000-0005-0000-0000-0000EDB50000}"/>
    <cellStyle name="40% - Dekorfärg6 2 5 2 3 2 4" xfId="30673" xr:uid="{00000000-0005-0000-0000-0000EEB50000}"/>
    <cellStyle name="40% - Dekorfärg6 2 5 2 3 2_Tabell 6a K" xfId="21957" xr:uid="{00000000-0005-0000-0000-0000EFB50000}"/>
    <cellStyle name="40% - Dekorfärg6 2 5 2 3 3" xfId="6484" xr:uid="{00000000-0005-0000-0000-0000F0B50000}"/>
    <cellStyle name="40% - Dekorfärg6 2 5 2 3 3 2" xfId="15369" xr:uid="{00000000-0005-0000-0000-0000F1B50000}"/>
    <cellStyle name="40% - Dekorfärg6 2 5 2 3 3 3" xfId="32866" xr:uid="{00000000-0005-0000-0000-0000F2B50000}"/>
    <cellStyle name="40% - Dekorfärg6 2 5 2 3 3_Tabell 6a K" xfId="23393" xr:uid="{00000000-0005-0000-0000-0000F3B50000}"/>
    <cellStyle name="40% - Dekorfärg6 2 5 2 3 4" xfId="10984" xr:uid="{00000000-0005-0000-0000-0000F4B50000}"/>
    <cellStyle name="40% - Dekorfärg6 2 5 2 3 4 2" xfId="53555" xr:uid="{00000000-0005-0000-0000-0000F5B50000}"/>
    <cellStyle name="40% - Dekorfärg6 2 5 2 3 4 2 2" xfId="53556" xr:uid="{00000000-0005-0000-0000-0000F6B50000}"/>
    <cellStyle name="40% - Dekorfärg6 2 5 2 3 4 3" xfId="53557" xr:uid="{00000000-0005-0000-0000-0000F7B50000}"/>
    <cellStyle name="40% - Dekorfärg6 2 5 2 3 5" xfId="28481" xr:uid="{00000000-0005-0000-0000-0000F8B50000}"/>
    <cellStyle name="40% - Dekorfärg6 2 5 2 3 6" xfId="53558" xr:uid="{00000000-0005-0000-0000-0000F9B50000}"/>
    <cellStyle name="40% - Dekorfärg6 2 5 2 3_Tabell 6a K" xfId="22374" xr:uid="{00000000-0005-0000-0000-0000FAB50000}"/>
    <cellStyle name="40% - Dekorfärg6 2 5 2 4" xfId="2635" xr:uid="{00000000-0005-0000-0000-0000FBB50000}"/>
    <cellStyle name="40% - Dekorfärg6 2 5 2 4 2" xfId="7021" xr:uid="{00000000-0005-0000-0000-0000FCB50000}"/>
    <cellStyle name="40% - Dekorfärg6 2 5 2 4 2 2" xfId="15906" xr:uid="{00000000-0005-0000-0000-0000FDB50000}"/>
    <cellStyle name="40% - Dekorfärg6 2 5 2 4 2 3" xfId="33403" xr:uid="{00000000-0005-0000-0000-0000FEB50000}"/>
    <cellStyle name="40% - Dekorfärg6 2 5 2 4 2_Tabell 6a K" xfId="19255" xr:uid="{00000000-0005-0000-0000-0000FFB50000}"/>
    <cellStyle name="40% - Dekorfärg6 2 5 2 4 3" xfId="11520" xr:uid="{00000000-0005-0000-0000-000000B60000}"/>
    <cellStyle name="40% - Dekorfärg6 2 5 2 4 3 2" xfId="53559" xr:uid="{00000000-0005-0000-0000-000001B60000}"/>
    <cellStyle name="40% - Dekorfärg6 2 5 2 4 3 2 2" xfId="53560" xr:uid="{00000000-0005-0000-0000-000002B60000}"/>
    <cellStyle name="40% - Dekorfärg6 2 5 2 4 3 3" xfId="53561" xr:uid="{00000000-0005-0000-0000-000003B60000}"/>
    <cellStyle name="40% - Dekorfärg6 2 5 2 4 4" xfId="29017" xr:uid="{00000000-0005-0000-0000-000004B60000}"/>
    <cellStyle name="40% - Dekorfärg6 2 5 2 4 5" xfId="53562" xr:uid="{00000000-0005-0000-0000-000005B60000}"/>
    <cellStyle name="40% - Dekorfärg6 2 5 2 4_Tabell 6a K" xfId="18516" xr:uid="{00000000-0005-0000-0000-000006B60000}"/>
    <cellStyle name="40% - Dekorfärg6 2 5 2 5" xfId="4828" xr:uid="{00000000-0005-0000-0000-000007B60000}"/>
    <cellStyle name="40% - Dekorfärg6 2 5 2 5 2" xfId="13713" xr:uid="{00000000-0005-0000-0000-000008B60000}"/>
    <cellStyle name="40% - Dekorfärg6 2 5 2 5 3" xfId="31210" xr:uid="{00000000-0005-0000-0000-000009B60000}"/>
    <cellStyle name="40% - Dekorfärg6 2 5 2 5_Tabell 6a K" xfId="25002" xr:uid="{00000000-0005-0000-0000-00000AB60000}"/>
    <cellStyle name="40% - Dekorfärg6 2 5 2 6" xfId="9328" xr:uid="{00000000-0005-0000-0000-00000BB60000}"/>
    <cellStyle name="40% - Dekorfärg6 2 5 2 6 2" xfId="53563" xr:uid="{00000000-0005-0000-0000-00000CB60000}"/>
    <cellStyle name="40% - Dekorfärg6 2 5 2 6 2 2" xfId="53564" xr:uid="{00000000-0005-0000-0000-00000DB60000}"/>
    <cellStyle name="40% - Dekorfärg6 2 5 2 6 3" xfId="53565" xr:uid="{00000000-0005-0000-0000-00000EB60000}"/>
    <cellStyle name="40% - Dekorfärg6 2 5 2 7" xfId="26825" xr:uid="{00000000-0005-0000-0000-00000FB60000}"/>
    <cellStyle name="40% - Dekorfärg6 2 5 2 8" xfId="53566" xr:uid="{00000000-0005-0000-0000-000010B60000}"/>
    <cellStyle name="40% - Dekorfärg6 2 5 2_Tabell 6a K" xfId="20661" xr:uid="{00000000-0005-0000-0000-000011B60000}"/>
    <cellStyle name="40% - Dekorfärg6 2 5 3" xfId="655" xr:uid="{00000000-0005-0000-0000-000012B60000}"/>
    <cellStyle name="40% - Dekorfärg6 2 5 3 2" xfId="2101" xr:uid="{00000000-0005-0000-0000-000013B60000}"/>
    <cellStyle name="40% - Dekorfärg6 2 5 3 2 2" xfId="4293" xr:uid="{00000000-0005-0000-0000-000014B60000}"/>
    <cellStyle name="40% - Dekorfärg6 2 5 3 2 2 2" xfId="8679" xr:uid="{00000000-0005-0000-0000-000015B60000}"/>
    <cellStyle name="40% - Dekorfärg6 2 5 3 2 2 2 2" xfId="17564" xr:uid="{00000000-0005-0000-0000-000016B60000}"/>
    <cellStyle name="40% - Dekorfärg6 2 5 3 2 2 2 2 2" xfId="53567" xr:uid="{00000000-0005-0000-0000-000017B60000}"/>
    <cellStyle name="40% - Dekorfärg6 2 5 3 2 2 2 3" xfId="35061" xr:uid="{00000000-0005-0000-0000-000018B60000}"/>
    <cellStyle name="40% - Dekorfärg6 2 5 3 2 2 2_Tabell 6a K" xfId="26411" xr:uid="{00000000-0005-0000-0000-000019B60000}"/>
    <cellStyle name="40% - Dekorfärg6 2 5 3 2 2 3" xfId="13178" xr:uid="{00000000-0005-0000-0000-00001AB60000}"/>
    <cellStyle name="40% - Dekorfärg6 2 5 3 2 2 4" xfId="30675" xr:uid="{00000000-0005-0000-0000-00001BB60000}"/>
    <cellStyle name="40% - Dekorfärg6 2 5 3 2 2_Tabell 6a K" xfId="26367" xr:uid="{00000000-0005-0000-0000-00001CB60000}"/>
    <cellStyle name="40% - Dekorfärg6 2 5 3 2 3" xfId="6486" xr:uid="{00000000-0005-0000-0000-00001DB60000}"/>
    <cellStyle name="40% - Dekorfärg6 2 5 3 2 3 2" xfId="15371" xr:uid="{00000000-0005-0000-0000-00001EB60000}"/>
    <cellStyle name="40% - Dekorfärg6 2 5 3 2 3 3" xfId="32868" xr:uid="{00000000-0005-0000-0000-00001FB60000}"/>
    <cellStyle name="40% - Dekorfärg6 2 5 3 2 3_Tabell 6a K" xfId="24269" xr:uid="{00000000-0005-0000-0000-000020B60000}"/>
    <cellStyle name="40% - Dekorfärg6 2 5 3 2 4" xfId="10986" xr:uid="{00000000-0005-0000-0000-000021B60000}"/>
    <cellStyle name="40% - Dekorfärg6 2 5 3 2 4 2" xfId="53568" xr:uid="{00000000-0005-0000-0000-000022B60000}"/>
    <cellStyle name="40% - Dekorfärg6 2 5 3 2 4 2 2" xfId="53569" xr:uid="{00000000-0005-0000-0000-000023B60000}"/>
    <cellStyle name="40% - Dekorfärg6 2 5 3 2 4 3" xfId="53570" xr:uid="{00000000-0005-0000-0000-000024B60000}"/>
    <cellStyle name="40% - Dekorfärg6 2 5 3 2 5" xfId="28483" xr:uid="{00000000-0005-0000-0000-000025B60000}"/>
    <cellStyle name="40% - Dekorfärg6 2 5 3 2 6" xfId="53571" xr:uid="{00000000-0005-0000-0000-000026B60000}"/>
    <cellStyle name="40% - Dekorfärg6 2 5 3 2_Tabell 6a K" xfId="19787" xr:uid="{00000000-0005-0000-0000-000027B60000}"/>
    <cellStyle name="40% - Dekorfärg6 2 5 3 3" xfId="2847" xr:uid="{00000000-0005-0000-0000-000028B60000}"/>
    <cellStyle name="40% - Dekorfärg6 2 5 3 3 2" xfId="7233" xr:uid="{00000000-0005-0000-0000-000029B60000}"/>
    <cellStyle name="40% - Dekorfärg6 2 5 3 3 2 2" xfId="16118" xr:uid="{00000000-0005-0000-0000-00002AB60000}"/>
    <cellStyle name="40% - Dekorfärg6 2 5 3 3 2 3" xfId="33615" xr:uid="{00000000-0005-0000-0000-00002BB60000}"/>
    <cellStyle name="40% - Dekorfärg6 2 5 3 3 2_Tabell 6a K" xfId="25618" xr:uid="{00000000-0005-0000-0000-00002CB60000}"/>
    <cellStyle name="40% - Dekorfärg6 2 5 3 3 3" xfId="11732" xr:uid="{00000000-0005-0000-0000-00002DB60000}"/>
    <cellStyle name="40% - Dekorfärg6 2 5 3 3 3 2" xfId="53572" xr:uid="{00000000-0005-0000-0000-00002EB60000}"/>
    <cellStyle name="40% - Dekorfärg6 2 5 3 3 3 2 2" xfId="53573" xr:uid="{00000000-0005-0000-0000-00002FB60000}"/>
    <cellStyle name="40% - Dekorfärg6 2 5 3 3 3 3" xfId="53574" xr:uid="{00000000-0005-0000-0000-000030B60000}"/>
    <cellStyle name="40% - Dekorfärg6 2 5 3 3 4" xfId="29229" xr:uid="{00000000-0005-0000-0000-000031B60000}"/>
    <cellStyle name="40% - Dekorfärg6 2 5 3 3 5" xfId="53575" xr:uid="{00000000-0005-0000-0000-000032B60000}"/>
    <cellStyle name="40% - Dekorfärg6 2 5 3 3_Tabell 6a K" xfId="23734" xr:uid="{00000000-0005-0000-0000-000033B60000}"/>
    <cellStyle name="40% - Dekorfärg6 2 5 3 4" xfId="5040" xr:uid="{00000000-0005-0000-0000-000034B60000}"/>
    <cellStyle name="40% - Dekorfärg6 2 5 3 4 2" xfId="13925" xr:uid="{00000000-0005-0000-0000-000035B60000}"/>
    <cellStyle name="40% - Dekorfärg6 2 5 3 4 3" xfId="31422" xr:uid="{00000000-0005-0000-0000-000036B60000}"/>
    <cellStyle name="40% - Dekorfärg6 2 5 3 4_Tabell 6a K" xfId="18611" xr:uid="{00000000-0005-0000-0000-000037B60000}"/>
    <cellStyle name="40% - Dekorfärg6 2 5 3 5" xfId="9540" xr:uid="{00000000-0005-0000-0000-000038B60000}"/>
    <cellStyle name="40% - Dekorfärg6 2 5 3 5 2" xfId="53576" xr:uid="{00000000-0005-0000-0000-000039B60000}"/>
    <cellStyle name="40% - Dekorfärg6 2 5 3 5 2 2" xfId="53577" xr:uid="{00000000-0005-0000-0000-00003AB60000}"/>
    <cellStyle name="40% - Dekorfärg6 2 5 3 5 3" xfId="53578" xr:uid="{00000000-0005-0000-0000-00003BB60000}"/>
    <cellStyle name="40% - Dekorfärg6 2 5 3 6" xfId="27037" xr:uid="{00000000-0005-0000-0000-00003CB60000}"/>
    <cellStyle name="40% - Dekorfärg6 2 5 3 7" xfId="53579" xr:uid="{00000000-0005-0000-0000-00003DB60000}"/>
    <cellStyle name="40% - Dekorfärg6 2 5 3_Tabell 6a K" xfId="24545" xr:uid="{00000000-0005-0000-0000-00003EB60000}"/>
    <cellStyle name="40% - Dekorfärg6 2 5 4" xfId="1079" xr:uid="{00000000-0005-0000-0000-00003FB60000}"/>
    <cellStyle name="40% - Dekorfärg6 2 5 4 2" xfId="2102" xr:uid="{00000000-0005-0000-0000-000040B60000}"/>
    <cellStyle name="40% - Dekorfärg6 2 5 4 2 2" xfId="4294" xr:uid="{00000000-0005-0000-0000-000041B60000}"/>
    <cellStyle name="40% - Dekorfärg6 2 5 4 2 2 2" xfId="8680" xr:uid="{00000000-0005-0000-0000-000042B60000}"/>
    <cellStyle name="40% - Dekorfärg6 2 5 4 2 2 2 2" xfId="17565" xr:uid="{00000000-0005-0000-0000-000043B60000}"/>
    <cellStyle name="40% - Dekorfärg6 2 5 4 2 2 2 2 2" xfId="53580" xr:uid="{00000000-0005-0000-0000-000044B60000}"/>
    <cellStyle name="40% - Dekorfärg6 2 5 4 2 2 2 3" xfId="35062" xr:uid="{00000000-0005-0000-0000-000045B60000}"/>
    <cellStyle name="40% - Dekorfärg6 2 5 4 2 2 2_Tabell 6a K" xfId="18781" xr:uid="{00000000-0005-0000-0000-000046B60000}"/>
    <cellStyle name="40% - Dekorfärg6 2 5 4 2 2 3" xfId="13179" xr:uid="{00000000-0005-0000-0000-000047B60000}"/>
    <cellStyle name="40% - Dekorfärg6 2 5 4 2 2 4" xfId="30676" xr:uid="{00000000-0005-0000-0000-000048B60000}"/>
    <cellStyle name="40% - Dekorfärg6 2 5 4 2 2_Tabell 6a K" xfId="20413" xr:uid="{00000000-0005-0000-0000-000049B60000}"/>
    <cellStyle name="40% - Dekorfärg6 2 5 4 2 3" xfId="6487" xr:uid="{00000000-0005-0000-0000-00004AB60000}"/>
    <cellStyle name="40% - Dekorfärg6 2 5 4 2 3 2" xfId="15372" xr:uid="{00000000-0005-0000-0000-00004BB60000}"/>
    <cellStyle name="40% - Dekorfärg6 2 5 4 2 3 3" xfId="32869" xr:uid="{00000000-0005-0000-0000-00004CB60000}"/>
    <cellStyle name="40% - Dekorfärg6 2 5 4 2 3_Tabell 6a K" xfId="23631" xr:uid="{00000000-0005-0000-0000-00004DB60000}"/>
    <cellStyle name="40% - Dekorfärg6 2 5 4 2 4" xfId="10987" xr:uid="{00000000-0005-0000-0000-00004EB60000}"/>
    <cellStyle name="40% - Dekorfärg6 2 5 4 2 4 2" xfId="53581" xr:uid="{00000000-0005-0000-0000-00004FB60000}"/>
    <cellStyle name="40% - Dekorfärg6 2 5 4 2 4 2 2" xfId="53582" xr:uid="{00000000-0005-0000-0000-000050B60000}"/>
    <cellStyle name="40% - Dekorfärg6 2 5 4 2 4 3" xfId="53583" xr:uid="{00000000-0005-0000-0000-000051B60000}"/>
    <cellStyle name="40% - Dekorfärg6 2 5 4 2 5" xfId="28484" xr:uid="{00000000-0005-0000-0000-000052B60000}"/>
    <cellStyle name="40% - Dekorfärg6 2 5 4 2 6" xfId="53584" xr:uid="{00000000-0005-0000-0000-000053B60000}"/>
    <cellStyle name="40% - Dekorfärg6 2 5 4 2_Tabell 6a K" xfId="24582" xr:uid="{00000000-0005-0000-0000-000054B60000}"/>
    <cellStyle name="40% - Dekorfärg6 2 5 4 3" xfId="3271" xr:uid="{00000000-0005-0000-0000-000055B60000}"/>
    <cellStyle name="40% - Dekorfärg6 2 5 4 3 2" xfId="7657" xr:uid="{00000000-0005-0000-0000-000056B60000}"/>
    <cellStyle name="40% - Dekorfärg6 2 5 4 3 2 2" xfId="16542" xr:uid="{00000000-0005-0000-0000-000057B60000}"/>
    <cellStyle name="40% - Dekorfärg6 2 5 4 3 2 3" xfId="34039" xr:uid="{00000000-0005-0000-0000-000058B60000}"/>
    <cellStyle name="40% - Dekorfärg6 2 5 4 3 2_Tabell 6a K" xfId="25370" xr:uid="{00000000-0005-0000-0000-000059B60000}"/>
    <cellStyle name="40% - Dekorfärg6 2 5 4 3 3" xfId="12156" xr:uid="{00000000-0005-0000-0000-00005AB60000}"/>
    <cellStyle name="40% - Dekorfärg6 2 5 4 3 3 2" xfId="53585" xr:uid="{00000000-0005-0000-0000-00005BB60000}"/>
    <cellStyle name="40% - Dekorfärg6 2 5 4 3 3 2 2" xfId="53586" xr:uid="{00000000-0005-0000-0000-00005CB60000}"/>
    <cellStyle name="40% - Dekorfärg6 2 5 4 3 3 3" xfId="53587" xr:uid="{00000000-0005-0000-0000-00005DB60000}"/>
    <cellStyle name="40% - Dekorfärg6 2 5 4 3 4" xfId="29653" xr:uid="{00000000-0005-0000-0000-00005EB60000}"/>
    <cellStyle name="40% - Dekorfärg6 2 5 4 3 5" xfId="53588" xr:uid="{00000000-0005-0000-0000-00005FB60000}"/>
    <cellStyle name="40% - Dekorfärg6 2 5 4 3_Tabell 6a K" xfId="23085" xr:uid="{00000000-0005-0000-0000-000060B60000}"/>
    <cellStyle name="40% - Dekorfärg6 2 5 4 4" xfId="5464" xr:uid="{00000000-0005-0000-0000-000061B60000}"/>
    <cellStyle name="40% - Dekorfärg6 2 5 4 4 2" xfId="14349" xr:uid="{00000000-0005-0000-0000-000062B60000}"/>
    <cellStyle name="40% - Dekorfärg6 2 5 4 4 3" xfId="31846" xr:uid="{00000000-0005-0000-0000-000063B60000}"/>
    <cellStyle name="40% - Dekorfärg6 2 5 4 4_Tabell 6a K" xfId="23596" xr:uid="{00000000-0005-0000-0000-000064B60000}"/>
    <cellStyle name="40% - Dekorfärg6 2 5 4 5" xfId="9964" xr:uid="{00000000-0005-0000-0000-000065B60000}"/>
    <cellStyle name="40% - Dekorfärg6 2 5 4 5 2" xfId="53589" xr:uid="{00000000-0005-0000-0000-000066B60000}"/>
    <cellStyle name="40% - Dekorfärg6 2 5 4 5 2 2" xfId="53590" xr:uid="{00000000-0005-0000-0000-000067B60000}"/>
    <cellStyle name="40% - Dekorfärg6 2 5 4 5 3" xfId="53591" xr:uid="{00000000-0005-0000-0000-000068B60000}"/>
    <cellStyle name="40% - Dekorfärg6 2 5 4 6" xfId="27461" xr:uid="{00000000-0005-0000-0000-000069B60000}"/>
    <cellStyle name="40% - Dekorfärg6 2 5 4 7" xfId="53592" xr:uid="{00000000-0005-0000-0000-00006AB60000}"/>
    <cellStyle name="40% - Dekorfärg6 2 5 4_Tabell 6a K" xfId="18862" xr:uid="{00000000-0005-0000-0000-00006BB60000}"/>
    <cellStyle name="40% - Dekorfärg6 2 5 5" xfId="2098" xr:uid="{00000000-0005-0000-0000-00006CB60000}"/>
    <cellStyle name="40% - Dekorfärg6 2 5 5 2" xfId="4290" xr:uid="{00000000-0005-0000-0000-00006DB60000}"/>
    <cellStyle name="40% - Dekorfärg6 2 5 5 2 2" xfId="8676" xr:uid="{00000000-0005-0000-0000-00006EB60000}"/>
    <cellStyle name="40% - Dekorfärg6 2 5 5 2 2 2" xfId="17561" xr:uid="{00000000-0005-0000-0000-00006FB60000}"/>
    <cellStyle name="40% - Dekorfärg6 2 5 5 2 2 2 2" xfId="53593" xr:uid="{00000000-0005-0000-0000-000070B60000}"/>
    <cellStyle name="40% - Dekorfärg6 2 5 5 2 2 3" xfId="35058" xr:uid="{00000000-0005-0000-0000-000071B60000}"/>
    <cellStyle name="40% - Dekorfärg6 2 5 5 2 2_Tabell 6a K" xfId="24130" xr:uid="{00000000-0005-0000-0000-000072B60000}"/>
    <cellStyle name="40% - Dekorfärg6 2 5 5 2 3" xfId="13175" xr:uid="{00000000-0005-0000-0000-000073B60000}"/>
    <cellStyle name="40% - Dekorfärg6 2 5 5 2 4" xfId="30672" xr:uid="{00000000-0005-0000-0000-000074B60000}"/>
    <cellStyle name="40% - Dekorfärg6 2 5 5 2_Tabell 6a K" xfId="19520" xr:uid="{00000000-0005-0000-0000-000075B60000}"/>
    <cellStyle name="40% - Dekorfärg6 2 5 5 3" xfId="6483" xr:uid="{00000000-0005-0000-0000-000076B60000}"/>
    <cellStyle name="40% - Dekorfärg6 2 5 5 3 2" xfId="15368" xr:uid="{00000000-0005-0000-0000-000077B60000}"/>
    <cellStyle name="40% - Dekorfärg6 2 5 5 3 3" xfId="32865" xr:uid="{00000000-0005-0000-0000-000078B60000}"/>
    <cellStyle name="40% - Dekorfärg6 2 5 5 3_Tabell 6a K" xfId="17844" xr:uid="{00000000-0005-0000-0000-000079B60000}"/>
    <cellStyle name="40% - Dekorfärg6 2 5 5 4" xfId="10983" xr:uid="{00000000-0005-0000-0000-00007AB60000}"/>
    <cellStyle name="40% - Dekorfärg6 2 5 5 4 2" xfId="53594" xr:uid="{00000000-0005-0000-0000-00007BB60000}"/>
    <cellStyle name="40% - Dekorfärg6 2 5 5 4 2 2" xfId="53595" xr:uid="{00000000-0005-0000-0000-00007CB60000}"/>
    <cellStyle name="40% - Dekorfärg6 2 5 5 4 3" xfId="53596" xr:uid="{00000000-0005-0000-0000-00007DB60000}"/>
    <cellStyle name="40% - Dekorfärg6 2 5 5 5" xfId="28480" xr:uid="{00000000-0005-0000-0000-00007EB60000}"/>
    <cellStyle name="40% - Dekorfärg6 2 5 5 6" xfId="53597" xr:uid="{00000000-0005-0000-0000-00007FB60000}"/>
    <cellStyle name="40% - Dekorfärg6 2 5 5_Tabell 6a K" xfId="21159" xr:uid="{00000000-0005-0000-0000-000080B60000}"/>
    <cellStyle name="40% - Dekorfärg6 2 5 6" xfId="2423" xr:uid="{00000000-0005-0000-0000-000081B60000}"/>
    <cellStyle name="40% - Dekorfärg6 2 5 6 2" xfId="6809" xr:uid="{00000000-0005-0000-0000-000082B60000}"/>
    <cellStyle name="40% - Dekorfärg6 2 5 6 2 2" xfId="15694" xr:uid="{00000000-0005-0000-0000-000083B60000}"/>
    <cellStyle name="40% - Dekorfärg6 2 5 6 2 3" xfId="33191" xr:uid="{00000000-0005-0000-0000-000084B60000}"/>
    <cellStyle name="40% - Dekorfärg6 2 5 6 2_Tabell 6a K" xfId="21242" xr:uid="{00000000-0005-0000-0000-000085B60000}"/>
    <cellStyle name="40% - Dekorfärg6 2 5 6 3" xfId="11308" xr:uid="{00000000-0005-0000-0000-000086B60000}"/>
    <cellStyle name="40% - Dekorfärg6 2 5 6 3 2" xfId="53598" xr:uid="{00000000-0005-0000-0000-000087B60000}"/>
    <cellStyle name="40% - Dekorfärg6 2 5 6 3 2 2" xfId="53599" xr:uid="{00000000-0005-0000-0000-000088B60000}"/>
    <cellStyle name="40% - Dekorfärg6 2 5 6 3 3" xfId="53600" xr:uid="{00000000-0005-0000-0000-000089B60000}"/>
    <cellStyle name="40% - Dekorfärg6 2 5 6 4" xfId="28805" xr:uid="{00000000-0005-0000-0000-00008AB60000}"/>
    <cellStyle name="40% - Dekorfärg6 2 5 6 5" xfId="53601" xr:uid="{00000000-0005-0000-0000-00008BB60000}"/>
    <cellStyle name="40% - Dekorfärg6 2 5 6_Tabell 6a K" xfId="24932" xr:uid="{00000000-0005-0000-0000-00008CB60000}"/>
    <cellStyle name="40% - Dekorfärg6 2 5 7" xfId="4616" xr:uid="{00000000-0005-0000-0000-00008DB60000}"/>
    <cellStyle name="40% - Dekorfärg6 2 5 7 2" xfId="13501" xr:uid="{00000000-0005-0000-0000-00008EB60000}"/>
    <cellStyle name="40% - Dekorfärg6 2 5 7 3" xfId="30998" xr:uid="{00000000-0005-0000-0000-00008FB60000}"/>
    <cellStyle name="40% - Dekorfärg6 2 5 7_Tabell 6a K" xfId="17885" xr:uid="{00000000-0005-0000-0000-000090B60000}"/>
    <cellStyle name="40% - Dekorfärg6 2 5 8" xfId="9116" xr:uid="{00000000-0005-0000-0000-000091B60000}"/>
    <cellStyle name="40% - Dekorfärg6 2 5 8 2" xfId="53602" xr:uid="{00000000-0005-0000-0000-000092B60000}"/>
    <cellStyle name="40% - Dekorfärg6 2 5 8 2 2" xfId="53603" xr:uid="{00000000-0005-0000-0000-000093B60000}"/>
    <cellStyle name="40% - Dekorfärg6 2 5 8 3" xfId="53604" xr:uid="{00000000-0005-0000-0000-000094B60000}"/>
    <cellStyle name="40% - Dekorfärg6 2 5 9" xfId="26613" xr:uid="{00000000-0005-0000-0000-000095B60000}"/>
    <cellStyle name="40% - Dekorfärg6 2 5_Tabell 6a K" xfId="18648" xr:uid="{00000000-0005-0000-0000-000096B60000}"/>
    <cellStyle name="40% - Dekorfärg6 2 6" xfId="381" xr:uid="{00000000-0005-0000-0000-000097B60000}"/>
    <cellStyle name="40% - Dekorfärg6 2 6 2" xfId="805" xr:uid="{00000000-0005-0000-0000-000098B60000}"/>
    <cellStyle name="40% - Dekorfärg6 2 6 2 2" xfId="2104" xr:uid="{00000000-0005-0000-0000-000099B60000}"/>
    <cellStyle name="40% - Dekorfärg6 2 6 2 2 2" xfId="4296" xr:uid="{00000000-0005-0000-0000-00009AB60000}"/>
    <cellStyle name="40% - Dekorfärg6 2 6 2 2 2 2" xfId="8682" xr:uid="{00000000-0005-0000-0000-00009BB60000}"/>
    <cellStyle name="40% - Dekorfärg6 2 6 2 2 2 2 2" xfId="17567" xr:uid="{00000000-0005-0000-0000-00009CB60000}"/>
    <cellStyle name="40% - Dekorfärg6 2 6 2 2 2 2 2 2" xfId="53605" xr:uid="{00000000-0005-0000-0000-00009DB60000}"/>
    <cellStyle name="40% - Dekorfärg6 2 6 2 2 2 2 3" xfId="35064" xr:uid="{00000000-0005-0000-0000-00009EB60000}"/>
    <cellStyle name="40% - Dekorfärg6 2 6 2 2 2 2_Tabell 6a K" xfId="25292" xr:uid="{00000000-0005-0000-0000-00009FB60000}"/>
    <cellStyle name="40% - Dekorfärg6 2 6 2 2 2 3" xfId="13181" xr:uid="{00000000-0005-0000-0000-0000A0B60000}"/>
    <cellStyle name="40% - Dekorfärg6 2 6 2 2 2 4" xfId="30678" xr:uid="{00000000-0005-0000-0000-0000A1B60000}"/>
    <cellStyle name="40% - Dekorfärg6 2 6 2 2 2_Tabell 6a K" xfId="20533" xr:uid="{00000000-0005-0000-0000-0000A2B60000}"/>
    <cellStyle name="40% - Dekorfärg6 2 6 2 2 3" xfId="6489" xr:uid="{00000000-0005-0000-0000-0000A3B60000}"/>
    <cellStyle name="40% - Dekorfärg6 2 6 2 2 3 2" xfId="15374" xr:uid="{00000000-0005-0000-0000-0000A4B60000}"/>
    <cellStyle name="40% - Dekorfärg6 2 6 2 2 3 3" xfId="32871" xr:uid="{00000000-0005-0000-0000-0000A5B60000}"/>
    <cellStyle name="40% - Dekorfärg6 2 6 2 2 3_Tabell 6a K" xfId="20045" xr:uid="{00000000-0005-0000-0000-0000A6B60000}"/>
    <cellStyle name="40% - Dekorfärg6 2 6 2 2 4" xfId="10989" xr:uid="{00000000-0005-0000-0000-0000A7B60000}"/>
    <cellStyle name="40% - Dekorfärg6 2 6 2 2 4 2" xfId="53606" xr:uid="{00000000-0005-0000-0000-0000A8B60000}"/>
    <cellStyle name="40% - Dekorfärg6 2 6 2 2 4 2 2" xfId="53607" xr:uid="{00000000-0005-0000-0000-0000A9B60000}"/>
    <cellStyle name="40% - Dekorfärg6 2 6 2 2 4 3" xfId="53608" xr:uid="{00000000-0005-0000-0000-0000AAB60000}"/>
    <cellStyle name="40% - Dekorfärg6 2 6 2 2 5" xfId="28486" xr:uid="{00000000-0005-0000-0000-0000ABB60000}"/>
    <cellStyle name="40% - Dekorfärg6 2 6 2 2 6" xfId="53609" xr:uid="{00000000-0005-0000-0000-0000ACB60000}"/>
    <cellStyle name="40% - Dekorfärg6 2 6 2 2_Tabell 6a K" xfId="21691" xr:uid="{00000000-0005-0000-0000-0000ADB60000}"/>
    <cellStyle name="40% - Dekorfärg6 2 6 2 3" xfId="2997" xr:uid="{00000000-0005-0000-0000-0000AEB60000}"/>
    <cellStyle name="40% - Dekorfärg6 2 6 2 3 2" xfId="7383" xr:uid="{00000000-0005-0000-0000-0000AFB60000}"/>
    <cellStyle name="40% - Dekorfärg6 2 6 2 3 2 2" xfId="16268" xr:uid="{00000000-0005-0000-0000-0000B0B60000}"/>
    <cellStyle name="40% - Dekorfärg6 2 6 2 3 2 3" xfId="33765" xr:uid="{00000000-0005-0000-0000-0000B1B60000}"/>
    <cellStyle name="40% - Dekorfärg6 2 6 2 3 2_Tabell 6a K" xfId="22137" xr:uid="{00000000-0005-0000-0000-0000B2B60000}"/>
    <cellStyle name="40% - Dekorfärg6 2 6 2 3 3" xfId="11882" xr:uid="{00000000-0005-0000-0000-0000B3B60000}"/>
    <cellStyle name="40% - Dekorfärg6 2 6 2 3 3 2" xfId="53610" xr:uid="{00000000-0005-0000-0000-0000B4B60000}"/>
    <cellStyle name="40% - Dekorfärg6 2 6 2 3 3 2 2" xfId="53611" xr:uid="{00000000-0005-0000-0000-0000B5B60000}"/>
    <cellStyle name="40% - Dekorfärg6 2 6 2 3 3 3" xfId="53612" xr:uid="{00000000-0005-0000-0000-0000B6B60000}"/>
    <cellStyle name="40% - Dekorfärg6 2 6 2 3 4" xfId="29379" xr:uid="{00000000-0005-0000-0000-0000B7B60000}"/>
    <cellStyle name="40% - Dekorfärg6 2 6 2 3 5" xfId="53613" xr:uid="{00000000-0005-0000-0000-0000B8B60000}"/>
    <cellStyle name="40% - Dekorfärg6 2 6 2 3_Tabell 6a K" xfId="22776" xr:uid="{00000000-0005-0000-0000-0000B9B60000}"/>
    <cellStyle name="40% - Dekorfärg6 2 6 2 4" xfId="5190" xr:uid="{00000000-0005-0000-0000-0000BAB60000}"/>
    <cellStyle name="40% - Dekorfärg6 2 6 2 4 2" xfId="14075" xr:uid="{00000000-0005-0000-0000-0000BBB60000}"/>
    <cellStyle name="40% - Dekorfärg6 2 6 2 4 3" xfId="31572" xr:uid="{00000000-0005-0000-0000-0000BCB60000}"/>
    <cellStyle name="40% - Dekorfärg6 2 6 2 4_Tabell 6a K" xfId="22991" xr:uid="{00000000-0005-0000-0000-0000BDB60000}"/>
    <cellStyle name="40% - Dekorfärg6 2 6 2 5" xfId="9690" xr:uid="{00000000-0005-0000-0000-0000BEB60000}"/>
    <cellStyle name="40% - Dekorfärg6 2 6 2 5 2" xfId="53614" xr:uid="{00000000-0005-0000-0000-0000BFB60000}"/>
    <cellStyle name="40% - Dekorfärg6 2 6 2 5 2 2" xfId="53615" xr:uid="{00000000-0005-0000-0000-0000C0B60000}"/>
    <cellStyle name="40% - Dekorfärg6 2 6 2 5 3" xfId="53616" xr:uid="{00000000-0005-0000-0000-0000C1B60000}"/>
    <cellStyle name="40% - Dekorfärg6 2 6 2 6" xfId="27187" xr:uid="{00000000-0005-0000-0000-0000C2B60000}"/>
    <cellStyle name="40% - Dekorfärg6 2 6 2 7" xfId="53617" xr:uid="{00000000-0005-0000-0000-0000C3B60000}"/>
    <cellStyle name="40% - Dekorfärg6 2 6 2_Tabell 6a K" xfId="25500" xr:uid="{00000000-0005-0000-0000-0000C4B60000}"/>
    <cellStyle name="40% - Dekorfärg6 2 6 3" xfId="2103" xr:uid="{00000000-0005-0000-0000-0000C5B60000}"/>
    <cellStyle name="40% - Dekorfärg6 2 6 3 2" xfId="4295" xr:uid="{00000000-0005-0000-0000-0000C6B60000}"/>
    <cellStyle name="40% - Dekorfärg6 2 6 3 2 2" xfId="8681" xr:uid="{00000000-0005-0000-0000-0000C7B60000}"/>
    <cellStyle name="40% - Dekorfärg6 2 6 3 2 2 2" xfId="17566" xr:uid="{00000000-0005-0000-0000-0000C8B60000}"/>
    <cellStyle name="40% - Dekorfärg6 2 6 3 2 2 2 2" xfId="53618" xr:uid="{00000000-0005-0000-0000-0000C9B60000}"/>
    <cellStyle name="40% - Dekorfärg6 2 6 3 2 2 3" xfId="35063" xr:uid="{00000000-0005-0000-0000-0000CAB60000}"/>
    <cellStyle name="40% - Dekorfärg6 2 6 3 2 2_Tabell 6a K" xfId="22701" xr:uid="{00000000-0005-0000-0000-0000CBB60000}"/>
    <cellStyle name="40% - Dekorfärg6 2 6 3 2 3" xfId="13180" xr:uid="{00000000-0005-0000-0000-0000CCB60000}"/>
    <cellStyle name="40% - Dekorfärg6 2 6 3 2 4" xfId="30677" xr:uid="{00000000-0005-0000-0000-0000CDB60000}"/>
    <cellStyle name="40% - Dekorfärg6 2 6 3 2_Tabell 6a K" xfId="23862" xr:uid="{00000000-0005-0000-0000-0000CEB60000}"/>
    <cellStyle name="40% - Dekorfärg6 2 6 3 3" xfId="6488" xr:uid="{00000000-0005-0000-0000-0000CFB60000}"/>
    <cellStyle name="40% - Dekorfärg6 2 6 3 3 2" xfId="15373" xr:uid="{00000000-0005-0000-0000-0000D0B60000}"/>
    <cellStyle name="40% - Dekorfärg6 2 6 3 3 3" xfId="32870" xr:uid="{00000000-0005-0000-0000-0000D1B60000}"/>
    <cellStyle name="40% - Dekorfärg6 2 6 3 3_Tabell 6a K" xfId="23637" xr:uid="{00000000-0005-0000-0000-0000D2B60000}"/>
    <cellStyle name="40% - Dekorfärg6 2 6 3 4" xfId="10988" xr:uid="{00000000-0005-0000-0000-0000D3B60000}"/>
    <cellStyle name="40% - Dekorfärg6 2 6 3 4 2" xfId="53619" xr:uid="{00000000-0005-0000-0000-0000D4B60000}"/>
    <cellStyle name="40% - Dekorfärg6 2 6 3 4 2 2" xfId="53620" xr:uid="{00000000-0005-0000-0000-0000D5B60000}"/>
    <cellStyle name="40% - Dekorfärg6 2 6 3 4 3" xfId="53621" xr:uid="{00000000-0005-0000-0000-0000D6B60000}"/>
    <cellStyle name="40% - Dekorfärg6 2 6 3 5" xfId="28485" xr:uid="{00000000-0005-0000-0000-0000D7B60000}"/>
    <cellStyle name="40% - Dekorfärg6 2 6 3 6" xfId="53622" xr:uid="{00000000-0005-0000-0000-0000D8B60000}"/>
    <cellStyle name="40% - Dekorfärg6 2 6 3_Tabell 6a K" xfId="20241" xr:uid="{00000000-0005-0000-0000-0000D9B60000}"/>
    <cellStyle name="40% - Dekorfärg6 2 6 4" xfId="2573" xr:uid="{00000000-0005-0000-0000-0000DAB60000}"/>
    <cellStyle name="40% - Dekorfärg6 2 6 4 2" xfId="6959" xr:uid="{00000000-0005-0000-0000-0000DBB60000}"/>
    <cellStyle name="40% - Dekorfärg6 2 6 4 2 2" xfId="15844" xr:uid="{00000000-0005-0000-0000-0000DCB60000}"/>
    <cellStyle name="40% - Dekorfärg6 2 6 4 2 3" xfId="33341" xr:uid="{00000000-0005-0000-0000-0000DDB60000}"/>
    <cellStyle name="40% - Dekorfärg6 2 6 4 2_Tabell 6a K" xfId="19580" xr:uid="{00000000-0005-0000-0000-0000DEB60000}"/>
    <cellStyle name="40% - Dekorfärg6 2 6 4 3" xfId="11458" xr:uid="{00000000-0005-0000-0000-0000DFB60000}"/>
    <cellStyle name="40% - Dekorfärg6 2 6 4 3 2" xfId="53623" xr:uid="{00000000-0005-0000-0000-0000E0B60000}"/>
    <cellStyle name="40% - Dekorfärg6 2 6 4 3 2 2" xfId="53624" xr:uid="{00000000-0005-0000-0000-0000E1B60000}"/>
    <cellStyle name="40% - Dekorfärg6 2 6 4 3 3" xfId="53625" xr:uid="{00000000-0005-0000-0000-0000E2B60000}"/>
    <cellStyle name="40% - Dekorfärg6 2 6 4 4" xfId="28955" xr:uid="{00000000-0005-0000-0000-0000E3B60000}"/>
    <cellStyle name="40% - Dekorfärg6 2 6 4 5" xfId="53626" xr:uid="{00000000-0005-0000-0000-0000E4B60000}"/>
    <cellStyle name="40% - Dekorfärg6 2 6 4_Tabell 6a K" xfId="21220" xr:uid="{00000000-0005-0000-0000-0000E5B60000}"/>
    <cellStyle name="40% - Dekorfärg6 2 6 5" xfId="4766" xr:uid="{00000000-0005-0000-0000-0000E6B60000}"/>
    <cellStyle name="40% - Dekorfärg6 2 6 5 2" xfId="13651" xr:uid="{00000000-0005-0000-0000-0000E7B60000}"/>
    <cellStyle name="40% - Dekorfärg6 2 6 5 3" xfId="31148" xr:uid="{00000000-0005-0000-0000-0000E8B60000}"/>
    <cellStyle name="40% - Dekorfärg6 2 6 5_Tabell 6a K" xfId="25161" xr:uid="{00000000-0005-0000-0000-0000E9B60000}"/>
    <cellStyle name="40% - Dekorfärg6 2 6 6" xfId="9266" xr:uid="{00000000-0005-0000-0000-0000EAB60000}"/>
    <cellStyle name="40% - Dekorfärg6 2 6 6 2" xfId="53627" xr:uid="{00000000-0005-0000-0000-0000EBB60000}"/>
    <cellStyle name="40% - Dekorfärg6 2 6 6 2 2" xfId="53628" xr:uid="{00000000-0005-0000-0000-0000ECB60000}"/>
    <cellStyle name="40% - Dekorfärg6 2 6 6 3" xfId="53629" xr:uid="{00000000-0005-0000-0000-0000EDB60000}"/>
    <cellStyle name="40% - Dekorfärg6 2 6 7" xfId="26763" xr:uid="{00000000-0005-0000-0000-0000EEB60000}"/>
    <cellStyle name="40% - Dekorfärg6 2 6 8" xfId="53630" xr:uid="{00000000-0005-0000-0000-0000EFB60000}"/>
    <cellStyle name="40% - Dekorfärg6 2 6_Tabell 6a K" xfId="20820" xr:uid="{00000000-0005-0000-0000-0000F0B60000}"/>
    <cellStyle name="40% - Dekorfärg6 2 7" xfId="593" xr:uid="{00000000-0005-0000-0000-0000F1B60000}"/>
    <cellStyle name="40% - Dekorfärg6 2 7 2" xfId="2105" xr:uid="{00000000-0005-0000-0000-0000F2B60000}"/>
    <cellStyle name="40% - Dekorfärg6 2 7 2 2" xfId="4297" xr:uid="{00000000-0005-0000-0000-0000F3B60000}"/>
    <cellStyle name="40% - Dekorfärg6 2 7 2 2 2" xfId="8683" xr:uid="{00000000-0005-0000-0000-0000F4B60000}"/>
    <cellStyle name="40% - Dekorfärg6 2 7 2 2 2 2" xfId="17568" xr:uid="{00000000-0005-0000-0000-0000F5B60000}"/>
    <cellStyle name="40% - Dekorfärg6 2 7 2 2 2 2 2" xfId="53631" xr:uid="{00000000-0005-0000-0000-0000F6B60000}"/>
    <cellStyle name="40% - Dekorfärg6 2 7 2 2 2 3" xfId="35065" xr:uid="{00000000-0005-0000-0000-0000F7B60000}"/>
    <cellStyle name="40% - Dekorfärg6 2 7 2 2 2_Tabell 6a K" xfId="26359" xr:uid="{00000000-0005-0000-0000-0000F8B60000}"/>
    <cellStyle name="40% - Dekorfärg6 2 7 2 2 3" xfId="13182" xr:uid="{00000000-0005-0000-0000-0000F9B60000}"/>
    <cellStyle name="40% - Dekorfärg6 2 7 2 2 4" xfId="30679" xr:uid="{00000000-0005-0000-0000-0000FAB60000}"/>
    <cellStyle name="40% - Dekorfärg6 2 7 2 2_Tabell 6a K" xfId="24872" xr:uid="{00000000-0005-0000-0000-0000FBB60000}"/>
    <cellStyle name="40% - Dekorfärg6 2 7 2 3" xfId="6490" xr:uid="{00000000-0005-0000-0000-0000FCB60000}"/>
    <cellStyle name="40% - Dekorfärg6 2 7 2 3 2" xfId="15375" xr:uid="{00000000-0005-0000-0000-0000FDB60000}"/>
    <cellStyle name="40% - Dekorfärg6 2 7 2 3 3" xfId="32872" xr:uid="{00000000-0005-0000-0000-0000FEB60000}"/>
    <cellStyle name="40% - Dekorfärg6 2 7 2 3_Tabell 6a K" xfId="19895" xr:uid="{00000000-0005-0000-0000-0000FFB60000}"/>
    <cellStyle name="40% - Dekorfärg6 2 7 2 4" xfId="10990" xr:uid="{00000000-0005-0000-0000-000000B70000}"/>
    <cellStyle name="40% - Dekorfärg6 2 7 2 4 2" xfId="53632" xr:uid="{00000000-0005-0000-0000-000001B70000}"/>
    <cellStyle name="40% - Dekorfärg6 2 7 2 4 2 2" xfId="53633" xr:uid="{00000000-0005-0000-0000-000002B70000}"/>
    <cellStyle name="40% - Dekorfärg6 2 7 2 4 3" xfId="53634" xr:uid="{00000000-0005-0000-0000-000003B70000}"/>
    <cellStyle name="40% - Dekorfärg6 2 7 2 5" xfId="28487" xr:uid="{00000000-0005-0000-0000-000004B70000}"/>
    <cellStyle name="40% - Dekorfärg6 2 7 2 6" xfId="53635" xr:uid="{00000000-0005-0000-0000-000005B70000}"/>
    <cellStyle name="40% - Dekorfärg6 2 7 2_Tabell 6a K" xfId="26032" xr:uid="{00000000-0005-0000-0000-000006B70000}"/>
    <cellStyle name="40% - Dekorfärg6 2 7 3" xfId="2785" xr:uid="{00000000-0005-0000-0000-000007B70000}"/>
    <cellStyle name="40% - Dekorfärg6 2 7 3 2" xfId="7171" xr:uid="{00000000-0005-0000-0000-000008B70000}"/>
    <cellStyle name="40% - Dekorfärg6 2 7 3 2 2" xfId="16056" xr:uid="{00000000-0005-0000-0000-000009B70000}"/>
    <cellStyle name="40% - Dekorfärg6 2 7 3 2 3" xfId="33553" xr:uid="{00000000-0005-0000-0000-00000AB70000}"/>
    <cellStyle name="40% - Dekorfärg6 2 7 3 2_Tabell 6a K" xfId="25654" xr:uid="{00000000-0005-0000-0000-00000BB70000}"/>
    <cellStyle name="40% - Dekorfärg6 2 7 3 3" xfId="11670" xr:uid="{00000000-0005-0000-0000-00000CB70000}"/>
    <cellStyle name="40% - Dekorfärg6 2 7 3 3 2" xfId="53636" xr:uid="{00000000-0005-0000-0000-00000DB70000}"/>
    <cellStyle name="40% - Dekorfärg6 2 7 3 3 2 2" xfId="53637" xr:uid="{00000000-0005-0000-0000-00000EB70000}"/>
    <cellStyle name="40% - Dekorfärg6 2 7 3 3 3" xfId="53638" xr:uid="{00000000-0005-0000-0000-00000FB70000}"/>
    <cellStyle name="40% - Dekorfärg6 2 7 3 4" xfId="29167" xr:uid="{00000000-0005-0000-0000-000010B70000}"/>
    <cellStyle name="40% - Dekorfärg6 2 7 3 5" xfId="53639" xr:uid="{00000000-0005-0000-0000-000011B70000}"/>
    <cellStyle name="40% - Dekorfärg6 2 7 3_Tabell 6a K" xfId="26430" xr:uid="{00000000-0005-0000-0000-000012B70000}"/>
    <cellStyle name="40% - Dekorfärg6 2 7 4" xfId="4978" xr:uid="{00000000-0005-0000-0000-000013B70000}"/>
    <cellStyle name="40% - Dekorfärg6 2 7 4 2" xfId="13863" xr:uid="{00000000-0005-0000-0000-000014B70000}"/>
    <cellStyle name="40% - Dekorfärg6 2 7 4 3" xfId="31360" xr:uid="{00000000-0005-0000-0000-000015B70000}"/>
    <cellStyle name="40% - Dekorfärg6 2 7 4_Tabell 6a K" xfId="26187" xr:uid="{00000000-0005-0000-0000-000016B70000}"/>
    <cellStyle name="40% - Dekorfärg6 2 7 5" xfId="9478" xr:uid="{00000000-0005-0000-0000-000017B70000}"/>
    <cellStyle name="40% - Dekorfärg6 2 7 5 2" xfId="53640" xr:uid="{00000000-0005-0000-0000-000018B70000}"/>
    <cellStyle name="40% - Dekorfärg6 2 7 5 2 2" xfId="53641" xr:uid="{00000000-0005-0000-0000-000019B70000}"/>
    <cellStyle name="40% - Dekorfärg6 2 7 5 3" xfId="53642" xr:uid="{00000000-0005-0000-0000-00001AB70000}"/>
    <cellStyle name="40% - Dekorfärg6 2 7 6" xfId="26975" xr:uid="{00000000-0005-0000-0000-00001BB70000}"/>
    <cellStyle name="40% - Dekorfärg6 2 7 7" xfId="53643" xr:uid="{00000000-0005-0000-0000-00001CB70000}"/>
    <cellStyle name="40% - Dekorfärg6 2 7_Tabell 6a K" xfId="23329" xr:uid="{00000000-0005-0000-0000-00001DB70000}"/>
    <cellStyle name="40% - Dekorfärg6 2 8" xfId="1017" xr:uid="{00000000-0005-0000-0000-00001EB70000}"/>
    <cellStyle name="40% - Dekorfärg6 2 8 2" xfId="2106" xr:uid="{00000000-0005-0000-0000-00001FB70000}"/>
    <cellStyle name="40% - Dekorfärg6 2 8 2 2" xfId="4298" xr:uid="{00000000-0005-0000-0000-000020B70000}"/>
    <cellStyle name="40% - Dekorfärg6 2 8 2 2 2" xfId="8684" xr:uid="{00000000-0005-0000-0000-000021B70000}"/>
    <cellStyle name="40% - Dekorfärg6 2 8 2 2 2 2" xfId="17569" xr:uid="{00000000-0005-0000-0000-000022B70000}"/>
    <cellStyle name="40% - Dekorfärg6 2 8 2 2 2 2 2" xfId="53644" xr:uid="{00000000-0005-0000-0000-000023B70000}"/>
    <cellStyle name="40% - Dekorfärg6 2 8 2 2 2 3" xfId="35066" xr:uid="{00000000-0005-0000-0000-000024B70000}"/>
    <cellStyle name="40% - Dekorfärg6 2 8 2 2 2_Tabell 6a K" xfId="26304" xr:uid="{00000000-0005-0000-0000-000025B70000}"/>
    <cellStyle name="40% - Dekorfärg6 2 8 2 2 3" xfId="13183" xr:uid="{00000000-0005-0000-0000-000026B70000}"/>
    <cellStyle name="40% - Dekorfärg6 2 8 2 2 4" xfId="30680" xr:uid="{00000000-0005-0000-0000-000027B70000}"/>
    <cellStyle name="40% - Dekorfärg6 2 8 2 2_Tabell 6a K" xfId="19525" xr:uid="{00000000-0005-0000-0000-000028B70000}"/>
    <cellStyle name="40% - Dekorfärg6 2 8 2 3" xfId="6491" xr:uid="{00000000-0005-0000-0000-000029B70000}"/>
    <cellStyle name="40% - Dekorfärg6 2 8 2 3 2" xfId="15376" xr:uid="{00000000-0005-0000-0000-00002AB70000}"/>
    <cellStyle name="40% - Dekorfärg6 2 8 2 3 3" xfId="32873" xr:uid="{00000000-0005-0000-0000-00002BB70000}"/>
    <cellStyle name="40% - Dekorfärg6 2 8 2 3_Tabell 6a K" xfId="25346" xr:uid="{00000000-0005-0000-0000-00002CB70000}"/>
    <cellStyle name="40% - Dekorfärg6 2 8 2 4" xfId="10991" xr:uid="{00000000-0005-0000-0000-00002DB70000}"/>
    <cellStyle name="40% - Dekorfärg6 2 8 2 4 2" xfId="53645" xr:uid="{00000000-0005-0000-0000-00002EB70000}"/>
    <cellStyle name="40% - Dekorfärg6 2 8 2 4 2 2" xfId="53646" xr:uid="{00000000-0005-0000-0000-00002FB70000}"/>
    <cellStyle name="40% - Dekorfärg6 2 8 2 4 3" xfId="53647" xr:uid="{00000000-0005-0000-0000-000030B70000}"/>
    <cellStyle name="40% - Dekorfärg6 2 8 2 5" xfId="28488" xr:uid="{00000000-0005-0000-0000-000031B70000}"/>
    <cellStyle name="40% - Dekorfärg6 2 8 2 6" xfId="53648" xr:uid="{00000000-0005-0000-0000-000032B70000}"/>
    <cellStyle name="40% - Dekorfärg6 2 8 2_Tabell 6a K" xfId="25499" xr:uid="{00000000-0005-0000-0000-000033B70000}"/>
    <cellStyle name="40% - Dekorfärg6 2 8 3" xfId="3209" xr:uid="{00000000-0005-0000-0000-000034B70000}"/>
    <cellStyle name="40% - Dekorfärg6 2 8 3 2" xfId="7595" xr:uid="{00000000-0005-0000-0000-000035B70000}"/>
    <cellStyle name="40% - Dekorfärg6 2 8 3 2 2" xfId="16480" xr:uid="{00000000-0005-0000-0000-000036B70000}"/>
    <cellStyle name="40% - Dekorfärg6 2 8 3 2 3" xfId="33977" xr:uid="{00000000-0005-0000-0000-000037B70000}"/>
    <cellStyle name="40% - Dekorfärg6 2 8 3 2_Tabell 6a K" xfId="26084" xr:uid="{00000000-0005-0000-0000-000038B70000}"/>
    <cellStyle name="40% - Dekorfärg6 2 8 3 3" xfId="12094" xr:uid="{00000000-0005-0000-0000-000039B70000}"/>
    <cellStyle name="40% - Dekorfärg6 2 8 3 3 2" xfId="53649" xr:uid="{00000000-0005-0000-0000-00003AB70000}"/>
    <cellStyle name="40% - Dekorfärg6 2 8 3 3 2 2" xfId="53650" xr:uid="{00000000-0005-0000-0000-00003BB70000}"/>
    <cellStyle name="40% - Dekorfärg6 2 8 3 3 3" xfId="53651" xr:uid="{00000000-0005-0000-0000-00003CB70000}"/>
    <cellStyle name="40% - Dekorfärg6 2 8 3 4" xfId="29591" xr:uid="{00000000-0005-0000-0000-00003DB70000}"/>
    <cellStyle name="40% - Dekorfärg6 2 8 3 5" xfId="53652" xr:uid="{00000000-0005-0000-0000-00003EB70000}"/>
    <cellStyle name="40% - Dekorfärg6 2 8 3_Tabell 6a K" xfId="20384" xr:uid="{00000000-0005-0000-0000-00003FB70000}"/>
    <cellStyle name="40% - Dekorfärg6 2 8 4" xfId="5402" xr:uid="{00000000-0005-0000-0000-000040B70000}"/>
    <cellStyle name="40% - Dekorfärg6 2 8 4 2" xfId="14287" xr:uid="{00000000-0005-0000-0000-000041B70000}"/>
    <cellStyle name="40% - Dekorfärg6 2 8 4 3" xfId="31784" xr:uid="{00000000-0005-0000-0000-000042B70000}"/>
    <cellStyle name="40% - Dekorfärg6 2 8 4_Tabell 6a K" xfId="19256" xr:uid="{00000000-0005-0000-0000-000043B70000}"/>
    <cellStyle name="40% - Dekorfärg6 2 8 5" xfId="9902" xr:uid="{00000000-0005-0000-0000-000044B70000}"/>
    <cellStyle name="40% - Dekorfärg6 2 8 5 2" xfId="53653" xr:uid="{00000000-0005-0000-0000-000045B70000}"/>
    <cellStyle name="40% - Dekorfärg6 2 8 5 2 2" xfId="53654" xr:uid="{00000000-0005-0000-0000-000046B70000}"/>
    <cellStyle name="40% - Dekorfärg6 2 8 5 3" xfId="53655" xr:uid="{00000000-0005-0000-0000-000047B70000}"/>
    <cellStyle name="40% - Dekorfärg6 2 8 6" xfId="27399" xr:uid="{00000000-0005-0000-0000-000048B70000}"/>
    <cellStyle name="40% - Dekorfärg6 2 8 7" xfId="53656" xr:uid="{00000000-0005-0000-0000-000049B70000}"/>
    <cellStyle name="40% - Dekorfärg6 2 8_Tabell 6a K" xfId="24298" xr:uid="{00000000-0005-0000-0000-00004AB70000}"/>
    <cellStyle name="40% - Dekorfärg6 2 9" xfId="2067" xr:uid="{00000000-0005-0000-0000-00004BB70000}"/>
    <cellStyle name="40% - Dekorfärg6 2 9 2" xfId="4259" xr:uid="{00000000-0005-0000-0000-00004CB70000}"/>
    <cellStyle name="40% - Dekorfärg6 2 9 2 2" xfId="8645" xr:uid="{00000000-0005-0000-0000-00004DB70000}"/>
    <cellStyle name="40% - Dekorfärg6 2 9 2 2 2" xfId="17530" xr:uid="{00000000-0005-0000-0000-00004EB70000}"/>
    <cellStyle name="40% - Dekorfärg6 2 9 2 2 2 2" xfId="53657" xr:uid="{00000000-0005-0000-0000-00004FB70000}"/>
    <cellStyle name="40% - Dekorfärg6 2 9 2 2 3" xfId="35027" xr:uid="{00000000-0005-0000-0000-000050B70000}"/>
    <cellStyle name="40% - Dekorfärg6 2 9 2 2_Tabell 6a K" xfId="19788" xr:uid="{00000000-0005-0000-0000-000051B70000}"/>
    <cellStyle name="40% - Dekorfärg6 2 9 2 3" xfId="13144" xr:uid="{00000000-0005-0000-0000-000052B70000}"/>
    <cellStyle name="40% - Dekorfärg6 2 9 2 4" xfId="30641" xr:uid="{00000000-0005-0000-0000-000053B70000}"/>
    <cellStyle name="40% - Dekorfärg6 2 9 2_Tabell 6a K" xfId="24755" xr:uid="{00000000-0005-0000-0000-000054B70000}"/>
    <cellStyle name="40% - Dekorfärg6 2 9 3" xfId="6452" xr:uid="{00000000-0005-0000-0000-000055B70000}"/>
    <cellStyle name="40% - Dekorfärg6 2 9 3 2" xfId="15337" xr:uid="{00000000-0005-0000-0000-000056B70000}"/>
    <cellStyle name="40% - Dekorfärg6 2 9 3 3" xfId="32834" xr:uid="{00000000-0005-0000-0000-000057B70000}"/>
    <cellStyle name="40% - Dekorfärg6 2 9 3_Tabell 6a K" xfId="20645" xr:uid="{00000000-0005-0000-0000-000058B70000}"/>
    <cellStyle name="40% - Dekorfärg6 2 9 4" xfId="10952" xr:uid="{00000000-0005-0000-0000-000059B70000}"/>
    <cellStyle name="40% - Dekorfärg6 2 9 4 2" xfId="53658" xr:uid="{00000000-0005-0000-0000-00005AB70000}"/>
    <cellStyle name="40% - Dekorfärg6 2 9 4 2 2" xfId="53659" xr:uid="{00000000-0005-0000-0000-00005BB70000}"/>
    <cellStyle name="40% - Dekorfärg6 2 9 4 3" xfId="53660" xr:uid="{00000000-0005-0000-0000-00005CB70000}"/>
    <cellStyle name="40% - Dekorfärg6 2 9 5" xfId="28449" xr:uid="{00000000-0005-0000-0000-00005DB70000}"/>
    <cellStyle name="40% - Dekorfärg6 2 9 6" xfId="53661" xr:uid="{00000000-0005-0000-0000-00005EB70000}"/>
    <cellStyle name="40% - Dekorfärg6 2 9_Tabell 6a K" xfId="22412" xr:uid="{00000000-0005-0000-0000-00005FB70000}"/>
    <cellStyle name="40% - Dekorfärg6 2_Tabell 6a K" xfId="18445" xr:uid="{00000000-0005-0000-0000-000060B70000}"/>
    <cellStyle name="40% - Dekorfärg6 3" xfId="181" xr:uid="{00000000-0005-0000-0000-000061B70000}"/>
    <cellStyle name="40% - Dekorfärg6 3 10" xfId="4566" xr:uid="{00000000-0005-0000-0000-000062B70000}"/>
    <cellStyle name="40% - Dekorfärg6 3 10 2" xfId="13451" xr:uid="{00000000-0005-0000-0000-000063B70000}"/>
    <cellStyle name="40% - Dekorfärg6 3 10 3" xfId="30948" xr:uid="{00000000-0005-0000-0000-000064B70000}"/>
    <cellStyle name="40% - Dekorfärg6 3 10_Tabell 6a K" xfId="21263" xr:uid="{00000000-0005-0000-0000-000065B70000}"/>
    <cellStyle name="40% - Dekorfärg6 3 11" xfId="9066" xr:uid="{00000000-0005-0000-0000-000066B70000}"/>
    <cellStyle name="40% - Dekorfärg6 3 11 2" xfId="53662" xr:uid="{00000000-0005-0000-0000-000067B70000}"/>
    <cellStyle name="40% - Dekorfärg6 3 11 2 2" xfId="53663" xr:uid="{00000000-0005-0000-0000-000068B70000}"/>
    <cellStyle name="40% - Dekorfärg6 3 11 3" xfId="53664" xr:uid="{00000000-0005-0000-0000-000069B70000}"/>
    <cellStyle name="40% - Dekorfärg6 3 12" xfId="26563" xr:uid="{00000000-0005-0000-0000-00006AB70000}"/>
    <cellStyle name="40% - Dekorfärg6 3 13" xfId="53665" xr:uid="{00000000-0005-0000-0000-00006BB70000}"/>
    <cellStyle name="40% - Dekorfärg6 3 14" xfId="53666" xr:uid="{00000000-0005-0000-0000-00006CB70000}"/>
    <cellStyle name="40% - Dekorfärg6 3 2" xfId="281" xr:uid="{00000000-0005-0000-0000-00006DB70000}"/>
    <cellStyle name="40% - Dekorfärg6 3 2 10" xfId="53667" xr:uid="{00000000-0005-0000-0000-00006EB70000}"/>
    <cellStyle name="40% - Dekorfärg6 3 2 11" xfId="53668" xr:uid="{00000000-0005-0000-0000-00006FB70000}"/>
    <cellStyle name="40% - Dekorfärg6 3 2 2" xfId="493" xr:uid="{00000000-0005-0000-0000-000070B70000}"/>
    <cellStyle name="40% - Dekorfärg6 3 2 2 2" xfId="917" xr:uid="{00000000-0005-0000-0000-000071B70000}"/>
    <cellStyle name="40% - Dekorfärg6 3 2 2 2 2" xfId="2110" xr:uid="{00000000-0005-0000-0000-000072B70000}"/>
    <cellStyle name="40% - Dekorfärg6 3 2 2 2 2 2" xfId="4302" xr:uid="{00000000-0005-0000-0000-000073B70000}"/>
    <cellStyle name="40% - Dekorfärg6 3 2 2 2 2 2 2" xfId="8688" xr:uid="{00000000-0005-0000-0000-000074B70000}"/>
    <cellStyle name="40% - Dekorfärg6 3 2 2 2 2 2 2 2" xfId="17573" xr:uid="{00000000-0005-0000-0000-000075B70000}"/>
    <cellStyle name="40% - Dekorfärg6 3 2 2 2 2 2 2 2 2" xfId="53669" xr:uid="{00000000-0005-0000-0000-000076B70000}"/>
    <cellStyle name="40% - Dekorfärg6 3 2 2 2 2 2 2 3" xfId="35070" xr:uid="{00000000-0005-0000-0000-000077B70000}"/>
    <cellStyle name="40% - Dekorfärg6 3 2 2 2 2 2 2_Tabell 6a K" xfId="18123" xr:uid="{00000000-0005-0000-0000-000078B70000}"/>
    <cellStyle name="40% - Dekorfärg6 3 2 2 2 2 2 3" xfId="13187" xr:uid="{00000000-0005-0000-0000-000079B70000}"/>
    <cellStyle name="40% - Dekorfärg6 3 2 2 2 2 2 4" xfId="30684" xr:uid="{00000000-0005-0000-0000-00007AB70000}"/>
    <cellStyle name="40% - Dekorfärg6 3 2 2 2 2 2_Tabell 6a K" xfId="21958" xr:uid="{00000000-0005-0000-0000-00007BB70000}"/>
    <cellStyle name="40% - Dekorfärg6 3 2 2 2 2 3" xfId="6495" xr:uid="{00000000-0005-0000-0000-00007CB70000}"/>
    <cellStyle name="40% - Dekorfärg6 3 2 2 2 2 3 2" xfId="15380" xr:uid="{00000000-0005-0000-0000-00007DB70000}"/>
    <cellStyle name="40% - Dekorfärg6 3 2 2 2 2 3 3" xfId="32877" xr:uid="{00000000-0005-0000-0000-00007EB70000}"/>
    <cellStyle name="40% - Dekorfärg6 3 2 2 2 2 3_Tabell 6a K" xfId="20677" xr:uid="{00000000-0005-0000-0000-00007FB70000}"/>
    <cellStyle name="40% - Dekorfärg6 3 2 2 2 2 4" xfId="10995" xr:uid="{00000000-0005-0000-0000-000080B70000}"/>
    <cellStyle name="40% - Dekorfärg6 3 2 2 2 2 4 2" xfId="53670" xr:uid="{00000000-0005-0000-0000-000081B70000}"/>
    <cellStyle name="40% - Dekorfärg6 3 2 2 2 2 4 2 2" xfId="53671" xr:uid="{00000000-0005-0000-0000-000082B70000}"/>
    <cellStyle name="40% - Dekorfärg6 3 2 2 2 2 4 3" xfId="53672" xr:uid="{00000000-0005-0000-0000-000083B70000}"/>
    <cellStyle name="40% - Dekorfärg6 3 2 2 2 2 5" xfId="28492" xr:uid="{00000000-0005-0000-0000-000084B70000}"/>
    <cellStyle name="40% - Dekorfärg6 3 2 2 2 2 6" xfId="53673" xr:uid="{00000000-0005-0000-0000-000085B70000}"/>
    <cellStyle name="40% - Dekorfärg6 3 2 2 2 2_Tabell 6a K" xfId="22585" xr:uid="{00000000-0005-0000-0000-000086B70000}"/>
    <cellStyle name="40% - Dekorfärg6 3 2 2 2 3" xfId="3109" xr:uid="{00000000-0005-0000-0000-000087B70000}"/>
    <cellStyle name="40% - Dekorfärg6 3 2 2 2 3 2" xfId="7495" xr:uid="{00000000-0005-0000-0000-000088B70000}"/>
    <cellStyle name="40% - Dekorfärg6 3 2 2 2 3 2 2" xfId="16380" xr:uid="{00000000-0005-0000-0000-000089B70000}"/>
    <cellStyle name="40% - Dekorfärg6 3 2 2 2 3 2 3" xfId="33877" xr:uid="{00000000-0005-0000-0000-00008AB70000}"/>
    <cellStyle name="40% - Dekorfärg6 3 2 2 2 3 2_Tabell 6a K" xfId="23986" xr:uid="{00000000-0005-0000-0000-00008BB70000}"/>
    <cellStyle name="40% - Dekorfärg6 3 2 2 2 3 3" xfId="11994" xr:uid="{00000000-0005-0000-0000-00008CB70000}"/>
    <cellStyle name="40% - Dekorfärg6 3 2 2 2 3 3 2" xfId="53674" xr:uid="{00000000-0005-0000-0000-00008DB70000}"/>
    <cellStyle name="40% - Dekorfärg6 3 2 2 2 3 3 2 2" xfId="53675" xr:uid="{00000000-0005-0000-0000-00008EB70000}"/>
    <cellStyle name="40% - Dekorfärg6 3 2 2 2 3 3 3" xfId="53676" xr:uid="{00000000-0005-0000-0000-00008FB70000}"/>
    <cellStyle name="40% - Dekorfärg6 3 2 2 2 3 4" xfId="29491" xr:uid="{00000000-0005-0000-0000-000090B70000}"/>
    <cellStyle name="40% - Dekorfärg6 3 2 2 2 3 5" xfId="53677" xr:uid="{00000000-0005-0000-0000-000091B70000}"/>
    <cellStyle name="40% - Dekorfärg6 3 2 2 2 3_Tabell 6a K" xfId="21017" xr:uid="{00000000-0005-0000-0000-000092B70000}"/>
    <cellStyle name="40% - Dekorfärg6 3 2 2 2 4" xfId="5302" xr:uid="{00000000-0005-0000-0000-000093B70000}"/>
    <cellStyle name="40% - Dekorfärg6 3 2 2 2 4 2" xfId="14187" xr:uid="{00000000-0005-0000-0000-000094B70000}"/>
    <cellStyle name="40% - Dekorfärg6 3 2 2 2 4 3" xfId="31684" xr:uid="{00000000-0005-0000-0000-000095B70000}"/>
    <cellStyle name="40% - Dekorfärg6 3 2 2 2 4_Tabell 6a K" xfId="23597" xr:uid="{00000000-0005-0000-0000-000096B70000}"/>
    <cellStyle name="40% - Dekorfärg6 3 2 2 2 5" xfId="9802" xr:uid="{00000000-0005-0000-0000-000097B70000}"/>
    <cellStyle name="40% - Dekorfärg6 3 2 2 2 5 2" xfId="53678" xr:uid="{00000000-0005-0000-0000-000098B70000}"/>
    <cellStyle name="40% - Dekorfärg6 3 2 2 2 5 2 2" xfId="53679" xr:uid="{00000000-0005-0000-0000-000099B70000}"/>
    <cellStyle name="40% - Dekorfärg6 3 2 2 2 5 3" xfId="53680" xr:uid="{00000000-0005-0000-0000-00009AB70000}"/>
    <cellStyle name="40% - Dekorfärg6 3 2 2 2 6" xfId="27299" xr:uid="{00000000-0005-0000-0000-00009BB70000}"/>
    <cellStyle name="40% - Dekorfärg6 3 2 2 2 7" xfId="53681" xr:uid="{00000000-0005-0000-0000-00009CB70000}"/>
    <cellStyle name="40% - Dekorfärg6 3 2 2 2_Tabell 6a K" xfId="18282" xr:uid="{00000000-0005-0000-0000-00009DB70000}"/>
    <cellStyle name="40% - Dekorfärg6 3 2 2 3" xfId="2109" xr:uid="{00000000-0005-0000-0000-00009EB70000}"/>
    <cellStyle name="40% - Dekorfärg6 3 2 2 3 2" xfId="4301" xr:uid="{00000000-0005-0000-0000-00009FB70000}"/>
    <cellStyle name="40% - Dekorfärg6 3 2 2 3 2 2" xfId="8687" xr:uid="{00000000-0005-0000-0000-0000A0B70000}"/>
    <cellStyle name="40% - Dekorfärg6 3 2 2 3 2 2 2" xfId="17572" xr:uid="{00000000-0005-0000-0000-0000A1B70000}"/>
    <cellStyle name="40% - Dekorfärg6 3 2 2 3 2 2 2 2" xfId="53682" xr:uid="{00000000-0005-0000-0000-0000A2B70000}"/>
    <cellStyle name="40% - Dekorfärg6 3 2 2 3 2 2 3" xfId="35069" xr:uid="{00000000-0005-0000-0000-0000A3B70000}"/>
    <cellStyle name="40% - Dekorfärg6 3 2 2 3 2 2_Tabell 6a K" xfId="24131" xr:uid="{00000000-0005-0000-0000-0000A4B70000}"/>
    <cellStyle name="40% - Dekorfärg6 3 2 2 3 2 3" xfId="13186" xr:uid="{00000000-0005-0000-0000-0000A5B70000}"/>
    <cellStyle name="40% - Dekorfärg6 3 2 2 3 2 4" xfId="30683" xr:uid="{00000000-0005-0000-0000-0000A6B70000}"/>
    <cellStyle name="40% - Dekorfärg6 3 2 2 3 2_Tabell 6a K" xfId="19521" xr:uid="{00000000-0005-0000-0000-0000A7B70000}"/>
    <cellStyle name="40% - Dekorfärg6 3 2 2 3 3" xfId="6494" xr:uid="{00000000-0005-0000-0000-0000A8B70000}"/>
    <cellStyle name="40% - Dekorfärg6 3 2 2 3 3 2" xfId="15379" xr:uid="{00000000-0005-0000-0000-0000A9B70000}"/>
    <cellStyle name="40% - Dekorfärg6 3 2 2 3 3 3" xfId="32876" xr:uid="{00000000-0005-0000-0000-0000AAB70000}"/>
    <cellStyle name="40% - Dekorfärg6 3 2 2 3 3_Tabell 6a K" xfId="23672" xr:uid="{00000000-0005-0000-0000-0000ABB70000}"/>
    <cellStyle name="40% - Dekorfärg6 3 2 2 3 4" xfId="10994" xr:uid="{00000000-0005-0000-0000-0000ACB70000}"/>
    <cellStyle name="40% - Dekorfärg6 3 2 2 3 4 2" xfId="53683" xr:uid="{00000000-0005-0000-0000-0000ADB70000}"/>
    <cellStyle name="40% - Dekorfärg6 3 2 2 3 4 2 2" xfId="53684" xr:uid="{00000000-0005-0000-0000-0000AEB70000}"/>
    <cellStyle name="40% - Dekorfärg6 3 2 2 3 4 3" xfId="53685" xr:uid="{00000000-0005-0000-0000-0000AFB70000}"/>
    <cellStyle name="40% - Dekorfärg6 3 2 2 3 5" xfId="28491" xr:uid="{00000000-0005-0000-0000-0000B0B70000}"/>
    <cellStyle name="40% - Dekorfärg6 3 2 2 3 6" xfId="53686" xr:uid="{00000000-0005-0000-0000-0000B1B70000}"/>
    <cellStyle name="40% - Dekorfärg6 3 2 2 3_Tabell 6a K" xfId="21161" xr:uid="{00000000-0005-0000-0000-0000B2B70000}"/>
    <cellStyle name="40% - Dekorfärg6 3 2 2 4" xfId="2685" xr:uid="{00000000-0005-0000-0000-0000B3B70000}"/>
    <cellStyle name="40% - Dekorfärg6 3 2 2 4 2" xfId="7071" xr:uid="{00000000-0005-0000-0000-0000B4B70000}"/>
    <cellStyle name="40% - Dekorfärg6 3 2 2 4 2 2" xfId="15956" xr:uid="{00000000-0005-0000-0000-0000B5B70000}"/>
    <cellStyle name="40% - Dekorfärg6 3 2 2 4 2 3" xfId="33453" xr:uid="{00000000-0005-0000-0000-0000B6B70000}"/>
    <cellStyle name="40% - Dekorfärg6 3 2 2 4 2_Tabell 6a K" xfId="26069" xr:uid="{00000000-0005-0000-0000-0000B7B70000}"/>
    <cellStyle name="40% - Dekorfärg6 3 2 2 4 3" xfId="11570" xr:uid="{00000000-0005-0000-0000-0000B8B70000}"/>
    <cellStyle name="40% - Dekorfärg6 3 2 2 4 3 2" xfId="53687" xr:uid="{00000000-0005-0000-0000-0000B9B70000}"/>
    <cellStyle name="40% - Dekorfärg6 3 2 2 4 3 2 2" xfId="53688" xr:uid="{00000000-0005-0000-0000-0000BAB70000}"/>
    <cellStyle name="40% - Dekorfärg6 3 2 2 4 3 3" xfId="53689" xr:uid="{00000000-0005-0000-0000-0000BBB70000}"/>
    <cellStyle name="40% - Dekorfärg6 3 2 2 4 4" xfId="29067" xr:uid="{00000000-0005-0000-0000-0000BCB70000}"/>
    <cellStyle name="40% - Dekorfärg6 3 2 2 4 5" xfId="53690" xr:uid="{00000000-0005-0000-0000-0000BDB70000}"/>
    <cellStyle name="40% - Dekorfärg6 3 2 2 4_Tabell 6a K" xfId="25576" xr:uid="{00000000-0005-0000-0000-0000BEB70000}"/>
    <cellStyle name="40% - Dekorfärg6 3 2 2 5" xfId="4878" xr:uid="{00000000-0005-0000-0000-0000BFB70000}"/>
    <cellStyle name="40% - Dekorfärg6 3 2 2 5 2" xfId="13763" xr:uid="{00000000-0005-0000-0000-0000C0B70000}"/>
    <cellStyle name="40% - Dekorfärg6 3 2 2 5 3" xfId="31260" xr:uid="{00000000-0005-0000-0000-0000C1B70000}"/>
    <cellStyle name="40% - Dekorfärg6 3 2 2 5_Tabell 6a K" xfId="25765" xr:uid="{00000000-0005-0000-0000-0000C2B70000}"/>
    <cellStyle name="40% - Dekorfärg6 3 2 2 6" xfId="9378" xr:uid="{00000000-0005-0000-0000-0000C3B70000}"/>
    <cellStyle name="40% - Dekorfärg6 3 2 2 6 2" xfId="53691" xr:uid="{00000000-0005-0000-0000-0000C4B70000}"/>
    <cellStyle name="40% - Dekorfärg6 3 2 2 6 2 2" xfId="53692" xr:uid="{00000000-0005-0000-0000-0000C5B70000}"/>
    <cellStyle name="40% - Dekorfärg6 3 2 2 6 3" xfId="53693" xr:uid="{00000000-0005-0000-0000-0000C6B70000}"/>
    <cellStyle name="40% - Dekorfärg6 3 2 2 7" xfId="26875" xr:uid="{00000000-0005-0000-0000-0000C7B70000}"/>
    <cellStyle name="40% - Dekorfärg6 3 2 2 8" xfId="53694" xr:uid="{00000000-0005-0000-0000-0000C8B70000}"/>
    <cellStyle name="40% - Dekorfärg6 3 2 2_Tabell 6a K" xfId="21426" xr:uid="{00000000-0005-0000-0000-0000C9B70000}"/>
    <cellStyle name="40% - Dekorfärg6 3 2 3" xfId="705" xr:uid="{00000000-0005-0000-0000-0000CAB70000}"/>
    <cellStyle name="40% - Dekorfärg6 3 2 3 2" xfId="2111" xr:uid="{00000000-0005-0000-0000-0000CBB70000}"/>
    <cellStyle name="40% - Dekorfärg6 3 2 3 2 2" xfId="4303" xr:uid="{00000000-0005-0000-0000-0000CCB70000}"/>
    <cellStyle name="40% - Dekorfärg6 3 2 3 2 2 2" xfId="8689" xr:uid="{00000000-0005-0000-0000-0000CDB70000}"/>
    <cellStyle name="40% - Dekorfärg6 3 2 3 2 2 2 2" xfId="17574" xr:uid="{00000000-0005-0000-0000-0000CEB70000}"/>
    <cellStyle name="40% - Dekorfärg6 3 2 3 2 2 2 2 2" xfId="53695" xr:uid="{00000000-0005-0000-0000-0000CFB70000}"/>
    <cellStyle name="40% - Dekorfärg6 3 2 3 2 2 2 3" xfId="35071" xr:uid="{00000000-0005-0000-0000-0000D0B70000}"/>
    <cellStyle name="40% - Dekorfärg6 3 2 3 2 2 2_Tabell 6a K" xfId="8946" xr:uid="{00000000-0005-0000-0000-0000D1B70000}"/>
    <cellStyle name="40% - Dekorfärg6 3 2 3 2 2 3" xfId="13188" xr:uid="{00000000-0005-0000-0000-0000D2B70000}"/>
    <cellStyle name="40% - Dekorfärg6 3 2 3 2 2 4" xfId="30685" xr:uid="{00000000-0005-0000-0000-0000D3B70000}"/>
    <cellStyle name="40% - Dekorfärg6 3 2 3 2 2_Tabell 6a K" xfId="26301" xr:uid="{00000000-0005-0000-0000-0000D4B70000}"/>
    <cellStyle name="40% - Dekorfärg6 3 2 3 2 3" xfId="6496" xr:uid="{00000000-0005-0000-0000-0000D5B70000}"/>
    <cellStyle name="40% - Dekorfärg6 3 2 3 2 3 2" xfId="15381" xr:uid="{00000000-0005-0000-0000-0000D6B70000}"/>
    <cellStyle name="40% - Dekorfärg6 3 2 3 2 3 3" xfId="32878" xr:uid="{00000000-0005-0000-0000-0000D7B70000}"/>
    <cellStyle name="40% - Dekorfärg6 3 2 3 2 3_Tabell 6a K" xfId="20798" xr:uid="{00000000-0005-0000-0000-0000D8B70000}"/>
    <cellStyle name="40% - Dekorfärg6 3 2 3 2 4" xfId="10996" xr:uid="{00000000-0005-0000-0000-0000D9B70000}"/>
    <cellStyle name="40% - Dekorfärg6 3 2 3 2 4 2" xfId="53696" xr:uid="{00000000-0005-0000-0000-0000DAB70000}"/>
    <cellStyle name="40% - Dekorfärg6 3 2 3 2 4 2 2" xfId="53697" xr:uid="{00000000-0005-0000-0000-0000DBB70000}"/>
    <cellStyle name="40% - Dekorfärg6 3 2 3 2 4 3" xfId="53698" xr:uid="{00000000-0005-0000-0000-0000DCB70000}"/>
    <cellStyle name="40% - Dekorfärg6 3 2 3 2 5" xfId="28493" xr:uid="{00000000-0005-0000-0000-0000DDB70000}"/>
    <cellStyle name="40% - Dekorfärg6 3 2 3 2 6" xfId="53699" xr:uid="{00000000-0005-0000-0000-0000DEB70000}"/>
    <cellStyle name="40% - Dekorfärg6 3 2 3 2_Tabell 6a K" xfId="18661" xr:uid="{00000000-0005-0000-0000-0000DFB70000}"/>
    <cellStyle name="40% - Dekorfärg6 3 2 3 3" xfId="2897" xr:uid="{00000000-0005-0000-0000-0000E0B70000}"/>
    <cellStyle name="40% - Dekorfärg6 3 2 3 3 2" xfId="7283" xr:uid="{00000000-0005-0000-0000-0000E1B70000}"/>
    <cellStyle name="40% - Dekorfärg6 3 2 3 3 2 2" xfId="16168" xr:uid="{00000000-0005-0000-0000-0000E2B70000}"/>
    <cellStyle name="40% - Dekorfärg6 3 2 3 3 2 3" xfId="33665" xr:uid="{00000000-0005-0000-0000-0000E3B70000}"/>
    <cellStyle name="40% - Dekorfärg6 3 2 3 3 2_Tabell 6a K" xfId="25649" xr:uid="{00000000-0005-0000-0000-0000E4B70000}"/>
    <cellStyle name="40% - Dekorfärg6 3 2 3 3 3" xfId="11782" xr:uid="{00000000-0005-0000-0000-0000E5B70000}"/>
    <cellStyle name="40% - Dekorfärg6 3 2 3 3 3 2" xfId="53700" xr:uid="{00000000-0005-0000-0000-0000E6B70000}"/>
    <cellStyle name="40% - Dekorfärg6 3 2 3 3 3 2 2" xfId="53701" xr:uid="{00000000-0005-0000-0000-0000E7B70000}"/>
    <cellStyle name="40% - Dekorfärg6 3 2 3 3 3 3" xfId="53702" xr:uid="{00000000-0005-0000-0000-0000E8B70000}"/>
    <cellStyle name="40% - Dekorfärg6 3 2 3 3 4" xfId="29279" xr:uid="{00000000-0005-0000-0000-0000E9B70000}"/>
    <cellStyle name="40% - Dekorfärg6 3 2 3 3 5" xfId="53703" xr:uid="{00000000-0005-0000-0000-0000EAB70000}"/>
    <cellStyle name="40% - Dekorfärg6 3 2 3 3_Tabell 6a K" xfId="20813" xr:uid="{00000000-0005-0000-0000-0000EBB70000}"/>
    <cellStyle name="40% - Dekorfärg6 3 2 3 4" xfId="5090" xr:uid="{00000000-0005-0000-0000-0000ECB70000}"/>
    <cellStyle name="40% - Dekorfärg6 3 2 3 4 2" xfId="13975" xr:uid="{00000000-0005-0000-0000-0000EDB70000}"/>
    <cellStyle name="40% - Dekorfärg6 3 2 3 4 3" xfId="31472" xr:uid="{00000000-0005-0000-0000-0000EEB70000}"/>
    <cellStyle name="40% - Dekorfärg6 3 2 3 4_Tabell 6a K" xfId="21840" xr:uid="{00000000-0005-0000-0000-0000EFB70000}"/>
    <cellStyle name="40% - Dekorfärg6 3 2 3 5" xfId="9590" xr:uid="{00000000-0005-0000-0000-0000F0B70000}"/>
    <cellStyle name="40% - Dekorfärg6 3 2 3 5 2" xfId="53704" xr:uid="{00000000-0005-0000-0000-0000F1B70000}"/>
    <cellStyle name="40% - Dekorfärg6 3 2 3 5 2 2" xfId="53705" xr:uid="{00000000-0005-0000-0000-0000F2B70000}"/>
    <cellStyle name="40% - Dekorfärg6 3 2 3 5 3" xfId="53706" xr:uid="{00000000-0005-0000-0000-0000F3B70000}"/>
    <cellStyle name="40% - Dekorfärg6 3 2 3 6" xfId="27087" xr:uid="{00000000-0005-0000-0000-0000F4B70000}"/>
    <cellStyle name="40% - Dekorfärg6 3 2 3 7" xfId="53707" xr:uid="{00000000-0005-0000-0000-0000F5B70000}"/>
    <cellStyle name="40% - Dekorfärg6 3 2 3_Tabell 6a K" xfId="18991" xr:uid="{00000000-0005-0000-0000-0000F6B70000}"/>
    <cellStyle name="40% - Dekorfärg6 3 2 4" xfId="1129" xr:uid="{00000000-0005-0000-0000-0000F7B70000}"/>
    <cellStyle name="40% - Dekorfärg6 3 2 4 2" xfId="2112" xr:uid="{00000000-0005-0000-0000-0000F8B70000}"/>
    <cellStyle name="40% - Dekorfärg6 3 2 4 2 2" xfId="4304" xr:uid="{00000000-0005-0000-0000-0000F9B70000}"/>
    <cellStyle name="40% - Dekorfärg6 3 2 4 2 2 2" xfId="8690" xr:uid="{00000000-0005-0000-0000-0000FAB70000}"/>
    <cellStyle name="40% - Dekorfärg6 3 2 4 2 2 2 2" xfId="17575" xr:uid="{00000000-0005-0000-0000-0000FBB70000}"/>
    <cellStyle name="40% - Dekorfärg6 3 2 4 2 2 2 2 2" xfId="53708" xr:uid="{00000000-0005-0000-0000-0000FCB70000}"/>
    <cellStyle name="40% - Dekorfärg6 3 2 4 2 2 2 3" xfId="35072" xr:uid="{00000000-0005-0000-0000-0000FDB70000}"/>
    <cellStyle name="40% - Dekorfärg6 3 2 4 2 2 2_Tabell 6a K" xfId="21954" xr:uid="{00000000-0005-0000-0000-0000FEB70000}"/>
    <cellStyle name="40% - Dekorfärg6 3 2 4 2 2 3" xfId="13189" xr:uid="{00000000-0005-0000-0000-0000FFB70000}"/>
    <cellStyle name="40% - Dekorfärg6 3 2 4 2 2 4" xfId="30686" xr:uid="{00000000-0005-0000-0000-000000B80000}"/>
    <cellStyle name="40% - Dekorfärg6 3 2 4 2 2_Tabell 6a K" xfId="25174" xr:uid="{00000000-0005-0000-0000-000001B80000}"/>
    <cellStyle name="40% - Dekorfärg6 3 2 4 2 3" xfId="6497" xr:uid="{00000000-0005-0000-0000-000002B80000}"/>
    <cellStyle name="40% - Dekorfärg6 3 2 4 2 3 2" xfId="15382" xr:uid="{00000000-0005-0000-0000-000003B80000}"/>
    <cellStyle name="40% - Dekorfärg6 3 2 4 2 3 3" xfId="32879" xr:uid="{00000000-0005-0000-0000-000004B80000}"/>
    <cellStyle name="40% - Dekorfärg6 3 2 4 2 3_Tabell 6a K" xfId="22279" xr:uid="{00000000-0005-0000-0000-000005B80000}"/>
    <cellStyle name="40% - Dekorfärg6 3 2 4 2 4" xfId="10997" xr:uid="{00000000-0005-0000-0000-000006B80000}"/>
    <cellStyle name="40% - Dekorfärg6 3 2 4 2 4 2" xfId="53709" xr:uid="{00000000-0005-0000-0000-000007B80000}"/>
    <cellStyle name="40% - Dekorfärg6 3 2 4 2 4 2 2" xfId="53710" xr:uid="{00000000-0005-0000-0000-000008B80000}"/>
    <cellStyle name="40% - Dekorfärg6 3 2 4 2 4 3" xfId="53711" xr:uid="{00000000-0005-0000-0000-000009B80000}"/>
    <cellStyle name="40% - Dekorfärg6 3 2 4 2 5" xfId="28494" xr:uid="{00000000-0005-0000-0000-00000AB80000}"/>
    <cellStyle name="40% - Dekorfärg6 3 2 4 2 6" xfId="53712" xr:uid="{00000000-0005-0000-0000-00000BB80000}"/>
    <cellStyle name="40% - Dekorfärg6 3 2 4 2_Tabell 6a K" xfId="22621" xr:uid="{00000000-0005-0000-0000-00000CB80000}"/>
    <cellStyle name="40% - Dekorfärg6 3 2 4 3" xfId="3321" xr:uid="{00000000-0005-0000-0000-00000DB80000}"/>
    <cellStyle name="40% - Dekorfärg6 3 2 4 3 2" xfId="7707" xr:uid="{00000000-0005-0000-0000-00000EB80000}"/>
    <cellStyle name="40% - Dekorfärg6 3 2 4 3 2 2" xfId="16592" xr:uid="{00000000-0005-0000-0000-00000FB80000}"/>
    <cellStyle name="40% - Dekorfärg6 3 2 4 3 2 3" xfId="34089" xr:uid="{00000000-0005-0000-0000-000010B80000}"/>
    <cellStyle name="40% - Dekorfärg6 3 2 4 3 2_Tabell 6a K" xfId="26080" xr:uid="{00000000-0005-0000-0000-000011B80000}"/>
    <cellStyle name="40% - Dekorfärg6 3 2 4 3 3" xfId="12206" xr:uid="{00000000-0005-0000-0000-000012B80000}"/>
    <cellStyle name="40% - Dekorfärg6 3 2 4 3 3 2" xfId="53713" xr:uid="{00000000-0005-0000-0000-000013B80000}"/>
    <cellStyle name="40% - Dekorfärg6 3 2 4 3 3 2 2" xfId="53714" xr:uid="{00000000-0005-0000-0000-000014B80000}"/>
    <cellStyle name="40% - Dekorfärg6 3 2 4 3 3 3" xfId="53715" xr:uid="{00000000-0005-0000-0000-000015B80000}"/>
    <cellStyle name="40% - Dekorfärg6 3 2 4 3 4" xfId="29703" xr:uid="{00000000-0005-0000-0000-000016B80000}"/>
    <cellStyle name="40% - Dekorfärg6 3 2 4 3 5" xfId="53716" xr:uid="{00000000-0005-0000-0000-000017B80000}"/>
    <cellStyle name="40% - Dekorfärg6 3 2 4 3_Tabell 6a K" xfId="20540" xr:uid="{00000000-0005-0000-0000-000018B80000}"/>
    <cellStyle name="40% - Dekorfärg6 3 2 4 4" xfId="5514" xr:uid="{00000000-0005-0000-0000-000019B80000}"/>
    <cellStyle name="40% - Dekorfärg6 3 2 4 4 2" xfId="14399" xr:uid="{00000000-0005-0000-0000-00001AB80000}"/>
    <cellStyle name="40% - Dekorfärg6 3 2 4 4 3" xfId="31896" xr:uid="{00000000-0005-0000-0000-00001BB80000}"/>
    <cellStyle name="40% - Dekorfärg6 3 2 4 4_Tabell 6a K" xfId="21033" xr:uid="{00000000-0005-0000-0000-00001CB80000}"/>
    <cellStyle name="40% - Dekorfärg6 3 2 4 5" xfId="10014" xr:uid="{00000000-0005-0000-0000-00001DB80000}"/>
    <cellStyle name="40% - Dekorfärg6 3 2 4 5 2" xfId="53717" xr:uid="{00000000-0005-0000-0000-00001EB80000}"/>
    <cellStyle name="40% - Dekorfärg6 3 2 4 5 2 2" xfId="53718" xr:uid="{00000000-0005-0000-0000-00001FB80000}"/>
    <cellStyle name="40% - Dekorfärg6 3 2 4 5 3" xfId="53719" xr:uid="{00000000-0005-0000-0000-000020B80000}"/>
    <cellStyle name="40% - Dekorfärg6 3 2 4 6" xfId="27511" xr:uid="{00000000-0005-0000-0000-000021B80000}"/>
    <cellStyle name="40% - Dekorfärg6 3 2 4 7" xfId="53720" xr:uid="{00000000-0005-0000-0000-000022B80000}"/>
    <cellStyle name="40% - Dekorfärg6 3 2 4_Tabell 6a K" xfId="18878" xr:uid="{00000000-0005-0000-0000-000023B80000}"/>
    <cellStyle name="40% - Dekorfärg6 3 2 5" xfId="2108" xr:uid="{00000000-0005-0000-0000-000024B80000}"/>
    <cellStyle name="40% - Dekorfärg6 3 2 5 2" xfId="4300" xr:uid="{00000000-0005-0000-0000-000025B80000}"/>
    <cellStyle name="40% - Dekorfärg6 3 2 5 2 2" xfId="8686" xr:uid="{00000000-0005-0000-0000-000026B80000}"/>
    <cellStyle name="40% - Dekorfärg6 3 2 5 2 2 2" xfId="17571" xr:uid="{00000000-0005-0000-0000-000027B80000}"/>
    <cellStyle name="40% - Dekorfärg6 3 2 5 2 2 2 2" xfId="53721" xr:uid="{00000000-0005-0000-0000-000028B80000}"/>
    <cellStyle name="40% - Dekorfärg6 3 2 5 2 2 3" xfId="35068" xr:uid="{00000000-0005-0000-0000-000029B80000}"/>
    <cellStyle name="40% - Dekorfärg6 3 2 5 2 2_Tabell 6a K" xfId="20953" xr:uid="{00000000-0005-0000-0000-00002AB80000}"/>
    <cellStyle name="40% - Dekorfärg6 3 2 5 2 3" xfId="13185" xr:uid="{00000000-0005-0000-0000-00002BB80000}"/>
    <cellStyle name="40% - Dekorfärg6 3 2 5 2 4" xfId="30682" xr:uid="{00000000-0005-0000-0000-00002CB80000}"/>
    <cellStyle name="40% - Dekorfärg6 3 2 5 2_Tabell 6a K" xfId="21692" xr:uid="{00000000-0005-0000-0000-00002DB80000}"/>
    <cellStyle name="40% - Dekorfärg6 3 2 5 3" xfId="6493" xr:uid="{00000000-0005-0000-0000-00002EB80000}"/>
    <cellStyle name="40% - Dekorfärg6 3 2 5 3 2" xfId="15378" xr:uid="{00000000-0005-0000-0000-00002FB80000}"/>
    <cellStyle name="40% - Dekorfärg6 3 2 5 3 3" xfId="32875" xr:uid="{00000000-0005-0000-0000-000030B80000}"/>
    <cellStyle name="40% - Dekorfärg6 3 2 5 3_Tabell 6a K" xfId="20276" xr:uid="{00000000-0005-0000-0000-000031B80000}"/>
    <cellStyle name="40% - Dekorfärg6 3 2 5 4" xfId="10993" xr:uid="{00000000-0005-0000-0000-000032B80000}"/>
    <cellStyle name="40% - Dekorfärg6 3 2 5 4 2" xfId="53722" xr:uid="{00000000-0005-0000-0000-000033B80000}"/>
    <cellStyle name="40% - Dekorfärg6 3 2 5 4 2 2" xfId="53723" xr:uid="{00000000-0005-0000-0000-000034B80000}"/>
    <cellStyle name="40% - Dekorfärg6 3 2 5 4 3" xfId="53724" xr:uid="{00000000-0005-0000-0000-000035B80000}"/>
    <cellStyle name="40% - Dekorfärg6 3 2 5 5" xfId="28490" xr:uid="{00000000-0005-0000-0000-000036B80000}"/>
    <cellStyle name="40% - Dekorfärg6 3 2 5 6" xfId="53725" xr:uid="{00000000-0005-0000-0000-000037B80000}"/>
    <cellStyle name="40% - Dekorfärg6 3 2 5_Tabell 6a K" xfId="25502" xr:uid="{00000000-0005-0000-0000-000038B80000}"/>
    <cellStyle name="40% - Dekorfärg6 3 2 6" xfId="2473" xr:uid="{00000000-0005-0000-0000-000039B80000}"/>
    <cellStyle name="40% - Dekorfärg6 3 2 6 2" xfId="6859" xr:uid="{00000000-0005-0000-0000-00003AB80000}"/>
    <cellStyle name="40% - Dekorfärg6 3 2 6 2 2" xfId="15744" xr:uid="{00000000-0005-0000-0000-00003BB80000}"/>
    <cellStyle name="40% - Dekorfärg6 3 2 6 2 3" xfId="33241" xr:uid="{00000000-0005-0000-0000-00003CB80000}"/>
    <cellStyle name="40% - Dekorfärg6 3 2 6 2_Tabell 6a K" xfId="21257" xr:uid="{00000000-0005-0000-0000-00003DB80000}"/>
    <cellStyle name="40% - Dekorfärg6 3 2 6 3" xfId="11358" xr:uid="{00000000-0005-0000-0000-00003EB80000}"/>
    <cellStyle name="40% - Dekorfärg6 3 2 6 3 2" xfId="53726" xr:uid="{00000000-0005-0000-0000-00003FB80000}"/>
    <cellStyle name="40% - Dekorfärg6 3 2 6 3 2 2" xfId="53727" xr:uid="{00000000-0005-0000-0000-000040B80000}"/>
    <cellStyle name="40% - Dekorfärg6 3 2 6 3 3" xfId="53728" xr:uid="{00000000-0005-0000-0000-000041B80000}"/>
    <cellStyle name="40% - Dekorfärg6 3 2 6 4" xfId="28855" xr:uid="{00000000-0005-0000-0000-000042B80000}"/>
    <cellStyle name="40% - Dekorfärg6 3 2 6 5" xfId="53729" xr:uid="{00000000-0005-0000-0000-000043B80000}"/>
    <cellStyle name="40% - Dekorfärg6 3 2 6_Tabell 6a K" xfId="18128" xr:uid="{00000000-0005-0000-0000-000044B80000}"/>
    <cellStyle name="40% - Dekorfärg6 3 2 7" xfId="4666" xr:uid="{00000000-0005-0000-0000-000045B80000}"/>
    <cellStyle name="40% - Dekorfärg6 3 2 7 2" xfId="13551" xr:uid="{00000000-0005-0000-0000-000046B80000}"/>
    <cellStyle name="40% - Dekorfärg6 3 2 7 3" xfId="31048" xr:uid="{00000000-0005-0000-0000-000047B80000}"/>
    <cellStyle name="40% - Dekorfärg6 3 2 7_Tabell 6a K" xfId="19618" xr:uid="{00000000-0005-0000-0000-000048B80000}"/>
    <cellStyle name="40% - Dekorfärg6 3 2 8" xfId="9166" xr:uid="{00000000-0005-0000-0000-000049B80000}"/>
    <cellStyle name="40% - Dekorfärg6 3 2 8 2" xfId="53730" xr:uid="{00000000-0005-0000-0000-00004AB80000}"/>
    <cellStyle name="40% - Dekorfärg6 3 2 8 2 2" xfId="53731" xr:uid="{00000000-0005-0000-0000-00004BB80000}"/>
    <cellStyle name="40% - Dekorfärg6 3 2 8 3" xfId="53732" xr:uid="{00000000-0005-0000-0000-00004CB80000}"/>
    <cellStyle name="40% - Dekorfärg6 3 2 9" xfId="26663" xr:uid="{00000000-0005-0000-0000-00004DB80000}"/>
    <cellStyle name="40% - Dekorfärg6 3 2_Tabell 6a K" xfId="19621" xr:uid="{00000000-0005-0000-0000-00004EB80000}"/>
    <cellStyle name="40% - Dekorfärg6 3 3" xfId="337" xr:uid="{00000000-0005-0000-0000-00004FB80000}"/>
    <cellStyle name="40% - Dekorfärg6 3 3 10" xfId="53733" xr:uid="{00000000-0005-0000-0000-000050B80000}"/>
    <cellStyle name="40% - Dekorfärg6 3 3 11" xfId="53734" xr:uid="{00000000-0005-0000-0000-000051B80000}"/>
    <cellStyle name="40% - Dekorfärg6 3 3 2" xfId="549" xr:uid="{00000000-0005-0000-0000-000052B80000}"/>
    <cellStyle name="40% - Dekorfärg6 3 3 2 2" xfId="973" xr:uid="{00000000-0005-0000-0000-000053B80000}"/>
    <cellStyle name="40% - Dekorfärg6 3 3 2 2 2" xfId="2115" xr:uid="{00000000-0005-0000-0000-000054B80000}"/>
    <cellStyle name="40% - Dekorfärg6 3 3 2 2 2 2" xfId="4307" xr:uid="{00000000-0005-0000-0000-000055B80000}"/>
    <cellStyle name="40% - Dekorfärg6 3 3 2 2 2 2 2" xfId="8693" xr:uid="{00000000-0005-0000-0000-000056B80000}"/>
    <cellStyle name="40% - Dekorfärg6 3 3 2 2 2 2 2 2" xfId="17578" xr:uid="{00000000-0005-0000-0000-000057B80000}"/>
    <cellStyle name="40% - Dekorfärg6 3 3 2 2 2 2 2 2 2" xfId="53735" xr:uid="{00000000-0005-0000-0000-000058B80000}"/>
    <cellStyle name="40% - Dekorfärg6 3 3 2 2 2 2 2 3" xfId="35075" xr:uid="{00000000-0005-0000-0000-000059B80000}"/>
    <cellStyle name="40% - Dekorfärg6 3 3 2 2 2 2 2_Tabell 6a K" xfId="24708" xr:uid="{00000000-0005-0000-0000-00005AB80000}"/>
    <cellStyle name="40% - Dekorfärg6 3 3 2 2 2 2 3" xfId="13192" xr:uid="{00000000-0005-0000-0000-00005BB80000}"/>
    <cellStyle name="40% - Dekorfärg6 3 3 2 2 2 2 4" xfId="30689" xr:uid="{00000000-0005-0000-0000-00005CB80000}"/>
    <cellStyle name="40% - Dekorfärg6 3 3 2 2 2 2_Tabell 6a K" xfId="24983" xr:uid="{00000000-0005-0000-0000-00005DB80000}"/>
    <cellStyle name="40% - Dekorfärg6 3 3 2 2 2 3" xfId="6500" xr:uid="{00000000-0005-0000-0000-00005EB80000}"/>
    <cellStyle name="40% - Dekorfärg6 3 3 2 2 2 3 2" xfId="15385" xr:uid="{00000000-0005-0000-0000-00005FB80000}"/>
    <cellStyle name="40% - Dekorfärg6 3 3 2 2 2 3 3" xfId="32882" xr:uid="{00000000-0005-0000-0000-000060B80000}"/>
    <cellStyle name="40% - Dekorfärg6 3 3 2 2 2 3_Tabell 6a K" xfId="24464" xr:uid="{00000000-0005-0000-0000-000061B80000}"/>
    <cellStyle name="40% - Dekorfärg6 3 3 2 2 2 4" xfId="11000" xr:uid="{00000000-0005-0000-0000-000062B80000}"/>
    <cellStyle name="40% - Dekorfärg6 3 3 2 2 2 4 2" xfId="53736" xr:uid="{00000000-0005-0000-0000-000063B80000}"/>
    <cellStyle name="40% - Dekorfärg6 3 3 2 2 2 4 2 2" xfId="53737" xr:uid="{00000000-0005-0000-0000-000064B80000}"/>
    <cellStyle name="40% - Dekorfärg6 3 3 2 2 2 4 3" xfId="53738" xr:uid="{00000000-0005-0000-0000-000065B80000}"/>
    <cellStyle name="40% - Dekorfärg6 3 3 2 2 2 5" xfId="28497" xr:uid="{00000000-0005-0000-0000-000066B80000}"/>
    <cellStyle name="40% - Dekorfärg6 3 3 2 2 2 6" xfId="53739" xr:uid="{00000000-0005-0000-0000-000067B80000}"/>
    <cellStyle name="40% - Dekorfärg6 3 3 2 2 2_Tabell 6a K" xfId="25293" xr:uid="{00000000-0005-0000-0000-000068B80000}"/>
    <cellStyle name="40% - Dekorfärg6 3 3 2 2 3" xfId="3165" xr:uid="{00000000-0005-0000-0000-000069B80000}"/>
    <cellStyle name="40% - Dekorfärg6 3 3 2 2 3 2" xfId="7551" xr:uid="{00000000-0005-0000-0000-00006AB80000}"/>
    <cellStyle name="40% - Dekorfärg6 3 3 2 2 3 2 2" xfId="16436" xr:uid="{00000000-0005-0000-0000-00006BB80000}"/>
    <cellStyle name="40% - Dekorfärg6 3 3 2 2 3 2 3" xfId="33933" xr:uid="{00000000-0005-0000-0000-00006CB80000}"/>
    <cellStyle name="40% - Dekorfärg6 3 3 2 2 3 2_Tabell 6a K" xfId="8993" xr:uid="{00000000-0005-0000-0000-00006DB80000}"/>
    <cellStyle name="40% - Dekorfärg6 3 3 2 2 3 3" xfId="12050" xr:uid="{00000000-0005-0000-0000-00006EB80000}"/>
    <cellStyle name="40% - Dekorfärg6 3 3 2 2 3 3 2" xfId="53740" xr:uid="{00000000-0005-0000-0000-00006FB80000}"/>
    <cellStyle name="40% - Dekorfärg6 3 3 2 2 3 3 2 2" xfId="53741" xr:uid="{00000000-0005-0000-0000-000070B80000}"/>
    <cellStyle name="40% - Dekorfärg6 3 3 2 2 3 3 3" xfId="53742" xr:uid="{00000000-0005-0000-0000-000071B80000}"/>
    <cellStyle name="40% - Dekorfärg6 3 3 2 2 3 4" xfId="29547" xr:uid="{00000000-0005-0000-0000-000072B80000}"/>
    <cellStyle name="40% - Dekorfärg6 3 3 2 2 3 5" xfId="53743" xr:uid="{00000000-0005-0000-0000-000073B80000}"/>
    <cellStyle name="40% - Dekorfärg6 3 3 2 2 3_Tabell 6a K" xfId="21816" xr:uid="{00000000-0005-0000-0000-000074B80000}"/>
    <cellStyle name="40% - Dekorfärg6 3 3 2 2 4" xfId="5358" xr:uid="{00000000-0005-0000-0000-000075B80000}"/>
    <cellStyle name="40% - Dekorfärg6 3 3 2 2 4 2" xfId="14243" xr:uid="{00000000-0005-0000-0000-000076B80000}"/>
    <cellStyle name="40% - Dekorfärg6 3 3 2 2 4 3" xfId="31740" xr:uid="{00000000-0005-0000-0000-000077B80000}"/>
    <cellStyle name="40% - Dekorfärg6 3 3 2 2 4_Tabell 6a K" xfId="24792" xr:uid="{00000000-0005-0000-0000-000078B80000}"/>
    <cellStyle name="40% - Dekorfärg6 3 3 2 2 5" xfId="9858" xr:uid="{00000000-0005-0000-0000-000079B80000}"/>
    <cellStyle name="40% - Dekorfärg6 3 3 2 2 5 2" xfId="53744" xr:uid="{00000000-0005-0000-0000-00007AB80000}"/>
    <cellStyle name="40% - Dekorfärg6 3 3 2 2 5 2 2" xfId="53745" xr:uid="{00000000-0005-0000-0000-00007BB80000}"/>
    <cellStyle name="40% - Dekorfärg6 3 3 2 2 5 3" xfId="53746" xr:uid="{00000000-0005-0000-0000-00007CB80000}"/>
    <cellStyle name="40% - Dekorfärg6 3 3 2 2 6" xfId="27355" xr:uid="{00000000-0005-0000-0000-00007DB80000}"/>
    <cellStyle name="40% - Dekorfärg6 3 3 2 2 7" xfId="53747" xr:uid="{00000000-0005-0000-0000-00007EB80000}"/>
    <cellStyle name="40% - Dekorfärg6 3 3 2 2_Tabell 6a K" xfId="26033" xr:uid="{00000000-0005-0000-0000-00007FB80000}"/>
    <cellStyle name="40% - Dekorfärg6 3 3 2 3" xfId="2114" xr:uid="{00000000-0005-0000-0000-000080B80000}"/>
    <cellStyle name="40% - Dekorfärg6 3 3 2 3 2" xfId="4306" xr:uid="{00000000-0005-0000-0000-000081B80000}"/>
    <cellStyle name="40% - Dekorfärg6 3 3 2 3 2 2" xfId="8692" xr:uid="{00000000-0005-0000-0000-000082B80000}"/>
    <cellStyle name="40% - Dekorfärg6 3 3 2 3 2 2 2" xfId="17577" xr:uid="{00000000-0005-0000-0000-000083B80000}"/>
    <cellStyle name="40% - Dekorfärg6 3 3 2 3 2 2 2 2" xfId="53748" xr:uid="{00000000-0005-0000-0000-000084B80000}"/>
    <cellStyle name="40% - Dekorfärg6 3 3 2 3 2 2 3" xfId="35074" xr:uid="{00000000-0005-0000-0000-000085B80000}"/>
    <cellStyle name="40% - Dekorfärg6 3 3 2 3 2 2_Tabell 6a K" xfId="20193" xr:uid="{00000000-0005-0000-0000-000086B80000}"/>
    <cellStyle name="40% - Dekorfärg6 3 3 2 3 2 3" xfId="13191" xr:uid="{00000000-0005-0000-0000-000087B80000}"/>
    <cellStyle name="40% - Dekorfärg6 3 3 2 3 2 4" xfId="30688" xr:uid="{00000000-0005-0000-0000-000088B80000}"/>
    <cellStyle name="40% - Dekorfärg6 3 3 2 3 2_Tabell 6a K" xfId="19784" xr:uid="{00000000-0005-0000-0000-000089B80000}"/>
    <cellStyle name="40% - Dekorfärg6 3 3 2 3 3" xfId="6499" xr:uid="{00000000-0005-0000-0000-00008AB80000}"/>
    <cellStyle name="40% - Dekorfärg6 3 3 2 3 3 2" xfId="15384" xr:uid="{00000000-0005-0000-0000-00008BB80000}"/>
    <cellStyle name="40% - Dekorfärg6 3 3 2 3 3 3" xfId="32881" xr:uid="{00000000-0005-0000-0000-00008CB80000}"/>
    <cellStyle name="40% - Dekorfärg6 3 3 2 3 3_Tabell 6a K" xfId="23398" xr:uid="{00000000-0005-0000-0000-00008DB80000}"/>
    <cellStyle name="40% - Dekorfärg6 3 3 2 3 4" xfId="10999" xr:uid="{00000000-0005-0000-0000-00008EB80000}"/>
    <cellStyle name="40% - Dekorfärg6 3 3 2 3 4 2" xfId="53749" xr:uid="{00000000-0005-0000-0000-00008FB80000}"/>
    <cellStyle name="40% - Dekorfärg6 3 3 2 3 4 2 2" xfId="53750" xr:uid="{00000000-0005-0000-0000-000090B80000}"/>
    <cellStyle name="40% - Dekorfärg6 3 3 2 3 4 3" xfId="53751" xr:uid="{00000000-0005-0000-0000-000091B80000}"/>
    <cellStyle name="40% - Dekorfärg6 3 3 2 3 5" xfId="28496" xr:uid="{00000000-0005-0000-0000-000092B80000}"/>
    <cellStyle name="40% - Dekorfärg6 3 3 2 3 6" xfId="53752" xr:uid="{00000000-0005-0000-0000-000093B80000}"/>
    <cellStyle name="40% - Dekorfärg6 3 3 2 3_Tabell 6a K" xfId="20833" xr:uid="{00000000-0005-0000-0000-000094B80000}"/>
    <cellStyle name="40% - Dekorfärg6 3 3 2 4" xfId="2741" xr:uid="{00000000-0005-0000-0000-000095B80000}"/>
    <cellStyle name="40% - Dekorfärg6 3 3 2 4 2" xfId="7127" xr:uid="{00000000-0005-0000-0000-000096B80000}"/>
    <cellStyle name="40% - Dekorfärg6 3 3 2 4 2 2" xfId="16012" xr:uid="{00000000-0005-0000-0000-000097B80000}"/>
    <cellStyle name="40% - Dekorfärg6 3 3 2 4 2 3" xfId="33509" xr:uid="{00000000-0005-0000-0000-000098B80000}"/>
    <cellStyle name="40% - Dekorfärg6 3 3 2 4 2_Tabell 6a K" xfId="23204" xr:uid="{00000000-0005-0000-0000-000099B80000}"/>
    <cellStyle name="40% - Dekorfärg6 3 3 2 4 3" xfId="11626" xr:uid="{00000000-0005-0000-0000-00009AB80000}"/>
    <cellStyle name="40% - Dekorfärg6 3 3 2 4 3 2" xfId="53753" xr:uid="{00000000-0005-0000-0000-00009BB80000}"/>
    <cellStyle name="40% - Dekorfärg6 3 3 2 4 3 2 2" xfId="53754" xr:uid="{00000000-0005-0000-0000-00009CB80000}"/>
    <cellStyle name="40% - Dekorfärg6 3 3 2 4 3 3" xfId="53755" xr:uid="{00000000-0005-0000-0000-00009DB80000}"/>
    <cellStyle name="40% - Dekorfärg6 3 3 2 4 4" xfId="29123" xr:uid="{00000000-0005-0000-0000-00009EB80000}"/>
    <cellStyle name="40% - Dekorfärg6 3 3 2 4 5" xfId="53756" xr:uid="{00000000-0005-0000-0000-00009FB80000}"/>
    <cellStyle name="40% - Dekorfärg6 3 3 2 4_Tabell 6a K" xfId="19592" xr:uid="{00000000-0005-0000-0000-0000A0B80000}"/>
    <cellStyle name="40% - Dekorfärg6 3 3 2 5" xfId="4934" xr:uid="{00000000-0005-0000-0000-0000A1B80000}"/>
    <cellStyle name="40% - Dekorfärg6 3 3 2 5 2" xfId="13819" xr:uid="{00000000-0005-0000-0000-0000A2B80000}"/>
    <cellStyle name="40% - Dekorfärg6 3 3 2 5 3" xfId="31316" xr:uid="{00000000-0005-0000-0000-0000A3B80000}"/>
    <cellStyle name="40% - Dekorfärg6 3 3 2 5_Tabell 6a K" xfId="20451" xr:uid="{00000000-0005-0000-0000-0000A4B80000}"/>
    <cellStyle name="40% - Dekorfärg6 3 3 2 6" xfId="9434" xr:uid="{00000000-0005-0000-0000-0000A5B80000}"/>
    <cellStyle name="40% - Dekorfärg6 3 3 2 6 2" xfId="53757" xr:uid="{00000000-0005-0000-0000-0000A6B80000}"/>
    <cellStyle name="40% - Dekorfärg6 3 3 2 6 2 2" xfId="53758" xr:uid="{00000000-0005-0000-0000-0000A7B80000}"/>
    <cellStyle name="40% - Dekorfärg6 3 3 2 6 3" xfId="53759" xr:uid="{00000000-0005-0000-0000-0000A8B80000}"/>
    <cellStyle name="40% - Dekorfärg6 3 3 2 7" xfId="26931" xr:uid="{00000000-0005-0000-0000-0000A9B80000}"/>
    <cellStyle name="40% - Dekorfärg6 3 3 2 8" xfId="53760" xr:uid="{00000000-0005-0000-0000-0000AAB80000}"/>
    <cellStyle name="40% - Dekorfärg6 3 3 2_Tabell 6a K" xfId="23331" xr:uid="{00000000-0005-0000-0000-0000ABB80000}"/>
    <cellStyle name="40% - Dekorfärg6 3 3 3" xfId="761" xr:uid="{00000000-0005-0000-0000-0000ACB80000}"/>
    <cellStyle name="40% - Dekorfärg6 3 3 3 2" xfId="2116" xr:uid="{00000000-0005-0000-0000-0000ADB80000}"/>
    <cellStyle name="40% - Dekorfärg6 3 3 3 2 2" xfId="4308" xr:uid="{00000000-0005-0000-0000-0000AEB80000}"/>
    <cellStyle name="40% - Dekorfärg6 3 3 3 2 2 2" xfId="8694" xr:uid="{00000000-0005-0000-0000-0000AFB80000}"/>
    <cellStyle name="40% - Dekorfärg6 3 3 3 2 2 2 2" xfId="17579" xr:uid="{00000000-0005-0000-0000-0000B0B80000}"/>
    <cellStyle name="40% - Dekorfärg6 3 3 3 2 2 2 2 2" xfId="53761" xr:uid="{00000000-0005-0000-0000-0000B1B80000}"/>
    <cellStyle name="40% - Dekorfärg6 3 3 3 2 2 2 3" xfId="35076" xr:uid="{00000000-0005-0000-0000-0000B2B80000}"/>
    <cellStyle name="40% - Dekorfärg6 3 3 3 2 2 2_Tabell 6a K" xfId="24665" xr:uid="{00000000-0005-0000-0000-0000B3B80000}"/>
    <cellStyle name="40% - Dekorfärg6 3 3 3 2 2 3" xfId="13193" xr:uid="{00000000-0005-0000-0000-0000B4B80000}"/>
    <cellStyle name="40% - Dekorfärg6 3 3 3 2 2 4" xfId="30690" xr:uid="{00000000-0005-0000-0000-0000B5B80000}"/>
    <cellStyle name="40% - Dekorfärg6 3 3 3 2 2_Tabell 6a K" xfId="24201" xr:uid="{00000000-0005-0000-0000-0000B6B80000}"/>
    <cellStyle name="40% - Dekorfärg6 3 3 3 2 3" xfId="6501" xr:uid="{00000000-0005-0000-0000-0000B7B80000}"/>
    <cellStyle name="40% - Dekorfärg6 3 3 3 2 3 2" xfId="15386" xr:uid="{00000000-0005-0000-0000-0000B8B80000}"/>
    <cellStyle name="40% - Dekorfärg6 3 3 3 2 3 3" xfId="32883" xr:uid="{00000000-0005-0000-0000-0000B9B80000}"/>
    <cellStyle name="40% - Dekorfärg6 3 3 3 2 3_Tabell 6a K" xfId="26442" xr:uid="{00000000-0005-0000-0000-0000BAB80000}"/>
    <cellStyle name="40% - Dekorfärg6 3 3 3 2 4" xfId="11001" xr:uid="{00000000-0005-0000-0000-0000BBB80000}"/>
    <cellStyle name="40% - Dekorfärg6 3 3 3 2 4 2" xfId="53762" xr:uid="{00000000-0005-0000-0000-0000BCB80000}"/>
    <cellStyle name="40% - Dekorfärg6 3 3 3 2 4 2 2" xfId="53763" xr:uid="{00000000-0005-0000-0000-0000BDB80000}"/>
    <cellStyle name="40% - Dekorfärg6 3 3 3 2 4 3" xfId="53764" xr:uid="{00000000-0005-0000-0000-0000BEB80000}"/>
    <cellStyle name="40% - Dekorfärg6 3 3 3 2 5" xfId="28498" xr:uid="{00000000-0005-0000-0000-0000BFB80000}"/>
    <cellStyle name="40% - Dekorfärg6 3 3 3 2 6" xfId="53765" xr:uid="{00000000-0005-0000-0000-0000C0B80000}"/>
    <cellStyle name="40% - Dekorfärg6 3 3 3 2_Tabell 6a K" xfId="23123" xr:uid="{00000000-0005-0000-0000-0000C1B80000}"/>
    <cellStyle name="40% - Dekorfärg6 3 3 3 3" xfId="2953" xr:uid="{00000000-0005-0000-0000-0000C2B80000}"/>
    <cellStyle name="40% - Dekorfärg6 3 3 3 3 2" xfId="7339" xr:uid="{00000000-0005-0000-0000-0000C3B80000}"/>
    <cellStyle name="40% - Dekorfärg6 3 3 3 3 2 2" xfId="16224" xr:uid="{00000000-0005-0000-0000-0000C4B80000}"/>
    <cellStyle name="40% - Dekorfärg6 3 3 3 3 2 3" xfId="33721" xr:uid="{00000000-0005-0000-0000-0000C5B80000}"/>
    <cellStyle name="40% - Dekorfärg6 3 3 3 3 2_Tabell 6a K" xfId="20652" xr:uid="{00000000-0005-0000-0000-0000C6B80000}"/>
    <cellStyle name="40% - Dekorfärg6 3 3 3 3 3" xfId="11838" xr:uid="{00000000-0005-0000-0000-0000C7B80000}"/>
    <cellStyle name="40% - Dekorfärg6 3 3 3 3 3 2" xfId="53766" xr:uid="{00000000-0005-0000-0000-0000C8B80000}"/>
    <cellStyle name="40% - Dekorfärg6 3 3 3 3 3 2 2" xfId="53767" xr:uid="{00000000-0005-0000-0000-0000C9B80000}"/>
    <cellStyle name="40% - Dekorfärg6 3 3 3 3 3 3" xfId="53768" xr:uid="{00000000-0005-0000-0000-0000CAB80000}"/>
    <cellStyle name="40% - Dekorfärg6 3 3 3 3 4" xfId="29335" xr:uid="{00000000-0005-0000-0000-0000CBB80000}"/>
    <cellStyle name="40% - Dekorfärg6 3 3 3 3 5" xfId="53769" xr:uid="{00000000-0005-0000-0000-0000CCB80000}"/>
    <cellStyle name="40% - Dekorfärg6 3 3 3 3_Tabell 6a K" xfId="22593" xr:uid="{00000000-0005-0000-0000-0000CDB80000}"/>
    <cellStyle name="40% - Dekorfärg6 3 3 3 4" xfId="5146" xr:uid="{00000000-0005-0000-0000-0000CEB80000}"/>
    <cellStyle name="40% - Dekorfärg6 3 3 3 4 2" xfId="14031" xr:uid="{00000000-0005-0000-0000-0000CFB80000}"/>
    <cellStyle name="40% - Dekorfärg6 3 3 3 4 3" xfId="31528" xr:uid="{00000000-0005-0000-0000-0000D0B80000}"/>
    <cellStyle name="40% - Dekorfärg6 3 3 3 4_Tabell 6a K" xfId="20306" xr:uid="{00000000-0005-0000-0000-0000D1B80000}"/>
    <cellStyle name="40% - Dekorfärg6 3 3 3 5" xfId="9646" xr:uid="{00000000-0005-0000-0000-0000D2B80000}"/>
    <cellStyle name="40% - Dekorfärg6 3 3 3 5 2" xfId="53770" xr:uid="{00000000-0005-0000-0000-0000D3B80000}"/>
    <cellStyle name="40% - Dekorfärg6 3 3 3 5 2 2" xfId="53771" xr:uid="{00000000-0005-0000-0000-0000D4B80000}"/>
    <cellStyle name="40% - Dekorfärg6 3 3 3 5 3" xfId="53772" xr:uid="{00000000-0005-0000-0000-0000D5B80000}"/>
    <cellStyle name="40% - Dekorfärg6 3 3 3 6" xfId="27143" xr:uid="{00000000-0005-0000-0000-0000D6B80000}"/>
    <cellStyle name="40% - Dekorfärg6 3 3 3 7" xfId="53773" xr:uid="{00000000-0005-0000-0000-0000D7B80000}"/>
    <cellStyle name="40% - Dekorfärg6 3 3 3_Tabell 6a K" xfId="23863" xr:uid="{00000000-0005-0000-0000-0000D8B80000}"/>
    <cellStyle name="40% - Dekorfärg6 3 3 4" xfId="1185" xr:uid="{00000000-0005-0000-0000-0000D9B80000}"/>
    <cellStyle name="40% - Dekorfärg6 3 3 4 2" xfId="2117" xr:uid="{00000000-0005-0000-0000-0000DAB80000}"/>
    <cellStyle name="40% - Dekorfärg6 3 3 4 2 2" xfId="4309" xr:uid="{00000000-0005-0000-0000-0000DBB80000}"/>
    <cellStyle name="40% - Dekorfärg6 3 3 4 2 2 2" xfId="8695" xr:uid="{00000000-0005-0000-0000-0000DCB80000}"/>
    <cellStyle name="40% - Dekorfärg6 3 3 4 2 2 2 2" xfId="17580" xr:uid="{00000000-0005-0000-0000-0000DDB80000}"/>
    <cellStyle name="40% - Dekorfärg6 3 3 4 2 2 2 2 2" xfId="53774" xr:uid="{00000000-0005-0000-0000-0000DEB80000}"/>
    <cellStyle name="40% - Dekorfärg6 3 3 4 2 2 2 3" xfId="35077" xr:uid="{00000000-0005-0000-0000-0000DFB80000}"/>
    <cellStyle name="40% - Dekorfärg6 3 3 4 2 2 2_Tabell 6a K" xfId="22282" xr:uid="{00000000-0005-0000-0000-0000E0B80000}"/>
    <cellStyle name="40% - Dekorfärg6 3 3 4 2 2 3" xfId="13194" xr:uid="{00000000-0005-0000-0000-0000E1B80000}"/>
    <cellStyle name="40% - Dekorfärg6 3 3 4 2 2 4" xfId="30691" xr:uid="{00000000-0005-0000-0000-0000E2B80000}"/>
    <cellStyle name="40% - Dekorfärg6 3 3 4 2 2_Tabell 6a K" xfId="23824" xr:uid="{00000000-0005-0000-0000-0000E3B80000}"/>
    <cellStyle name="40% - Dekorfärg6 3 3 4 2 3" xfId="6502" xr:uid="{00000000-0005-0000-0000-0000E4B80000}"/>
    <cellStyle name="40% - Dekorfärg6 3 3 4 2 3 2" xfId="15387" xr:uid="{00000000-0005-0000-0000-0000E5B80000}"/>
    <cellStyle name="40% - Dekorfärg6 3 3 4 2 3 3" xfId="32884" xr:uid="{00000000-0005-0000-0000-0000E6B80000}"/>
    <cellStyle name="40% - Dekorfärg6 3 3 4 2 3_Tabell 6a K" xfId="19283" xr:uid="{00000000-0005-0000-0000-0000E7B80000}"/>
    <cellStyle name="40% - Dekorfärg6 3 3 4 2 4" xfId="11002" xr:uid="{00000000-0005-0000-0000-0000E8B80000}"/>
    <cellStyle name="40% - Dekorfärg6 3 3 4 2 4 2" xfId="53775" xr:uid="{00000000-0005-0000-0000-0000E9B80000}"/>
    <cellStyle name="40% - Dekorfärg6 3 3 4 2 4 2 2" xfId="53776" xr:uid="{00000000-0005-0000-0000-0000EAB80000}"/>
    <cellStyle name="40% - Dekorfärg6 3 3 4 2 4 3" xfId="53777" xr:uid="{00000000-0005-0000-0000-0000EBB80000}"/>
    <cellStyle name="40% - Dekorfärg6 3 3 4 2 5" xfId="28499" xr:uid="{00000000-0005-0000-0000-0000ECB80000}"/>
    <cellStyle name="40% - Dekorfärg6 3 3 4 2 6" xfId="53778" xr:uid="{00000000-0005-0000-0000-0000EDB80000}"/>
    <cellStyle name="40% - Dekorfärg6 3 3 4 2_Tabell 6a K" xfId="23332" xr:uid="{00000000-0005-0000-0000-0000EEB80000}"/>
    <cellStyle name="40% - Dekorfärg6 3 3 4 3" xfId="3377" xr:uid="{00000000-0005-0000-0000-0000EFB80000}"/>
    <cellStyle name="40% - Dekorfärg6 3 3 4 3 2" xfId="7763" xr:uid="{00000000-0005-0000-0000-0000F0B80000}"/>
    <cellStyle name="40% - Dekorfärg6 3 3 4 3 2 2" xfId="16648" xr:uid="{00000000-0005-0000-0000-0000F1B80000}"/>
    <cellStyle name="40% - Dekorfärg6 3 3 4 3 2 3" xfId="34145" xr:uid="{00000000-0005-0000-0000-0000F2B80000}"/>
    <cellStyle name="40% - Dekorfärg6 3 3 4 3 2_Tabell 6a K" xfId="21721" xr:uid="{00000000-0005-0000-0000-0000F3B80000}"/>
    <cellStyle name="40% - Dekorfärg6 3 3 4 3 3" xfId="12262" xr:uid="{00000000-0005-0000-0000-0000F4B80000}"/>
    <cellStyle name="40% - Dekorfärg6 3 3 4 3 3 2" xfId="53779" xr:uid="{00000000-0005-0000-0000-0000F5B80000}"/>
    <cellStyle name="40% - Dekorfärg6 3 3 4 3 3 2 2" xfId="53780" xr:uid="{00000000-0005-0000-0000-0000F6B80000}"/>
    <cellStyle name="40% - Dekorfärg6 3 3 4 3 3 3" xfId="53781" xr:uid="{00000000-0005-0000-0000-0000F7B80000}"/>
    <cellStyle name="40% - Dekorfärg6 3 3 4 3 4" xfId="29759" xr:uid="{00000000-0005-0000-0000-0000F8B80000}"/>
    <cellStyle name="40% - Dekorfärg6 3 3 4 3 5" xfId="53782" xr:uid="{00000000-0005-0000-0000-0000F9B80000}"/>
    <cellStyle name="40% - Dekorfärg6 3 3 4 3_Tabell 6a K" xfId="21192" xr:uid="{00000000-0005-0000-0000-0000FAB80000}"/>
    <cellStyle name="40% - Dekorfärg6 3 3 4 4" xfId="5570" xr:uid="{00000000-0005-0000-0000-0000FBB80000}"/>
    <cellStyle name="40% - Dekorfärg6 3 3 4 4 2" xfId="14455" xr:uid="{00000000-0005-0000-0000-0000FCB80000}"/>
    <cellStyle name="40% - Dekorfärg6 3 3 4 4 3" xfId="31952" xr:uid="{00000000-0005-0000-0000-0000FDB80000}"/>
    <cellStyle name="40% - Dekorfärg6 3 3 4 4_Tabell 6a K" xfId="19257" xr:uid="{00000000-0005-0000-0000-0000FEB80000}"/>
    <cellStyle name="40% - Dekorfärg6 3 3 4 5" xfId="10070" xr:uid="{00000000-0005-0000-0000-0000FFB80000}"/>
    <cellStyle name="40% - Dekorfärg6 3 3 4 5 2" xfId="53783" xr:uid="{00000000-0005-0000-0000-000000B90000}"/>
    <cellStyle name="40% - Dekorfärg6 3 3 4 5 2 2" xfId="53784" xr:uid="{00000000-0005-0000-0000-000001B90000}"/>
    <cellStyle name="40% - Dekorfärg6 3 3 4 5 3" xfId="53785" xr:uid="{00000000-0005-0000-0000-000002B90000}"/>
    <cellStyle name="40% - Dekorfärg6 3 3 4 6" xfId="27567" xr:uid="{00000000-0005-0000-0000-000003B90000}"/>
    <cellStyle name="40% - Dekorfärg6 3 3 4 7" xfId="53786" xr:uid="{00000000-0005-0000-0000-000004B90000}"/>
    <cellStyle name="40% - Dekorfärg6 3 3 4_Tabell 6a K" xfId="21049" xr:uid="{00000000-0005-0000-0000-000005B90000}"/>
    <cellStyle name="40% - Dekorfärg6 3 3 5" xfId="2113" xr:uid="{00000000-0005-0000-0000-000006B90000}"/>
    <cellStyle name="40% - Dekorfärg6 3 3 5 2" xfId="4305" xr:uid="{00000000-0005-0000-0000-000007B90000}"/>
    <cellStyle name="40% - Dekorfärg6 3 3 5 2 2" xfId="8691" xr:uid="{00000000-0005-0000-0000-000008B90000}"/>
    <cellStyle name="40% - Dekorfärg6 3 3 5 2 2 2" xfId="17576" xr:uid="{00000000-0005-0000-0000-000009B90000}"/>
    <cellStyle name="40% - Dekorfärg6 3 3 5 2 2 2 2" xfId="53787" xr:uid="{00000000-0005-0000-0000-00000AB90000}"/>
    <cellStyle name="40% - Dekorfärg6 3 3 5 2 2 3" xfId="35073" xr:uid="{00000000-0005-0000-0000-00000BB90000}"/>
    <cellStyle name="40% - Dekorfärg6 3 3 5 2 2_Tabell 6a K" xfId="26297" xr:uid="{00000000-0005-0000-0000-00000CB90000}"/>
    <cellStyle name="40% - Dekorfärg6 3 3 5 2 3" xfId="13190" xr:uid="{00000000-0005-0000-0000-00000DB90000}"/>
    <cellStyle name="40% - Dekorfärg6 3 3 5 2 4" xfId="30687" xr:uid="{00000000-0005-0000-0000-00000EB90000}"/>
    <cellStyle name="40% - Dekorfärg6 3 3 5 2_Tabell 6a K" xfId="23004" xr:uid="{00000000-0005-0000-0000-00000FB90000}"/>
    <cellStyle name="40% - Dekorfärg6 3 3 5 3" xfId="6498" xr:uid="{00000000-0005-0000-0000-000010B90000}"/>
    <cellStyle name="40% - Dekorfärg6 3 3 5 3 2" xfId="15383" xr:uid="{00000000-0005-0000-0000-000011B90000}"/>
    <cellStyle name="40% - Dekorfärg6 3 3 5 3 3" xfId="32880" xr:uid="{00000000-0005-0000-0000-000012B90000}"/>
    <cellStyle name="40% - Dekorfärg6 3 3 5 3_Tabell 6a K" xfId="24158" xr:uid="{00000000-0005-0000-0000-000013B90000}"/>
    <cellStyle name="40% - Dekorfärg6 3 3 5 4" xfId="10998" xr:uid="{00000000-0005-0000-0000-000014B90000}"/>
    <cellStyle name="40% - Dekorfärg6 3 3 5 4 2" xfId="53788" xr:uid="{00000000-0005-0000-0000-000015B90000}"/>
    <cellStyle name="40% - Dekorfärg6 3 3 5 4 2 2" xfId="53789" xr:uid="{00000000-0005-0000-0000-000016B90000}"/>
    <cellStyle name="40% - Dekorfärg6 3 3 5 4 3" xfId="53790" xr:uid="{00000000-0005-0000-0000-000017B90000}"/>
    <cellStyle name="40% - Dekorfärg6 3 3 5 5" xfId="28495" xr:uid="{00000000-0005-0000-0000-000018B90000}"/>
    <cellStyle name="40% - Dekorfärg6 3 3 5 6" xfId="53791" xr:uid="{00000000-0005-0000-0000-000019B90000}"/>
    <cellStyle name="40% - Dekorfärg6 3 3 5_Tabell 6a K" xfId="18699" xr:uid="{00000000-0005-0000-0000-00001AB90000}"/>
    <cellStyle name="40% - Dekorfärg6 3 3 6" xfId="2529" xr:uid="{00000000-0005-0000-0000-00001BB90000}"/>
    <cellStyle name="40% - Dekorfärg6 3 3 6 2" xfId="6915" xr:uid="{00000000-0005-0000-0000-00001CB90000}"/>
    <cellStyle name="40% - Dekorfärg6 3 3 6 2 2" xfId="15800" xr:uid="{00000000-0005-0000-0000-00001DB90000}"/>
    <cellStyle name="40% - Dekorfärg6 3 3 6 2 3" xfId="33297" xr:uid="{00000000-0005-0000-0000-00001EB90000}"/>
    <cellStyle name="40% - Dekorfärg6 3 3 6 2_Tabell 6a K" xfId="23415" xr:uid="{00000000-0005-0000-0000-00001FB90000}"/>
    <cellStyle name="40% - Dekorfärg6 3 3 6 3" xfId="11414" xr:uid="{00000000-0005-0000-0000-000020B90000}"/>
    <cellStyle name="40% - Dekorfärg6 3 3 6 3 2" xfId="53792" xr:uid="{00000000-0005-0000-0000-000021B90000}"/>
    <cellStyle name="40% - Dekorfärg6 3 3 6 3 2 2" xfId="53793" xr:uid="{00000000-0005-0000-0000-000022B90000}"/>
    <cellStyle name="40% - Dekorfärg6 3 3 6 3 3" xfId="53794" xr:uid="{00000000-0005-0000-0000-000023B90000}"/>
    <cellStyle name="40% - Dekorfärg6 3 3 6 4" xfId="28911" xr:uid="{00000000-0005-0000-0000-000024B90000}"/>
    <cellStyle name="40% - Dekorfärg6 3 3 6 5" xfId="53795" xr:uid="{00000000-0005-0000-0000-000025B90000}"/>
    <cellStyle name="40% - Dekorfärg6 3 3 6_Tabell 6a K" xfId="25845" xr:uid="{00000000-0005-0000-0000-000026B90000}"/>
    <cellStyle name="40% - Dekorfärg6 3 3 7" xfId="4722" xr:uid="{00000000-0005-0000-0000-000027B90000}"/>
    <cellStyle name="40% - Dekorfärg6 3 3 7 2" xfId="13607" xr:uid="{00000000-0005-0000-0000-000028B90000}"/>
    <cellStyle name="40% - Dekorfärg6 3 3 7 3" xfId="31104" xr:uid="{00000000-0005-0000-0000-000029B90000}"/>
    <cellStyle name="40% - Dekorfärg6 3 3 7_Tabell 6a K" xfId="26116" xr:uid="{00000000-0005-0000-0000-00002AB90000}"/>
    <cellStyle name="40% - Dekorfärg6 3 3 8" xfId="9222" xr:uid="{00000000-0005-0000-0000-00002BB90000}"/>
    <cellStyle name="40% - Dekorfärg6 3 3 8 2" xfId="53796" xr:uid="{00000000-0005-0000-0000-00002CB90000}"/>
    <cellStyle name="40% - Dekorfärg6 3 3 8 2 2" xfId="53797" xr:uid="{00000000-0005-0000-0000-00002DB90000}"/>
    <cellStyle name="40% - Dekorfärg6 3 3 8 3" xfId="53798" xr:uid="{00000000-0005-0000-0000-00002EB90000}"/>
    <cellStyle name="40% - Dekorfärg6 3 3 9" xfId="26719" xr:uid="{00000000-0005-0000-0000-00002FB90000}"/>
    <cellStyle name="40% - Dekorfärg6 3 3_Tabell 6a K" xfId="25373" xr:uid="{00000000-0005-0000-0000-000030B90000}"/>
    <cellStyle name="40% - Dekorfärg6 3 4" xfId="233" xr:uid="{00000000-0005-0000-0000-000031B90000}"/>
    <cellStyle name="40% - Dekorfärg6 3 4 10" xfId="53799" xr:uid="{00000000-0005-0000-0000-000032B90000}"/>
    <cellStyle name="40% - Dekorfärg6 3 4 11" xfId="53800" xr:uid="{00000000-0005-0000-0000-000033B90000}"/>
    <cellStyle name="40% - Dekorfärg6 3 4 2" xfId="445" xr:uid="{00000000-0005-0000-0000-000034B90000}"/>
    <cellStyle name="40% - Dekorfärg6 3 4 2 2" xfId="869" xr:uid="{00000000-0005-0000-0000-000035B90000}"/>
    <cellStyle name="40% - Dekorfärg6 3 4 2 2 2" xfId="2120" xr:uid="{00000000-0005-0000-0000-000036B90000}"/>
    <cellStyle name="40% - Dekorfärg6 3 4 2 2 2 2" xfId="4312" xr:uid="{00000000-0005-0000-0000-000037B90000}"/>
    <cellStyle name="40% - Dekorfärg6 3 4 2 2 2 2 2" xfId="8698" xr:uid="{00000000-0005-0000-0000-000038B90000}"/>
    <cellStyle name="40% - Dekorfärg6 3 4 2 2 2 2 2 2" xfId="17583" xr:uid="{00000000-0005-0000-0000-000039B90000}"/>
    <cellStyle name="40% - Dekorfärg6 3 4 2 2 2 2 2 2 2" xfId="53801" xr:uid="{00000000-0005-0000-0000-00003AB90000}"/>
    <cellStyle name="40% - Dekorfärg6 3 4 2 2 2 2 2 3" xfId="35080" xr:uid="{00000000-0005-0000-0000-00003BB90000}"/>
    <cellStyle name="40% - Dekorfärg6 3 4 2 2 2 2 2_Tabell 6a K" xfId="22845" xr:uid="{00000000-0005-0000-0000-00003CB90000}"/>
    <cellStyle name="40% - Dekorfärg6 3 4 2 2 2 2 3" xfId="13197" xr:uid="{00000000-0005-0000-0000-00003DB90000}"/>
    <cellStyle name="40% - Dekorfärg6 3 4 2 2 2 2 4" xfId="30694" xr:uid="{00000000-0005-0000-0000-00003EB90000}"/>
    <cellStyle name="40% - Dekorfärg6 3 4 2 2 2 2_Tabell 6a K" xfId="19866" xr:uid="{00000000-0005-0000-0000-00003FB90000}"/>
    <cellStyle name="40% - Dekorfärg6 3 4 2 2 2 3" xfId="6505" xr:uid="{00000000-0005-0000-0000-000040B90000}"/>
    <cellStyle name="40% - Dekorfärg6 3 4 2 2 2 3 2" xfId="15390" xr:uid="{00000000-0005-0000-0000-000041B90000}"/>
    <cellStyle name="40% - Dekorfärg6 3 4 2 2 2 3 3" xfId="32887" xr:uid="{00000000-0005-0000-0000-000042B90000}"/>
    <cellStyle name="40% - Dekorfärg6 3 4 2 2 2 3_Tabell 6a K" xfId="25609" xr:uid="{00000000-0005-0000-0000-000043B90000}"/>
    <cellStyle name="40% - Dekorfärg6 3 4 2 2 2 4" xfId="11005" xr:uid="{00000000-0005-0000-0000-000044B90000}"/>
    <cellStyle name="40% - Dekorfärg6 3 4 2 2 2 4 2" xfId="53802" xr:uid="{00000000-0005-0000-0000-000045B90000}"/>
    <cellStyle name="40% - Dekorfärg6 3 4 2 2 2 4 2 2" xfId="53803" xr:uid="{00000000-0005-0000-0000-000046B90000}"/>
    <cellStyle name="40% - Dekorfärg6 3 4 2 2 2 4 3" xfId="53804" xr:uid="{00000000-0005-0000-0000-000047B90000}"/>
    <cellStyle name="40% - Dekorfärg6 3 4 2 2 2 5" xfId="28502" xr:uid="{00000000-0005-0000-0000-000048B90000}"/>
    <cellStyle name="40% - Dekorfärg6 3 4 2 2 2 6" xfId="53805" xr:uid="{00000000-0005-0000-0000-000049B90000}"/>
    <cellStyle name="40% - Dekorfärg6 3 4 2 2 2_Tabell 6a K" xfId="24127" xr:uid="{00000000-0005-0000-0000-00004AB90000}"/>
    <cellStyle name="40% - Dekorfärg6 3 4 2 2 3" xfId="3061" xr:uid="{00000000-0005-0000-0000-00004BB90000}"/>
    <cellStyle name="40% - Dekorfärg6 3 4 2 2 3 2" xfId="7447" xr:uid="{00000000-0005-0000-0000-00004CB90000}"/>
    <cellStyle name="40% - Dekorfärg6 3 4 2 2 3 2 2" xfId="16332" xr:uid="{00000000-0005-0000-0000-00004DB90000}"/>
    <cellStyle name="40% - Dekorfärg6 3 4 2 2 3 2 3" xfId="33829" xr:uid="{00000000-0005-0000-0000-00004EB90000}"/>
    <cellStyle name="40% - Dekorfärg6 3 4 2 2 3 2_Tabell 6a K" xfId="23598" xr:uid="{00000000-0005-0000-0000-00004FB90000}"/>
    <cellStyle name="40% - Dekorfärg6 3 4 2 2 3 3" xfId="11946" xr:uid="{00000000-0005-0000-0000-000050B90000}"/>
    <cellStyle name="40% - Dekorfärg6 3 4 2 2 3 3 2" xfId="53806" xr:uid="{00000000-0005-0000-0000-000051B90000}"/>
    <cellStyle name="40% - Dekorfärg6 3 4 2 2 3 3 2 2" xfId="53807" xr:uid="{00000000-0005-0000-0000-000052B90000}"/>
    <cellStyle name="40% - Dekorfärg6 3 4 2 2 3 3 3" xfId="53808" xr:uid="{00000000-0005-0000-0000-000053B90000}"/>
    <cellStyle name="40% - Dekorfärg6 3 4 2 2 3 4" xfId="29443" xr:uid="{00000000-0005-0000-0000-000054B90000}"/>
    <cellStyle name="40% - Dekorfärg6 3 4 2 2 3 5" xfId="53809" xr:uid="{00000000-0005-0000-0000-000055B90000}"/>
    <cellStyle name="40% - Dekorfärg6 3 4 2 2 3_Tabell 6a K" xfId="21800" xr:uid="{00000000-0005-0000-0000-000056B90000}"/>
    <cellStyle name="40% - Dekorfärg6 3 4 2 2 4" xfId="5254" xr:uid="{00000000-0005-0000-0000-000057B90000}"/>
    <cellStyle name="40% - Dekorfärg6 3 4 2 2 4 2" xfId="14139" xr:uid="{00000000-0005-0000-0000-000058B90000}"/>
    <cellStyle name="40% - Dekorfärg6 3 4 2 2 4 3" xfId="31636" xr:uid="{00000000-0005-0000-0000-000059B90000}"/>
    <cellStyle name="40% - Dekorfärg6 3 4 2 2 4_Tabell 6a K" xfId="25503" xr:uid="{00000000-0005-0000-0000-00005AB90000}"/>
    <cellStyle name="40% - Dekorfärg6 3 4 2 2 5" xfId="9754" xr:uid="{00000000-0005-0000-0000-00005BB90000}"/>
    <cellStyle name="40% - Dekorfärg6 3 4 2 2 5 2" xfId="53810" xr:uid="{00000000-0005-0000-0000-00005CB90000}"/>
    <cellStyle name="40% - Dekorfärg6 3 4 2 2 5 2 2" xfId="53811" xr:uid="{00000000-0005-0000-0000-00005DB90000}"/>
    <cellStyle name="40% - Dekorfärg6 3 4 2 2 5 3" xfId="53812" xr:uid="{00000000-0005-0000-0000-00005EB90000}"/>
    <cellStyle name="40% - Dekorfärg6 3 4 2 2 6" xfId="27251" xr:uid="{00000000-0005-0000-0000-00005FB90000}"/>
    <cellStyle name="40% - Dekorfärg6 3 4 2 2 7" xfId="53813" xr:uid="{00000000-0005-0000-0000-000060B90000}"/>
    <cellStyle name="40% - Dekorfärg6 3 4 2 2_Tabell 6a K" xfId="19482" xr:uid="{00000000-0005-0000-0000-000061B90000}"/>
    <cellStyle name="40% - Dekorfärg6 3 4 2 3" xfId="2119" xr:uid="{00000000-0005-0000-0000-000062B90000}"/>
    <cellStyle name="40% - Dekorfärg6 3 4 2 3 2" xfId="4311" xr:uid="{00000000-0005-0000-0000-000063B90000}"/>
    <cellStyle name="40% - Dekorfärg6 3 4 2 3 2 2" xfId="8697" xr:uid="{00000000-0005-0000-0000-000064B90000}"/>
    <cellStyle name="40% - Dekorfärg6 3 4 2 3 2 2 2" xfId="17582" xr:uid="{00000000-0005-0000-0000-000065B90000}"/>
    <cellStyle name="40% - Dekorfärg6 3 4 2 3 2 2 2 2" xfId="53814" xr:uid="{00000000-0005-0000-0000-000066B90000}"/>
    <cellStyle name="40% - Dekorfärg6 3 4 2 3 2 2 3" xfId="35079" xr:uid="{00000000-0005-0000-0000-000067B90000}"/>
    <cellStyle name="40% - Dekorfärg6 3 4 2 3 2 2_Tabell 6a K" xfId="24981" xr:uid="{00000000-0005-0000-0000-000068B90000}"/>
    <cellStyle name="40% - Dekorfärg6 3 4 2 3 2 3" xfId="13196" xr:uid="{00000000-0005-0000-0000-000069B90000}"/>
    <cellStyle name="40% - Dekorfärg6 3 4 2 3 2 4" xfId="30693" xr:uid="{00000000-0005-0000-0000-00006AB90000}"/>
    <cellStyle name="40% - Dekorfärg6 3 4 2 3 2_Tabell 6a K" xfId="24455" xr:uid="{00000000-0005-0000-0000-00006BB90000}"/>
    <cellStyle name="40% - Dekorfärg6 3 4 2 3 3" xfId="6504" xr:uid="{00000000-0005-0000-0000-00006CB90000}"/>
    <cellStyle name="40% - Dekorfärg6 3 4 2 3 3 2" xfId="15389" xr:uid="{00000000-0005-0000-0000-00006DB90000}"/>
    <cellStyle name="40% - Dekorfärg6 3 4 2 3 3 3" xfId="32886" xr:uid="{00000000-0005-0000-0000-00006EB90000}"/>
    <cellStyle name="40% - Dekorfärg6 3 4 2 3 3_Tabell 6a K" xfId="20875" xr:uid="{00000000-0005-0000-0000-00006FB90000}"/>
    <cellStyle name="40% - Dekorfärg6 3 4 2 3 4" xfId="11004" xr:uid="{00000000-0005-0000-0000-000070B90000}"/>
    <cellStyle name="40% - Dekorfärg6 3 4 2 3 4 2" xfId="53815" xr:uid="{00000000-0005-0000-0000-000071B90000}"/>
    <cellStyle name="40% - Dekorfärg6 3 4 2 3 4 2 2" xfId="53816" xr:uid="{00000000-0005-0000-0000-000072B90000}"/>
    <cellStyle name="40% - Dekorfärg6 3 4 2 3 4 3" xfId="53817" xr:uid="{00000000-0005-0000-0000-000073B90000}"/>
    <cellStyle name="40% - Dekorfärg6 3 4 2 3 5" xfId="28501" xr:uid="{00000000-0005-0000-0000-000074B90000}"/>
    <cellStyle name="40% - Dekorfärg6 3 4 2 3 6" xfId="53818" xr:uid="{00000000-0005-0000-0000-000075B90000}"/>
    <cellStyle name="40% - Dekorfärg6 3 4 2 3_Tabell 6a K" xfId="25994" xr:uid="{00000000-0005-0000-0000-000076B90000}"/>
    <cellStyle name="40% - Dekorfärg6 3 4 2 4" xfId="2637" xr:uid="{00000000-0005-0000-0000-000077B90000}"/>
    <cellStyle name="40% - Dekorfärg6 3 4 2 4 2" xfId="7023" xr:uid="{00000000-0005-0000-0000-000078B90000}"/>
    <cellStyle name="40% - Dekorfärg6 3 4 2 4 2 2" xfId="15908" xr:uid="{00000000-0005-0000-0000-000079B90000}"/>
    <cellStyle name="40% - Dekorfärg6 3 4 2 4 2 3" xfId="33405" xr:uid="{00000000-0005-0000-0000-00007AB90000}"/>
    <cellStyle name="40% - Dekorfärg6 3 4 2 4 2_Tabell 6a K" xfId="25766" xr:uid="{00000000-0005-0000-0000-00007BB90000}"/>
    <cellStyle name="40% - Dekorfärg6 3 4 2 4 3" xfId="11522" xr:uid="{00000000-0005-0000-0000-00007CB90000}"/>
    <cellStyle name="40% - Dekorfärg6 3 4 2 4 3 2" xfId="53819" xr:uid="{00000000-0005-0000-0000-00007DB90000}"/>
    <cellStyle name="40% - Dekorfärg6 3 4 2 4 3 2 2" xfId="53820" xr:uid="{00000000-0005-0000-0000-00007EB90000}"/>
    <cellStyle name="40% - Dekorfärg6 3 4 2 4 3 3" xfId="53821" xr:uid="{00000000-0005-0000-0000-00007FB90000}"/>
    <cellStyle name="40% - Dekorfärg6 3 4 2 4 4" xfId="29019" xr:uid="{00000000-0005-0000-0000-000080B90000}"/>
    <cellStyle name="40% - Dekorfärg6 3 4 2 4 5" xfId="53822" xr:uid="{00000000-0005-0000-0000-000081B90000}"/>
    <cellStyle name="40% - Dekorfärg6 3 4 2 4_Tabell 6a K" xfId="20022" xr:uid="{00000000-0005-0000-0000-000082B90000}"/>
    <cellStyle name="40% - Dekorfärg6 3 4 2 5" xfId="4830" xr:uid="{00000000-0005-0000-0000-000083B90000}"/>
    <cellStyle name="40% - Dekorfärg6 3 4 2 5 2" xfId="13715" xr:uid="{00000000-0005-0000-0000-000084B90000}"/>
    <cellStyle name="40% - Dekorfärg6 3 4 2 5 3" xfId="31212" xr:uid="{00000000-0005-0000-0000-000085B90000}"/>
    <cellStyle name="40% - Dekorfärg6 3 4 2 5_Tabell 6a K" xfId="21162" xr:uid="{00000000-0005-0000-0000-000086B90000}"/>
    <cellStyle name="40% - Dekorfärg6 3 4 2 6" xfId="9330" xr:uid="{00000000-0005-0000-0000-000087B90000}"/>
    <cellStyle name="40% - Dekorfärg6 3 4 2 6 2" xfId="53823" xr:uid="{00000000-0005-0000-0000-000088B90000}"/>
    <cellStyle name="40% - Dekorfärg6 3 4 2 6 2 2" xfId="53824" xr:uid="{00000000-0005-0000-0000-000089B90000}"/>
    <cellStyle name="40% - Dekorfärg6 3 4 2 6 3" xfId="53825" xr:uid="{00000000-0005-0000-0000-00008AB90000}"/>
    <cellStyle name="40% - Dekorfärg6 3 4 2 7" xfId="26827" xr:uid="{00000000-0005-0000-0000-00008BB90000}"/>
    <cellStyle name="40% - Dekorfärg6 3 4 2 8" xfId="53826" xr:uid="{00000000-0005-0000-0000-00008CB90000}"/>
    <cellStyle name="40% - Dekorfärg6 3 4 2_Tabell 6a K" xfId="18992" xr:uid="{00000000-0005-0000-0000-00008DB90000}"/>
    <cellStyle name="40% - Dekorfärg6 3 4 3" xfId="657" xr:uid="{00000000-0005-0000-0000-00008EB90000}"/>
    <cellStyle name="40% - Dekorfärg6 3 4 3 2" xfId="2121" xr:uid="{00000000-0005-0000-0000-00008FB90000}"/>
    <cellStyle name="40% - Dekorfärg6 3 4 3 2 2" xfId="4313" xr:uid="{00000000-0005-0000-0000-000090B90000}"/>
    <cellStyle name="40% - Dekorfärg6 3 4 3 2 2 2" xfId="8699" xr:uid="{00000000-0005-0000-0000-000091B90000}"/>
    <cellStyle name="40% - Dekorfärg6 3 4 3 2 2 2 2" xfId="17584" xr:uid="{00000000-0005-0000-0000-000092B90000}"/>
    <cellStyle name="40% - Dekorfärg6 3 4 3 2 2 2 2 2" xfId="53827" xr:uid="{00000000-0005-0000-0000-000093B90000}"/>
    <cellStyle name="40% - Dekorfärg6 3 4 3 2 2 2 3" xfId="35081" xr:uid="{00000000-0005-0000-0000-000094B90000}"/>
    <cellStyle name="40% - Dekorfärg6 3 4 3 2 2 2_Tabell 6a K" xfId="22520" xr:uid="{00000000-0005-0000-0000-000095B90000}"/>
    <cellStyle name="40% - Dekorfärg6 3 4 3 2 2 3" xfId="13198" xr:uid="{00000000-0005-0000-0000-000096B90000}"/>
    <cellStyle name="40% - Dekorfärg6 3 4 3 2 2 4" xfId="30695" xr:uid="{00000000-0005-0000-0000-000097B90000}"/>
    <cellStyle name="40% - Dekorfärg6 3 4 3 2 2_Tabell 6a K" xfId="22676" xr:uid="{00000000-0005-0000-0000-000098B90000}"/>
    <cellStyle name="40% - Dekorfärg6 3 4 3 2 3" xfId="6506" xr:uid="{00000000-0005-0000-0000-000099B90000}"/>
    <cellStyle name="40% - Dekorfärg6 3 4 3 2 3 2" xfId="15391" xr:uid="{00000000-0005-0000-0000-00009AB90000}"/>
    <cellStyle name="40% - Dekorfärg6 3 4 3 2 3 3" xfId="32888" xr:uid="{00000000-0005-0000-0000-00009BB90000}"/>
    <cellStyle name="40% - Dekorfärg6 3 4 3 2 3_Tabell 6a K" xfId="24831" xr:uid="{00000000-0005-0000-0000-00009CB90000}"/>
    <cellStyle name="40% - Dekorfärg6 3 4 3 2 4" xfId="11006" xr:uid="{00000000-0005-0000-0000-00009DB90000}"/>
    <cellStyle name="40% - Dekorfärg6 3 4 3 2 4 2" xfId="53828" xr:uid="{00000000-0005-0000-0000-00009EB90000}"/>
    <cellStyle name="40% - Dekorfärg6 3 4 3 2 4 2 2" xfId="53829" xr:uid="{00000000-0005-0000-0000-00009FB90000}"/>
    <cellStyle name="40% - Dekorfärg6 3 4 3 2 4 3" xfId="53830" xr:uid="{00000000-0005-0000-0000-0000A0B90000}"/>
    <cellStyle name="40% - Dekorfärg6 3 4 3 2 5" xfId="28503" xr:uid="{00000000-0005-0000-0000-0000A1B90000}"/>
    <cellStyle name="40% - Dekorfärg6 3 4 3 2 6" xfId="53831" xr:uid="{00000000-0005-0000-0000-0000A2B90000}"/>
    <cellStyle name="40% - Dekorfärg6 3 4 3 2_Tabell 6a K" xfId="20112" xr:uid="{00000000-0005-0000-0000-0000A3B90000}"/>
    <cellStyle name="40% - Dekorfärg6 3 4 3 3" xfId="2849" xr:uid="{00000000-0005-0000-0000-0000A4B90000}"/>
    <cellStyle name="40% - Dekorfärg6 3 4 3 3 2" xfId="7235" xr:uid="{00000000-0005-0000-0000-0000A5B90000}"/>
    <cellStyle name="40% - Dekorfärg6 3 4 3 3 2 2" xfId="16120" xr:uid="{00000000-0005-0000-0000-0000A6B90000}"/>
    <cellStyle name="40% - Dekorfärg6 3 4 3 3 2 3" xfId="33617" xr:uid="{00000000-0005-0000-0000-0000A7B90000}"/>
    <cellStyle name="40% - Dekorfärg6 3 4 3 3 2_Tabell 6a K" xfId="22683" xr:uid="{00000000-0005-0000-0000-0000A8B90000}"/>
    <cellStyle name="40% - Dekorfärg6 3 4 3 3 3" xfId="11734" xr:uid="{00000000-0005-0000-0000-0000A9B90000}"/>
    <cellStyle name="40% - Dekorfärg6 3 4 3 3 3 2" xfId="53832" xr:uid="{00000000-0005-0000-0000-0000AAB90000}"/>
    <cellStyle name="40% - Dekorfärg6 3 4 3 3 3 2 2" xfId="53833" xr:uid="{00000000-0005-0000-0000-0000ABB90000}"/>
    <cellStyle name="40% - Dekorfärg6 3 4 3 3 3 3" xfId="53834" xr:uid="{00000000-0005-0000-0000-0000ACB90000}"/>
    <cellStyle name="40% - Dekorfärg6 3 4 3 3 4" xfId="29231" xr:uid="{00000000-0005-0000-0000-0000ADB90000}"/>
    <cellStyle name="40% - Dekorfärg6 3 4 3 3 5" xfId="53835" xr:uid="{00000000-0005-0000-0000-0000AEB90000}"/>
    <cellStyle name="40% - Dekorfärg6 3 4 3 3_Tabell 6a K" xfId="18112" xr:uid="{00000000-0005-0000-0000-0000AFB90000}"/>
    <cellStyle name="40% - Dekorfärg6 3 4 3 4" xfId="5042" xr:uid="{00000000-0005-0000-0000-0000B0B90000}"/>
    <cellStyle name="40% - Dekorfärg6 3 4 3 4 2" xfId="13927" xr:uid="{00000000-0005-0000-0000-0000B1B90000}"/>
    <cellStyle name="40% - Dekorfärg6 3 4 3 4 3" xfId="31424" xr:uid="{00000000-0005-0000-0000-0000B2B90000}"/>
    <cellStyle name="40% - Dekorfärg6 3 4 3 4_Tabell 6a K" xfId="20993" xr:uid="{00000000-0005-0000-0000-0000B3B90000}"/>
    <cellStyle name="40% - Dekorfärg6 3 4 3 5" xfId="9542" xr:uid="{00000000-0005-0000-0000-0000B4B90000}"/>
    <cellStyle name="40% - Dekorfärg6 3 4 3 5 2" xfId="53836" xr:uid="{00000000-0005-0000-0000-0000B5B90000}"/>
    <cellStyle name="40% - Dekorfärg6 3 4 3 5 2 2" xfId="53837" xr:uid="{00000000-0005-0000-0000-0000B6B90000}"/>
    <cellStyle name="40% - Dekorfärg6 3 4 3 5 3" xfId="53838" xr:uid="{00000000-0005-0000-0000-0000B7B90000}"/>
    <cellStyle name="40% - Dekorfärg6 3 4 3 6" xfId="27039" xr:uid="{00000000-0005-0000-0000-0000B8B90000}"/>
    <cellStyle name="40% - Dekorfärg6 3 4 3 7" xfId="53839" xr:uid="{00000000-0005-0000-0000-0000B9B90000}"/>
    <cellStyle name="40% - Dekorfärg6 3 4 3_Tabell 6a K" xfId="21653" xr:uid="{00000000-0005-0000-0000-0000BAB90000}"/>
    <cellStyle name="40% - Dekorfärg6 3 4 4" xfId="1081" xr:uid="{00000000-0005-0000-0000-0000BBB90000}"/>
    <cellStyle name="40% - Dekorfärg6 3 4 4 2" xfId="2122" xr:uid="{00000000-0005-0000-0000-0000BCB90000}"/>
    <cellStyle name="40% - Dekorfärg6 3 4 4 2 2" xfId="4314" xr:uid="{00000000-0005-0000-0000-0000BDB90000}"/>
    <cellStyle name="40% - Dekorfärg6 3 4 4 2 2 2" xfId="8700" xr:uid="{00000000-0005-0000-0000-0000BEB90000}"/>
    <cellStyle name="40% - Dekorfärg6 3 4 4 2 2 2 2" xfId="17585" xr:uid="{00000000-0005-0000-0000-0000BFB90000}"/>
    <cellStyle name="40% - Dekorfärg6 3 4 4 2 2 2 2 2" xfId="53840" xr:uid="{00000000-0005-0000-0000-0000C0B90000}"/>
    <cellStyle name="40% - Dekorfärg6 3 4 4 2 2 2 3" xfId="35082" xr:uid="{00000000-0005-0000-0000-0000C1B90000}"/>
    <cellStyle name="40% - Dekorfärg6 3 4 4 2 2 2_Tabell 6a K" xfId="21961" xr:uid="{00000000-0005-0000-0000-0000C2B90000}"/>
    <cellStyle name="40% - Dekorfärg6 3 4 4 2 2 3" xfId="13199" xr:uid="{00000000-0005-0000-0000-0000C3B90000}"/>
    <cellStyle name="40% - Dekorfärg6 3 4 4 2 2 4" xfId="30696" xr:uid="{00000000-0005-0000-0000-0000C4B90000}"/>
    <cellStyle name="40% - Dekorfärg6 3 4 4 2 2_Tabell 6a K" xfId="18566" xr:uid="{00000000-0005-0000-0000-0000C5B90000}"/>
    <cellStyle name="40% - Dekorfärg6 3 4 4 2 3" xfId="6507" xr:uid="{00000000-0005-0000-0000-0000C6B90000}"/>
    <cellStyle name="40% - Dekorfärg6 3 4 4 2 3 2" xfId="15392" xr:uid="{00000000-0005-0000-0000-0000C7B90000}"/>
    <cellStyle name="40% - Dekorfärg6 3 4 4 2 3 3" xfId="32889" xr:uid="{00000000-0005-0000-0000-0000C8B90000}"/>
    <cellStyle name="40% - Dekorfärg6 3 4 4 2 3_Tabell 6a K" xfId="19293" xr:uid="{00000000-0005-0000-0000-0000C9B90000}"/>
    <cellStyle name="40% - Dekorfärg6 3 4 4 2 4" xfId="11007" xr:uid="{00000000-0005-0000-0000-0000CAB90000}"/>
    <cellStyle name="40% - Dekorfärg6 3 4 4 2 4 2" xfId="53841" xr:uid="{00000000-0005-0000-0000-0000CBB90000}"/>
    <cellStyle name="40% - Dekorfärg6 3 4 4 2 4 2 2" xfId="53842" xr:uid="{00000000-0005-0000-0000-0000CCB90000}"/>
    <cellStyle name="40% - Dekorfärg6 3 4 4 2 4 3" xfId="53843" xr:uid="{00000000-0005-0000-0000-0000CDB90000}"/>
    <cellStyle name="40% - Dekorfärg6 3 4 4 2 5" xfId="28504" xr:uid="{00000000-0005-0000-0000-0000CEB90000}"/>
    <cellStyle name="40% - Dekorfärg6 3 4 4 2 6" xfId="53844" xr:uid="{00000000-0005-0000-0000-0000CFB90000}"/>
    <cellStyle name="40% - Dekorfärg6 3 4 4 2_Tabell 6a K" xfId="21158" xr:uid="{00000000-0005-0000-0000-0000D0B90000}"/>
    <cellStyle name="40% - Dekorfärg6 3 4 4 3" xfId="3273" xr:uid="{00000000-0005-0000-0000-0000D1B90000}"/>
    <cellStyle name="40% - Dekorfärg6 3 4 4 3 2" xfId="7659" xr:uid="{00000000-0005-0000-0000-0000D2B90000}"/>
    <cellStyle name="40% - Dekorfärg6 3 4 4 3 2 2" xfId="16544" xr:uid="{00000000-0005-0000-0000-0000D3B90000}"/>
    <cellStyle name="40% - Dekorfärg6 3 4 4 3 2 3" xfId="34041" xr:uid="{00000000-0005-0000-0000-0000D4B90000}"/>
    <cellStyle name="40% - Dekorfärg6 3 4 4 3 2_Tabell 6a K" xfId="17950" xr:uid="{00000000-0005-0000-0000-0000D5B90000}"/>
    <cellStyle name="40% - Dekorfärg6 3 4 4 3 3" xfId="12158" xr:uid="{00000000-0005-0000-0000-0000D6B90000}"/>
    <cellStyle name="40% - Dekorfärg6 3 4 4 3 3 2" xfId="53845" xr:uid="{00000000-0005-0000-0000-0000D7B90000}"/>
    <cellStyle name="40% - Dekorfärg6 3 4 4 3 3 2 2" xfId="53846" xr:uid="{00000000-0005-0000-0000-0000D8B90000}"/>
    <cellStyle name="40% - Dekorfärg6 3 4 4 3 3 3" xfId="53847" xr:uid="{00000000-0005-0000-0000-0000D9B90000}"/>
    <cellStyle name="40% - Dekorfärg6 3 4 4 3 4" xfId="29655" xr:uid="{00000000-0005-0000-0000-0000DAB90000}"/>
    <cellStyle name="40% - Dekorfärg6 3 4 4 3 5" xfId="53848" xr:uid="{00000000-0005-0000-0000-0000DBB90000}"/>
    <cellStyle name="40% - Dekorfärg6 3 4 4 3_Tabell 6a K" xfId="23368" xr:uid="{00000000-0005-0000-0000-0000DCB90000}"/>
    <cellStyle name="40% - Dekorfärg6 3 4 4 4" xfId="5466" xr:uid="{00000000-0005-0000-0000-0000DDB90000}"/>
    <cellStyle name="40% - Dekorfärg6 3 4 4 4 2" xfId="14351" xr:uid="{00000000-0005-0000-0000-0000DEB90000}"/>
    <cellStyle name="40% - Dekorfärg6 3 4 4 4 3" xfId="31848" xr:uid="{00000000-0005-0000-0000-0000DFB90000}"/>
    <cellStyle name="40% - Dekorfärg6 3 4 4 4_Tabell 6a K" xfId="25389" xr:uid="{00000000-0005-0000-0000-0000E0B90000}"/>
    <cellStyle name="40% - Dekorfärg6 3 4 4 5" xfId="9966" xr:uid="{00000000-0005-0000-0000-0000E1B90000}"/>
    <cellStyle name="40% - Dekorfärg6 3 4 4 5 2" xfId="53849" xr:uid="{00000000-0005-0000-0000-0000E2B90000}"/>
    <cellStyle name="40% - Dekorfärg6 3 4 4 5 2 2" xfId="53850" xr:uid="{00000000-0005-0000-0000-0000E3B90000}"/>
    <cellStyle name="40% - Dekorfärg6 3 4 4 5 3" xfId="53851" xr:uid="{00000000-0005-0000-0000-0000E4B90000}"/>
    <cellStyle name="40% - Dekorfärg6 3 4 4 6" xfId="27463" xr:uid="{00000000-0005-0000-0000-0000E5B90000}"/>
    <cellStyle name="40% - Dekorfärg6 3 4 4 7" xfId="53852" xr:uid="{00000000-0005-0000-0000-0000E6B90000}"/>
    <cellStyle name="40% - Dekorfärg6 3 4 4_Tabell 6a K" xfId="26467" xr:uid="{00000000-0005-0000-0000-0000E7B90000}"/>
    <cellStyle name="40% - Dekorfärg6 3 4 5" xfId="2118" xr:uid="{00000000-0005-0000-0000-0000E8B90000}"/>
    <cellStyle name="40% - Dekorfärg6 3 4 5 2" xfId="4310" xr:uid="{00000000-0005-0000-0000-0000E9B90000}"/>
    <cellStyle name="40% - Dekorfärg6 3 4 5 2 2" xfId="8696" xr:uid="{00000000-0005-0000-0000-0000EAB90000}"/>
    <cellStyle name="40% - Dekorfärg6 3 4 5 2 2 2" xfId="17581" xr:uid="{00000000-0005-0000-0000-0000EBB90000}"/>
    <cellStyle name="40% - Dekorfärg6 3 4 5 2 2 2 2" xfId="53853" xr:uid="{00000000-0005-0000-0000-0000ECB90000}"/>
    <cellStyle name="40% - Dekorfärg6 3 4 5 2 2 3" xfId="35078" xr:uid="{00000000-0005-0000-0000-0000EDB90000}"/>
    <cellStyle name="40% - Dekorfärg6 3 4 5 2 2_Tabell 6a K" xfId="17996" xr:uid="{00000000-0005-0000-0000-0000EEB90000}"/>
    <cellStyle name="40% - Dekorfärg6 3 4 5 2 3" xfId="13195" xr:uid="{00000000-0005-0000-0000-0000EFB90000}"/>
    <cellStyle name="40% - Dekorfärg6 3 4 5 2 4" xfId="30692" xr:uid="{00000000-0005-0000-0000-0000F0B90000}"/>
    <cellStyle name="40% - Dekorfärg6 3 4 5 2_Tabell 6a K" xfId="17835" xr:uid="{00000000-0005-0000-0000-0000F1B90000}"/>
    <cellStyle name="40% - Dekorfärg6 3 4 5 3" xfId="6503" xr:uid="{00000000-0005-0000-0000-0000F2B90000}"/>
    <cellStyle name="40% - Dekorfärg6 3 4 5 3 2" xfId="15388" xr:uid="{00000000-0005-0000-0000-0000F3B90000}"/>
    <cellStyle name="40% - Dekorfärg6 3 4 5 3 3" xfId="32885" xr:uid="{00000000-0005-0000-0000-0000F4B90000}"/>
    <cellStyle name="40% - Dekorfärg6 3 4 5 3_Tabell 6a K" xfId="19827" xr:uid="{00000000-0005-0000-0000-0000F5B90000}"/>
    <cellStyle name="40% - Dekorfärg6 3 4 5 4" xfId="11003" xr:uid="{00000000-0005-0000-0000-0000F6B90000}"/>
    <cellStyle name="40% - Dekorfärg6 3 4 5 4 2" xfId="53854" xr:uid="{00000000-0005-0000-0000-0000F7B90000}"/>
    <cellStyle name="40% - Dekorfärg6 3 4 5 4 2 2" xfId="53855" xr:uid="{00000000-0005-0000-0000-0000F8B90000}"/>
    <cellStyle name="40% - Dekorfärg6 3 4 5 4 3" xfId="53856" xr:uid="{00000000-0005-0000-0000-0000F9B90000}"/>
    <cellStyle name="40% - Dekorfärg6 3 4 5 5" xfId="28500" xr:uid="{00000000-0005-0000-0000-0000FAB90000}"/>
    <cellStyle name="40% - Dekorfärg6 3 4 5 6" xfId="53857" xr:uid="{00000000-0005-0000-0000-0000FBB90000}"/>
    <cellStyle name="40% - Dekorfärg6 3 4 5_Tabell 6a K" xfId="20871" xr:uid="{00000000-0005-0000-0000-0000FCB90000}"/>
    <cellStyle name="40% - Dekorfärg6 3 4 6" xfId="2425" xr:uid="{00000000-0005-0000-0000-0000FDB90000}"/>
    <cellStyle name="40% - Dekorfärg6 3 4 6 2" xfId="6811" xr:uid="{00000000-0005-0000-0000-0000FEB90000}"/>
    <cellStyle name="40% - Dekorfärg6 3 4 6 2 2" xfId="15696" xr:uid="{00000000-0005-0000-0000-0000FFB90000}"/>
    <cellStyle name="40% - Dekorfärg6 3 4 6 2 3" xfId="33193" xr:uid="{00000000-0005-0000-0000-000000BA0000}"/>
    <cellStyle name="40% - Dekorfärg6 3 4 6 2_Tabell 6a K" xfId="20579" xr:uid="{00000000-0005-0000-0000-000001BA0000}"/>
    <cellStyle name="40% - Dekorfärg6 3 4 6 3" xfId="11310" xr:uid="{00000000-0005-0000-0000-000002BA0000}"/>
    <cellStyle name="40% - Dekorfärg6 3 4 6 3 2" xfId="53858" xr:uid="{00000000-0005-0000-0000-000003BA0000}"/>
    <cellStyle name="40% - Dekorfärg6 3 4 6 3 2 2" xfId="53859" xr:uid="{00000000-0005-0000-0000-000004BA0000}"/>
    <cellStyle name="40% - Dekorfärg6 3 4 6 3 3" xfId="53860" xr:uid="{00000000-0005-0000-0000-000005BA0000}"/>
    <cellStyle name="40% - Dekorfärg6 3 4 6 4" xfId="28807" xr:uid="{00000000-0005-0000-0000-000006BA0000}"/>
    <cellStyle name="40% - Dekorfärg6 3 4 6 5" xfId="53861" xr:uid="{00000000-0005-0000-0000-000007BA0000}"/>
    <cellStyle name="40% - Dekorfärg6 3 4 6_Tabell 6a K" xfId="21517" xr:uid="{00000000-0005-0000-0000-000008BA0000}"/>
    <cellStyle name="40% - Dekorfärg6 3 4 7" xfId="4618" xr:uid="{00000000-0005-0000-0000-000009BA0000}"/>
    <cellStyle name="40% - Dekorfärg6 3 4 7 2" xfId="13503" xr:uid="{00000000-0005-0000-0000-00000ABA0000}"/>
    <cellStyle name="40% - Dekorfärg6 3 4 7 3" xfId="31000" xr:uid="{00000000-0005-0000-0000-00000BBA0000}"/>
    <cellStyle name="40% - Dekorfärg6 3 4 7_Tabell 6a K" xfId="26124" xr:uid="{00000000-0005-0000-0000-00000CBA0000}"/>
    <cellStyle name="40% - Dekorfärg6 3 4 8" xfId="9118" xr:uid="{00000000-0005-0000-0000-00000DBA0000}"/>
    <cellStyle name="40% - Dekorfärg6 3 4 8 2" xfId="53862" xr:uid="{00000000-0005-0000-0000-00000EBA0000}"/>
    <cellStyle name="40% - Dekorfärg6 3 4 8 2 2" xfId="53863" xr:uid="{00000000-0005-0000-0000-00000FBA0000}"/>
    <cellStyle name="40% - Dekorfärg6 3 4 8 3" xfId="53864" xr:uid="{00000000-0005-0000-0000-000010BA0000}"/>
    <cellStyle name="40% - Dekorfärg6 3 4 9" xfId="26615" xr:uid="{00000000-0005-0000-0000-000011BA0000}"/>
    <cellStyle name="40% - Dekorfärg6 3 4_Tabell 6a K" xfId="21427" xr:uid="{00000000-0005-0000-0000-000012BA0000}"/>
    <cellStyle name="40% - Dekorfärg6 3 5" xfId="393" xr:uid="{00000000-0005-0000-0000-000013BA0000}"/>
    <cellStyle name="40% - Dekorfärg6 3 5 2" xfId="817" xr:uid="{00000000-0005-0000-0000-000014BA0000}"/>
    <cellStyle name="40% - Dekorfärg6 3 5 2 2" xfId="2124" xr:uid="{00000000-0005-0000-0000-000015BA0000}"/>
    <cellStyle name="40% - Dekorfärg6 3 5 2 2 2" xfId="4316" xr:uid="{00000000-0005-0000-0000-000016BA0000}"/>
    <cellStyle name="40% - Dekorfärg6 3 5 2 2 2 2" xfId="8702" xr:uid="{00000000-0005-0000-0000-000017BA0000}"/>
    <cellStyle name="40% - Dekorfärg6 3 5 2 2 2 2 2" xfId="17587" xr:uid="{00000000-0005-0000-0000-000018BA0000}"/>
    <cellStyle name="40% - Dekorfärg6 3 5 2 2 2 2 2 2" xfId="53865" xr:uid="{00000000-0005-0000-0000-000019BA0000}"/>
    <cellStyle name="40% - Dekorfärg6 3 5 2 2 2 2 3" xfId="35084" xr:uid="{00000000-0005-0000-0000-00001ABA0000}"/>
    <cellStyle name="40% - Dekorfärg6 3 5 2 2 2 2_Tabell 6a K" xfId="22042" xr:uid="{00000000-0005-0000-0000-00001BBA0000}"/>
    <cellStyle name="40% - Dekorfärg6 3 5 2 2 2 3" xfId="13201" xr:uid="{00000000-0005-0000-0000-00001CBA0000}"/>
    <cellStyle name="40% - Dekorfärg6 3 5 2 2 2 4" xfId="30698" xr:uid="{00000000-0005-0000-0000-00001DBA0000}"/>
    <cellStyle name="40% - Dekorfärg6 3 5 2 2 2_Tabell 6a K" xfId="18208" xr:uid="{00000000-0005-0000-0000-00001EBA0000}"/>
    <cellStyle name="40% - Dekorfärg6 3 5 2 2 3" xfId="6509" xr:uid="{00000000-0005-0000-0000-00001FBA0000}"/>
    <cellStyle name="40% - Dekorfärg6 3 5 2 2 3 2" xfId="15394" xr:uid="{00000000-0005-0000-0000-000020BA0000}"/>
    <cellStyle name="40% - Dekorfärg6 3 5 2 2 3 3" xfId="32891" xr:uid="{00000000-0005-0000-0000-000021BA0000}"/>
    <cellStyle name="40% - Dekorfärg6 3 5 2 2 3_Tabell 6a K" xfId="19370" xr:uid="{00000000-0005-0000-0000-000022BA0000}"/>
    <cellStyle name="40% - Dekorfärg6 3 5 2 2 4" xfId="11009" xr:uid="{00000000-0005-0000-0000-000023BA0000}"/>
    <cellStyle name="40% - Dekorfärg6 3 5 2 2 4 2" xfId="53866" xr:uid="{00000000-0005-0000-0000-000024BA0000}"/>
    <cellStyle name="40% - Dekorfärg6 3 5 2 2 4 2 2" xfId="53867" xr:uid="{00000000-0005-0000-0000-000025BA0000}"/>
    <cellStyle name="40% - Dekorfärg6 3 5 2 2 4 3" xfId="53868" xr:uid="{00000000-0005-0000-0000-000026BA0000}"/>
    <cellStyle name="40% - Dekorfärg6 3 5 2 2 5" xfId="28506" xr:uid="{00000000-0005-0000-0000-000027BA0000}"/>
    <cellStyle name="40% - Dekorfärg6 3 5 2 2 6" xfId="53869" xr:uid="{00000000-0005-0000-0000-000028BA0000}"/>
    <cellStyle name="40% - Dekorfärg6 3 5 2 2_Tabell 6a K" xfId="22174" xr:uid="{00000000-0005-0000-0000-000029BA0000}"/>
    <cellStyle name="40% - Dekorfärg6 3 5 2 3" xfId="3009" xr:uid="{00000000-0005-0000-0000-00002ABA0000}"/>
    <cellStyle name="40% - Dekorfärg6 3 5 2 3 2" xfId="7395" xr:uid="{00000000-0005-0000-0000-00002BBA0000}"/>
    <cellStyle name="40% - Dekorfärg6 3 5 2 3 2 2" xfId="16280" xr:uid="{00000000-0005-0000-0000-00002CBA0000}"/>
    <cellStyle name="40% - Dekorfärg6 3 5 2 3 2 3" xfId="33777" xr:uid="{00000000-0005-0000-0000-00002DBA0000}"/>
    <cellStyle name="40% - Dekorfärg6 3 5 2 3 2_Tabell 6a K" xfId="22505" xr:uid="{00000000-0005-0000-0000-00002EBA0000}"/>
    <cellStyle name="40% - Dekorfärg6 3 5 2 3 3" xfId="11894" xr:uid="{00000000-0005-0000-0000-00002FBA0000}"/>
    <cellStyle name="40% - Dekorfärg6 3 5 2 3 3 2" xfId="53870" xr:uid="{00000000-0005-0000-0000-000030BA0000}"/>
    <cellStyle name="40% - Dekorfärg6 3 5 2 3 3 2 2" xfId="53871" xr:uid="{00000000-0005-0000-0000-000031BA0000}"/>
    <cellStyle name="40% - Dekorfärg6 3 5 2 3 3 3" xfId="53872" xr:uid="{00000000-0005-0000-0000-000032BA0000}"/>
    <cellStyle name="40% - Dekorfärg6 3 5 2 3 4" xfId="29391" xr:uid="{00000000-0005-0000-0000-000033BA0000}"/>
    <cellStyle name="40% - Dekorfärg6 3 5 2 3 5" xfId="53873" xr:uid="{00000000-0005-0000-0000-000034BA0000}"/>
    <cellStyle name="40% - Dekorfärg6 3 5 2 3_Tabell 6a K" xfId="23446" xr:uid="{00000000-0005-0000-0000-000035BA0000}"/>
    <cellStyle name="40% - Dekorfärg6 3 5 2 4" xfId="5202" xr:uid="{00000000-0005-0000-0000-000036BA0000}"/>
    <cellStyle name="40% - Dekorfärg6 3 5 2 4 2" xfId="14087" xr:uid="{00000000-0005-0000-0000-000037BA0000}"/>
    <cellStyle name="40% - Dekorfärg6 3 5 2 4 3" xfId="31584" xr:uid="{00000000-0005-0000-0000-000038BA0000}"/>
    <cellStyle name="40% - Dekorfärg6 3 5 2 4_Tabell 6a K" xfId="22126" xr:uid="{00000000-0005-0000-0000-000039BA0000}"/>
    <cellStyle name="40% - Dekorfärg6 3 5 2 5" xfId="9702" xr:uid="{00000000-0005-0000-0000-00003ABA0000}"/>
    <cellStyle name="40% - Dekorfärg6 3 5 2 5 2" xfId="53874" xr:uid="{00000000-0005-0000-0000-00003BBA0000}"/>
    <cellStyle name="40% - Dekorfärg6 3 5 2 5 2 2" xfId="53875" xr:uid="{00000000-0005-0000-0000-00003CBA0000}"/>
    <cellStyle name="40% - Dekorfärg6 3 5 2 5 3" xfId="53876" xr:uid="{00000000-0005-0000-0000-00003DBA0000}"/>
    <cellStyle name="40% - Dekorfärg6 3 5 2 6" xfId="27199" xr:uid="{00000000-0005-0000-0000-00003EBA0000}"/>
    <cellStyle name="40% - Dekorfärg6 3 5 2 7" xfId="53877" xr:uid="{00000000-0005-0000-0000-00003FBA0000}"/>
    <cellStyle name="40% - Dekorfärg6 3 5 2_Tabell 6a K" xfId="25211" xr:uid="{00000000-0005-0000-0000-000040BA0000}"/>
    <cellStyle name="40% - Dekorfärg6 3 5 3" xfId="2123" xr:uid="{00000000-0005-0000-0000-000041BA0000}"/>
    <cellStyle name="40% - Dekorfärg6 3 5 3 2" xfId="4315" xr:uid="{00000000-0005-0000-0000-000042BA0000}"/>
    <cellStyle name="40% - Dekorfärg6 3 5 3 2 2" xfId="8701" xr:uid="{00000000-0005-0000-0000-000043BA0000}"/>
    <cellStyle name="40% - Dekorfärg6 3 5 3 2 2 2" xfId="17586" xr:uid="{00000000-0005-0000-0000-000044BA0000}"/>
    <cellStyle name="40% - Dekorfärg6 3 5 3 2 2 2 2" xfId="53878" xr:uid="{00000000-0005-0000-0000-000045BA0000}"/>
    <cellStyle name="40% - Dekorfärg6 3 5 3 2 2 3" xfId="35083" xr:uid="{00000000-0005-0000-0000-000046BA0000}"/>
    <cellStyle name="40% - Dekorfärg6 3 5 3 2 2_Tabell 6a K" xfId="19791" xr:uid="{00000000-0005-0000-0000-000047BA0000}"/>
    <cellStyle name="40% - Dekorfärg6 3 5 3 2 3" xfId="13200" xr:uid="{00000000-0005-0000-0000-000048BA0000}"/>
    <cellStyle name="40% - Dekorfärg6 3 5 3 2 4" xfId="30697" xr:uid="{00000000-0005-0000-0000-000049BA0000}"/>
    <cellStyle name="40% - Dekorfärg6 3 5 3 2_Tabell 6a K" xfId="18144" xr:uid="{00000000-0005-0000-0000-00004ABA0000}"/>
    <cellStyle name="40% - Dekorfärg6 3 5 3 3" xfId="6508" xr:uid="{00000000-0005-0000-0000-00004BBA0000}"/>
    <cellStyle name="40% - Dekorfärg6 3 5 3 3 2" xfId="15393" xr:uid="{00000000-0005-0000-0000-00004CBA0000}"/>
    <cellStyle name="40% - Dekorfärg6 3 5 3 3 3" xfId="32890" xr:uid="{00000000-0005-0000-0000-00004DBA0000}"/>
    <cellStyle name="40% - Dekorfärg6 3 5 3 3_Tabell 6a K" xfId="18806" xr:uid="{00000000-0005-0000-0000-00004EBA0000}"/>
    <cellStyle name="40% - Dekorfärg6 3 5 3 4" xfId="11008" xr:uid="{00000000-0005-0000-0000-00004FBA0000}"/>
    <cellStyle name="40% - Dekorfärg6 3 5 3 4 2" xfId="53879" xr:uid="{00000000-0005-0000-0000-000050BA0000}"/>
    <cellStyle name="40% - Dekorfärg6 3 5 3 4 2 2" xfId="53880" xr:uid="{00000000-0005-0000-0000-000051BA0000}"/>
    <cellStyle name="40% - Dekorfärg6 3 5 3 4 3" xfId="53881" xr:uid="{00000000-0005-0000-0000-000052BA0000}"/>
    <cellStyle name="40% - Dekorfärg6 3 5 3 5" xfId="28505" xr:uid="{00000000-0005-0000-0000-000053BA0000}"/>
    <cellStyle name="40% - Dekorfärg6 3 5 3 6" xfId="53882" xr:uid="{00000000-0005-0000-0000-000054BA0000}"/>
    <cellStyle name="40% - Dekorfärg6 3 5 3_Tabell 6a K" xfId="18988" xr:uid="{00000000-0005-0000-0000-000055BA0000}"/>
    <cellStyle name="40% - Dekorfärg6 3 5 4" xfId="2585" xr:uid="{00000000-0005-0000-0000-000056BA0000}"/>
    <cellStyle name="40% - Dekorfärg6 3 5 4 2" xfId="6971" xr:uid="{00000000-0005-0000-0000-000057BA0000}"/>
    <cellStyle name="40% - Dekorfärg6 3 5 4 2 2" xfId="15856" xr:uid="{00000000-0005-0000-0000-000058BA0000}"/>
    <cellStyle name="40% - Dekorfärg6 3 5 4 2 3" xfId="33353" xr:uid="{00000000-0005-0000-0000-000059BA0000}"/>
    <cellStyle name="40% - Dekorfärg6 3 5 4 2_Tabell 6a K" xfId="20359" xr:uid="{00000000-0005-0000-0000-00005ABA0000}"/>
    <cellStyle name="40% - Dekorfärg6 3 5 4 3" xfId="11470" xr:uid="{00000000-0005-0000-0000-00005BBA0000}"/>
    <cellStyle name="40% - Dekorfärg6 3 5 4 3 2" xfId="53883" xr:uid="{00000000-0005-0000-0000-00005CBA0000}"/>
    <cellStyle name="40% - Dekorfärg6 3 5 4 3 2 2" xfId="53884" xr:uid="{00000000-0005-0000-0000-00005DBA0000}"/>
    <cellStyle name="40% - Dekorfärg6 3 5 4 3 3" xfId="53885" xr:uid="{00000000-0005-0000-0000-00005EBA0000}"/>
    <cellStyle name="40% - Dekorfärg6 3 5 4 4" xfId="28967" xr:uid="{00000000-0005-0000-0000-00005FBA0000}"/>
    <cellStyle name="40% - Dekorfärg6 3 5 4 5" xfId="53886" xr:uid="{00000000-0005-0000-0000-000060BA0000}"/>
    <cellStyle name="40% - Dekorfärg6 3 5 4_Tabell 6a K" xfId="25062" xr:uid="{00000000-0005-0000-0000-000061BA0000}"/>
    <cellStyle name="40% - Dekorfärg6 3 5 5" xfId="4778" xr:uid="{00000000-0005-0000-0000-000062BA0000}"/>
    <cellStyle name="40% - Dekorfärg6 3 5 5 2" xfId="13663" xr:uid="{00000000-0005-0000-0000-000063BA0000}"/>
    <cellStyle name="40% - Dekorfärg6 3 5 5 3" xfId="31160" xr:uid="{00000000-0005-0000-0000-000064BA0000}"/>
    <cellStyle name="40% - Dekorfärg6 3 5 5_Tabell 6a K" xfId="19956" xr:uid="{00000000-0005-0000-0000-000065BA0000}"/>
    <cellStyle name="40% - Dekorfärg6 3 5 6" xfId="9278" xr:uid="{00000000-0005-0000-0000-000066BA0000}"/>
    <cellStyle name="40% - Dekorfärg6 3 5 6 2" xfId="53887" xr:uid="{00000000-0005-0000-0000-000067BA0000}"/>
    <cellStyle name="40% - Dekorfärg6 3 5 6 2 2" xfId="53888" xr:uid="{00000000-0005-0000-0000-000068BA0000}"/>
    <cellStyle name="40% - Dekorfärg6 3 5 6 3" xfId="53889" xr:uid="{00000000-0005-0000-0000-000069BA0000}"/>
    <cellStyle name="40% - Dekorfärg6 3 5 7" xfId="26775" xr:uid="{00000000-0005-0000-0000-00006ABA0000}"/>
    <cellStyle name="40% - Dekorfärg6 3 5 8" xfId="53890" xr:uid="{00000000-0005-0000-0000-00006BBA0000}"/>
    <cellStyle name="40% - Dekorfärg6 3 5_Tabell 6a K" xfId="23219" xr:uid="{00000000-0005-0000-0000-00006CBA0000}"/>
    <cellStyle name="40% - Dekorfärg6 3 6" xfId="605" xr:uid="{00000000-0005-0000-0000-00006DBA0000}"/>
    <cellStyle name="40% - Dekorfärg6 3 6 2" xfId="2125" xr:uid="{00000000-0005-0000-0000-00006EBA0000}"/>
    <cellStyle name="40% - Dekorfärg6 3 6 2 2" xfId="4317" xr:uid="{00000000-0005-0000-0000-00006FBA0000}"/>
    <cellStyle name="40% - Dekorfärg6 3 6 2 2 2" xfId="8703" xr:uid="{00000000-0005-0000-0000-000070BA0000}"/>
    <cellStyle name="40% - Dekorfärg6 3 6 2 2 2 2" xfId="17588" xr:uid="{00000000-0005-0000-0000-000071BA0000}"/>
    <cellStyle name="40% - Dekorfärg6 3 6 2 2 2 2 2" xfId="53891" xr:uid="{00000000-0005-0000-0000-000072BA0000}"/>
    <cellStyle name="40% - Dekorfärg6 3 6 2 2 2 3" xfId="35085" xr:uid="{00000000-0005-0000-0000-000073BA0000}"/>
    <cellStyle name="40% - Dekorfärg6 3 6 2 2 2_Tabell 6a K" xfId="17893" xr:uid="{00000000-0005-0000-0000-000074BA0000}"/>
    <cellStyle name="40% - Dekorfärg6 3 6 2 2 3" xfId="13202" xr:uid="{00000000-0005-0000-0000-000075BA0000}"/>
    <cellStyle name="40% - Dekorfärg6 3 6 2 2 4" xfId="30699" xr:uid="{00000000-0005-0000-0000-000076BA0000}"/>
    <cellStyle name="40% - Dekorfärg6 3 6 2 2_Tabell 6a K" xfId="18627" xr:uid="{00000000-0005-0000-0000-000077BA0000}"/>
    <cellStyle name="40% - Dekorfärg6 3 6 2 3" xfId="6510" xr:uid="{00000000-0005-0000-0000-000078BA0000}"/>
    <cellStyle name="40% - Dekorfärg6 3 6 2 3 2" xfId="15395" xr:uid="{00000000-0005-0000-0000-000079BA0000}"/>
    <cellStyle name="40% - Dekorfärg6 3 6 2 3 3" xfId="32892" xr:uid="{00000000-0005-0000-0000-00007ABA0000}"/>
    <cellStyle name="40% - Dekorfärg6 3 6 2 3_Tabell 6a K" xfId="25248" xr:uid="{00000000-0005-0000-0000-00007BBA0000}"/>
    <cellStyle name="40% - Dekorfärg6 3 6 2 4" xfId="11010" xr:uid="{00000000-0005-0000-0000-00007CBA0000}"/>
    <cellStyle name="40% - Dekorfärg6 3 6 2 4 2" xfId="53892" xr:uid="{00000000-0005-0000-0000-00007DBA0000}"/>
    <cellStyle name="40% - Dekorfärg6 3 6 2 4 2 2" xfId="53893" xr:uid="{00000000-0005-0000-0000-00007EBA0000}"/>
    <cellStyle name="40% - Dekorfärg6 3 6 2 4 3" xfId="53894" xr:uid="{00000000-0005-0000-0000-00007FBA0000}"/>
    <cellStyle name="40% - Dekorfärg6 3 6 2 5" xfId="28507" xr:uid="{00000000-0005-0000-0000-000080BA0000}"/>
    <cellStyle name="40% - Dekorfärg6 3 6 2 6" xfId="53895" xr:uid="{00000000-0005-0000-0000-000081BA0000}"/>
    <cellStyle name="40% - Dekorfärg6 3 6 2_Tabell 6a K" xfId="17932" xr:uid="{00000000-0005-0000-0000-000082BA0000}"/>
    <cellStyle name="40% - Dekorfärg6 3 6 3" xfId="2797" xr:uid="{00000000-0005-0000-0000-000083BA0000}"/>
    <cellStyle name="40% - Dekorfärg6 3 6 3 2" xfId="7183" xr:uid="{00000000-0005-0000-0000-000084BA0000}"/>
    <cellStyle name="40% - Dekorfärg6 3 6 3 2 2" xfId="16068" xr:uid="{00000000-0005-0000-0000-000085BA0000}"/>
    <cellStyle name="40% - Dekorfärg6 3 6 3 2 3" xfId="33565" xr:uid="{00000000-0005-0000-0000-000086BA0000}"/>
    <cellStyle name="40% - Dekorfärg6 3 6 3 2_Tabell 6a K" xfId="19990" xr:uid="{00000000-0005-0000-0000-000087BA0000}"/>
    <cellStyle name="40% - Dekorfärg6 3 6 3 3" xfId="11682" xr:uid="{00000000-0005-0000-0000-000088BA0000}"/>
    <cellStyle name="40% - Dekorfärg6 3 6 3 3 2" xfId="53896" xr:uid="{00000000-0005-0000-0000-000089BA0000}"/>
    <cellStyle name="40% - Dekorfärg6 3 6 3 3 2 2" xfId="53897" xr:uid="{00000000-0005-0000-0000-00008ABA0000}"/>
    <cellStyle name="40% - Dekorfärg6 3 6 3 3 3" xfId="53898" xr:uid="{00000000-0005-0000-0000-00008BBA0000}"/>
    <cellStyle name="40% - Dekorfärg6 3 6 3 4" xfId="29179" xr:uid="{00000000-0005-0000-0000-00008CBA0000}"/>
    <cellStyle name="40% - Dekorfärg6 3 6 3 5" xfId="53899" xr:uid="{00000000-0005-0000-0000-00008DBA0000}"/>
    <cellStyle name="40% - Dekorfärg6 3 6 3_Tabell 6a K" xfId="18125" xr:uid="{00000000-0005-0000-0000-00008EBA0000}"/>
    <cellStyle name="40% - Dekorfärg6 3 6 4" xfId="4990" xr:uid="{00000000-0005-0000-0000-00008FBA0000}"/>
    <cellStyle name="40% - Dekorfärg6 3 6 4 2" xfId="13875" xr:uid="{00000000-0005-0000-0000-000090BA0000}"/>
    <cellStyle name="40% - Dekorfärg6 3 6 4 3" xfId="31372" xr:uid="{00000000-0005-0000-0000-000091BA0000}"/>
    <cellStyle name="40% - Dekorfärg6 3 6 4_Tabell 6a K" xfId="26446" xr:uid="{00000000-0005-0000-0000-000092BA0000}"/>
    <cellStyle name="40% - Dekorfärg6 3 6 5" xfId="9490" xr:uid="{00000000-0005-0000-0000-000093BA0000}"/>
    <cellStyle name="40% - Dekorfärg6 3 6 5 2" xfId="53900" xr:uid="{00000000-0005-0000-0000-000094BA0000}"/>
    <cellStyle name="40% - Dekorfärg6 3 6 5 2 2" xfId="53901" xr:uid="{00000000-0005-0000-0000-000095BA0000}"/>
    <cellStyle name="40% - Dekorfärg6 3 6 5 3" xfId="53902" xr:uid="{00000000-0005-0000-0000-000096BA0000}"/>
    <cellStyle name="40% - Dekorfärg6 3 6 6" xfId="26987" xr:uid="{00000000-0005-0000-0000-000097BA0000}"/>
    <cellStyle name="40% - Dekorfärg6 3 6 7" xfId="53903" xr:uid="{00000000-0005-0000-0000-000098BA0000}"/>
    <cellStyle name="40% - Dekorfärg6 3 6_Tabell 6a K" xfId="23042" xr:uid="{00000000-0005-0000-0000-000099BA0000}"/>
    <cellStyle name="40% - Dekorfärg6 3 7" xfId="1029" xr:uid="{00000000-0005-0000-0000-00009ABA0000}"/>
    <cellStyle name="40% - Dekorfärg6 3 7 2" xfId="2126" xr:uid="{00000000-0005-0000-0000-00009BBA0000}"/>
    <cellStyle name="40% - Dekorfärg6 3 7 2 2" xfId="4318" xr:uid="{00000000-0005-0000-0000-00009CBA0000}"/>
    <cellStyle name="40% - Dekorfärg6 3 7 2 2 2" xfId="8704" xr:uid="{00000000-0005-0000-0000-00009DBA0000}"/>
    <cellStyle name="40% - Dekorfärg6 3 7 2 2 2 2" xfId="17589" xr:uid="{00000000-0005-0000-0000-00009EBA0000}"/>
    <cellStyle name="40% - Dekorfärg6 3 7 2 2 2 2 2" xfId="53904" xr:uid="{00000000-0005-0000-0000-00009FBA0000}"/>
    <cellStyle name="40% - Dekorfärg6 3 7 2 2 2 3" xfId="35086" xr:uid="{00000000-0005-0000-0000-0000A0BA0000}"/>
    <cellStyle name="40% - Dekorfärg6 3 7 2 2 2_Tabell 6a K" xfId="26309" xr:uid="{00000000-0005-0000-0000-0000A1BA0000}"/>
    <cellStyle name="40% - Dekorfärg6 3 7 2 2 3" xfId="13203" xr:uid="{00000000-0005-0000-0000-0000A2BA0000}"/>
    <cellStyle name="40% - Dekorfärg6 3 7 2 2 4" xfId="30700" xr:uid="{00000000-0005-0000-0000-0000A3BA0000}"/>
    <cellStyle name="40% - Dekorfärg6 3 7 2 2_Tabell 6a K" xfId="19530" xr:uid="{00000000-0005-0000-0000-0000A4BA0000}"/>
    <cellStyle name="40% - Dekorfärg6 3 7 2 3" xfId="6511" xr:uid="{00000000-0005-0000-0000-0000A5BA0000}"/>
    <cellStyle name="40% - Dekorfärg6 3 7 2 3 2" xfId="15396" xr:uid="{00000000-0005-0000-0000-0000A6BA0000}"/>
    <cellStyle name="40% - Dekorfärg6 3 7 2 3 3" xfId="32893" xr:uid="{00000000-0005-0000-0000-0000A7BA0000}"/>
    <cellStyle name="40% - Dekorfärg6 3 7 2 3_Tabell 6a K" xfId="19309" xr:uid="{00000000-0005-0000-0000-0000A8BA0000}"/>
    <cellStyle name="40% - Dekorfärg6 3 7 2 4" xfId="11011" xr:uid="{00000000-0005-0000-0000-0000A9BA0000}"/>
    <cellStyle name="40% - Dekorfärg6 3 7 2 4 2" xfId="53905" xr:uid="{00000000-0005-0000-0000-0000AABA0000}"/>
    <cellStyle name="40% - Dekorfärg6 3 7 2 4 2 2" xfId="53906" xr:uid="{00000000-0005-0000-0000-0000ABBA0000}"/>
    <cellStyle name="40% - Dekorfärg6 3 7 2 4 3" xfId="53907" xr:uid="{00000000-0005-0000-0000-0000ACBA0000}"/>
    <cellStyle name="40% - Dekorfärg6 3 7 2 5" xfId="28508" xr:uid="{00000000-0005-0000-0000-0000ADBA0000}"/>
    <cellStyle name="40% - Dekorfärg6 3 7 2 6" xfId="53908" xr:uid="{00000000-0005-0000-0000-0000AEBA0000}"/>
    <cellStyle name="40% - Dekorfärg6 3 7 2_Tabell 6a K" xfId="23297" xr:uid="{00000000-0005-0000-0000-0000AFBA0000}"/>
    <cellStyle name="40% - Dekorfärg6 3 7 3" xfId="3221" xr:uid="{00000000-0005-0000-0000-0000B0BA0000}"/>
    <cellStyle name="40% - Dekorfärg6 3 7 3 2" xfId="7607" xr:uid="{00000000-0005-0000-0000-0000B1BA0000}"/>
    <cellStyle name="40% - Dekorfärg6 3 7 3 2 2" xfId="16492" xr:uid="{00000000-0005-0000-0000-0000B2BA0000}"/>
    <cellStyle name="40% - Dekorfärg6 3 7 3 2 3" xfId="33989" xr:uid="{00000000-0005-0000-0000-0000B3BA0000}"/>
    <cellStyle name="40% - Dekorfärg6 3 7 3 2_Tabell 6a K" xfId="23067" xr:uid="{00000000-0005-0000-0000-0000B4BA0000}"/>
    <cellStyle name="40% - Dekorfärg6 3 7 3 3" xfId="12106" xr:uid="{00000000-0005-0000-0000-0000B5BA0000}"/>
    <cellStyle name="40% - Dekorfärg6 3 7 3 3 2" xfId="53909" xr:uid="{00000000-0005-0000-0000-0000B6BA0000}"/>
    <cellStyle name="40% - Dekorfärg6 3 7 3 3 2 2" xfId="53910" xr:uid="{00000000-0005-0000-0000-0000B7BA0000}"/>
    <cellStyle name="40% - Dekorfärg6 3 7 3 3 3" xfId="53911" xr:uid="{00000000-0005-0000-0000-0000B8BA0000}"/>
    <cellStyle name="40% - Dekorfärg6 3 7 3 4" xfId="29603" xr:uid="{00000000-0005-0000-0000-0000B9BA0000}"/>
    <cellStyle name="40% - Dekorfärg6 3 7 3 5" xfId="53912" xr:uid="{00000000-0005-0000-0000-0000BABA0000}"/>
    <cellStyle name="40% - Dekorfärg6 3 7 3_Tabell 6a K" xfId="19042" xr:uid="{00000000-0005-0000-0000-0000BBBA0000}"/>
    <cellStyle name="40% - Dekorfärg6 3 7 4" xfId="5414" xr:uid="{00000000-0005-0000-0000-0000BCBA0000}"/>
    <cellStyle name="40% - Dekorfärg6 3 7 4 2" xfId="14299" xr:uid="{00000000-0005-0000-0000-0000BDBA0000}"/>
    <cellStyle name="40% - Dekorfärg6 3 7 4 3" xfId="31796" xr:uid="{00000000-0005-0000-0000-0000BEBA0000}"/>
    <cellStyle name="40% - Dekorfärg6 3 7 4_Tabell 6a K" xfId="19957" xr:uid="{00000000-0005-0000-0000-0000BFBA0000}"/>
    <cellStyle name="40% - Dekorfärg6 3 7 5" xfId="9914" xr:uid="{00000000-0005-0000-0000-0000C0BA0000}"/>
    <cellStyle name="40% - Dekorfärg6 3 7 5 2" xfId="53913" xr:uid="{00000000-0005-0000-0000-0000C1BA0000}"/>
    <cellStyle name="40% - Dekorfärg6 3 7 5 2 2" xfId="53914" xr:uid="{00000000-0005-0000-0000-0000C2BA0000}"/>
    <cellStyle name="40% - Dekorfärg6 3 7 5 3" xfId="53915" xr:uid="{00000000-0005-0000-0000-0000C3BA0000}"/>
    <cellStyle name="40% - Dekorfärg6 3 7 6" xfId="27411" xr:uid="{00000000-0005-0000-0000-0000C4BA0000}"/>
    <cellStyle name="40% - Dekorfärg6 3 7 7" xfId="53916" xr:uid="{00000000-0005-0000-0000-0000C5BA0000}"/>
    <cellStyle name="40% - Dekorfärg6 3 7_Tabell 6a K" xfId="19264" xr:uid="{00000000-0005-0000-0000-0000C6BA0000}"/>
    <cellStyle name="40% - Dekorfärg6 3 8" xfId="2107" xr:uid="{00000000-0005-0000-0000-0000C7BA0000}"/>
    <cellStyle name="40% - Dekorfärg6 3 8 2" xfId="4299" xr:uid="{00000000-0005-0000-0000-0000C8BA0000}"/>
    <cellStyle name="40% - Dekorfärg6 3 8 2 2" xfId="8685" xr:uid="{00000000-0005-0000-0000-0000C9BA0000}"/>
    <cellStyle name="40% - Dekorfärg6 3 8 2 2 2" xfId="17570" xr:uid="{00000000-0005-0000-0000-0000CABA0000}"/>
    <cellStyle name="40% - Dekorfärg6 3 8 2 2 2 2" xfId="53917" xr:uid="{00000000-0005-0000-0000-0000CBBA0000}"/>
    <cellStyle name="40% - Dekorfärg6 3 8 2 2 3" xfId="35067" xr:uid="{00000000-0005-0000-0000-0000CCBA0000}"/>
    <cellStyle name="40% - Dekorfärg6 3 8 2 2_Tabell 6a K" xfId="24134" xr:uid="{00000000-0005-0000-0000-0000CDBA0000}"/>
    <cellStyle name="40% - Dekorfärg6 3 8 2 3" xfId="13184" xr:uid="{00000000-0005-0000-0000-0000CEBA0000}"/>
    <cellStyle name="40% - Dekorfärg6 3 8 2 4" xfId="30681" xr:uid="{00000000-0005-0000-0000-0000CFBA0000}"/>
    <cellStyle name="40% - Dekorfärg6 3 8 2_Tabell 6a K" xfId="21696" xr:uid="{00000000-0005-0000-0000-0000D0BA0000}"/>
    <cellStyle name="40% - Dekorfärg6 3 8 3" xfId="6492" xr:uid="{00000000-0005-0000-0000-0000D1BA0000}"/>
    <cellStyle name="40% - Dekorfärg6 3 8 3 2" xfId="15377" xr:uid="{00000000-0005-0000-0000-0000D2BA0000}"/>
    <cellStyle name="40% - Dekorfärg6 3 8 3 3" xfId="32874" xr:uid="{00000000-0005-0000-0000-0000D3BA0000}"/>
    <cellStyle name="40% - Dekorfärg6 3 8 3_Tabell 6a K" xfId="22009" xr:uid="{00000000-0005-0000-0000-0000D4BA0000}"/>
    <cellStyle name="40% - Dekorfärg6 3 8 4" xfId="10992" xr:uid="{00000000-0005-0000-0000-0000D5BA0000}"/>
    <cellStyle name="40% - Dekorfärg6 3 8 4 2" xfId="53918" xr:uid="{00000000-0005-0000-0000-0000D6BA0000}"/>
    <cellStyle name="40% - Dekorfärg6 3 8 4 2 2" xfId="53919" xr:uid="{00000000-0005-0000-0000-0000D7BA0000}"/>
    <cellStyle name="40% - Dekorfärg6 3 8 4 3" xfId="53920" xr:uid="{00000000-0005-0000-0000-0000D8BA0000}"/>
    <cellStyle name="40% - Dekorfärg6 3 8 5" xfId="28489" xr:uid="{00000000-0005-0000-0000-0000D9BA0000}"/>
    <cellStyle name="40% - Dekorfärg6 3 8 6" xfId="53921" xr:uid="{00000000-0005-0000-0000-0000DABA0000}"/>
    <cellStyle name="40% - Dekorfärg6 3 8_Tabell 6a K" xfId="23328" xr:uid="{00000000-0005-0000-0000-0000DBBA0000}"/>
    <cellStyle name="40% - Dekorfärg6 3 9" xfId="2373" xr:uid="{00000000-0005-0000-0000-0000DCBA0000}"/>
    <cellStyle name="40% - Dekorfärg6 3 9 2" xfId="6759" xr:uid="{00000000-0005-0000-0000-0000DDBA0000}"/>
    <cellStyle name="40% - Dekorfärg6 3 9 2 2" xfId="15644" xr:uid="{00000000-0005-0000-0000-0000DEBA0000}"/>
    <cellStyle name="40% - Dekorfärg6 3 9 2 3" xfId="33141" xr:uid="{00000000-0005-0000-0000-0000DFBA0000}"/>
    <cellStyle name="40% - Dekorfärg6 3 9 2_Tabell 6a K" xfId="22512" xr:uid="{00000000-0005-0000-0000-0000E0BA0000}"/>
    <cellStyle name="40% - Dekorfärg6 3 9 3" xfId="11258" xr:uid="{00000000-0005-0000-0000-0000E1BA0000}"/>
    <cellStyle name="40% - Dekorfärg6 3 9 3 2" xfId="53922" xr:uid="{00000000-0005-0000-0000-0000E2BA0000}"/>
    <cellStyle name="40% - Dekorfärg6 3 9 3 2 2" xfId="53923" xr:uid="{00000000-0005-0000-0000-0000E3BA0000}"/>
    <cellStyle name="40% - Dekorfärg6 3 9 3 3" xfId="53924" xr:uid="{00000000-0005-0000-0000-0000E4BA0000}"/>
    <cellStyle name="40% - Dekorfärg6 3 9 4" xfId="28755" xr:uid="{00000000-0005-0000-0000-0000E5BA0000}"/>
    <cellStyle name="40% - Dekorfärg6 3 9 5" xfId="53925" xr:uid="{00000000-0005-0000-0000-0000E6BA0000}"/>
    <cellStyle name="40% - Dekorfärg6 3 9_Tabell 6a K" xfId="25870" xr:uid="{00000000-0005-0000-0000-0000E7BA0000}"/>
    <cellStyle name="40% - Dekorfärg6 3_Tabell 6a K" xfId="19352" xr:uid="{00000000-0005-0000-0000-0000E8BA0000}"/>
    <cellStyle name="40% - Dekorfärg6 4" xfId="309" xr:uid="{00000000-0005-0000-0000-0000E9BA0000}"/>
    <cellStyle name="40% - Dekorfärg6 4 10" xfId="53926" xr:uid="{00000000-0005-0000-0000-0000EABA0000}"/>
    <cellStyle name="40% - Dekorfärg6 4 11" xfId="53927" xr:uid="{00000000-0005-0000-0000-0000EBBA0000}"/>
    <cellStyle name="40% - Dekorfärg6 4 2" xfId="521" xr:uid="{00000000-0005-0000-0000-0000ECBA0000}"/>
    <cellStyle name="40% - Dekorfärg6 4 2 2" xfId="945" xr:uid="{00000000-0005-0000-0000-0000EDBA0000}"/>
    <cellStyle name="40% - Dekorfärg6 4 2 2 2" xfId="2129" xr:uid="{00000000-0005-0000-0000-0000EEBA0000}"/>
    <cellStyle name="40% - Dekorfärg6 4 2 2 2 2" xfId="4321" xr:uid="{00000000-0005-0000-0000-0000EFBA0000}"/>
    <cellStyle name="40% - Dekorfärg6 4 2 2 2 2 2" xfId="8707" xr:uid="{00000000-0005-0000-0000-0000F0BA0000}"/>
    <cellStyle name="40% - Dekorfärg6 4 2 2 2 2 2 2" xfId="17592" xr:uid="{00000000-0005-0000-0000-0000F1BA0000}"/>
    <cellStyle name="40% - Dekorfärg6 4 2 2 2 2 2 2 2" xfId="53928" xr:uid="{00000000-0005-0000-0000-0000F2BA0000}"/>
    <cellStyle name="40% - Dekorfärg6 4 2 2 2 2 2 3" xfId="35089" xr:uid="{00000000-0005-0000-0000-0000F3BA0000}"/>
    <cellStyle name="40% - Dekorfärg6 4 2 2 2 2 2_Tabell 6a K" xfId="24226" xr:uid="{00000000-0005-0000-0000-0000F4BA0000}"/>
    <cellStyle name="40% - Dekorfärg6 4 2 2 2 2 3" xfId="13206" xr:uid="{00000000-0005-0000-0000-0000F5BA0000}"/>
    <cellStyle name="40% - Dekorfärg6 4 2 2 2 2 4" xfId="30703" xr:uid="{00000000-0005-0000-0000-0000F6BA0000}"/>
    <cellStyle name="40% - Dekorfärg6 4 2 2 2 2_Tabell 6a K" xfId="20797" xr:uid="{00000000-0005-0000-0000-0000F7BA0000}"/>
    <cellStyle name="40% - Dekorfärg6 4 2 2 2 3" xfId="6514" xr:uid="{00000000-0005-0000-0000-0000F8BA0000}"/>
    <cellStyle name="40% - Dekorfärg6 4 2 2 2 3 2" xfId="15399" xr:uid="{00000000-0005-0000-0000-0000F9BA0000}"/>
    <cellStyle name="40% - Dekorfärg6 4 2 2 2 3 3" xfId="32896" xr:uid="{00000000-0005-0000-0000-0000FABA0000}"/>
    <cellStyle name="40% - Dekorfärg6 4 2 2 2 3_Tabell 6a K" xfId="21557" xr:uid="{00000000-0005-0000-0000-0000FBBA0000}"/>
    <cellStyle name="40% - Dekorfärg6 4 2 2 2 4" xfId="11014" xr:uid="{00000000-0005-0000-0000-0000FCBA0000}"/>
    <cellStyle name="40% - Dekorfärg6 4 2 2 2 4 2" xfId="53929" xr:uid="{00000000-0005-0000-0000-0000FDBA0000}"/>
    <cellStyle name="40% - Dekorfärg6 4 2 2 2 4 2 2" xfId="53930" xr:uid="{00000000-0005-0000-0000-0000FEBA0000}"/>
    <cellStyle name="40% - Dekorfärg6 4 2 2 2 4 3" xfId="53931" xr:uid="{00000000-0005-0000-0000-0000FFBA0000}"/>
    <cellStyle name="40% - Dekorfärg6 4 2 2 2 5" xfId="28511" xr:uid="{00000000-0005-0000-0000-000000BB0000}"/>
    <cellStyle name="40% - Dekorfärg6 4 2 2 2 6" xfId="53932" xr:uid="{00000000-0005-0000-0000-000001BB0000}"/>
    <cellStyle name="40% - Dekorfärg6 4 2 2 2_Tabell 6a K" xfId="26037" xr:uid="{00000000-0005-0000-0000-000002BB0000}"/>
    <cellStyle name="40% - Dekorfärg6 4 2 2 3" xfId="3137" xr:uid="{00000000-0005-0000-0000-000003BB0000}"/>
    <cellStyle name="40% - Dekorfärg6 4 2 2 3 2" xfId="7523" xr:uid="{00000000-0005-0000-0000-000004BB0000}"/>
    <cellStyle name="40% - Dekorfärg6 4 2 2 3 2 2" xfId="16408" xr:uid="{00000000-0005-0000-0000-000005BB0000}"/>
    <cellStyle name="40% - Dekorfärg6 4 2 2 3 2 3" xfId="33905" xr:uid="{00000000-0005-0000-0000-000006BB0000}"/>
    <cellStyle name="40% - Dekorfärg6 4 2 2 3 2_Tabell 6a K" xfId="22825" xr:uid="{00000000-0005-0000-0000-000007BB0000}"/>
    <cellStyle name="40% - Dekorfärg6 4 2 2 3 3" xfId="12022" xr:uid="{00000000-0005-0000-0000-000008BB0000}"/>
    <cellStyle name="40% - Dekorfärg6 4 2 2 3 3 2" xfId="53933" xr:uid="{00000000-0005-0000-0000-000009BB0000}"/>
    <cellStyle name="40% - Dekorfärg6 4 2 2 3 3 2 2" xfId="53934" xr:uid="{00000000-0005-0000-0000-00000ABB0000}"/>
    <cellStyle name="40% - Dekorfärg6 4 2 2 3 3 3" xfId="53935" xr:uid="{00000000-0005-0000-0000-00000BBB0000}"/>
    <cellStyle name="40% - Dekorfärg6 4 2 2 3 4" xfId="29519" xr:uid="{00000000-0005-0000-0000-00000CBB0000}"/>
    <cellStyle name="40% - Dekorfärg6 4 2 2 3 5" xfId="53936" xr:uid="{00000000-0005-0000-0000-00000DBB0000}"/>
    <cellStyle name="40% - Dekorfärg6 4 2 2 3_Tabell 6a K" xfId="18499" xr:uid="{00000000-0005-0000-0000-00000EBB0000}"/>
    <cellStyle name="40% - Dekorfärg6 4 2 2 4" xfId="5330" xr:uid="{00000000-0005-0000-0000-00000FBB0000}"/>
    <cellStyle name="40% - Dekorfärg6 4 2 2 4 2" xfId="14215" xr:uid="{00000000-0005-0000-0000-000010BB0000}"/>
    <cellStyle name="40% - Dekorfärg6 4 2 2 4 3" xfId="31712" xr:uid="{00000000-0005-0000-0000-000011BB0000}"/>
    <cellStyle name="40% - Dekorfärg6 4 2 2 4_Tabell 6a K" xfId="24299" xr:uid="{00000000-0005-0000-0000-000012BB0000}"/>
    <cellStyle name="40% - Dekorfärg6 4 2 2 5" xfId="9830" xr:uid="{00000000-0005-0000-0000-000013BB0000}"/>
    <cellStyle name="40% - Dekorfärg6 4 2 2 5 2" xfId="53937" xr:uid="{00000000-0005-0000-0000-000014BB0000}"/>
    <cellStyle name="40% - Dekorfärg6 4 2 2 5 2 2" xfId="53938" xr:uid="{00000000-0005-0000-0000-000015BB0000}"/>
    <cellStyle name="40% - Dekorfärg6 4 2 2 5 3" xfId="53939" xr:uid="{00000000-0005-0000-0000-000016BB0000}"/>
    <cellStyle name="40% - Dekorfärg6 4 2 2 6" xfId="27327" xr:uid="{00000000-0005-0000-0000-000017BB0000}"/>
    <cellStyle name="40% - Dekorfärg6 4 2 2 7" xfId="53940" xr:uid="{00000000-0005-0000-0000-000018BB0000}"/>
    <cellStyle name="40% - Dekorfärg6 4 2 2_Tabell 6a K" xfId="20030" xr:uid="{00000000-0005-0000-0000-000019BB0000}"/>
    <cellStyle name="40% - Dekorfärg6 4 2 3" xfId="2128" xr:uid="{00000000-0005-0000-0000-00001ABB0000}"/>
    <cellStyle name="40% - Dekorfärg6 4 2 3 2" xfId="4320" xr:uid="{00000000-0005-0000-0000-00001BBB0000}"/>
    <cellStyle name="40% - Dekorfärg6 4 2 3 2 2" xfId="8706" xr:uid="{00000000-0005-0000-0000-00001CBB0000}"/>
    <cellStyle name="40% - Dekorfärg6 4 2 3 2 2 2" xfId="17591" xr:uid="{00000000-0005-0000-0000-00001DBB0000}"/>
    <cellStyle name="40% - Dekorfärg6 4 2 3 2 2 2 2" xfId="53941" xr:uid="{00000000-0005-0000-0000-00001EBB0000}"/>
    <cellStyle name="40% - Dekorfärg6 4 2 3 2 2 3" xfId="35088" xr:uid="{00000000-0005-0000-0000-00001FBB0000}"/>
    <cellStyle name="40% - Dekorfärg6 4 2 3 2 2_Tabell 6a K" xfId="22968" xr:uid="{00000000-0005-0000-0000-000020BB0000}"/>
    <cellStyle name="40% - Dekorfärg6 4 2 3 2 3" xfId="13205" xr:uid="{00000000-0005-0000-0000-000021BB0000}"/>
    <cellStyle name="40% - Dekorfärg6 4 2 3 2 4" xfId="30702" xr:uid="{00000000-0005-0000-0000-000022BB0000}"/>
    <cellStyle name="40% - Dekorfärg6 4 2 3 2_Tabell 6a K" xfId="20734" xr:uid="{00000000-0005-0000-0000-000023BB0000}"/>
    <cellStyle name="40% - Dekorfärg6 4 2 3 3" xfId="6513" xr:uid="{00000000-0005-0000-0000-000024BB0000}"/>
    <cellStyle name="40% - Dekorfärg6 4 2 3 3 2" xfId="15398" xr:uid="{00000000-0005-0000-0000-000025BB0000}"/>
    <cellStyle name="40% - Dekorfärg6 4 2 3 3 3" xfId="32895" xr:uid="{00000000-0005-0000-0000-000026BB0000}"/>
    <cellStyle name="40% - Dekorfärg6 4 2 3 3_Tabell 6a K" xfId="19972" xr:uid="{00000000-0005-0000-0000-000027BB0000}"/>
    <cellStyle name="40% - Dekorfärg6 4 2 3 4" xfId="11013" xr:uid="{00000000-0005-0000-0000-000028BB0000}"/>
    <cellStyle name="40% - Dekorfärg6 4 2 3 4 2" xfId="53942" xr:uid="{00000000-0005-0000-0000-000029BB0000}"/>
    <cellStyle name="40% - Dekorfärg6 4 2 3 4 2 2" xfId="53943" xr:uid="{00000000-0005-0000-0000-00002ABB0000}"/>
    <cellStyle name="40% - Dekorfärg6 4 2 3 4 3" xfId="53944" xr:uid="{00000000-0005-0000-0000-00002BBB0000}"/>
    <cellStyle name="40% - Dekorfärg6 4 2 3 5" xfId="28510" xr:uid="{00000000-0005-0000-0000-00002CBB0000}"/>
    <cellStyle name="40% - Dekorfärg6 4 2 3 6" xfId="53945" xr:uid="{00000000-0005-0000-0000-00002DBB0000}"/>
    <cellStyle name="40% - Dekorfärg6 4 2 3_Tabell 6a K" xfId="22200" xr:uid="{00000000-0005-0000-0000-00002EBB0000}"/>
    <cellStyle name="40% - Dekorfärg6 4 2 4" xfId="2713" xr:uid="{00000000-0005-0000-0000-00002FBB0000}"/>
    <cellStyle name="40% - Dekorfärg6 4 2 4 2" xfId="7099" xr:uid="{00000000-0005-0000-0000-000030BB0000}"/>
    <cellStyle name="40% - Dekorfärg6 4 2 4 2 2" xfId="15984" xr:uid="{00000000-0005-0000-0000-000031BB0000}"/>
    <cellStyle name="40% - Dekorfärg6 4 2 4 2 3" xfId="33481" xr:uid="{00000000-0005-0000-0000-000032BB0000}"/>
    <cellStyle name="40% - Dekorfärg6 4 2 4 2_Tabell 6a K" xfId="25076" xr:uid="{00000000-0005-0000-0000-000033BB0000}"/>
    <cellStyle name="40% - Dekorfärg6 4 2 4 3" xfId="11598" xr:uid="{00000000-0005-0000-0000-000034BB0000}"/>
    <cellStyle name="40% - Dekorfärg6 4 2 4 3 2" xfId="53946" xr:uid="{00000000-0005-0000-0000-000035BB0000}"/>
    <cellStyle name="40% - Dekorfärg6 4 2 4 3 2 2" xfId="53947" xr:uid="{00000000-0005-0000-0000-000036BB0000}"/>
    <cellStyle name="40% - Dekorfärg6 4 2 4 3 3" xfId="53948" xr:uid="{00000000-0005-0000-0000-000037BB0000}"/>
    <cellStyle name="40% - Dekorfärg6 4 2 4 4" xfId="29095" xr:uid="{00000000-0005-0000-0000-000038BB0000}"/>
    <cellStyle name="40% - Dekorfärg6 4 2 4 5" xfId="53949" xr:uid="{00000000-0005-0000-0000-000039BB0000}"/>
    <cellStyle name="40% - Dekorfärg6 4 2 4_Tabell 6a K" xfId="18031" xr:uid="{00000000-0005-0000-0000-00003ABB0000}"/>
    <cellStyle name="40% - Dekorfärg6 4 2 5" xfId="4906" xr:uid="{00000000-0005-0000-0000-00003BBB0000}"/>
    <cellStyle name="40% - Dekorfärg6 4 2 5 2" xfId="13791" xr:uid="{00000000-0005-0000-0000-00003CBB0000}"/>
    <cellStyle name="40% - Dekorfärg6 4 2 5 3" xfId="31288" xr:uid="{00000000-0005-0000-0000-00003DBB0000}"/>
    <cellStyle name="40% - Dekorfärg6 4 2 5_Tabell 6a K" xfId="26468" xr:uid="{00000000-0005-0000-0000-00003EBB0000}"/>
    <cellStyle name="40% - Dekorfärg6 4 2 6" xfId="9406" xr:uid="{00000000-0005-0000-0000-00003FBB0000}"/>
    <cellStyle name="40% - Dekorfärg6 4 2 6 2" xfId="53950" xr:uid="{00000000-0005-0000-0000-000040BB0000}"/>
    <cellStyle name="40% - Dekorfärg6 4 2 6 2 2" xfId="53951" xr:uid="{00000000-0005-0000-0000-000041BB0000}"/>
    <cellStyle name="40% - Dekorfärg6 4 2 6 3" xfId="53952" xr:uid="{00000000-0005-0000-0000-000042BB0000}"/>
    <cellStyle name="40% - Dekorfärg6 4 2 7" xfId="26903" xr:uid="{00000000-0005-0000-0000-000043BB0000}"/>
    <cellStyle name="40% - Dekorfärg6 4 2 8" xfId="53953" xr:uid="{00000000-0005-0000-0000-000044BB0000}"/>
    <cellStyle name="40% - Dekorfärg6 4 2_Tabell 6a K" xfId="22127" xr:uid="{00000000-0005-0000-0000-000045BB0000}"/>
    <cellStyle name="40% - Dekorfärg6 4 3" xfId="733" xr:uid="{00000000-0005-0000-0000-000046BB0000}"/>
    <cellStyle name="40% - Dekorfärg6 4 3 2" xfId="2130" xr:uid="{00000000-0005-0000-0000-000047BB0000}"/>
    <cellStyle name="40% - Dekorfärg6 4 3 2 2" xfId="4322" xr:uid="{00000000-0005-0000-0000-000048BB0000}"/>
    <cellStyle name="40% - Dekorfärg6 4 3 2 2 2" xfId="8708" xr:uid="{00000000-0005-0000-0000-000049BB0000}"/>
    <cellStyle name="40% - Dekorfärg6 4 3 2 2 2 2" xfId="17593" xr:uid="{00000000-0005-0000-0000-00004ABB0000}"/>
    <cellStyle name="40% - Dekorfärg6 4 3 2 2 2 2 2" xfId="53954" xr:uid="{00000000-0005-0000-0000-00004BBB0000}"/>
    <cellStyle name="40% - Dekorfärg6 4 3 2 2 2 3" xfId="35090" xr:uid="{00000000-0005-0000-0000-00004CBB0000}"/>
    <cellStyle name="40% - Dekorfärg6 4 3 2 2 2_Tabell 6a K" xfId="9011" xr:uid="{00000000-0005-0000-0000-00004DBB0000}"/>
    <cellStyle name="40% - Dekorfärg6 4 3 2 2 3" xfId="13207" xr:uid="{00000000-0005-0000-0000-00004EBB0000}"/>
    <cellStyle name="40% - Dekorfärg6 4 3 2 2 4" xfId="30704" xr:uid="{00000000-0005-0000-0000-00004FBB0000}"/>
    <cellStyle name="40% - Dekorfärg6 4 3 2 2_Tabell 6a K" xfId="25138" xr:uid="{00000000-0005-0000-0000-000050BB0000}"/>
    <cellStyle name="40% - Dekorfärg6 4 3 2 3" xfId="6515" xr:uid="{00000000-0005-0000-0000-000051BB0000}"/>
    <cellStyle name="40% - Dekorfärg6 4 3 2 3 2" xfId="15400" xr:uid="{00000000-0005-0000-0000-000052BB0000}"/>
    <cellStyle name="40% - Dekorfärg6 4 3 2 3 3" xfId="32897" xr:uid="{00000000-0005-0000-0000-000053BB0000}"/>
    <cellStyle name="40% - Dekorfärg6 4 3 2 3_Tabell 6a K" xfId="22081" xr:uid="{00000000-0005-0000-0000-000054BB0000}"/>
    <cellStyle name="40% - Dekorfärg6 4 3 2 4" xfId="11015" xr:uid="{00000000-0005-0000-0000-000055BB0000}"/>
    <cellStyle name="40% - Dekorfärg6 4 3 2 4 2" xfId="53955" xr:uid="{00000000-0005-0000-0000-000056BB0000}"/>
    <cellStyle name="40% - Dekorfärg6 4 3 2 4 2 2" xfId="53956" xr:uid="{00000000-0005-0000-0000-000057BB0000}"/>
    <cellStyle name="40% - Dekorfärg6 4 3 2 4 3" xfId="53957" xr:uid="{00000000-0005-0000-0000-000058BB0000}"/>
    <cellStyle name="40% - Dekorfärg6 4 3 2 5" xfId="28512" xr:uid="{00000000-0005-0000-0000-000059BB0000}"/>
    <cellStyle name="40% - Dekorfärg6 4 3 2 6" xfId="53958" xr:uid="{00000000-0005-0000-0000-00005ABB0000}"/>
    <cellStyle name="40% - Dekorfärg6 4 3 2_Tabell 6a K" xfId="23867" xr:uid="{00000000-0005-0000-0000-00005BBB0000}"/>
    <cellStyle name="40% - Dekorfärg6 4 3 3" xfId="2925" xr:uid="{00000000-0005-0000-0000-00005CBB0000}"/>
    <cellStyle name="40% - Dekorfärg6 4 3 3 2" xfId="7311" xr:uid="{00000000-0005-0000-0000-00005DBB0000}"/>
    <cellStyle name="40% - Dekorfärg6 4 3 3 2 2" xfId="16196" xr:uid="{00000000-0005-0000-0000-00005EBB0000}"/>
    <cellStyle name="40% - Dekorfärg6 4 3 3 2 3" xfId="33693" xr:uid="{00000000-0005-0000-0000-00005FBB0000}"/>
    <cellStyle name="40% - Dekorfärg6 4 3 3 2_Tabell 6a K" xfId="20246" xr:uid="{00000000-0005-0000-0000-000060BB0000}"/>
    <cellStyle name="40% - Dekorfärg6 4 3 3 3" xfId="11810" xr:uid="{00000000-0005-0000-0000-000061BB0000}"/>
    <cellStyle name="40% - Dekorfärg6 4 3 3 3 2" xfId="53959" xr:uid="{00000000-0005-0000-0000-000062BB0000}"/>
    <cellStyle name="40% - Dekorfärg6 4 3 3 3 2 2" xfId="53960" xr:uid="{00000000-0005-0000-0000-000063BB0000}"/>
    <cellStyle name="40% - Dekorfärg6 4 3 3 3 3" xfId="53961" xr:uid="{00000000-0005-0000-0000-000064BB0000}"/>
    <cellStyle name="40% - Dekorfärg6 4 3 3 4" xfId="29307" xr:uid="{00000000-0005-0000-0000-000065BB0000}"/>
    <cellStyle name="40% - Dekorfärg6 4 3 3 5" xfId="53962" xr:uid="{00000000-0005-0000-0000-000066BB0000}"/>
    <cellStyle name="40% - Dekorfärg6 4 3 3_Tabell 6a K" xfId="22984" xr:uid="{00000000-0005-0000-0000-000067BB0000}"/>
    <cellStyle name="40% - Dekorfärg6 4 3 4" xfId="5118" xr:uid="{00000000-0005-0000-0000-000068BB0000}"/>
    <cellStyle name="40% - Dekorfärg6 4 3 4 2" xfId="14003" xr:uid="{00000000-0005-0000-0000-000069BB0000}"/>
    <cellStyle name="40% - Dekorfärg6 4 3 4 3" xfId="31500" xr:uid="{00000000-0005-0000-0000-00006ABB0000}"/>
    <cellStyle name="40% - Dekorfärg6 4 3 4_Tabell 6a K" xfId="24012" xr:uid="{00000000-0005-0000-0000-00006BBB0000}"/>
    <cellStyle name="40% - Dekorfärg6 4 3 5" xfId="9618" xr:uid="{00000000-0005-0000-0000-00006CBB0000}"/>
    <cellStyle name="40% - Dekorfärg6 4 3 5 2" xfId="53963" xr:uid="{00000000-0005-0000-0000-00006DBB0000}"/>
    <cellStyle name="40% - Dekorfärg6 4 3 5 2 2" xfId="53964" xr:uid="{00000000-0005-0000-0000-00006EBB0000}"/>
    <cellStyle name="40% - Dekorfärg6 4 3 5 3" xfId="53965" xr:uid="{00000000-0005-0000-0000-00006FBB0000}"/>
    <cellStyle name="40% - Dekorfärg6 4 3 6" xfId="27115" xr:uid="{00000000-0005-0000-0000-000070BB0000}"/>
    <cellStyle name="40% - Dekorfärg6 4 3 7" xfId="53966" xr:uid="{00000000-0005-0000-0000-000071BB0000}"/>
    <cellStyle name="40% - Dekorfärg6 4 3_Tabell 6a K" xfId="24373" xr:uid="{00000000-0005-0000-0000-000072BB0000}"/>
    <cellStyle name="40% - Dekorfärg6 4 4" xfId="1157" xr:uid="{00000000-0005-0000-0000-000073BB0000}"/>
    <cellStyle name="40% - Dekorfärg6 4 4 2" xfId="2131" xr:uid="{00000000-0005-0000-0000-000074BB0000}"/>
    <cellStyle name="40% - Dekorfärg6 4 4 2 2" xfId="4323" xr:uid="{00000000-0005-0000-0000-000075BB0000}"/>
    <cellStyle name="40% - Dekorfärg6 4 4 2 2 2" xfId="8709" xr:uid="{00000000-0005-0000-0000-000076BB0000}"/>
    <cellStyle name="40% - Dekorfärg6 4 4 2 2 2 2" xfId="17594" xr:uid="{00000000-0005-0000-0000-000077BB0000}"/>
    <cellStyle name="40% - Dekorfärg6 4 4 2 2 2 2 2" xfId="53967" xr:uid="{00000000-0005-0000-0000-000078BB0000}"/>
    <cellStyle name="40% - Dekorfärg6 4 4 2 2 2 3" xfId="35091" xr:uid="{00000000-0005-0000-0000-000079BB0000}"/>
    <cellStyle name="40% - Dekorfärg6 4 4 2 2 2_Tabell 6a K" xfId="20377" xr:uid="{00000000-0005-0000-0000-00007ABB0000}"/>
    <cellStyle name="40% - Dekorfärg6 4 4 2 2 3" xfId="13208" xr:uid="{00000000-0005-0000-0000-00007BBB0000}"/>
    <cellStyle name="40% - Dekorfärg6 4 4 2 2 4" xfId="30705" xr:uid="{00000000-0005-0000-0000-00007CBB0000}"/>
    <cellStyle name="40% - Dekorfärg6 4 4 2 2_Tabell 6a K" xfId="26036" xr:uid="{00000000-0005-0000-0000-00007DBB0000}"/>
    <cellStyle name="40% - Dekorfärg6 4 4 2 3" xfId="6516" xr:uid="{00000000-0005-0000-0000-00007EBB0000}"/>
    <cellStyle name="40% - Dekorfärg6 4 4 2 3 2" xfId="15401" xr:uid="{00000000-0005-0000-0000-00007FBB0000}"/>
    <cellStyle name="40% - Dekorfärg6 4 4 2 3 3" xfId="32898" xr:uid="{00000000-0005-0000-0000-000080BB0000}"/>
    <cellStyle name="40% - Dekorfärg6 4 4 2 3_Tabell 6a K" xfId="18205" xr:uid="{00000000-0005-0000-0000-000081BB0000}"/>
    <cellStyle name="40% - Dekorfärg6 4 4 2 4" xfId="11016" xr:uid="{00000000-0005-0000-0000-000082BB0000}"/>
    <cellStyle name="40% - Dekorfärg6 4 4 2 4 2" xfId="53968" xr:uid="{00000000-0005-0000-0000-000083BB0000}"/>
    <cellStyle name="40% - Dekorfärg6 4 4 2 4 2 2" xfId="53969" xr:uid="{00000000-0005-0000-0000-000084BB0000}"/>
    <cellStyle name="40% - Dekorfärg6 4 4 2 4 3" xfId="53970" xr:uid="{00000000-0005-0000-0000-000085BB0000}"/>
    <cellStyle name="40% - Dekorfärg6 4 4 2 5" xfId="28513" xr:uid="{00000000-0005-0000-0000-000086BB0000}"/>
    <cellStyle name="40% - Dekorfärg6 4 4 2 6" xfId="53971" xr:uid="{00000000-0005-0000-0000-000087BB0000}"/>
    <cellStyle name="40% - Dekorfärg6 4 4 2_Tabell 6a K" xfId="25504" xr:uid="{00000000-0005-0000-0000-000088BB0000}"/>
    <cellStyle name="40% - Dekorfärg6 4 4 3" xfId="3349" xr:uid="{00000000-0005-0000-0000-000089BB0000}"/>
    <cellStyle name="40% - Dekorfärg6 4 4 3 2" xfId="7735" xr:uid="{00000000-0005-0000-0000-00008ABB0000}"/>
    <cellStyle name="40% - Dekorfärg6 4 4 3 2 2" xfId="16620" xr:uid="{00000000-0005-0000-0000-00008BBB0000}"/>
    <cellStyle name="40% - Dekorfärg6 4 4 3 2 3" xfId="34117" xr:uid="{00000000-0005-0000-0000-00008CBB0000}"/>
    <cellStyle name="40% - Dekorfärg6 4 4 3 2_Tabell 6a K" xfId="21018" xr:uid="{00000000-0005-0000-0000-00008DBB0000}"/>
    <cellStyle name="40% - Dekorfärg6 4 4 3 3" xfId="12234" xr:uid="{00000000-0005-0000-0000-00008EBB0000}"/>
    <cellStyle name="40% - Dekorfärg6 4 4 3 3 2" xfId="53972" xr:uid="{00000000-0005-0000-0000-00008FBB0000}"/>
    <cellStyle name="40% - Dekorfärg6 4 4 3 3 2 2" xfId="53973" xr:uid="{00000000-0005-0000-0000-000090BB0000}"/>
    <cellStyle name="40% - Dekorfärg6 4 4 3 3 3" xfId="53974" xr:uid="{00000000-0005-0000-0000-000091BB0000}"/>
    <cellStyle name="40% - Dekorfärg6 4 4 3 4" xfId="29731" xr:uid="{00000000-0005-0000-0000-000092BB0000}"/>
    <cellStyle name="40% - Dekorfärg6 4 4 3 5" xfId="53975" xr:uid="{00000000-0005-0000-0000-000093BB0000}"/>
    <cellStyle name="40% - Dekorfärg6 4 4 3_Tabell 6a K" xfId="22708" xr:uid="{00000000-0005-0000-0000-000094BB0000}"/>
    <cellStyle name="40% - Dekorfärg6 4 4 4" xfId="5542" xr:uid="{00000000-0005-0000-0000-000095BB0000}"/>
    <cellStyle name="40% - Dekorfärg6 4 4 4 2" xfId="14427" xr:uid="{00000000-0005-0000-0000-000096BB0000}"/>
    <cellStyle name="40% - Dekorfärg6 4 4 4 3" xfId="31924" xr:uid="{00000000-0005-0000-0000-000097BB0000}"/>
    <cellStyle name="40% - Dekorfärg6 4 4 4_Tabell 6a K" xfId="19981" xr:uid="{00000000-0005-0000-0000-000098BB0000}"/>
    <cellStyle name="40% - Dekorfärg6 4 4 5" xfId="10042" xr:uid="{00000000-0005-0000-0000-000099BB0000}"/>
    <cellStyle name="40% - Dekorfärg6 4 4 5 2" xfId="53976" xr:uid="{00000000-0005-0000-0000-00009ABB0000}"/>
    <cellStyle name="40% - Dekorfärg6 4 4 5 2 2" xfId="53977" xr:uid="{00000000-0005-0000-0000-00009BBB0000}"/>
    <cellStyle name="40% - Dekorfärg6 4 4 5 3" xfId="53978" xr:uid="{00000000-0005-0000-0000-00009CBB0000}"/>
    <cellStyle name="40% - Dekorfärg6 4 4 6" xfId="27539" xr:uid="{00000000-0005-0000-0000-00009DBB0000}"/>
    <cellStyle name="40% - Dekorfärg6 4 4 7" xfId="53979" xr:uid="{00000000-0005-0000-0000-00009EBB0000}"/>
    <cellStyle name="40% - Dekorfärg6 4 4_Tabell 6a K" xfId="19997" xr:uid="{00000000-0005-0000-0000-00009FBB0000}"/>
    <cellStyle name="40% - Dekorfärg6 4 5" xfId="2127" xr:uid="{00000000-0005-0000-0000-0000A0BB0000}"/>
    <cellStyle name="40% - Dekorfärg6 4 5 2" xfId="4319" xr:uid="{00000000-0005-0000-0000-0000A1BB0000}"/>
    <cellStyle name="40% - Dekorfärg6 4 5 2 2" xfId="8705" xr:uid="{00000000-0005-0000-0000-0000A2BB0000}"/>
    <cellStyle name="40% - Dekorfärg6 4 5 2 2 2" xfId="17590" xr:uid="{00000000-0005-0000-0000-0000A3BB0000}"/>
    <cellStyle name="40% - Dekorfärg6 4 5 2 2 2 2" xfId="53980" xr:uid="{00000000-0005-0000-0000-0000A4BB0000}"/>
    <cellStyle name="40% - Dekorfärg6 4 5 2 2 3" xfId="35087" xr:uid="{00000000-0005-0000-0000-0000A5BB0000}"/>
    <cellStyle name="40% - Dekorfärg6 4 5 2 2_Tabell 6a K" xfId="19790" xr:uid="{00000000-0005-0000-0000-0000A6BB0000}"/>
    <cellStyle name="40% - Dekorfärg6 4 5 2 3" xfId="13204" xr:uid="{00000000-0005-0000-0000-0000A7BB0000}"/>
    <cellStyle name="40% - Dekorfärg6 4 5 2 4" xfId="30701" xr:uid="{00000000-0005-0000-0000-0000A8BB0000}"/>
    <cellStyle name="40% - Dekorfärg6 4 5 2_Tabell 6a K" xfId="25074" xr:uid="{00000000-0005-0000-0000-0000A9BB0000}"/>
    <cellStyle name="40% - Dekorfärg6 4 5 3" xfId="6512" xr:uid="{00000000-0005-0000-0000-0000AABB0000}"/>
    <cellStyle name="40% - Dekorfärg6 4 5 3 2" xfId="15397" xr:uid="{00000000-0005-0000-0000-0000ABBB0000}"/>
    <cellStyle name="40% - Dekorfärg6 4 5 3 3" xfId="32894" xr:uid="{00000000-0005-0000-0000-0000ACBB0000}"/>
    <cellStyle name="40% - Dekorfärg6 4 5 3_Tabell 6a K" xfId="22448" xr:uid="{00000000-0005-0000-0000-0000ADBB0000}"/>
    <cellStyle name="40% - Dekorfärg6 4 5 4" xfId="11012" xr:uid="{00000000-0005-0000-0000-0000AEBB0000}"/>
    <cellStyle name="40% - Dekorfärg6 4 5 4 2" xfId="53981" xr:uid="{00000000-0005-0000-0000-0000AFBB0000}"/>
    <cellStyle name="40% - Dekorfärg6 4 5 4 2 2" xfId="53982" xr:uid="{00000000-0005-0000-0000-0000B0BB0000}"/>
    <cellStyle name="40% - Dekorfärg6 4 5 4 3" xfId="53983" xr:uid="{00000000-0005-0000-0000-0000B1BB0000}"/>
    <cellStyle name="40% - Dekorfärg6 4 5 5" xfId="28509" xr:uid="{00000000-0005-0000-0000-0000B2BB0000}"/>
    <cellStyle name="40% - Dekorfärg6 4 5 6" xfId="53984" xr:uid="{00000000-0005-0000-0000-0000B3BB0000}"/>
    <cellStyle name="40% - Dekorfärg6 4 5_Tabell 6a K" xfId="18029" xr:uid="{00000000-0005-0000-0000-0000B4BB0000}"/>
    <cellStyle name="40% - Dekorfärg6 4 6" xfId="2501" xr:uid="{00000000-0005-0000-0000-0000B5BB0000}"/>
    <cellStyle name="40% - Dekorfärg6 4 6 2" xfId="6887" xr:uid="{00000000-0005-0000-0000-0000B6BB0000}"/>
    <cellStyle name="40% - Dekorfärg6 4 6 2 2" xfId="15772" xr:uid="{00000000-0005-0000-0000-0000B7BB0000}"/>
    <cellStyle name="40% - Dekorfärg6 4 6 2 3" xfId="33269" xr:uid="{00000000-0005-0000-0000-0000B8BB0000}"/>
    <cellStyle name="40% - Dekorfärg6 4 6 2_Tabell 6a K" xfId="23428" xr:uid="{00000000-0005-0000-0000-0000B9BB0000}"/>
    <cellStyle name="40% - Dekorfärg6 4 6 3" xfId="11386" xr:uid="{00000000-0005-0000-0000-0000BABB0000}"/>
    <cellStyle name="40% - Dekorfärg6 4 6 3 2" xfId="53985" xr:uid="{00000000-0005-0000-0000-0000BBBB0000}"/>
    <cellStyle name="40% - Dekorfärg6 4 6 3 2 2" xfId="53986" xr:uid="{00000000-0005-0000-0000-0000BCBB0000}"/>
    <cellStyle name="40% - Dekorfärg6 4 6 3 3" xfId="53987" xr:uid="{00000000-0005-0000-0000-0000BDBB0000}"/>
    <cellStyle name="40% - Dekorfärg6 4 6 4" xfId="28883" xr:uid="{00000000-0005-0000-0000-0000BEBB0000}"/>
    <cellStyle name="40% - Dekorfärg6 4 6 5" xfId="53988" xr:uid="{00000000-0005-0000-0000-0000BFBB0000}"/>
    <cellStyle name="40% - Dekorfärg6 4 6_Tabell 6a K" xfId="19354" xr:uid="{00000000-0005-0000-0000-0000C0BB0000}"/>
    <cellStyle name="40% - Dekorfärg6 4 7" xfId="4694" xr:uid="{00000000-0005-0000-0000-0000C1BB0000}"/>
    <cellStyle name="40% - Dekorfärg6 4 7 2" xfId="13579" xr:uid="{00000000-0005-0000-0000-0000C2BB0000}"/>
    <cellStyle name="40% - Dekorfärg6 4 7 3" xfId="31076" xr:uid="{00000000-0005-0000-0000-0000C3BB0000}"/>
    <cellStyle name="40% - Dekorfärg6 4 7_Tabell 6a K" xfId="26132" xr:uid="{00000000-0005-0000-0000-0000C4BB0000}"/>
    <cellStyle name="40% - Dekorfärg6 4 8" xfId="9194" xr:uid="{00000000-0005-0000-0000-0000C5BB0000}"/>
    <cellStyle name="40% - Dekorfärg6 4 8 2" xfId="53989" xr:uid="{00000000-0005-0000-0000-0000C6BB0000}"/>
    <cellStyle name="40% - Dekorfärg6 4 8 2 2" xfId="53990" xr:uid="{00000000-0005-0000-0000-0000C7BB0000}"/>
    <cellStyle name="40% - Dekorfärg6 4 8 3" xfId="53991" xr:uid="{00000000-0005-0000-0000-0000C8BB0000}"/>
    <cellStyle name="40% - Dekorfärg6 4 9" xfId="26691" xr:uid="{00000000-0005-0000-0000-0000C9BB0000}"/>
    <cellStyle name="40% - Dekorfärg6 4_Tabell 6a K" xfId="20499" xr:uid="{00000000-0005-0000-0000-0000CABB0000}"/>
    <cellStyle name="40% - Dekorfärg6 5" xfId="253" xr:uid="{00000000-0005-0000-0000-0000CBBB0000}"/>
    <cellStyle name="40% - Dekorfärg6 5 10" xfId="53992" xr:uid="{00000000-0005-0000-0000-0000CCBB0000}"/>
    <cellStyle name="40% - Dekorfärg6 5 11" xfId="53993" xr:uid="{00000000-0005-0000-0000-0000CDBB0000}"/>
    <cellStyle name="40% - Dekorfärg6 5 2" xfId="465" xr:uid="{00000000-0005-0000-0000-0000CEBB0000}"/>
    <cellStyle name="40% - Dekorfärg6 5 2 2" xfId="889" xr:uid="{00000000-0005-0000-0000-0000CFBB0000}"/>
    <cellStyle name="40% - Dekorfärg6 5 2 2 2" xfId="2134" xr:uid="{00000000-0005-0000-0000-0000D0BB0000}"/>
    <cellStyle name="40% - Dekorfärg6 5 2 2 2 2" xfId="4326" xr:uid="{00000000-0005-0000-0000-0000D1BB0000}"/>
    <cellStyle name="40% - Dekorfärg6 5 2 2 2 2 2" xfId="8712" xr:uid="{00000000-0005-0000-0000-0000D2BB0000}"/>
    <cellStyle name="40% - Dekorfärg6 5 2 2 2 2 2 2" xfId="17597" xr:uid="{00000000-0005-0000-0000-0000D3BB0000}"/>
    <cellStyle name="40% - Dekorfärg6 5 2 2 2 2 2 2 2" xfId="53994" xr:uid="{00000000-0005-0000-0000-0000D4BB0000}"/>
    <cellStyle name="40% - Dekorfärg6 5 2 2 2 2 2 3" xfId="35094" xr:uid="{00000000-0005-0000-0000-0000D5BB0000}"/>
    <cellStyle name="40% - Dekorfärg6 5 2 2 2 2 2_Tabell 6a K" xfId="18407" xr:uid="{00000000-0005-0000-0000-0000D6BB0000}"/>
    <cellStyle name="40% - Dekorfärg6 5 2 2 2 2 3" xfId="13211" xr:uid="{00000000-0005-0000-0000-0000D7BB0000}"/>
    <cellStyle name="40% - Dekorfärg6 5 2 2 2 2 4" xfId="30708" xr:uid="{00000000-0005-0000-0000-0000D8BB0000}"/>
    <cellStyle name="40% - Dekorfärg6 5 2 2 2 2_Tabell 6a K" xfId="19879" xr:uid="{00000000-0005-0000-0000-0000D9BB0000}"/>
    <cellStyle name="40% - Dekorfärg6 5 2 2 2 3" xfId="6519" xr:uid="{00000000-0005-0000-0000-0000DABB0000}"/>
    <cellStyle name="40% - Dekorfärg6 5 2 2 2 3 2" xfId="15404" xr:uid="{00000000-0005-0000-0000-0000DBBB0000}"/>
    <cellStyle name="40% - Dekorfärg6 5 2 2 2 3 3" xfId="32901" xr:uid="{00000000-0005-0000-0000-0000DCBB0000}"/>
    <cellStyle name="40% - Dekorfärg6 5 2 2 2 3_Tabell 6a K" xfId="18005" xr:uid="{00000000-0005-0000-0000-0000DDBB0000}"/>
    <cellStyle name="40% - Dekorfärg6 5 2 2 2 4" xfId="11019" xr:uid="{00000000-0005-0000-0000-0000DEBB0000}"/>
    <cellStyle name="40% - Dekorfärg6 5 2 2 2 4 2" xfId="53995" xr:uid="{00000000-0005-0000-0000-0000DFBB0000}"/>
    <cellStyle name="40% - Dekorfärg6 5 2 2 2 4 2 2" xfId="53996" xr:uid="{00000000-0005-0000-0000-0000E0BB0000}"/>
    <cellStyle name="40% - Dekorfärg6 5 2 2 2 4 3" xfId="53997" xr:uid="{00000000-0005-0000-0000-0000E1BB0000}"/>
    <cellStyle name="40% - Dekorfärg6 5 2 2 2 5" xfId="28516" xr:uid="{00000000-0005-0000-0000-0000E2BB0000}"/>
    <cellStyle name="40% - Dekorfärg6 5 2 2 2 6" xfId="53998" xr:uid="{00000000-0005-0000-0000-0000E3BB0000}"/>
    <cellStyle name="40% - Dekorfärg6 5 2 2 2_Tabell 6a K" xfId="21960" xr:uid="{00000000-0005-0000-0000-0000E4BB0000}"/>
    <cellStyle name="40% - Dekorfärg6 5 2 2 3" xfId="3081" xr:uid="{00000000-0005-0000-0000-0000E5BB0000}"/>
    <cellStyle name="40% - Dekorfärg6 5 2 2 3 2" xfId="7467" xr:uid="{00000000-0005-0000-0000-0000E6BB0000}"/>
    <cellStyle name="40% - Dekorfärg6 5 2 2 3 2 2" xfId="16352" xr:uid="{00000000-0005-0000-0000-0000E7BB0000}"/>
    <cellStyle name="40% - Dekorfärg6 5 2 2 3 2 3" xfId="33849" xr:uid="{00000000-0005-0000-0000-0000E8BB0000}"/>
    <cellStyle name="40% - Dekorfärg6 5 2 2 3 2_Tabell 6a K" xfId="17828" xr:uid="{00000000-0005-0000-0000-0000E9BB0000}"/>
    <cellStyle name="40% - Dekorfärg6 5 2 2 3 3" xfId="11966" xr:uid="{00000000-0005-0000-0000-0000EABB0000}"/>
    <cellStyle name="40% - Dekorfärg6 5 2 2 3 3 2" xfId="53999" xr:uid="{00000000-0005-0000-0000-0000EBBB0000}"/>
    <cellStyle name="40% - Dekorfärg6 5 2 2 3 3 2 2" xfId="54000" xr:uid="{00000000-0005-0000-0000-0000ECBB0000}"/>
    <cellStyle name="40% - Dekorfärg6 5 2 2 3 3 3" xfId="54001" xr:uid="{00000000-0005-0000-0000-0000EDBB0000}"/>
    <cellStyle name="40% - Dekorfärg6 5 2 2 3 4" xfId="29463" xr:uid="{00000000-0005-0000-0000-0000EEBB0000}"/>
    <cellStyle name="40% - Dekorfärg6 5 2 2 3 5" xfId="54002" xr:uid="{00000000-0005-0000-0000-0000EFBB0000}"/>
    <cellStyle name="40% - Dekorfärg6 5 2 2 3_Tabell 6a K" xfId="23988" xr:uid="{00000000-0005-0000-0000-0000F0BB0000}"/>
    <cellStyle name="40% - Dekorfärg6 5 2 2 4" xfId="5274" xr:uid="{00000000-0005-0000-0000-0000F1BB0000}"/>
    <cellStyle name="40% - Dekorfärg6 5 2 2 4 2" xfId="14159" xr:uid="{00000000-0005-0000-0000-0000F2BB0000}"/>
    <cellStyle name="40% - Dekorfärg6 5 2 2 4 3" xfId="31656" xr:uid="{00000000-0005-0000-0000-0000F3BB0000}"/>
    <cellStyle name="40% - Dekorfärg6 5 2 2 4_Tabell 6a K" xfId="21164" xr:uid="{00000000-0005-0000-0000-0000F4BB0000}"/>
    <cellStyle name="40% - Dekorfärg6 5 2 2 5" xfId="9774" xr:uid="{00000000-0005-0000-0000-0000F5BB0000}"/>
    <cellStyle name="40% - Dekorfärg6 5 2 2 5 2" xfId="54003" xr:uid="{00000000-0005-0000-0000-0000F6BB0000}"/>
    <cellStyle name="40% - Dekorfärg6 5 2 2 5 2 2" xfId="54004" xr:uid="{00000000-0005-0000-0000-0000F7BB0000}"/>
    <cellStyle name="40% - Dekorfärg6 5 2 2 5 3" xfId="54005" xr:uid="{00000000-0005-0000-0000-0000F8BB0000}"/>
    <cellStyle name="40% - Dekorfärg6 5 2 2 6" xfId="27271" xr:uid="{00000000-0005-0000-0000-0000F9BB0000}"/>
    <cellStyle name="40% - Dekorfärg6 5 2 2 7" xfId="54006" xr:uid="{00000000-0005-0000-0000-0000FABB0000}"/>
    <cellStyle name="40% - Dekorfärg6 5 2 2_Tabell 6a K" xfId="22904" xr:uid="{00000000-0005-0000-0000-0000FBBB0000}"/>
    <cellStyle name="40% - Dekorfärg6 5 2 3" xfId="2133" xr:uid="{00000000-0005-0000-0000-0000FCBB0000}"/>
    <cellStyle name="40% - Dekorfärg6 5 2 3 2" xfId="4325" xr:uid="{00000000-0005-0000-0000-0000FDBB0000}"/>
    <cellStyle name="40% - Dekorfärg6 5 2 3 2 2" xfId="8711" xr:uid="{00000000-0005-0000-0000-0000FEBB0000}"/>
    <cellStyle name="40% - Dekorfärg6 5 2 3 2 2 2" xfId="17596" xr:uid="{00000000-0005-0000-0000-0000FFBB0000}"/>
    <cellStyle name="40% - Dekorfärg6 5 2 3 2 2 2 2" xfId="54007" xr:uid="{00000000-0005-0000-0000-000000BC0000}"/>
    <cellStyle name="40% - Dekorfärg6 5 2 3 2 2 3" xfId="35093" xr:uid="{00000000-0005-0000-0000-000001BC0000}"/>
    <cellStyle name="40% - Dekorfärg6 5 2 3 2 2_Tabell 6a K" xfId="22363" xr:uid="{00000000-0005-0000-0000-000002BC0000}"/>
    <cellStyle name="40% - Dekorfärg6 5 2 3 2 3" xfId="13210" xr:uid="{00000000-0005-0000-0000-000003BC0000}"/>
    <cellStyle name="40% - Dekorfärg6 5 2 3 2 4" xfId="30707" xr:uid="{00000000-0005-0000-0000-000004BC0000}"/>
    <cellStyle name="40% - Dekorfärg6 5 2 3 2_Tabell 6a K" xfId="24133" xr:uid="{00000000-0005-0000-0000-000005BC0000}"/>
    <cellStyle name="40% - Dekorfärg6 5 2 3 3" xfId="6518" xr:uid="{00000000-0005-0000-0000-000006BC0000}"/>
    <cellStyle name="40% - Dekorfärg6 5 2 3 3 2" xfId="15403" xr:uid="{00000000-0005-0000-0000-000007BC0000}"/>
    <cellStyle name="40% - Dekorfärg6 5 2 3 3 3" xfId="32900" xr:uid="{00000000-0005-0000-0000-000008BC0000}"/>
    <cellStyle name="40% - Dekorfärg6 5 2 3 3_Tabell 6a K" xfId="24489" xr:uid="{00000000-0005-0000-0000-000009BC0000}"/>
    <cellStyle name="40% - Dekorfärg6 5 2 3 4" xfId="11018" xr:uid="{00000000-0005-0000-0000-00000ABC0000}"/>
    <cellStyle name="40% - Dekorfärg6 5 2 3 4 2" xfId="54008" xr:uid="{00000000-0005-0000-0000-00000BBC0000}"/>
    <cellStyle name="40% - Dekorfärg6 5 2 3 4 2 2" xfId="54009" xr:uid="{00000000-0005-0000-0000-00000CBC0000}"/>
    <cellStyle name="40% - Dekorfärg6 5 2 3 4 3" xfId="54010" xr:uid="{00000000-0005-0000-0000-00000DBC0000}"/>
    <cellStyle name="40% - Dekorfärg6 5 2 3 5" xfId="28515" xr:uid="{00000000-0005-0000-0000-00000EBC0000}"/>
    <cellStyle name="40% - Dekorfärg6 5 2 3 6" xfId="54011" xr:uid="{00000000-0005-0000-0000-00000FBC0000}"/>
    <cellStyle name="40% - Dekorfärg6 5 2 3_Tabell 6a K" xfId="21695" xr:uid="{00000000-0005-0000-0000-000010BC0000}"/>
    <cellStyle name="40% - Dekorfärg6 5 2 4" xfId="2657" xr:uid="{00000000-0005-0000-0000-000011BC0000}"/>
    <cellStyle name="40% - Dekorfärg6 5 2 4 2" xfId="7043" xr:uid="{00000000-0005-0000-0000-000012BC0000}"/>
    <cellStyle name="40% - Dekorfärg6 5 2 4 2 2" xfId="15928" xr:uid="{00000000-0005-0000-0000-000013BC0000}"/>
    <cellStyle name="40% - Dekorfärg6 5 2 4 2 3" xfId="33425" xr:uid="{00000000-0005-0000-0000-000014BC0000}"/>
    <cellStyle name="40% - Dekorfärg6 5 2 4 2_Tabell 6a K" xfId="22152" xr:uid="{00000000-0005-0000-0000-000015BC0000}"/>
    <cellStyle name="40% - Dekorfärg6 5 2 4 3" xfId="11542" xr:uid="{00000000-0005-0000-0000-000016BC0000}"/>
    <cellStyle name="40% - Dekorfärg6 5 2 4 3 2" xfId="54012" xr:uid="{00000000-0005-0000-0000-000017BC0000}"/>
    <cellStyle name="40% - Dekorfärg6 5 2 4 3 2 2" xfId="54013" xr:uid="{00000000-0005-0000-0000-000018BC0000}"/>
    <cellStyle name="40% - Dekorfärg6 5 2 4 3 3" xfId="54014" xr:uid="{00000000-0005-0000-0000-000019BC0000}"/>
    <cellStyle name="40% - Dekorfärg6 5 2 4 4" xfId="29039" xr:uid="{00000000-0005-0000-0000-00001ABC0000}"/>
    <cellStyle name="40% - Dekorfärg6 5 2 4 5" xfId="54015" xr:uid="{00000000-0005-0000-0000-00001BBC0000}"/>
    <cellStyle name="40% - Dekorfärg6 5 2 4_Tabell 6a K" xfId="26106" xr:uid="{00000000-0005-0000-0000-00001CBC0000}"/>
    <cellStyle name="40% - Dekorfärg6 5 2 5" xfId="4850" xr:uid="{00000000-0005-0000-0000-00001DBC0000}"/>
    <cellStyle name="40% - Dekorfärg6 5 2 5 2" xfId="13735" xr:uid="{00000000-0005-0000-0000-00001EBC0000}"/>
    <cellStyle name="40% - Dekorfärg6 5 2 5 3" xfId="31232" xr:uid="{00000000-0005-0000-0000-00001FBC0000}"/>
    <cellStyle name="40% - Dekorfärg6 5 2 5_Tabell 6a K" xfId="18994" xr:uid="{00000000-0005-0000-0000-000020BC0000}"/>
    <cellStyle name="40% - Dekorfärg6 5 2 6" xfId="9350" xr:uid="{00000000-0005-0000-0000-000021BC0000}"/>
    <cellStyle name="40% - Dekorfärg6 5 2 6 2" xfId="54016" xr:uid="{00000000-0005-0000-0000-000022BC0000}"/>
    <cellStyle name="40% - Dekorfärg6 5 2 6 2 2" xfId="54017" xr:uid="{00000000-0005-0000-0000-000023BC0000}"/>
    <cellStyle name="40% - Dekorfärg6 5 2 6 3" xfId="54018" xr:uid="{00000000-0005-0000-0000-000024BC0000}"/>
    <cellStyle name="40% - Dekorfärg6 5 2 7" xfId="26847" xr:uid="{00000000-0005-0000-0000-000025BC0000}"/>
    <cellStyle name="40% - Dekorfärg6 5 2 8" xfId="54019" xr:uid="{00000000-0005-0000-0000-000026BC0000}"/>
    <cellStyle name="40% - Dekorfärg6 5 2_Tabell 6a K" xfId="18451" xr:uid="{00000000-0005-0000-0000-000027BC0000}"/>
    <cellStyle name="40% - Dekorfärg6 5 3" xfId="677" xr:uid="{00000000-0005-0000-0000-000028BC0000}"/>
    <cellStyle name="40% - Dekorfärg6 5 3 2" xfId="2135" xr:uid="{00000000-0005-0000-0000-000029BC0000}"/>
    <cellStyle name="40% - Dekorfärg6 5 3 2 2" xfId="4327" xr:uid="{00000000-0005-0000-0000-00002ABC0000}"/>
    <cellStyle name="40% - Dekorfärg6 5 3 2 2 2" xfId="8713" xr:uid="{00000000-0005-0000-0000-00002BBC0000}"/>
    <cellStyle name="40% - Dekorfärg6 5 3 2 2 2 2" xfId="17598" xr:uid="{00000000-0005-0000-0000-00002CBC0000}"/>
    <cellStyle name="40% - Dekorfärg6 5 3 2 2 2 2 2" xfId="54020" xr:uid="{00000000-0005-0000-0000-00002DBC0000}"/>
    <cellStyle name="40% - Dekorfärg6 5 3 2 2 2 3" xfId="35095" xr:uid="{00000000-0005-0000-0000-00002EBC0000}"/>
    <cellStyle name="40% - Dekorfärg6 5 3 2 2 2_Tabell 6a K" xfId="18364" xr:uid="{00000000-0005-0000-0000-00002FBC0000}"/>
    <cellStyle name="40% - Dekorfärg6 5 3 2 2 3" xfId="13212" xr:uid="{00000000-0005-0000-0000-000030BC0000}"/>
    <cellStyle name="40% - Dekorfärg6 5 3 2 2 4" xfId="30709" xr:uid="{00000000-0005-0000-0000-000031BC0000}"/>
    <cellStyle name="40% - Dekorfärg6 5 3 2 2_Tabell 6a K" xfId="25168" xr:uid="{00000000-0005-0000-0000-000032BC0000}"/>
    <cellStyle name="40% - Dekorfärg6 5 3 2 3" xfId="6520" xr:uid="{00000000-0005-0000-0000-000033BC0000}"/>
    <cellStyle name="40% - Dekorfärg6 5 3 2 3 2" xfId="15405" xr:uid="{00000000-0005-0000-0000-000034BC0000}"/>
    <cellStyle name="40% - Dekorfärg6 5 3 2 3 3" xfId="32902" xr:uid="{00000000-0005-0000-0000-000035BC0000}"/>
    <cellStyle name="40% - Dekorfärg6 5 3 2 3_Tabell 6a K" xfId="20982" xr:uid="{00000000-0005-0000-0000-000036BC0000}"/>
    <cellStyle name="40% - Dekorfärg6 5 3 2 4" xfId="11020" xr:uid="{00000000-0005-0000-0000-000037BC0000}"/>
    <cellStyle name="40% - Dekorfärg6 5 3 2 4 2" xfId="54021" xr:uid="{00000000-0005-0000-0000-000038BC0000}"/>
    <cellStyle name="40% - Dekorfärg6 5 3 2 4 2 2" xfId="54022" xr:uid="{00000000-0005-0000-0000-000039BC0000}"/>
    <cellStyle name="40% - Dekorfärg6 5 3 2 4 3" xfId="54023" xr:uid="{00000000-0005-0000-0000-00003ABC0000}"/>
    <cellStyle name="40% - Dekorfärg6 5 3 2 5" xfId="28517" xr:uid="{00000000-0005-0000-0000-00003BBC0000}"/>
    <cellStyle name="40% - Dekorfärg6 5 3 2 6" xfId="54024" xr:uid="{00000000-0005-0000-0000-00003CBC0000}"/>
    <cellStyle name="40% - Dekorfärg6 5 3 2_Tabell 6a K" xfId="26303" xr:uid="{00000000-0005-0000-0000-00003DBC0000}"/>
    <cellStyle name="40% - Dekorfärg6 5 3 3" xfId="2869" xr:uid="{00000000-0005-0000-0000-00003EBC0000}"/>
    <cellStyle name="40% - Dekorfärg6 5 3 3 2" xfId="7255" xr:uid="{00000000-0005-0000-0000-00003FBC0000}"/>
    <cellStyle name="40% - Dekorfärg6 5 3 3 2 2" xfId="16140" xr:uid="{00000000-0005-0000-0000-000040BC0000}"/>
    <cellStyle name="40% - Dekorfärg6 5 3 3 2 3" xfId="33637" xr:uid="{00000000-0005-0000-0000-000041BC0000}"/>
    <cellStyle name="40% - Dekorfärg6 5 3 3 2_Tabell 6a K" xfId="21296" xr:uid="{00000000-0005-0000-0000-000042BC0000}"/>
    <cellStyle name="40% - Dekorfärg6 5 3 3 3" xfId="11754" xr:uid="{00000000-0005-0000-0000-000043BC0000}"/>
    <cellStyle name="40% - Dekorfärg6 5 3 3 3 2" xfId="54025" xr:uid="{00000000-0005-0000-0000-000044BC0000}"/>
    <cellStyle name="40% - Dekorfärg6 5 3 3 3 2 2" xfId="54026" xr:uid="{00000000-0005-0000-0000-000045BC0000}"/>
    <cellStyle name="40% - Dekorfärg6 5 3 3 3 3" xfId="54027" xr:uid="{00000000-0005-0000-0000-000046BC0000}"/>
    <cellStyle name="40% - Dekorfärg6 5 3 3 4" xfId="29251" xr:uid="{00000000-0005-0000-0000-000047BC0000}"/>
    <cellStyle name="40% - Dekorfärg6 5 3 3 5" xfId="54028" xr:uid="{00000000-0005-0000-0000-000048BC0000}"/>
    <cellStyle name="40% - Dekorfärg6 5 3 3_Tabell 6a K" xfId="23713" xr:uid="{00000000-0005-0000-0000-000049BC0000}"/>
    <cellStyle name="40% - Dekorfärg6 5 3 4" xfId="5062" xr:uid="{00000000-0005-0000-0000-00004ABC0000}"/>
    <cellStyle name="40% - Dekorfärg6 5 3 4 2" xfId="13947" xr:uid="{00000000-0005-0000-0000-00004BBC0000}"/>
    <cellStyle name="40% - Dekorfärg6 5 3 4 3" xfId="31444" xr:uid="{00000000-0005-0000-0000-00004CBC0000}"/>
    <cellStyle name="40% - Dekorfärg6 5 3 4_Tabell 6a K" xfId="19656" xr:uid="{00000000-0005-0000-0000-00004DBC0000}"/>
    <cellStyle name="40% - Dekorfärg6 5 3 5" xfId="9562" xr:uid="{00000000-0005-0000-0000-00004EBC0000}"/>
    <cellStyle name="40% - Dekorfärg6 5 3 5 2" xfId="54029" xr:uid="{00000000-0005-0000-0000-00004FBC0000}"/>
    <cellStyle name="40% - Dekorfärg6 5 3 5 2 2" xfId="54030" xr:uid="{00000000-0005-0000-0000-000050BC0000}"/>
    <cellStyle name="40% - Dekorfärg6 5 3 5 3" xfId="54031" xr:uid="{00000000-0005-0000-0000-000051BC0000}"/>
    <cellStyle name="40% - Dekorfärg6 5 3 6" xfId="27059" xr:uid="{00000000-0005-0000-0000-000052BC0000}"/>
    <cellStyle name="40% - Dekorfärg6 5 3 7" xfId="54032" xr:uid="{00000000-0005-0000-0000-000053BC0000}"/>
    <cellStyle name="40% - Dekorfärg6 5 3_Tabell 6a K" xfId="19524" xr:uid="{00000000-0005-0000-0000-000054BC0000}"/>
    <cellStyle name="40% - Dekorfärg6 5 4" xfId="1101" xr:uid="{00000000-0005-0000-0000-000055BC0000}"/>
    <cellStyle name="40% - Dekorfärg6 5 4 2" xfId="2136" xr:uid="{00000000-0005-0000-0000-000056BC0000}"/>
    <cellStyle name="40% - Dekorfärg6 5 4 2 2" xfId="4328" xr:uid="{00000000-0005-0000-0000-000057BC0000}"/>
    <cellStyle name="40% - Dekorfärg6 5 4 2 2 2" xfId="8714" xr:uid="{00000000-0005-0000-0000-000058BC0000}"/>
    <cellStyle name="40% - Dekorfärg6 5 4 2 2 2 2" xfId="17599" xr:uid="{00000000-0005-0000-0000-000059BC0000}"/>
    <cellStyle name="40% - Dekorfärg6 5 4 2 2 2 2 2" xfId="54033" xr:uid="{00000000-0005-0000-0000-00005ABC0000}"/>
    <cellStyle name="40% - Dekorfärg6 5 4 2 2 2 3" xfId="35096" xr:uid="{00000000-0005-0000-0000-00005BBC0000}"/>
    <cellStyle name="40% - Dekorfärg6 5 4 2 2 2_Tabell 6a K" xfId="21962" xr:uid="{00000000-0005-0000-0000-00005CBC0000}"/>
    <cellStyle name="40% - Dekorfärg6 5 4 2 2 3" xfId="13213" xr:uid="{00000000-0005-0000-0000-00005DBC0000}"/>
    <cellStyle name="40% - Dekorfärg6 5 4 2 2 4" xfId="30710" xr:uid="{00000000-0005-0000-0000-00005EBC0000}"/>
    <cellStyle name="40% - Dekorfärg6 5 4 2 2_Tabell 6a K" xfId="18355" xr:uid="{00000000-0005-0000-0000-00005FBC0000}"/>
    <cellStyle name="40% - Dekorfärg6 5 4 2 3" xfId="6521" xr:uid="{00000000-0005-0000-0000-000060BC0000}"/>
    <cellStyle name="40% - Dekorfärg6 5 4 2 3 2" xfId="15406" xr:uid="{00000000-0005-0000-0000-000061BC0000}"/>
    <cellStyle name="40% - Dekorfärg6 5 4 2 3 3" xfId="32903" xr:uid="{00000000-0005-0000-0000-000062BC0000}"/>
    <cellStyle name="40% - Dekorfärg6 5 4 2 3_Tabell 6a K" xfId="25800" xr:uid="{00000000-0005-0000-0000-000063BC0000}"/>
    <cellStyle name="40% - Dekorfärg6 5 4 2 4" xfId="11021" xr:uid="{00000000-0005-0000-0000-000064BC0000}"/>
    <cellStyle name="40% - Dekorfärg6 5 4 2 4 2" xfId="54034" xr:uid="{00000000-0005-0000-0000-000065BC0000}"/>
    <cellStyle name="40% - Dekorfärg6 5 4 2 4 2 2" xfId="54035" xr:uid="{00000000-0005-0000-0000-000066BC0000}"/>
    <cellStyle name="40% - Dekorfärg6 5 4 2 4 3" xfId="54036" xr:uid="{00000000-0005-0000-0000-000067BC0000}"/>
    <cellStyle name="40% - Dekorfärg6 5 4 2 5" xfId="28518" xr:uid="{00000000-0005-0000-0000-000068BC0000}"/>
    <cellStyle name="40% - Dekorfärg6 5 4 2 6" xfId="54037" xr:uid="{00000000-0005-0000-0000-000069BC0000}"/>
    <cellStyle name="40% - Dekorfärg6 5 4 2_Tabell 6a K" xfId="18993" xr:uid="{00000000-0005-0000-0000-00006ABC0000}"/>
    <cellStyle name="40% - Dekorfärg6 5 4 3" xfId="3293" xr:uid="{00000000-0005-0000-0000-00006BBC0000}"/>
    <cellStyle name="40% - Dekorfärg6 5 4 3 2" xfId="7679" xr:uid="{00000000-0005-0000-0000-00006CBC0000}"/>
    <cellStyle name="40% - Dekorfärg6 5 4 3 2 2" xfId="16564" xr:uid="{00000000-0005-0000-0000-00006DBC0000}"/>
    <cellStyle name="40% - Dekorfärg6 5 4 3 2 3" xfId="34061" xr:uid="{00000000-0005-0000-0000-00006EBC0000}"/>
    <cellStyle name="40% - Dekorfärg6 5 4 3 2_Tabell 6a K" xfId="24739" xr:uid="{00000000-0005-0000-0000-00006FBC0000}"/>
    <cellStyle name="40% - Dekorfärg6 5 4 3 3" xfId="12178" xr:uid="{00000000-0005-0000-0000-000070BC0000}"/>
    <cellStyle name="40% - Dekorfärg6 5 4 3 3 2" xfId="54038" xr:uid="{00000000-0005-0000-0000-000071BC0000}"/>
    <cellStyle name="40% - Dekorfärg6 5 4 3 3 2 2" xfId="54039" xr:uid="{00000000-0005-0000-0000-000072BC0000}"/>
    <cellStyle name="40% - Dekorfärg6 5 4 3 3 3" xfId="54040" xr:uid="{00000000-0005-0000-0000-000073BC0000}"/>
    <cellStyle name="40% - Dekorfärg6 5 4 3 4" xfId="29675" xr:uid="{00000000-0005-0000-0000-000074BC0000}"/>
    <cellStyle name="40% - Dekorfärg6 5 4 3 5" xfId="54041" xr:uid="{00000000-0005-0000-0000-000075BC0000}"/>
    <cellStyle name="40% - Dekorfärg6 5 4 3_Tabell 6a K" xfId="22455" xr:uid="{00000000-0005-0000-0000-000076BC0000}"/>
    <cellStyle name="40% - Dekorfärg6 5 4 4" xfId="5486" xr:uid="{00000000-0005-0000-0000-000077BC0000}"/>
    <cellStyle name="40% - Dekorfärg6 5 4 4 2" xfId="14371" xr:uid="{00000000-0005-0000-0000-000078BC0000}"/>
    <cellStyle name="40% - Dekorfärg6 5 4 4 3" xfId="31868" xr:uid="{00000000-0005-0000-0000-000079BC0000}"/>
    <cellStyle name="40% - Dekorfärg6 5 4 4_Tabell 6a K" xfId="24340" xr:uid="{00000000-0005-0000-0000-00007ABC0000}"/>
    <cellStyle name="40% - Dekorfärg6 5 4 5" xfId="9986" xr:uid="{00000000-0005-0000-0000-00007BBC0000}"/>
    <cellStyle name="40% - Dekorfärg6 5 4 5 2" xfId="54042" xr:uid="{00000000-0005-0000-0000-00007CBC0000}"/>
    <cellStyle name="40% - Dekorfärg6 5 4 5 2 2" xfId="54043" xr:uid="{00000000-0005-0000-0000-00007DBC0000}"/>
    <cellStyle name="40% - Dekorfärg6 5 4 5 3" xfId="54044" xr:uid="{00000000-0005-0000-0000-00007EBC0000}"/>
    <cellStyle name="40% - Dekorfärg6 5 4 6" xfId="27483" xr:uid="{00000000-0005-0000-0000-00007FBC0000}"/>
    <cellStyle name="40% - Dekorfärg6 5 4 7" xfId="54045" xr:uid="{00000000-0005-0000-0000-000080BC0000}"/>
    <cellStyle name="40% - Dekorfärg6 5 4_Tabell 6a K" xfId="17953" xr:uid="{00000000-0005-0000-0000-000081BC0000}"/>
    <cellStyle name="40% - Dekorfärg6 5 5" xfId="2132" xr:uid="{00000000-0005-0000-0000-000082BC0000}"/>
    <cellStyle name="40% - Dekorfärg6 5 5 2" xfId="4324" xr:uid="{00000000-0005-0000-0000-000083BC0000}"/>
    <cellStyle name="40% - Dekorfärg6 5 5 2 2" xfId="8710" xr:uid="{00000000-0005-0000-0000-000084BC0000}"/>
    <cellStyle name="40% - Dekorfärg6 5 5 2 2 2" xfId="17595" xr:uid="{00000000-0005-0000-0000-000085BC0000}"/>
    <cellStyle name="40% - Dekorfärg6 5 5 2 2 2 2" xfId="54046" xr:uid="{00000000-0005-0000-0000-000086BC0000}"/>
    <cellStyle name="40% - Dekorfärg6 5 5 2 2 3" xfId="35092" xr:uid="{00000000-0005-0000-0000-000087BC0000}"/>
    <cellStyle name="40% - Dekorfärg6 5 5 2 2_Tabell 6a K" xfId="24719" xr:uid="{00000000-0005-0000-0000-000088BC0000}"/>
    <cellStyle name="40% - Dekorfärg6 5 5 2 3" xfId="13209" xr:uid="{00000000-0005-0000-0000-000089BC0000}"/>
    <cellStyle name="40% - Dekorfärg6 5 5 2 4" xfId="30706" xr:uid="{00000000-0005-0000-0000-00008ABC0000}"/>
    <cellStyle name="40% - Dekorfärg6 5 5 2_Tabell 6a K" xfId="23866" xr:uid="{00000000-0005-0000-0000-00008BBC0000}"/>
    <cellStyle name="40% - Dekorfärg6 5 5 3" xfId="6517" xr:uid="{00000000-0005-0000-0000-00008CBC0000}"/>
    <cellStyle name="40% - Dekorfärg6 5 5 3 2" xfId="15402" xr:uid="{00000000-0005-0000-0000-00008DBC0000}"/>
    <cellStyle name="40% - Dekorfärg6 5 5 3 3" xfId="32899" xr:uid="{00000000-0005-0000-0000-00008EBC0000}"/>
    <cellStyle name="40% - Dekorfärg6 5 5 3_Tabell 6a K" xfId="18653" xr:uid="{00000000-0005-0000-0000-00008FBC0000}"/>
    <cellStyle name="40% - Dekorfärg6 5 5 4" xfId="11017" xr:uid="{00000000-0005-0000-0000-000090BC0000}"/>
    <cellStyle name="40% - Dekorfärg6 5 5 4 2" xfId="54047" xr:uid="{00000000-0005-0000-0000-000091BC0000}"/>
    <cellStyle name="40% - Dekorfärg6 5 5 4 2 2" xfId="54048" xr:uid="{00000000-0005-0000-0000-000092BC0000}"/>
    <cellStyle name="40% - Dekorfärg6 5 5 4 3" xfId="54049" xr:uid="{00000000-0005-0000-0000-000093BC0000}"/>
    <cellStyle name="40% - Dekorfärg6 5 5 5" xfId="28514" xr:uid="{00000000-0005-0000-0000-000094BC0000}"/>
    <cellStyle name="40% - Dekorfärg6 5 5 6" xfId="54050" xr:uid="{00000000-0005-0000-0000-000095BC0000}"/>
    <cellStyle name="40% - Dekorfärg6 5 5_Tabell 6a K" xfId="23334" xr:uid="{00000000-0005-0000-0000-000096BC0000}"/>
    <cellStyle name="40% - Dekorfärg6 5 6" xfId="2445" xr:uid="{00000000-0005-0000-0000-000097BC0000}"/>
    <cellStyle name="40% - Dekorfärg6 5 6 2" xfId="6831" xr:uid="{00000000-0005-0000-0000-000098BC0000}"/>
    <cellStyle name="40% - Dekorfärg6 5 6 2 2" xfId="15716" xr:uid="{00000000-0005-0000-0000-000099BC0000}"/>
    <cellStyle name="40% - Dekorfärg6 5 6 2 3" xfId="33213" xr:uid="{00000000-0005-0000-0000-00009ABC0000}"/>
    <cellStyle name="40% - Dekorfärg6 5 6 2_Tabell 6a K" xfId="19075" xr:uid="{00000000-0005-0000-0000-00009BBC0000}"/>
    <cellStyle name="40% - Dekorfärg6 5 6 3" xfId="11330" xr:uid="{00000000-0005-0000-0000-00009CBC0000}"/>
    <cellStyle name="40% - Dekorfärg6 5 6 3 2" xfId="54051" xr:uid="{00000000-0005-0000-0000-00009DBC0000}"/>
    <cellStyle name="40% - Dekorfärg6 5 6 3 2 2" xfId="54052" xr:uid="{00000000-0005-0000-0000-00009EBC0000}"/>
    <cellStyle name="40% - Dekorfärg6 5 6 3 3" xfId="54053" xr:uid="{00000000-0005-0000-0000-00009FBC0000}"/>
    <cellStyle name="40% - Dekorfärg6 5 6 4" xfId="28827" xr:uid="{00000000-0005-0000-0000-0000A0BC0000}"/>
    <cellStyle name="40% - Dekorfärg6 5 6 5" xfId="54054" xr:uid="{00000000-0005-0000-0000-0000A1BC0000}"/>
    <cellStyle name="40% - Dekorfärg6 5 6_Tabell 6a K" xfId="20801" xr:uid="{00000000-0005-0000-0000-0000A2BC0000}"/>
    <cellStyle name="40% - Dekorfärg6 5 7" xfId="4638" xr:uid="{00000000-0005-0000-0000-0000A3BC0000}"/>
    <cellStyle name="40% - Dekorfärg6 5 7 2" xfId="13523" xr:uid="{00000000-0005-0000-0000-0000A4BC0000}"/>
    <cellStyle name="40% - Dekorfärg6 5 7 3" xfId="31020" xr:uid="{00000000-0005-0000-0000-0000A5BC0000}"/>
    <cellStyle name="40% - Dekorfärg6 5 7_Tabell 6a K" xfId="22751" xr:uid="{00000000-0005-0000-0000-0000A6BC0000}"/>
    <cellStyle name="40% - Dekorfärg6 5 8" xfId="9138" xr:uid="{00000000-0005-0000-0000-0000A7BC0000}"/>
    <cellStyle name="40% - Dekorfärg6 5 8 2" xfId="54055" xr:uid="{00000000-0005-0000-0000-0000A8BC0000}"/>
    <cellStyle name="40% - Dekorfärg6 5 8 2 2" xfId="54056" xr:uid="{00000000-0005-0000-0000-0000A9BC0000}"/>
    <cellStyle name="40% - Dekorfärg6 5 8 3" xfId="54057" xr:uid="{00000000-0005-0000-0000-0000AABC0000}"/>
    <cellStyle name="40% - Dekorfärg6 5 9" xfId="26635" xr:uid="{00000000-0005-0000-0000-0000ABBC0000}"/>
    <cellStyle name="40% - Dekorfärg6 5_Tabell 6a K" xfId="24324" xr:uid="{00000000-0005-0000-0000-0000ACBC0000}"/>
    <cellStyle name="40% - Dekorfärg6 6" xfId="365" xr:uid="{00000000-0005-0000-0000-0000ADBC0000}"/>
    <cellStyle name="40% - Dekorfärg6 6 2" xfId="789" xr:uid="{00000000-0005-0000-0000-0000AEBC0000}"/>
    <cellStyle name="40% - Dekorfärg6 6 2 2" xfId="2138" xr:uid="{00000000-0005-0000-0000-0000AFBC0000}"/>
    <cellStyle name="40% - Dekorfärg6 6 2 2 2" xfId="4330" xr:uid="{00000000-0005-0000-0000-0000B0BC0000}"/>
    <cellStyle name="40% - Dekorfärg6 6 2 2 2 2" xfId="8716" xr:uid="{00000000-0005-0000-0000-0000B1BC0000}"/>
    <cellStyle name="40% - Dekorfärg6 6 2 2 2 2 2" xfId="17601" xr:uid="{00000000-0005-0000-0000-0000B2BC0000}"/>
    <cellStyle name="40% - Dekorfärg6 6 2 2 2 2 2 2" xfId="54058" xr:uid="{00000000-0005-0000-0000-0000B3BC0000}"/>
    <cellStyle name="40% - Dekorfärg6 6 2 2 2 2 3" xfId="35098" xr:uid="{00000000-0005-0000-0000-0000B4BC0000}"/>
    <cellStyle name="40% - Dekorfärg6 6 2 2 2 2_Tabell 6a K" xfId="24663" xr:uid="{00000000-0005-0000-0000-0000B5BC0000}"/>
    <cellStyle name="40% - Dekorfärg6 6 2 2 2 3" xfId="13215" xr:uid="{00000000-0005-0000-0000-0000B6BC0000}"/>
    <cellStyle name="40% - Dekorfärg6 6 2 2 2 4" xfId="30712" xr:uid="{00000000-0005-0000-0000-0000B7BC0000}"/>
    <cellStyle name="40% - Dekorfärg6 6 2 2 2_Tabell 6a K" xfId="22549" xr:uid="{00000000-0005-0000-0000-0000B8BC0000}"/>
    <cellStyle name="40% - Dekorfärg6 6 2 2 3" xfId="6523" xr:uid="{00000000-0005-0000-0000-0000B9BC0000}"/>
    <cellStyle name="40% - Dekorfärg6 6 2 2 3 2" xfId="15408" xr:uid="{00000000-0005-0000-0000-0000BABC0000}"/>
    <cellStyle name="40% - Dekorfärg6 6 2 2 3 3" xfId="32905" xr:uid="{00000000-0005-0000-0000-0000BBBC0000}"/>
    <cellStyle name="40% - Dekorfärg6 6 2 2 3_Tabell 6a K" xfId="23707" xr:uid="{00000000-0005-0000-0000-0000BCBC0000}"/>
    <cellStyle name="40% - Dekorfärg6 6 2 2 4" xfId="11023" xr:uid="{00000000-0005-0000-0000-0000BDBC0000}"/>
    <cellStyle name="40% - Dekorfärg6 6 2 2 4 2" xfId="54059" xr:uid="{00000000-0005-0000-0000-0000BEBC0000}"/>
    <cellStyle name="40% - Dekorfärg6 6 2 2 4 2 2" xfId="54060" xr:uid="{00000000-0005-0000-0000-0000BFBC0000}"/>
    <cellStyle name="40% - Dekorfärg6 6 2 2 4 3" xfId="54061" xr:uid="{00000000-0005-0000-0000-0000C0BC0000}"/>
    <cellStyle name="40% - Dekorfärg6 6 2 2 5" xfId="28520" xr:uid="{00000000-0005-0000-0000-0000C1BC0000}"/>
    <cellStyle name="40% - Dekorfärg6 6 2 2 6" xfId="54062" xr:uid="{00000000-0005-0000-0000-0000C2BC0000}"/>
    <cellStyle name="40% - Dekorfärg6 6 2 2_Tabell 6a K" xfId="20314" xr:uid="{00000000-0005-0000-0000-0000C3BC0000}"/>
    <cellStyle name="40% - Dekorfärg6 6 2 3" xfId="2981" xr:uid="{00000000-0005-0000-0000-0000C4BC0000}"/>
    <cellStyle name="40% - Dekorfärg6 6 2 3 2" xfId="7367" xr:uid="{00000000-0005-0000-0000-0000C5BC0000}"/>
    <cellStyle name="40% - Dekorfärg6 6 2 3 2 2" xfId="16252" xr:uid="{00000000-0005-0000-0000-0000C6BC0000}"/>
    <cellStyle name="40% - Dekorfärg6 6 2 3 2 3" xfId="33749" xr:uid="{00000000-0005-0000-0000-0000C7BC0000}"/>
    <cellStyle name="40% - Dekorfärg6 6 2 3 2_Tabell 6a K" xfId="25372" xr:uid="{00000000-0005-0000-0000-0000C8BC0000}"/>
    <cellStyle name="40% - Dekorfärg6 6 2 3 3" xfId="11866" xr:uid="{00000000-0005-0000-0000-0000C9BC0000}"/>
    <cellStyle name="40% - Dekorfärg6 6 2 3 3 2" xfId="54063" xr:uid="{00000000-0005-0000-0000-0000CABC0000}"/>
    <cellStyle name="40% - Dekorfärg6 6 2 3 3 2 2" xfId="54064" xr:uid="{00000000-0005-0000-0000-0000CBBC0000}"/>
    <cellStyle name="40% - Dekorfärg6 6 2 3 3 3" xfId="54065" xr:uid="{00000000-0005-0000-0000-0000CCBC0000}"/>
    <cellStyle name="40% - Dekorfärg6 6 2 3 4" xfId="29363" xr:uid="{00000000-0005-0000-0000-0000CDBC0000}"/>
    <cellStyle name="40% - Dekorfärg6 6 2 3 5" xfId="54066" xr:uid="{00000000-0005-0000-0000-0000CEBC0000}"/>
    <cellStyle name="40% - Dekorfärg6 6 2 3_Tabell 6a K" xfId="23087" xr:uid="{00000000-0005-0000-0000-0000CFBC0000}"/>
    <cellStyle name="40% - Dekorfärg6 6 2 4" xfId="5174" xr:uid="{00000000-0005-0000-0000-0000D0BC0000}"/>
    <cellStyle name="40% - Dekorfärg6 6 2 4 2" xfId="14059" xr:uid="{00000000-0005-0000-0000-0000D1BC0000}"/>
    <cellStyle name="40% - Dekorfärg6 6 2 4 3" xfId="31556" xr:uid="{00000000-0005-0000-0000-0000D2BC0000}"/>
    <cellStyle name="40% - Dekorfärg6 6 2 4_Tabell 6a K" xfId="22195" xr:uid="{00000000-0005-0000-0000-0000D3BC0000}"/>
    <cellStyle name="40% - Dekorfärg6 6 2 5" xfId="9674" xr:uid="{00000000-0005-0000-0000-0000D4BC0000}"/>
    <cellStyle name="40% - Dekorfärg6 6 2 5 2" xfId="54067" xr:uid="{00000000-0005-0000-0000-0000D5BC0000}"/>
    <cellStyle name="40% - Dekorfärg6 6 2 5 2 2" xfId="54068" xr:uid="{00000000-0005-0000-0000-0000D6BC0000}"/>
    <cellStyle name="40% - Dekorfärg6 6 2 5 3" xfId="54069" xr:uid="{00000000-0005-0000-0000-0000D7BC0000}"/>
    <cellStyle name="40% - Dekorfärg6 6 2 6" xfId="27171" xr:uid="{00000000-0005-0000-0000-0000D8BC0000}"/>
    <cellStyle name="40% - Dekorfärg6 6 2 7" xfId="54070" xr:uid="{00000000-0005-0000-0000-0000D9BC0000}"/>
    <cellStyle name="40% - Dekorfärg6 6 2_Tabell 6a K" xfId="20621" xr:uid="{00000000-0005-0000-0000-0000DABC0000}"/>
    <cellStyle name="40% - Dekorfärg6 6 3" xfId="2137" xr:uid="{00000000-0005-0000-0000-0000DBBC0000}"/>
    <cellStyle name="40% - Dekorfärg6 6 3 2" xfId="4329" xr:uid="{00000000-0005-0000-0000-0000DCBC0000}"/>
    <cellStyle name="40% - Dekorfärg6 6 3 2 2" xfId="8715" xr:uid="{00000000-0005-0000-0000-0000DDBC0000}"/>
    <cellStyle name="40% - Dekorfärg6 6 3 2 2 2" xfId="17600" xr:uid="{00000000-0005-0000-0000-0000DEBC0000}"/>
    <cellStyle name="40% - Dekorfärg6 6 3 2 2 2 2" xfId="54071" xr:uid="{00000000-0005-0000-0000-0000DFBC0000}"/>
    <cellStyle name="40% - Dekorfärg6 6 3 2 2 3" xfId="35097" xr:uid="{00000000-0005-0000-0000-0000E0BC0000}"/>
    <cellStyle name="40% - Dekorfärg6 6 3 2 2_Tabell 6a K" xfId="19792" xr:uid="{00000000-0005-0000-0000-0000E1BC0000}"/>
    <cellStyle name="40% - Dekorfärg6 6 3 2 3" xfId="13214" xr:uid="{00000000-0005-0000-0000-0000E2BC0000}"/>
    <cellStyle name="40% - Dekorfärg6 6 3 2 4" xfId="30711" xr:uid="{00000000-0005-0000-0000-0000E3BC0000}"/>
    <cellStyle name="40% - Dekorfärg6 6 3 2_Tabell 6a K" xfId="22485" xr:uid="{00000000-0005-0000-0000-0000E4BC0000}"/>
    <cellStyle name="40% - Dekorfärg6 6 3 3" xfId="6522" xr:uid="{00000000-0005-0000-0000-0000E5BC0000}"/>
    <cellStyle name="40% - Dekorfärg6 6 3 3 2" xfId="15407" xr:uid="{00000000-0005-0000-0000-0000E6BC0000}"/>
    <cellStyle name="40% - Dekorfärg6 6 3 3 3" xfId="32904" xr:uid="{00000000-0005-0000-0000-0000E7BC0000}"/>
    <cellStyle name="40% - Dekorfärg6 6 3 3_Tabell 6a K" xfId="25825" xr:uid="{00000000-0005-0000-0000-0000E8BC0000}"/>
    <cellStyle name="40% - Dekorfärg6 6 3 4" xfId="11022" xr:uid="{00000000-0005-0000-0000-0000E9BC0000}"/>
    <cellStyle name="40% - Dekorfärg6 6 3 4 2" xfId="54072" xr:uid="{00000000-0005-0000-0000-0000EABC0000}"/>
    <cellStyle name="40% - Dekorfärg6 6 3 4 2 2" xfId="54073" xr:uid="{00000000-0005-0000-0000-0000EBBC0000}"/>
    <cellStyle name="40% - Dekorfärg6 6 3 4 3" xfId="54074" xr:uid="{00000000-0005-0000-0000-0000ECBC0000}"/>
    <cellStyle name="40% - Dekorfärg6 6 3 5" xfId="28519" xr:uid="{00000000-0005-0000-0000-0000EDBC0000}"/>
    <cellStyle name="40% - Dekorfärg6 6 3 6" xfId="54075" xr:uid="{00000000-0005-0000-0000-0000EEBC0000}"/>
    <cellStyle name="40% - Dekorfärg6 6 3_Tabell 6a K" xfId="22790" xr:uid="{00000000-0005-0000-0000-0000EFBC0000}"/>
    <cellStyle name="40% - Dekorfärg6 6 4" xfId="2557" xr:uid="{00000000-0005-0000-0000-0000F0BC0000}"/>
    <cellStyle name="40% - Dekorfärg6 6 4 2" xfId="6943" xr:uid="{00000000-0005-0000-0000-0000F1BC0000}"/>
    <cellStyle name="40% - Dekorfärg6 6 4 2 2" xfId="15828" xr:uid="{00000000-0005-0000-0000-0000F2BC0000}"/>
    <cellStyle name="40% - Dekorfärg6 6 4 2 3" xfId="33325" xr:uid="{00000000-0005-0000-0000-0000F3BC0000}"/>
    <cellStyle name="40% - Dekorfärg6 6 4 2_Tabell 6a K" xfId="19577" xr:uid="{00000000-0005-0000-0000-0000F4BC0000}"/>
    <cellStyle name="40% - Dekorfärg6 6 4 3" xfId="11442" xr:uid="{00000000-0005-0000-0000-0000F5BC0000}"/>
    <cellStyle name="40% - Dekorfärg6 6 4 3 2" xfId="54076" xr:uid="{00000000-0005-0000-0000-0000F6BC0000}"/>
    <cellStyle name="40% - Dekorfärg6 6 4 3 2 2" xfId="54077" xr:uid="{00000000-0005-0000-0000-0000F7BC0000}"/>
    <cellStyle name="40% - Dekorfärg6 6 4 3 3" xfId="54078" xr:uid="{00000000-0005-0000-0000-0000F8BC0000}"/>
    <cellStyle name="40% - Dekorfärg6 6 4 4" xfId="28939" xr:uid="{00000000-0005-0000-0000-0000F9BC0000}"/>
    <cellStyle name="40% - Dekorfärg6 6 4 5" xfId="54079" xr:uid="{00000000-0005-0000-0000-0000FABC0000}"/>
    <cellStyle name="40% - Dekorfärg6 6 4_Tabell 6a K" xfId="19049" xr:uid="{00000000-0005-0000-0000-0000FBBC0000}"/>
    <cellStyle name="40% - Dekorfärg6 6 5" xfId="4750" xr:uid="{00000000-0005-0000-0000-0000FCBC0000}"/>
    <cellStyle name="40% - Dekorfärg6 6 5 2" xfId="13635" xr:uid="{00000000-0005-0000-0000-0000FDBC0000}"/>
    <cellStyle name="40% - Dekorfärg6 6 5 3" xfId="31132" xr:uid="{00000000-0005-0000-0000-0000FEBC0000}"/>
    <cellStyle name="40% - Dekorfärg6 6 5_Tabell 6a K" xfId="17855" xr:uid="{00000000-0005-0000-0000-0000FFBC0000}"/>
    <cellStyle name="40% - Dekorfärg6 6 6" xfId="9250" xr:uid="{00000000-0005-0000-0000-000000BD0000}"/>
    <cellStyle name="40% - Dekorfärg6 6 6 2" xfId="54080" xr:uid="{00000000-0005-0000-0000-000001BD0000}"/>
    <cellStyle name="40% - Dekorfärg6 6 6 2 2" xfId="54081" xr:uid="{00000000-0005-0000-0000-000002BD0000}"/>
    <cellStyle name="40% - Dekorfärg6 6 6 3" xfId="54082" xr:uid="{00000000-0005-0000-0000-000003BD0000}"/>
    <cellStyle name="40% - Dekorfärg6 6 7" xfId="26747" xr:uid="{00000000-0005-0000-0000-000004BD0000}"/>
    <cellStyle name="40% - Dekorfärg6 6 8" xfId="54083" xr:uid="{00000000-0005-0000-0000-000005BD0000}"/>
    <cellStyle name="40% - Dekorfärg6 6 9" xfId="54084" xr:uid="{00000000-0005-0000-0000-000006BD0000}"/>
    <cellStyle name="40% - Dekorfärg6 6_Tabell 6a K" xfId="22168" xr:uid="{00000000-0005-0000-0000-000007BD0000}"/>
    <cellStyle name="40% - Dekorfärg6 7" xfId="577" xr:uid="{00000000-0005-0000-0000-000008BD0000}"/>
    <cellStyle name="40% - Dekorfärg6 7 2" xfId="2139" xr:uid="{00000000-0005-0000-0000-000009BD0000}"/>
    <cellStyle name="40% - Dekorfärg6 7 2 2" xfId="4331" xr:uid="{00000000-0005-0000-0000-00000ABD0000}"/>
    <cellStyle name="40% - Dekorfärg6 7 2 2 2" xfId="8717" xr:uid="{00000000-0005-0000-0000-00000BBD0000}"/>
    <cellStyle name="40% - Dekorfärg6 7 2 2 2 2" xfId="17602" xr:uid="{00000000-0005-0000-0000-00000CBD0000}"/>
    <cellStyle name="40% - Dekorfärg6 7 2 2 2 2 2" xfId="54085" xr:uid="{00000000-0005-0000-0000-00000DBD0000}"/>
    <cellStyle name="40% - Dekorfärg6 7 2 2 2 3" xfId="35099" xr:uid="{00000000-0005-0000-0000-00000EBD0000}"/>
    <cellStyle name="40% - Dekorfärg6 7 2 2 2_Tabell 6a K" xfId="24183" xr:uid="{00000000-0005-0000-0000-00000FBD0000}"/>
    <cellStyle name="40% - Dekorfärg6 7 2 2 3" xfId="13216" xr:uid="{00000000-0005-0000-0000-000010BD0000}"/>
    <cellStyle name="40% - Dekorfärg6 7 2 2 4" xfId="30713" xr:uid="{00000000-0005-0000-0000-000011BD0000}"/>
    <cellStyle name="40% - Dekorfärg6 7 2 2_Tabell 6a K" xfId="18418" xr:uid="{00000000-0005-0000-0000-000012BD0000}"/>
    <cellStyle name="40% - Dekorfärg6 7 2 3" xfId="6524" xr:uid="{00000000-0005-0000-0000-000013BD0000}"/>
    <cellStyle name="40% - Dekorfärg6 7 2 3 2" xfId="15409" xr:uid="{00000000-0005-0000-0000-000014BD0000}"/>
    <cellStyle name="40% - Dekorfärg6 7 2 3 3" xfId="32906" xr:uid="{00000000-0005-0000-0000-000015BD0000}"/>
    <cellStyle name="40% - Dekorfärg6 7 2 3_Tabell 6a K" xfId="26403" xr:uid="{00000000-0005-0000-0000-000016BD0000}"/>
    <cellStyle name="40% - Dekorfärg6 7 2 4" xfId="11024" xr:uid="{00000000-0005-0000-0000-000017BD0000}"/>
    <cellStyle name="40% - Dekorfärg6 7 2 4 2" xfId="54086" xr:uid="{00000000-0005-0000-0000-000018BD0000}"/>
    <cellStyle name="40% - Dekorfärg6 7 2 4 2 2" xfId="54087" xr:uid="{00000000-0005-0000-0000-000019BD0000}"/>
    <cellStyle name="40% - Dekorfärg6 7 2 4 3" xfId="54088" xr:uid="{00000000-0005-0000-0000-00001ABD0000}"/>
    <cellStyle name="40% - Dekorfärg6 7 2 5" xfId="28521" xr:uid="{00000000-0005-0000-0000-00001BBD0000}"/>
    <cellStyle name="40% - Dekorfärg6 7 2 6" xfId="54089" xr:uid="{00000000-0005-0000-0000-00001CBD0000}"/>
    <cellStyle name="40% - Dekorfärg6 7 2_Tabell 6a K" xfId="24656" xr:uid="{00000000-0005-0000-0000-00001DBD0000}"/>
    <cellStyle name="40% - Dekorfärg6 7 3" xfId="2769" xr:uid="{00000000-0005-0000-0000-00001EBD0000}"/>
    <cellStyle name="40% - Dekorfärg6 7 3 2" xfId="7155" xr:uid="{00000000-0005-0000-0000-00001FBD0000}"/>
    <cellStyle name="40% - Dekorfärg6 7 3 2 2" xfId="16040" xr:uid="{00000000-0005-0000-0000-000020BD0000}"/>
    <cellStyle name="40% - Dekorfärg6 7 3 2 3" xfId="33537" xr:uid="{00000000-0005-0000-0000-000021BD0000}"/>
    <cellStyle name="40% - Dekorfärg6 7 3 2_Tabell 6a K" xfId="23739" xr:uid="{00000000-0005-0000-0000-000022BD0000}"/>
    <cellStyle name="40% - Dekorfärg6 7 3 3" xfId="11654" xr:uid="{00000000-0005-0000-0000-000023BD0000}"/>
    <cellStyle name="40% - Dekorfärg6 7 3 3 2" xfId="54090" xr:uid="{00000000-0005-0000-0000-000024BD0000}"/>
    <cellStyle name="40% - Dekorfärg6 7 3 3 2 2" xfId="54091" xr:uid="{00000000-0005-0000-0000-000025BD0000}"/>
    <cellStyle name="40% - Dekorfärg6 7 3 3 3" xfId="54092" xr:uid="{00000000-0005-0000-0000-000026BD0000}"/>
    <cellStyle name="40% - Dekorfärg6 7 3 4" xfId="29151" xr:uid="{00000000-0005-0000-0000-000027BD0000}"/>
    <cellStyle name="40% - Dekorfärg6 7 3 5" xfId="54093" xr:uid="{00000000-0005-0000-0000-000028BD0000}"/>
    <cellStyle name="40% - Dekorfärg6 7 3_Tabell 6a K" xfId="26425" xr:uid="{00000000-0005-0000-0000-000029BD0000}"/>
    <cellStyle name="40% - Dekorfärg6 7 4" xfId="4962" xr:uid="{00000000-0005-0000-0000-00002ABD0000}"/>
    <cellStyle name="40% - Dekorfärg6 7 4 2" xfId="13847" xr:uid="{00000000-0005-0000-0000-00002BBD0000}"/>
    <cellStyle name="40% - Dekorfärg6 7 4 3" xfId="31344" xr:uid="{00000000-0005-0000-0000-00002CBD0000}"/>
    <cellStyle name="40% - Dekorfärg6 7 4_Tabell 6a K" xfId="23469" xr:uid="{00000000-0005-0000-0000-00002DBD0000}"/>
    <cellStyle name="40% - Dekorfärg6 7 5" xfId="9462" xr:uid="{00000000-0005-0000-0000-00002EBD0000}"/>
    <cellStyle name="40% - Dekorfärg6 7 5 2" xfId="54094" xr:uid="{00000000-0005-0000-0000-00002FBD0000}"/>
    <cellStyle name="40% - Dekorfärg6 7 5 2 2" xfId="54095" xr:uid="{00000000-0005-0000-0000-000030BD0000}"/>
    <cellStyle name="40% - Dekorfärg6 7 5 3" xfId="54096" xr:uid="{00000000-0005-0000-0000-000031BD0000}"/>
    <cellStyle name="40% - Dekorfärg6 7 6" xfId="26959" xr:uid="{00000000-0005-0000-0000-000032BD0000}"/>
    <cellStyle name="40% - Dekorfärg6 7 7" xfId="54097" xr:uid="{00000000-0005-0000-0000-000033BD0000}"/>
    <cellStyle name="40% - Dekorfärg6 7_Tabell 6a K" xfId="24961" xr:uid="{00000000-0005-0000-0000-000034BD0000}"/>
    <cellStyle name="40% - Dekorfärg6 8" xfId="1001" xr:uid="{00000000-0005-0000-0000-000035BD0000}"/>
    <cellStyle name="40% - Dekorfärg6 8 2" xfId="2140" xr:uid="{00000000-0005-0000-0000-000036BD0000}"/>
    <cellStyle name="40% - Dekorfärg6 8 2 2" xfId="4332" xr:uid="{00000000-0005-0000-0000-000037BD0000}"/>
    <cellStyle name="40% - Dekorfärg6 8 2 2 2" xfId="8718" xr:uid="{00000000-0005-0000-0000-000038BD0000}"/>
    <cellStyle name="40% - Dekorfärg6 8 2 2 2 2" xfId="17603" xr:uid="{00000000-0005-0000-0000-000039BD0000}"/>
    <cellStyle name="40% - Dekorfärg6 8 2 2 2 2 2" xfId="54098" xr:uid="{00000000-0005-0000-0000-00003ABD0000}"/>
    <cellStyle name="40% - Dekorfärg6 8 2 2 2 3" xfId="35100" xr:uid="{00000000-0005-0000-0000-00003BBD0000}"/>
    <cellStyle name="40% - Dekorfärg6 8 2 2 2_Tabell 6a K" xfId="20525" xr:uid="{00000000-0005-0000-0000-00003CBD0000}"/>
    <cellStyle name="40% - Dekorfärg6 8 2 2 3" xfId="13217" xr:uid="{00000000-0005-0000-0000-00003DBD0000}"/>
    <cellStyle name="40% - Dekorfärg6 8 2 2 4" xfId="30714" xr:uid="{00000000-0005-0000-0000-00003EBD0000}"/>
    <cellStyle name="40% - Dekorfärg6 8 2 2_Tabell 6a K" xfId="24542" xr:uid="{00000000-0005-0000-0000-00003FBD0000}"/>
    <cellStyle name="40% - Dekorfärg6 8 2 3" xfId="6525" xr:uid="{00000000-0005-0000-0000-000040BD0000}"/>
    <cellStyle name="40% - Dekorfärg6 8 2 3 2" xfId="15410" xr:uid="{00000000-0005-0000-0000-000041BD0000}"/>
    <cellStyle name="40% - Dekorfärg6 8 2 3 3" xfId="32907" xr:uid="{00000000-0005-0000-0000-000042BD0000}"/>
    <cellStyle name="40% - Dekorfärg6 8 2 3_Tabell 6a K" xfId="22757" xr:uid="{00000000-0005-0000-0000-000043BD0000}"/>
    <cellStyle name="40% - Dekorfärg6 8 2 4" xfId="11025" xr:uid="{00000000-0005-0000-0000-000044BD0000}"/>
    <cellStyle name="40% - Dekorfärg6 8 2 4 2" xfId="54099" xr:uid="{00000000-0005-0000-0000-000045BD0000}"/>
    <cellStyle name="40% - Dekorfärg6 8 2 4 2 2" xfId="54100" xr:uid="{00000000-0005-0000-0000-000046BD0000}"/>
    <cellStyle name="40% - Dekorfärg6 8 2 4 3" xfId="54101" xr:uid="{00000000-0005-0000-0000-000047BD0000}"/>
    <cellStyle name="40% - Dekorfärg6 8 2 5" xfId="28522" xr:uid="{00000000-0005-0000-0000-000048BD0000}"/>
    <cellStyle name="40% - Dekorfärg6 8 2 6" xfId="54102" xr:uid="{00000000-0005-0000-0000-000049BD0000}"/>
    <cellStyle name="40% - Dekorfärg6 8 2_Tabell 6a K" xfId="25771" xr:uid="{00000000-0005-0000-0000-00004ABD0000}"/>
    <cellStyle name="40% - Dekorfärg6 8 3" xfId="3193" xr:uid="{00000000-0005-0000-0000-00004BBD0000}"/>
    <cellStyle name="40% - Dekorfärg6 8 3 2" xfId="7579" xr:uid="{00000000-0005-0000-0000-00004CBD0000}"/>
    <cellStyle name="40% - Dekorfärg6 8 3 2 2" xfId="16464" xr:uid="{00000000-0005-0000-0000-00004DBD0000}"/>
    <cellStyle name="40% - Dekorfärg6 8 3 2 3" xfId="33961" xr:uid="{00000000-0005-0000-0000-00004EBD0000}"/>
    <cellStyle name="40% - Dekorfärg6 8 3 2_Tabell 6a K" xfId="18856" xr:uid="{00000000-0005-0000-0000-00004FBD0000}"/>
    <cellStyle name="40% - Dekorfärg6 8 3 3" xfId="12078" xr:uid="{00000000-0005-0000-0000-000050BD0000}"/>
    <cellStyle name="40% - Dekorfärg6 8 3 3 2" xfId="54103" xr:uid="{00000000-0005-0000-0000-000051BD0000}"/>
    <cellStyle name="40% - Dekorfärg6 8 3 3 2 2" xfId="54104" xr:uid="{00000000-0005-0000-0000-000052BD0000}"/>
    <cellStyle name="40% - Dekorfärg6 8 3 3 3" xfId="54105" xr:uid="{00000000-0005-0000-0000-000053BD0000}"/>
    <cellStyle name="40% - Dekorfärg6 8 3 4" xfId="29575" xr:uid="{00000000-0005-0000-0000-000054BD0000}"/>
    <cellStyle name="40% - Dekorfärg6 8 3 5" xfId="54106" xr:uid="{00000000-0005-0000-0000-000055BD0000}"/>
    <cellStyle name="40% - Dekorfärg6 8 3_Tabell 6a K" xfId="20418" xr:uid="{00000000-0005-0000-0000-000056BD0000}"/>
    <cellStyle name="40% - Dekorfärg6 8 4" xfId="5386" xr:uid="{00000000-0005-0000-0000-000057BD0000}"/>
    <cellStyle name="40% - Dekorfärg6 8 4 2" xfId="14271" xr:uid="{00000000-0005-0000-0000-000058BD0000}"/>
    <cellStyle name="40% - Dekorfärg6 8 4 3" xfId="31768" xr:uid="{00000000-0005-0000-0000-000059BD0000}"/>
    <cellStyle name="40% - Dekorfärg6 8 4_Tabell 6a K" xfId="26072" xr:uid="{00000000-0005-0000-0000-00005ABD0000}"/>
    <cellStyle name="40% - Dekorfärg6 8 5" xfId="9886" xr:uid="{00000000-0005-0000-0000-00005BBD0000}"/>
    <cellStyle name="40% - Dekorfärg6 8 5 2" xfId="54107" xr:uid="{00000000-0005-0000-0000-00005CBD0000}"/>
    <cellStyle name="40% - Dekorfärg6 8 5 2 2" xfId="54108" xr:uid="{00000000-0005-0000-0000-00005DBD0000}"/>
    <cellStyle name="40% - Dekorfärg6 8 5 3" xfId="54109" xr:uid="{00000000-0005-0000-0000-00005EBD0000}"/>
    <cellStyle name="40% - Dekorfärg6 8 6" xfId="27383" xr:uid="{00000000-0005-0000-0000-00005FBD0000}"/>
    <cellStyle name="40% - Dekorfärg6 8 7" xfId="54110" xr:uid="{00000000-0005-0000-0000-000060BD0000}"/>
    <cellStyle name="40% - Dekorfärg6 8_Tabell 6a K" xfId="18519" xr:uid="{00000000-0005-0000-0000-000061BD0000}"/>
    <cellStyle name="40% - Dekorfärg6 9" xfId="1215" xr:uid="{00000000-0005-0000-0000-000062BD0000}"/>
    <cellStyle name="40% - Dekorfärg6 9 2" xfId="2141" xr:uid="{00000000-0005-0000-0000-000063BD0000}"/>
    <cellStyle name="40% - Dekorfärg6 9 2 2" xfId="4333" xr:uid="{00000000-0005-0000-0000-000064BD0000}"/>
    <cellStyle name="40% - Dekorfärg6 9 2 2 2" xfId="8719" xr:uid="{00000000-0005-0000-0000-000065BD0000}"/>
    <cellStyle name="40% - Dekorfärg6 9 2 2 2 2" xfId="17604" xr:uid="{00000000-0005-0000-0000-000066BD0000}"/>
    <cellStyle name="40% - Dekorfärg6 9 2 2 2 2 2" xfId="54111" xr:uid="{00000000-0005-0000-0000-000067BD0000}"/>
    <cellStyle name="40% - Dekorfärg6 9 2 2 2 3" xfId="35101" xr:uid="{00000000-0005-0000-0000-000068BD0000}"/>
    <cellStyle name="40% - Dekorfärg6 9 2 2 2_Tabell 6a K" xfId="26305" xr:uid="{00000000-0005-0000-0000-000069BD0000}"/>
    <cellStyle name="40% - Dekorfärg6 9 2 2 3" xfId="13218" xr:uid="{00000000-0005-0000-0000-00006ABD0000}"/>
    <cellStyle name="40% - Dekorfärg6 9 2 2 4" xfId="30715" xr:uid="{00000000-0005-0000-0000-00006BBD0000}"/>
    <cellStyle name="40% - Dekorfärg6 9 2 2_Tabell 6a K" xfId="19526" xr:uid="{00000000-0005-0000-0000-00006CBD0000}"/>
    <cellStyle name="40% - Dekorfärg6 9 2 3" xfId="6526" xr:uid="{00000000-0005-0000-0000-00006DBD0000}"/>
    <cellStyle name="40% - Dekorfärg6 9 2 3 2" xfId="15411" xr:uid="{00000000-0005-0000-0000-00006EBD0000}"/>
    <cellStyle name="40% - Dekorfärg6 9 2 3 3" xfId="32908" xr:uid="{00000000-0005-0000-0000-00006FBD0000}"/>
    <cellStyle name="40% - Dekorfärg6 9 2 3_Tabell 6a K" xfId="24457" xr:uid="{00000000-0005-0000-0000-000070BD0000}"/>
    <cellStyle name="40% - Dekorfärg6 9 2 4" xfId="11026" xr:uid="{00000000-0005-0000-0000-000071BD0000}"/>
    <cellStyle name="40% - Dekorfärg6 9 2 4 2" xfId="54112" xr:uid="{00000000-0005-0000-0000-000072BD0000}"/>
    <cellStyle name="40% - Dekorfärg6 9 2 4 2 2" xfId="54113" xr:uid="{00000000-0005-0000-0000-000073BD0000}"/>
    <cellStyle name="40% - Dekorfärg6 9 2 4 3" xfId="54114" xr:uid="{00000000-0005-0000-0000-000074BD0000}"/>
    <cellStyle name="40% - Dekorfärg6 9 2 5" xfId="28523" xr:uid="{00000000-0005-0000-0000-000075BD0000}"/>
    <cellStyle name="40% - Dekorfärg6 9 2 6" xfId="54115" xr:uid="{00000000-0005-0000-0000-000076BD0000}"/>
    <cellStyle name="40% - Dekorfärg6 9 2_Tabell 6a K" xfId="21163" xr:uid="{00000000-0005-0000-0000-000077BD0000}"/>
    <cellStyle name="40% - Dekorfärg6 9 3" xfId="3407" xr:uid="{00000000-0005-0000-0000-000078BD0000}"/>
    <cellStyle name="40% - Dekorfärg6 9 3 2" xfId="7793" xr:uid="{00000000-0005-0000-0000-000079BD0000}"/>
    <cellStyle name="40% - Dekorfärg6 9 3 2 2" xfId="16678" xr:uid="{00000000-0005-0000-0000-00007ABD0000}"/>
    <cellStyle name="40% - Dekorfärg6 9 3 2 3" xfId="34175" xr:uid="{00000000-0005-0000-0000-00007BBD0000}"/>
    <cellStyle name="40% - Dekorfärg6 9 3 2_Tabell 6a K" xfId="21247" xr:uid="{00000000-0005-0000-0000-00007CBD0000}"/>
    <cellStyle name="40% - Dekorfärg6 9 3 3" xfId="12292" xr:uid="{00000000-0005-0000-0000-00007DBD0000}"/>
    <cellStyle name="40% - Dekorfärg6 9 3 3 2" xfId="54116" xr:uid="{00000000-0005-0000-0000-00007EBD0000}"/>
    <cellStyle name="40% - Dekorfärg6 9 3 3 2 2" xfId="54117" xr:uid="{00000000-0005-0000-0000-00007FBD0000}"/>
    <cellStyle name="40% - Dekorfärg6 9 3 3 3" xfId="54118" xr:uid="{00000000-0005-0000-0000-000080BD0000}"/>
    <cellStyle name="40% - Dekorfärg6 9 3 4" xfId="29789" xr:uid="{00000000-0005-0000-0000-000081BD0000}"/>
    <cellStyle name="40% - Dekorfärg6 9 3 5" xfId="54119" xr:uid="{00000000-0005-0000-0000-000082BD0000}"/>
    <cellStyle name="40% - Dekorfärg6 9 3_Tabell 6a K" xfId="24808" xr:uid="{00000000-0005-0000-0000-000083BD0000}"/>
    <cellStyle name="40% - Dekorfärg6 9 4" xfId="5600" xr:uid="{00000000-0005-0000-0000-000084BD0000}"/>
    <cellStyle name="40% - Dekorfärg6 9 4 2" xfId="14485" xr:uid="{00000000-0005-0000-0000-000085BD0000}"/>
    <cellStyle name="40% - Dekorfärg6 9 4 3" xfId="31982" xr:uid="{00000000-0005-0000-0000-000086BD0000}"/>
    <cellStyle name="40% - Dekorfärg6 9 4_Tabell 6a K" xfId="18046" xr:uid="{00000000-0005-0000-0000-000087BD0000}"/>
    <cellStyle name="40% - Dekorfärg6 9 5" xfId="10100" xr:uid="{00000000-0005-0000-0000-000088BD0000}"/>
    <cellStyle name="40% - Dekorfärg6 9 5 2" xfId="54120" xr:uid="{00000000-0005-0000-0000-000089BD0000}"/>
    <cellStyle name="40% - Dekorfärg6 9 5 2 2" xfId="54121" xr:uid="{00000000-0005-0000-0000-00008ABD0000}"/>
    <cellStyle name="40% - Dekorfärg6 9 5 3" xfId="54122" xr:uid="{00000000-0005-0000-0000-00008BBD0000}"/>
    <cellStyle name="40% - Dekorfärg6 9 6" xfId="27597" xr:uid="{00000000-0005-0000-0000-00008CBD0000}"/>
    <cellStyle name="40% - Dekorfärg6 9 7" xfId="54123" xr:uid="{00000000-0005-0000-0000-00008DBD0000}"/>
    <cellStyle name="40% - Dekorfärg6 9_Tabell 6a K" xfId="18165" xr:uid="{00000000-0005-0000-0000-00008EBD0000}"/>
    <cellStyle name="60% - Accent1" xfId="80" builtinId="32" customBuiltin="1"/>
    <cellStyle name="60% - Accent1 2" xfId="54124" xr:uid="{00000000-0005-0000-0000-000095BD0000}"/>
    <cellStyle name="60% - Accent1 3" xfId="54125" xr:uid="{00000000-0005-0000-0000-000096BD0000}"/>
    <cellStyle name="60% - Accent1 4" xfId="54126" xr:uid="{00000000-0005-0000-0000-000097BD0000}"/>
    <cellStyle name="60% - Accent1 5" xfId="54127" xr:uid="{00000000-0005-0000-0000-000098BD0000}"/>
    <cellStyle name="60% - Accent2" xfId="84" builtinId="36" customBuiltin="1"/>
    <cellStyle name="60% - Accent2 2" xfId="54128" xr:uid="{00000000-0005-0000-0000-000099BD0000}"/>
    <cellStyle name="60% - Accent2 3" xfId="54129" xr:uid="{00000000-0005-0000-0000-00009ABD0000}"/>
    <cellStyle name="60% - Accent2 4" xfId="54130" xr:uid="{00000000-0005-0000-0000-00009BBD0000}"/>
    <cellStyle name="60% - Accent2 5" xfId="54131" xr:uid="{00000000-0005-0000-0000-00009CBD0000}"/>
    <cellStyle name="60% - Accent3" xfId="88" builtinId="40" customBuiltin="1"/>
    <cellStyle name="60% - Accent3 2" xfId="54132" xr:uid="{00000000-0005-0000-0000-00009DBD0000}"/>
    <cellStyle name="60% - Accent3 3" xfId="54133" xr:uid="{00000000-0005-0000-0000-00009EBD0000}"/>
    <cellStyle name="60% - Accent3 4" xfId="54134" xr:uid="{00000000-0005-0000-0000-00009FBD0000}"/>
    <cellStyle name="60% - Accent3 5" xfId="54135" xr:uid="{00000000-0005-0000-0000-0000A0BD0000}"/>
    <cellStyle name="60% - Accent4" xfId="92" builtinId="44" customBuiltin="1"/>
    <cellStyle name="60% - Accent4 2" xfId="54136" xr:uid="{00000000-0005-0000-0000-0000A1BD0000}"/>
    <cellStyle name="60% - Accent4 3" xfId="54137" xr:uid="{00000000-0005-0000-0000-0000A2BD0000}"/>
    <cellStyle name="60% - Accent4 4" xfId="54138" xr:uid="{00000000-0005-0000-0000-0000A3BD0000}"/>
    <cellStyle name="60% - Accent4 5" xfId="54139" xr:uid="{00000000-0005-0000-0000-0000A4BD0000}"/>
    <cellStyle name="60% - Accent5" xfId="96" builtinId="48" customBuiltin="1"/>
    <cellStyle name="60% - Accent5 2" xfId="54140" xr:uid="{00000000-0005-0000-0000-0000A5BD0000}"/>
    <cellStyle name="60% - Accent5 3" xfId="54141" xr:uid="{00000000-0005-0000-0000-0000A6BD0000}"/>
    <cellStyle name="60% - Accent5 4" xfId="54142" xr:uid="{00000000-0005-0000-0000-0000A7BD0000}"/>
    <cellStyle name="60% - Accent5 5" xfId="54143" xr:uid="{00000000-0005-0000-0000-0000A8BD0000}"/>
    <cellStyle name="60% - Accent6" xfId="100" builtinId="52" customBuiltin="1"/>
    <cellStyle name="60% - Accent6 2" xfId="54144" xr:uid="{00000000-0005-0000-0000-0000A9BD0000}"/>
    <cellStyle name="60% - Accent6 3" xfId="54145" xr:uid="{00000000-0005-0000-0000-0000AABD0000}"/>
    <cellStyle name="60% - Accent6 4" xfId="54146" xr:uid="{00000000-0005-0000-0000-0000ABBD0000}"/>
    <cellStyle name="60% - Accent6 5" xfId="54147" xr:uid="{00000000-0005-0000-0000-0000ACBD0000}"/>
    <cellStyle name="60% - Dekorfärg1 2" xfId="54148" xr:uid="{00000000-0005-0000-0000-0000ADBD0000}"/>
    <cellStyle name="60% - Dekorfärg1 2 2" xfId="54149" xr:uid="{00000000-0005-0000-0000-0000AEBD0000}"/>
    <cellStyle name="60% - Dekorfärg1 2 2 2" xfId="54150" xr:uid="{00000000-0005-0000-0000-0000AFBD0000}"/>
    <cellStyle name="60% - Dekorfärg1 2 2 3" xfId="54151" xr:uid="{00000000-0005-0000-0000-0000B0BD0000}"/>
    <cellStyle name="60% - Dekorfärg1 2 3" xfId="54152" xr:uid="{00000000-0005-0000-0000-0000B1BD0000}"/>
    <cellStyle name="60% - Dekorfärg1 2 4" xfId="54153" xr:uid="{00000000-0005-0000-0000-0000B2BD0000}"/>
    <cellStyle name="60% - Dekorfärg1 2 5" xfId="54154" xr:uid="{00000000-0005-0000-0000-0000B3BD0000}"/>
    <cellStyle name="60% - Dekorfärg1 2 6" xfId="54155" xr:uid="{00000000-0005-0000-0000-0000B4BD0000}"/>
    <cellStyle name="60% - Dekorfärg1 3" xfId="54156" xr:uid="{00000000-0005-0000-0000-0000B5BD0000}"/>
    <cellStyle name="60% - Dekorfärg1 3 2" xfId="54157" xr:uid="{00000000-0005-0000-0000-0000B6BD0000}"/>
    <cellStyle name="60% - Dekorfärg1 3 3" xfId="54158" xr:uid="{00000000-0005-0000-0000-0000B7BD0000}"/>
    <cellStyle name="60% - Dekorfärg2 2" xfId="54159" xr:uid="{00000000-0005-0000-0000-0000B8BD0000}"/>
    <cellStyle name="60% - Dekorfärg2 2 2" xfId="54160" xr:uid="{00000000-0005-0000-0000-0000B9BD0000}"/>
    <cellStyle name="60% - Dekorfärg2 2 2 2" xfId="54161" xr:uid="{00000000-0005-0000-0000-0000BABD0000}"/>
    <cellStyle name="60% - Dekorfärg2 2 2 3" xfId="54162" xr:uid="{00000000-0005-0000-0000-0000BBBD0000}"/>
    <cellStyle name="60% - Dekorfärg2 2 3" xfId="54163" xr:uid="{00000000-0005-0000-0000-0000BCBD0000}"/>
    <cellStyle name="60% - Dekorfärg2 2 4" xfId="54164" xr:uid="{00000000-0005-0000-0000-0000BDBD0000}"/>
    <cellStyle name="60% - Dekorfärg2 2 5" xfId="54165" xr:uid="{00000000-0005-0000-0000-0000BEBD0000}"/>
    <cellStyle name="60% - Dekorfärg2 2 6" xfId="54166" xr:uid="{00000000-0005-0000-0000-0000BFBD0000}"/>
    <cellStyle name="60% - Dekorfärg2 3" xfId="54167" xr:uid="{00000000-0005-0000-0000-0000C0BD0000}"/>
    <cellStyle name="60% - Dekorfärg2 3 2" xfId="54168" xr:uid="{00000000-0005-0000-0000-0000C1BD0000}"/>
    <cellStyle name="60% - Dekorfärg2 3 3" xfId="54169" xr:uid="{00000000-0005-0000-0000-0000C2BD0000}"/>
    <cellStyle name="60% - Dekorfärg3 2" xfId="54170" xr:uid="{00000000-0005-0000-0000-0000C3BD0000}"/>
    <cellStyle name="60% - Dekorfärg3 2 2" xfId="54171" xr:uid="{00000000-0005-0000-0000-0000C4BD0000}"/>
    <cellStyle name="60% - Dekorfärg3 2 2 2" xfId="54172" xr:uid="{00000000-0005-0000-0000-0000C5BD0000}"/>
    <cellStyle name="60% - Dekorfärg3 2 2 3" xfId="54173" xr:uid="{00000000-0005-0000-0000-0000C6BD0000}"/>
    <cellStyle name="60% - Dekorfärg3 2 3" xfId="54174" xr:uid="{00000000-0005-0000-0000-0000C7BD0000}"/>
    <cellStyle name="60% - Dekorfärg3 2 4" xfId="54175" xr:uid="{00000000-0005-0000-0000-0000C8BD0000}"/>
    <cellStyle name="60% - Dekorfärg3 2 5" xfId="54176" xr:uid="{00000000-0005-0000-0000-0000C9BD0000}"/>
    <cellStyle name="60% - Dekorfärg3 2 6" xfId="54177" xr:uid="{00000000-0005-0000-0000-0000CABD0000}"/>
    <cellStyle name="60% - Dekorfärg3 3" xfId="54178" xr:uid="{00000000-0005-0000-0000-0000CBBD0000}"/>
    <cellStyle name="60% - Dekorfärg3 3 2" xfId="54179" xr:uid="{00000000-0005-0000-0000-0000CCBD0000}"/>
    <cellStyle name="60% - Dekorfärg3 3 3" xfId="54180" xr:uid="{00000000-0005-0000-0000-0000CDBD0000}"/>
    <cellStyle name="60% - Dekorfärg4 2" xfId="54181" xr:uid="{00000000-0005-0000-0000-0000CEBD0000}"/>
    <cellStyle name="60% - Dekorfärg4 2 2" xfId="54182" xr:uid="{00000000-0005-0000-0000-0000CFBD0000}"/>
    <cellStyle name="60% - Dekorfärg4 2 2 2" xfId="54183" xr:uid="{00000000-0005-0000-0000-0000D0BD0000}"/>
    <cellStyle name="60% - Dekorfärg4 2 2 3" xfId="54184" xr:uid="{00000000-0005-0000-0000-0000D1BD0000}"/>
    <cellStyle name="60% - Dekorfärg4 2 3" xfId="54185" xr:uid="{00000000-0005-0000-0000-0000D2BD0000}"/>
    <cellStyle name="60% - Dekorfärg4 2 4" xfId="54186" xr:uid="{00000000-0005-0000-0000-0000D3BD0000}"/>
    <cellStyle name="60% - Dekorfärg4 2 5" xfId="54187" xr:uid="{00000000-0005-0000-0000-0000D4BD0000}"/>
    <cellStyle name="60% - Dekorfärg4 2 6" xfId="54188" xr:uid="{00000000-0005-0000-0000-0000D5BD0000}"/>
    <cellStyle name="60% - Dekorfärg4 3" xfId="54189" xr:uid="{00000000-0005-0000-0000-0000D6BD0000}"/>
    <cellStyle name="60% - Dekorfärg4 3 2" xfId="54190" xr:uid="{00000000-0005-0000-0000-0000D7BD0000}"/>
    <cellStyle name="60% - Dekorfärg4 3 3" xfId="54191" xr:uid="{00000000-0005-0000-0000-0000D8BD0000}"/>
    <cellStyle name="60% - Dekorfärg5 2" xfId="54192" xr:uid="{00000000-0005-0000-0000-0000D9BD0000}"/>
    <cellStyle name="60% - Dekorfärg5 2 2" xfId="54193" xr:uid="{00000000-0005-0000-0000-0000DABD0000}"/>
    <cellStyle name="60% - Dekorfärg5 2 2 2" xfId="54194" xr:uid="{00000000-0005-0000-0000-0000DBBD0000}"/>
    <cellStyle name="60% - Dekorfärg5 2 2 3" xfId="54195" xr:uid="{00000000-0005-0000-0000-0000DCBD0000}"/>
    <cellStyle name="60% - Dekorfärg5 2 3" xfId="54196" xr:uid="{00000000-0005-0000-0000-0000DDBD0000}"/>
    <cellStyle name="60% - Dekorfärg5 2 4" xfId="54197" xr:uid="{00000000-0005-0000-0000-0000DEBD0000}"/>
    <cellStyle name="60% - Dekorfärg5 2 5" xfId="54198" xr:uid="{00000000-0005-0000-0000-0000DFBD0000}"/>
    <cellStyle name="60% - Dekorfärg5 2 6" xfId="54199" xr:uid="{00000000-0005-0000-0000-0000E0BD0000}"/>
    <cellStyle name="60% - Dekorfärg5 3" xfId="54200" xr:uid="{00000000-0005-0000-0000-0000E1BD0000}"/>
    <cellStyle name="60% - Dekorfärg5 3 2" xfId="54201" xr:uid="{00000000-0005-0000-0000-0000E2BD0000}"/>
    <cellStyle name="60% - Dekorfärg5 3 3" xfId="54202" xr:uid="{00000000-0005-0000-0000-0000E3BD0000}"/>
    <cellStyle name="60% - Dekorfärg6 2" xfId="54203" xr:uid="{00000000-0005-0000-0000-0000E4BD0000}"/>
    <cellStyle name="60% - Dekorfärg6 2 2" xfId="54204" xr:uid="{00000000-0005-0000-0000-0000E5BD0000}"/>
    <cellStyle name="60% - Dekorfärg6 2 2 2" xfId="54205" xr:uid="{00000000-0005-0000-0000-0000E6BD0000}"/>
    <cellStyle name="60% - Dekorfärg6 2 2 3" xfId="54206" xr:uid="{00000000-0005-0000-0000-0000E7BD0000}"/>
    <cellStyle name="60% - Dekorfärg6 2 3" xfId="54207" xr:uid="{00000000-0005-0000-0000-0000E8BD0000}"/>
    <cellStyle name="60% - Dekorfärg6 2 4" xfId="54208" xr:uid="{00000000-0005-0000-0000-0000E9BD0000}"/>
    <cellStyle name="60% - Dekorfärg6 2 5" xfId="54209" xr:uid="{00000000-0005-0000-0000-0000EABD0000}"/>
    <cellStyle name="60% - Dekorfärg6 2 6" xfId="54210" xr:uid="{00000000-0005-0000-0000-0000EBBD0000}"/>
    <cellStyle name="60% - Dekorfärg6 3" xfId="54211" xr:uid="{00000000-0005-0000-0000-0000ECBD0000}"/>
    <cellStyle name="60% - Dekorfärg6 3 2" xfId="54212" xr:uid="{00000000-0005-0000-0000-0000EDBD0000}"/>
    <cellStyle name="60% - Dekorfärg6 3 3" xfId="54213" xr:uid="{00000000-0005-0000-0000-0000EEBD0000}"/>
    <cellStyle name="Accent1" xfId="77" builtinId="29" customBuiltin="1"/>
    <cellStyle name="Accent1 2" xfId="54214" xr:uid="{00000000-0005-0000-0000-0000EFBD0000}"/>
    <cellStyle name="Accent1 3" xfId="54215" xr:uid="{00000000-0005-0000-0000-0000F0BD0000}"/>
    <cellStyle name="Accent1 4" xfId="54216" xr:uid="{00000000-0005-0000-0000-0000F1BD0000}"/>
    <cellStyle name="Accent1 5" xfId="54217" xr:uid="{00000000-0005-0000-0000-0000F2BD0000}"/>
    <cellStyle name="Accent2" xfId="81" builtinId="33" customBuiltin="1"/>
    <cellStyle name="Accent2 2" xfId="54218" xr:uid="{00000000-0005-0000-0000-0000F3BD0000}"/>
    <cellStyle name="Accent2 3" xfId="54219" xr:uid="{00000000-0005-0000-0000-0000F4BD0000}"/>
    <cellStyle name="Accent2 4" xfId="54220" xr:uid="{00000000-0005-0000-0000-0000F5BD0000}"/>
    <cellStyle name="Accent2 5" xfId="54221" xr:uid="{00000000-0005-0000-0000-0000F6BD0000}"/>
    <cellStyle name="Accent3" xfId="85" builtinId="37" customBuiltin="1"/>
    <cellStyle name="Accent3 2" xfId="54222" xr:uid="{00000000-0005-0000-0000-0000F7BD0000}"/>
    <cellStyle name="Accent3 3" xfId="54223" xr:uid="{00000000-0005-0000-0000-0000F8BD0000}"/>
    <cellStyle name="Accent3 4" xfId="54224" xr:uid="{00000000-0005-0000-0000-0000F9BD0000}"/>
    <cellStyle name="Accent3 5" xfId="54225" xr:uid="{00000000-0005-0000-0000-0000FABD0000}"/>
    <cellStyle name="Accent4" xfId="89" builtinId="41" customBuiltin="1"/>
    <cellStyle name="Accent4 2" xfId="54226" xr:uid="{00000000-0005-0000-0000-0000FBBD0000}"/>
    <cellStyle name="Accent4 3" xfId="54227" xr:uid="{00000000-0005-0000-0000-0000FCBD0000}"/>
    <cellStyle name="Accent4 4" xfId="54228" xr:uid="{00000000-0005-0000-0000-0000FDBD0000}"/>
    <cellStyle name="Accent4 5" xfId="54229" xr:uid="{00000000-0005-0000-0000-0000FEBD0000}"/>
    <cellStyle name="Accent5" xfId="93" builtinId="45" customBuiltin="1"/>
    <cellStyle name="Accent5 2" xfId="54230" xr:uid="{00000000-0005-0000-0000-0000FFBD0000}"/>
    <cellStyle name="Accent5 3" xfId="54231" xr:uid="{00000000-0005-0000-0000-000000BE0000}"/>
    <cellStyle name="Accent5 4" xfId="54232" xr:uid="{00000000-0005-0000-0000-000001BE0000}"/>
    <cellStyle name="Accent5 5" xfId="54233" xr:uid="{00000000-0005-0000-0000-000002BE0000}"/>
    <cellStyle name="Accent6" xfId="97" builtinId="49" customBuiltin="1"/>
    <cellStyle name="Accent6 2" xfId="54234" xr:uid="{00000000-0005-0000-0000-000003BE0000}"/>
    <cellStyle name="Accent6 3" xfId="54235" xr:uid="{00000000-0005-0000-0000-000004BE0000}"/>
    <cellStyle name="Accent6 4" xfId="54236" xr:uid="{00000000-0005-0000-0000-000005BE0000}"/>
    <cellStyle name="Accent6 5" xfId="54237" xr:uid="{00000000-0005-0000-0000-000006BE0000}"/>
    <cellStyle name="Anteckning 10" xfId="54238" xr:uid="{00000000-0005-0000-0000-000007BE0000}"/>
    <cellStyle name="Anteckning 2" xfId="156" xr:uid="{00000000-0005-0000-0000-000008BE0000}"/>
    <cellStyle name="Anteckning 2 10" xfId="2347" xr:uid="{00000000-0005-0000-0000-000009BE0000}"/>
    <cellStyle name="Anteckning 2 10 2" xfId="6733" xr:uid="{00000000-0005-0000-0000-00000ABE0000}"/>
    <cellStyle name="Anteckning 2 10 2 2" xfId="15618" xr:uid="{00000000-0005-0000-0000-00000BBE0000}"/>
    <cellStyle name="Anteckning 2 10 2 3" xfId="33115" xr:uid="{00000000-0005-0000-0000-00000CBE0000}"/>
    <cellStyle name="Anteckning 2 10 2_Tabell 6a K" xfId="20200" xr:uid="{00000000-0005-0000-0000-00000DBE0000}"/>
    <cellStyle name="Anteckning 2 10 3" xfId="11232" xr:uid="{00000000-0005-0000-0000-00000EBE0000}"/>
    <cellStyle name="Anteckning 2 10 3 2" xfId="54239" xr:uid="{00000000-0005-0000-0000-00000FBE0000}"/>
    <cellStyle name="Anteckning 2 10 3 2 2" xfId="54240" xr:uid="{00000000-0005-0000-0000-000010BE0000}"/>
    <cellStyle name="Anteckning 2 10 3 3" xfId="54241" xr:uid="{00000000-0005-0000-0000-000011BE0000}"/>
    <cellStyle name="Anteckning 2 10 4" xfId="28729" xr:uid="{00000000-0005-0000-0000-000012BE0000}"/>
    <cellStyle name="Anteckning 2 10 5" xfId="54242" xr:uid="{00000000-0005-0000-0000-000013BE0000}"/>
    <cellStyle name="Anteckning 2 10_Tabell 6a K" xfId="21432" xr:uid="{00000000-0005-0000-0000-000014BE0000}"/>
    <cellStyle name="Anteckning 2 11" xfId="4540" xr:uid="{00000000-0005-0000-0000-000015BE0000}"/>
    <cellStyle name="Anteckning 2 11 2" xfId="13425" xr:uid="{00000000-0005-0000-0000-000016BE0000}"/>
    <cellStyle name="Anteckning 2 11 3" xfId="30922" xr:uid="{00000000-0005-0000-0000-000017BE0000}"/>
    <cellStyle name="Anteckning 2 11_Tabell 6a K" xfId="23868" xr:uid="{00000000-0005-0000-0000-000018BE0000}"/>
    <cellStyle name="Anteckning 2 12" xfId="9041" xr:uid="{00000000-0005-0000-0000-000019BE0000}"/>
    <cellStyle name="Anteckning 2 12 2" xfId="54243" xr:uid="{00000000-0005-0000-0000-00001ABE0000}"/>
    <cellStyle name="Anteckning 2 12 3" xfId="54244" xr:uid="{00000000-0005-0000-0000-00001BBE0000}"/>
    <cellStyle name="Anteckning 2 13" xfId="26538" xr:uid="{00000000-0005-0000-0000-00001CBE0000}"/>
    <cellStyle name="Anteckning 2 14" xfId="54245" xr:uid="{00000000-0005-0000-0000-00001DBE0000}"/>
    <cellStyle name="Anteckning 2 15" xfId="54246" xr:uid="{00000000-0005-0000-0000-00001EBE0000}"/>
    <cellStyle name="Anteckning 2 2" xfId="183" xr:uid="{00000000-0005-0000-0000-00001FBE0000}"/>
    <cellStyle name="Anteckning 2 2 10" xfId="4568" xr:uid="{00000000-0005-0000-0000-000020BE0000}"/>
    <cellStyle name="Anteckning 2 2 10 2" xfId="13453" xr:uid="{00000000-0005-0000-0000-000021BE0000}"/>
    <cellStyle name="Anteckning 2 2 10 3" xfId="30950" xr:uid="{00000000-0005-0000-0000-000022BE0000}"/>
    <cellStyle name="Anteckning 2 2 10_Tabell 6a K" xfId="20137" xr:uid="{00000000-0005-0000-0000-000023BE0000}"/>
    <cellStyle name="Anteckning 2 2 11" xfId="9068" xr:uid="{00000000-0005-0000-0000-000024BE0000}"/>
    <cellStyle name="Anteckning 2 2 11 2" xfId="54247" xr:uid="{00000000-0005-0000-0000-000025BE0000}"/>
    <cellStyle name="Anteckning 2 2 11 3" xfId="54248" xr:uid="{00000000-0005-0000-0000-000026BE0000}"/>
    <cellStyle name="Anteckning 2 2 12" xfId="26565" xr:uid="{00000000-0005-0000-0000-000027BE0000}"/>
    <cellStyle name="Anteckning 2 2 13" xfId="54249" xr:uid="{00000000-0005-0000-0000-000028BE0000}"/>
    <cellStyle name="Anteckning 2 2 14" xfId="54250" xr:uid="{00000000-0005-0000-0000-000029BE0000}"/>
    <cellStyle name="Anteckning 2 2 2" xfId="283" xr:uid="{00000000-0005-0000-0000-00002ABE0000}"/>
    <cellStyle name="Anteckning 2 2 2 10" xfId="54251" xr:uid="{00000000-0005-0000-0000-00002BBE0000}"/>
    <cellStyle name="Anteckning 2 2 2 11" xfId="54252" xr:uid="{00000000-0005-0000-0000-00002CBE0000}"/>
    <cellStyle name="Anteckning 2 2 2 2" xfId="495" xr:uid="{00000000-0005-0000-0000-00002DBE0000}"/>
    <cellStyle name="Anteckning 2 2 2 2 2" xfId="919" xr:uid="{00000000-0005-0000-0000-00002EBE0000}"/>
    <cellStyle name="Anteckning 2 2 2 2 2 2" xfId="2146" xr:uid="{00000000-0005-0000-0000-00002FBE0000}"/>
    <cellStyle name="Anteckning 2 2 2 2 2 2 2" xfId="4338" xr:uid="{00000000-0005-0000-0000-000030BE0000}"/>
    <cellStyle name="Anteckning 2 2 2 2 2 2 2 2" xfId="8724" xr:uid="{00000000-0005-0000-0000-000031BE0000}"/>
    <cellStyle name="Anteckning 2 2 2 2 2 2 2 2 2" xfId="17609" xr:uid="{00000000-0005-0000-0000-000032BE0000}"/>
    <cellStyle name="Anteckning 2 2 2 2 2 2 2 2 2 2" xfId="54253" xr:uid="{00000000-0005-0000-0000-000033BE0000}"/>
    <cellStyle name="Anteckning 2 2 2 2 2 2 2 2 3" xfId="35106" xr:uid="{00000000-0005-0000-0000-000034BE0000}"/>
    <cellStyle name="Anteckning 2 2 2 2 2 2 2 2_Tabell 6a K" xfId="20588" xr:uid="{00000000-0005-0000-0000-000035BE0000}"/>
    <cellStyle name="Anteckning 2 2 2 2 2 2 2 3" xfId="13223" xr:uid="{00000000-0005-0000-0000-000036BE0000}"/>
    <cellStyle name="Anteckning 2 2 2 2 2 2 2 4" xfId="30720" xr:uid="{00000000-0005-0000-0000-000037BE0000}"/>
    <cellStyle name="Anteckning 2 2 2 2 2 2 2_Tabell 6a K" xfId="26038" xr:uid="{00000000-0005-0000-0000-000038BE0000}"/>
    <cellStyle name="Anteckning 2 2 2 2 2 2 3" xfId="6531" xr:uid="{00000000-0005-0000-0000-000039BE0000}"/>
    <cellStyle name="Anteckning 2 2 2 2 2 2 3 2" xfId="15416" xr:uid="{00000000-0005-0000-0000-00003ABE0000}"/>
    <cellStyle name="Anteckning 2 2 2 2 2 2 3 3" xfId="32913" xr:uid="{00000000-0005-0000-0000-00003BBE0000}"/>
    <cellStyle name="Anteckning 2 2 2 2 2 2 3_Tabell 6a K" xfId="26364" xr:uid="{00000000-0005-0000-0000-00003CBE0000}"/>
    <cellStyle name="Anteckning 2 2 2 2 2 2 4" xfId="11031" xr:uid="{00000000-0005-0000-0000-00003DBE0000}"/>
    <cellStyle name="Anteckning 2 2 2 2 2 2 4 2" xfId="54254" xr:uid="{00000000-0005-0000-0000-00003EBE0000}"/>
    <cellStyle name="Anteckning 2 2 2 2 2 2 4 3" xfId="54255" xr:uid="{00000000-0005-0000-0000-00003FBE0000}"/>
    <cellStyle name="Anteckning 2 2 2 2 2 2 5" xfId="28528" xr:uid="{00000000-0005-0000-0000-000040BE0000}"/>
    <cellStyle name="Anteckning 2 2 2 2 2 2 6" xfId="54256" xr:uid="{00000000-0005-0000-0000-000041BE0000}"/>
    <cellStyle name="Anteckning 2 2 2 2 2 2_Tabell 6a K" xfId="23333" xr:uid="{00000000-0005-0000-0000-000042BE0000}"/>
    <cellStyle name="Anteckning 2 2 2 2 2 3" xfId="3111" xr:uid="{00000000-0005-0000-0000-000043BE0000}"/>
    <cellStyle name="Anteckning 2 2 2 2 2 3 2" xfId="7497" xr:uid="{00000000-0005-0000-0000-000044BE0000}"/>
    <cellStyle name="Anteckning 2 2 2 2 2 3 2 2" xfId="16382" xr:uid="{00000000-0005-0000-0000-000045BE0000}"/>
    <cellStyle name="Anteckning 2 2 2 2 2 3 2 3" xfId="33879" xr:uid="{00000000-0005-0000-0000-000046BE0000}"/>
    <cellStyle name="Anteckning 2 2 2 2 2 3 2_Tabell 6a K" xfId="24266" xr:uid="{00000000-0005-0000-0000-000047BE0000}"/>
    <cellStyle name="Anteckning 2 2 2 2 2 3 3" xfId="11996" xr:uid="{00000000-0005-0000-0000-000048BE0000}"/>
    <cellStyle name="Anteckning 2 2 2 2 2 3 3 2" xfId="54257" xr:uid="{00000000-0005-0000-0000-000049BE0000}"/>
    <cellStyle name="Anteckning 2 2 2 2 2 3 3 2 2" xfId="54258" xr:uid="{00000000-0005-0000-0000-00004ABE0000}"/>
    <cellStyle name="Anteckning 2 2 2 2 2 3 3 3" xfId="54259" xr:uid="{00000000-0005-0000-0000-00004BBE0000}"/>
    <cellStyle name="Anteckning 2 2 2 2 2 3 4" xfId="29493" xr:uid="{00000000-0005-0000-0000-00004CBE0000}"/>
    <cellStyle name="Anteckning 2 2 2 2 2 3 5" xfId="54260" xr:uid="{00000000-0005-0000-0000-00004DBE0000}"/>
    <cellStyle name="Anteckning 2 2 2 2 2 3_Tabell 6a K" xfId="22068" xr:uid="{00000000-0005-0000-0000-00004EBE0000}"/>
    <cellStyle name="Anteckning 2 2 2 2 2 4" xfId="5304" xr:uid="{00000000-0005-0000-0000-00004FBE0000}"/>
    <cellStyle name="Anteckning 2 2 2 2 2 4 2" xfId="14189" xr:uid="{00000000-0005-0000-0000-000050BE0000}"/>
    <cellStyle name="Anteckning 2 2 2 2 2 4 3" xfId="31686" xr:uid="{00000000-0005-0000-0000-000051BE0000}"/>
    <cellStyle name="Anteckning 2 2 2 2 2 4_Tabell 6a K" xfId="25652" xr:uid="{00000000-0005-0000-0000-000052BE0000}"/>
    <cellStyle name="Anteckning 2 2 2 2 2 5" xfId="9804" xr:uid="{00000000-0005-0000-0000-000053BE0000}"/>
    <cellStyle name="Anteckning 2 2 2 2 2 5 2" xfId="54261" xr:uid="{00000000-0005-0000-0000-000054BE0000}"/>
    <cellStyle name="Anteckning 2 2 2 2 2 5 3" xfId="54262" xr:uid="{00000000-0005-0000-0000-000055BE0000}"/>
    <cellStyle name="Anteckning 2 2 2 2 2 6" xfId="27301" xr:uid="{00000000-0005-0000-0000-000056BE0000}"/>
    <cellStyle name="Anteckning 2 2 2 2 2 7" xfId="54263" xr:uid="{00000000-0005-0000-0000-000057BE0000}"/>
    <cellStyle name="Anteckning 2 2 2 2 2_Tabell 6a K" xfId="19262" xr:uid="{00000000-0005-0000-0000-000058BE0000}"/>
    <cellStyle name="Anteckning 2 2 2 2 3" xfId="2145" xr:uid="{00000000-0005-0000-0000-000059BE0000}"/>
    <cellStyle name="Anteckning 2 2 2 2 3 2" xfId="4337" xr:uid="{00000000-0005-0000-0000-00005ABE0000}"/>
    <cellStyle name="Anteckning 2 2 2 2 3 2 2" xfId="8723" xr:uid="{00000000-0005-0000-0000-00005BBE0000}"/>
    <cellStyle name="Anteckning 2 2 2 2 3 2 2 2" xfId="17608" xr:uid="{00000000-0005-0000-0000-00005CBE0000}"/>
    <cellStyle name="Anteckning 2 2 2 2 3 2 2 2 2" xfId="54264" xr:uid="{00000000-0005-0000-0000-00005DBE0000}"/>
    <cellStyle name="Anteckning 2 2 2 2 3 2 2 3" xfId="35105" xr:uid="{00000000-0005-0000-0000-00005EBE0000}"/>
    <cellStyle name="Anteckning 2 2 2 2 3 2 2_Tabell 6a K" xfId="25468" xr:uid="{00000000-0005-0000-0000-00005FBE0000}"/>
    <cellStyle name="Anteckning 2 2 2 2 3 2 3" xfId="13222" xr:uid="{00000000-0005-0000-0000-000060BE0000}"/>
    <cellStyle name="Anteckning 2 2 2 2 3 2 4" xfId="30719" xr:uid="{00000000-0005-0000-0000-000061BE0000}"/>
    <cellStyle name="Anteckning 2 2 2 2 3 2_Tabell 6a K" xfId="18794" xr:uid="{00000000-0005-0000-0000-000062BE0000}"/>
    <cellStyle name="Anteckning 2 2 2 2 3 3" xfId="6530" xr:uid="{00000000-0005-0000-0000-000063BE0000}"/>
    <cellStyle name="Anteckning 2 2 2 2 3 3 2" xfId="15415" xr:uid="{00000000-0005-0000-0000-000064BE0000}"/>
    <cellStyle name="Anteckning 2 2 2 2 3 3 3" xfId="32912" xr:uid="{00000000-0005-0000-0000-000065BE0000}"/>
    <cellStyle name="Anteckning 2 2 2 2 3 3_Tabell 6a K" xfId="18619" xr:uid="{00000000-0005-0000-0000-000066BE0000}"/>
    <cellStyle name="Anteckning 2 2 2 2 3 4" xfId="11030" xr:uid="{00000000-0005-0000-0000-000067BE0000}"/>
    <cellStyle name="Anteckning 2 2 2 2 3 4 2" xfId="54265" xr:uid="{00000000-0005-0000-0000-000068BE0000}"/>
    <cellStyle name="Anteckning 2 2 2 2 3 4 3" xfId="54266" xr:uid="{00000000-0005-0000-0000-000069BE0000}"/>
    <cellStyle name="Anteckning 2 2 2 2 3 5" xfId="28527" xr:uid="{00000000-0005-0000-0000-00006ABE0000}"/>
    <cellStyle name="Anteckning 2 2 2 2 3 6" xfId="54267" xr:uid="{00000000-0005-0000-0000-00006BBE0000}"/>
    <cellStyle name="Anteckning 2 2 2 2 3_Tabell 6a K" xfId="26145" xr:uid="{00000000-0005-0000-0000-00006CBE0000}"/>
    <cellStyle name="Anteckning 2 2 2 2 4" xfId="2687" xr:uid="{00000000-0005-0000-0000-00006DBE0000}"/>
    <cellStyle name="Anteckning 2 2 2 2 4 2" xfId="7073" xr:uid="{00000000-0005-0000-0000-00006EBE0000}"/>
    <cellStyle name="Anteckning 2 2 2 2 4 2 2" xfId="15958" xr:uid="{00000000-0005-0000-0000-00006FBE0000}"/>
    <cellStyle name="Anteckning 2 2 2 2 4 2 3" xfId="33455" xr:uid="{00000000-0005-0000-0000-000070BE0000}"/>
    <cellStyle name="Anteckning 2 2 2 2 4 2_Tabell 6a K" xfId="24716" xr:uid="{00000000-0005-0000-0000-000071BE0000}"/>
    <cellStyle name="Anteckning 2 2 2 2 4 3" xfId="11572" xr:uid="{00000000-0005-0000-0000-000072BE0000}"/>
    <cellStyle name="Anteckning 2 2 2 2 4 3 2" xfId="54268" xr:uid="{00000000-0005-0000-0000-000073BE0000}"/>
    <cellStyle name="Anteckning 2 2 2 2 4 3 2 2" xfId="54269" xr:uid="{00000000-0005-0000-0000-000074BE0000}"/>
    <cellStyle name="Anteckning 2 2 2 2 4 3 3" xfId="54270" xr:uid="{00000000-0005-0000-0000-000075BE0000}"/>
    <cellStyle name="Anteckning 2 2 2 2 4 4" xfId="29069" xr:uid="{00000000-0005-0000-0000-000076BE0000}"/>
    <cellStyle name="Anteckning 2 2 2 2 4 5" xfId="54271" xr:uid="{00000000-0005-0000-0000-000077BE0000}"/>
    <cellStyle name="Anteckning 2 2 2 2 4_Tabell 6a K" xfId="21966" xr:uid="{00000000-0005-0000-0000-000078BE0000}"/>
    <cellStyle name="Anteckning 2 2 2 2 5" xfId="4880" xr:uid="{00000000-0005-0000-0000-000079BE0000}"/>
    <cellStyle name="Anteckning 2 2 2 2 5 2" xfId="13765" xr:uid="{00000000-0005-0000-0000-00007ABE0000}"/>
    <cellStyle name="Anteckning 2 2 2 2 5 3" xfId="31262" xr:uid="{00000000-0005-0000-0000-00007BBE0000}"/>
    <cellStyle name="Anteckning 2 2 2 2 5_Tabell 6a K" xfId="24462" xr:uid="{00000000-0005-0000-0000-00007CBE0000}"/>
    <cellStyle name="Anteckning 2 2 2 2 6" xfId="9380" xr:uid="{00000000-0005-0000-0000-00007DBE0000}"/>
    <cellStyle name="Anteckning 2 2 2 2 6 2" xfId="54272" xr:uid="{00000000-0005-0000-0000-00007EBE0000}"/>
    <cellStyle name="Anteckning 2 2 2 2 6 3" xfId="54273" xr:uid="{00000000-0005-0000-0000-00007FBE0000}"/>
    <cellStyle name="Anteckning 2 2 2 2 7" xfId="26877" xr:uid="{00000000-0005-0000-0000-000080BE0000}"/>
    <cellStyle name="Anteckning 2 2 2 2 8" xfId="54274" xr:uid="{00000000-0005-0000-0000-000081BE0000}"/>
    <cellStyle name="Anteckning 2 2 2 2_Tabell 6a K" xfId="19585" xr:uid="{00000000-0005-0000-0000-000082BE0000}"/>
    <cellStyle name="Anteckning 2 2 2 3" xfId="707" xr:uid="{00000000-0005-0000-0000-000083BE0000}"/>
    <cellStyle name="Anteckning 2 2 2 3 2" xfId="2147" xr:uid="{00000000-0005-0000-0000-000084BE0000}"/>
    <cellStyle name="Anteckning 2 2 2 3 2 2" xfId="4339" xr:uid="{00000000-0005-0000-0000-000085BE0000}"/>
    <cellStyle name="Anteckning 2 2 2 3 2 2 2" xfId="8725" xr:uid="{00000000-0005-0000-0000-000086BE0000}"/>
    <cellStyle name="Anteckning 2 2 2 3 2 2 2 2" xfId="17610" xr:uid="{00000000-0005-0000-0000-000087BE0000}"/>
    <cellStyle name="Anteckning 2 2 2 3 2 2 2 2 2" xfId="54275" xr:uid="{00000000-0005-0000-0000-000088BE0000}"/>
    <cellStyle name="Anteckning 2 2 2 3 2 2 2 3" xfId="35107" xr:uid="{00000000-0005-0000-0000-000089BE0000}"/>
    <cellStyle name="Anteckning 2 2 2 3 2 2 2_Tabell 6a K" xfId="24865" xr:uid="{00000000-0005-0000-0000-00008ABE0000}"/>
    <cellStyle name="Anteckning 2 2 2 3 2 2 3" xfId="13224" xr:uid="{00000000-0005-0000-0000-00008BBE0000}"/>
    <cellStyle name="Anteckning 2 2 2 3 2 2 4" xfId="30721" xr:uid="{00000000-0005-0000-0000-00008CBE0000}"/>
    <cellStyle name="Anteckning 2 2 2 3 2 2_Tabell 6a K" xfId="22371" xr:uid="{00000000-0005-0000-0000-00008DBE0000}"/>
    <cellStyle name="Anteckning 2 2 2 3 2 3" xfId="6532" xr:uid="{00000000-0005-0000-0000-00008EBE0000}"/>
    <cellStyle name="Anteckning 2 2 2 3 2 3 2" xfId="15417" xr:uid="{00000000-0005-0000-0000-00008FBE0000}"/>
    <cellStyle name="Anteckning 2 2 2 3 2 3 3" xfId="32914" xr:uid="{00000000-0005-0000-0000-000090BE0000}"/>
    <cellStyle name="Anteckning 2 2 2 3 2 3_Tabell 6a K" xfId="18837" xr:uid="{00000000-0005-0000-0000-000091BE0000}"/>
    <cellStyle name="Anteckning 2 2 2 3 2 4" xfId="11032" xr:uid="{00000000-0005-0000-0000-000092BE0000}"/>
    <cellStyle name="Anteckning 2 2 2 3 2 4 2" xfId="54276" xr:uid="{00000000-0005-0000-0000-000093BE0000}"/>
    <cellStyle name="Anteckning 2 2 2 3 2 4 3" xfId="54277" xr:uid="{00000000-0005-0000-0000-000094BE0000}"/>
    <cellStyle name="Anteckning 2 2 2 3 2 5" xfId="28529" xr:uid="{00000000-0005-0000-0000-000095BE0000}"/>
    <cellStyle name="Anteckning 2 2 2 3 2 6" xfId="54278" xr:uid="{00000000-0005-0000-0000-000096BE0000}"/>
    <cellStyle name="Anteckning 2 2 2 3 2_Tabell 6a K" xfId="23603" xr:uid="{00000000-0005-0000-0000-000097BE0000}"/>
    <cellStyle name="Anteckning 2 2 2 3 3" xfId="2899" xr:uid="{00000000-0005-0000-0000-000098BE0000}"/>
    <cellStyle name="Anteckning 2 2 2 3 3 2" xfId="7285" xr:uid="{00000000-0005-0000-0000-000099BE0000}"/>
    <cellStyle name="Anteckning 2 2 2 3 3 2 2" xfId="16170" xr:uid="{00000000-0005-0000-0000-00009ABE0000}"/>
    <cellStyle name="Anteckning 2 2 2 3 3 2 3" xfId="33667" xr:uid="{00000000-0005-0000-0000-00009BBE0000}"/>
    <cellStyle name="Anteckning 2 2 2 3 3 2_Tabell 6a K" xfId="18340" xr:uid="{00000000-0005-0000-0000-00009CBE0000}"/>
    <cellStyle name="Anteckning 2 2 2 3 3 3" xfId="11784" xr:uid="{00000000-0005-0000-0000-00009DBE0000}"/>
    <cellStyle name="Anteckning 2 2 2 3 3 3 2" xfId="54279" xr:uid="{00000000-0005-0000-0000-00009EBE0000}"/>
    <cellStyle name="Anteckning 2 2 2 3 3 3 2 2" xfId="54280" xr:uid="{00000000-0005-0000-0000-00009FBE0000}"/>
    <cellStyle name="Anteckning 2 2 2 3 3 3 3" xfId="54281" xr:uid="{00000000-0005-0000-0000-0000A0BE0000}"/>
    <cellStyle name="Anteckning 2 2 2 3 3 4" xfId="29281" xr:uid="{00000000-0005-0000-0000-0000A1BE0000}"/>
    <cellStyle name="Anteckning 2 2 2 3 3 5" xfId="54282" xr:uid="{00000000-0005-0000-0000-0000A2BE0000}"/>
    <cellStyle name="Anteckning 2 2 2 3 3_Tabell 6a K" xfId="20907" xr:uid="{00000000-0005-0000-0000-0000A3BE0000}"/>
    <cellStyle name="Anteckning 2 2 2 3 4" xfId="5092" xr:uid="{00000000-0005-0000-0000-0000A4BE0000}"/>
    <cellStyle name="Anteckning 2 2 2 3 4 2" xfId="13977" xr:uid="{00000000-0005-0000-0000-0000A5BE0000}"/>
    <cellStyle name="Anteckning 2 2 2 3 4 3" xfId="31474" xr:uid="{00000000-0005-0000-0000-0000A6BE0000}"/>
    <cellStyle name="Anteckning 2 2 2 3 4_Tabell 6a K" xfId="21260" xr:uid="{00000000-0005-0000-0000-0000A7BE0000}"/>
    <cellStyle name="Anteckning 2 2 2 3 5" xfId="9592" xr:uid="{00000000-0005-0000-0000-0000A8BE0000}"/>
    <cellStyle name="Anteckning 2 2 2 3 5 2" xfId="54283" xr:uid="{00000000-0005-0000-0000-0000A9BE0000}"/>
    <cellStyle name="Anteckning 2 2 2 3 5 3" xfId="54284" xr:uid="{00000000-0005-0000-0000-0000AABE0000}"/>
    <cellStyle name="Anteckning 2 2 2 3 6" xfId="27089" xr:uid="{00000000-0005-0000-0000-0000ABBE0000}"/>
    <cellStyle name="Anteckning 2 2 2 3 7" xfId="54285" xr:uid="{00000000-0005-0000-0000-0000ACBE0000}"/>
    <cellStyle name="Anteckning 2 2 2 3_Tabell 6a K" xfId="21741" xr:uid="{00000000-0005-0000-0000-0000ADBE0000}"/>
    <cellStyle name="Anteckning 2 2 2 4" xfId="1131" xr:uid="{00000000-0005-0000-0000-0000AEBE0000}"/>
    <cellStyle name="Anteckning 2 2 2 4 2" xfId="2148" xr:uid="{00000000-0005-0000-0000-0000AFBE0000}"/>
    <cellStyle name="Anteckning 2 2 2 4 2 2" xfId="4340" xr:uid="{00000000-0005-0000-0000-0000B0BE0000}"/>
    <cellStyle name="Anteckning 2 2 2 4 2 2 2" xfId="8726" xr:uid="{00000000-0005-0000-0000-0000B1BE0000}"/>
    <cellStyle name="Anteckning 2 2 2 4 2 2 2 2" xfId="17611" xr:uid="{00000000-0005-0000-0000-0000B2BE0000}"/>
    <cellStyle name="Anteckning 2 2 2 4 2 2 2 2 2" xfId="54286" xr:uid="{00000000-0005-0000-0000-0000B3BE0000}"/>
    <cellStyle name="Anteckning 2 2 2 4 2 2 2 3" xfId="35108" xr:uid="{00000000-0005-0000-0000-0000B4BE0000}"/>
    <cellStyle name="Anteckning 2 2 2 4 2 2 2_Tabell 6a K" xfId="22694" xr:uid="{00000000-0005-0000-0000-0000B5BE0000}"/>
    <cellStyle name="Anteckning 2 2 2 4 2 2 3" xfId="13225" xr:uid="{00000000-0005-0000-0000-0000B6BE0000}"/>
    <cellStyle name="Anteckning 2 2 2 4 2 2 4" xfId="30722" xr:uid="{00000000-0005-0000-0000-0000B7BE0000}"/>
    <cellStyle name="Anteckning 2 2 2 4 2 2_Tabell 6a K" xfId="18241" xr:uid="{00000000-0005-0000-0000-0000B8BE0000}"/>
    <cellStyle name="Anteckning 2 2 2 4 2 3" xfId="6533" xr:uid="{00000000-0005-0000-0000-0000B9BE0000}"/>
    <cellStyle name="Anteckning 2 2 2 4 2 3 2" xfId="15418" xr:uid="{00000000-0005-0000-0000-0000BABE0000}"/>
    <cellStyle name="Anteckning 2 2 2 4 2 3 3" xfId="32915" xr:uid="{00000000-0005-0000-0000-0000BBBE0000}"/>
    <cellStyle name="Anteckning 2 2 2 4 2 3_Tabell 6a K" xfId="19793" xr:uid="{00000000-0005-0000-0000-0000BCBE0000}"/>
    <cellStyle name="Anteckning 2 2 2 4 2 4" xfId="11033" xr:uid="{00000000-0005-0000-0000-0000BDBE0000}"/>
    <cellStyle name="Anteckning 2 2 2 4 2 4 2" xfId="54287" xr:uid="{00000000-0005-0000-0000-0000BEBE0000}"/>
    <cellStyle name="Anteckning 2 2 2 4 2 4 3" xfId="54288" xr:uid="{00000000-0005-0000-0000-0000BFBE0000}"/>
    <cellStyle name="Anteckning 2 2 2 4 2 5" xfId="28530" xr:uid="{00000000-0005-0000-0000-0000C0BE0000}"/>
    <cellStyle name="Anteckning 2 2 2 4 2 6" xfId="54289" xr:uid="{00000000-0005-0000-0000-0000C1BE0000}"/>
    <cellStyle name="Anteckning 2 2 2 4 2_Tabell 6a K" xfId="20754" xr:uid="{00000000-0005-0000-0000-0000C2BE0000}"/>
    <cellStyle name="Anteckning 2 2 2 4 3" xfId="3323" xr:uid="{00000000-0005-0000-0000-0000C3BE0000}"/>
    <cellStyle name="Anteckning 2 2 2 4 3 2" xfId="7709" xr:uid="{00000000-0005-0000-0000-0000C4BE0000}"/>
    <cellStyle name="Anteckning 2 2 2 4 3 2 2" xfId="16594" xr:uid="{00000000-0005-0000-0000-0000C5BE0000}"/>
    <cellStyle name="Anteckning 2 2 2 4 3 2 3" xfId="34091" xr:uid="{00000000-0005-0000-0000-0000C6BE0000}"/>
    <cellStyle name="Anteckning 2 2 2 4 3 2_Tabell 6a K" xfId="25337" xr:uid="{00000000-0005-0000-0000-0000C7BE0000}"/>
    <cellStyle name="Anteckning 2 2 2 4 3 3" xfId="12208" xr:uid="{00000000-0005-0000-0000-0000C8BE0000}"/>
    <cellStyle name="Anteckning 2 2 2 4 3 3 2" xfId="54290" xr:uid="{00000000-0005-0000-0000-0000C9BE0000}"/>
    <cellStyle name="Anteckning 2 2 2 4 3 3 2 2" xfId="54291" xr:uid="{00000000-0005-0000-0000-0000CABE0000}"/>
    <cellStyle name="Anteckning 2 2 2 4 3 3 3" xfId="54292" xr:uid="{00000000-0005-0000-0000-0000CBBE0000}"/>
    <cellStyle name="Anteckning 2 2 2 4 3 4" xfId="29705" xr:uid="{00000000-0005-0000-0000-0000CCBE0000}"/>
    <cellStyle name="Anteckning 2 2 2 4 3 5" xfId="54293" xr:uid="{00000000-0005-0000-0000-0000CDBE0000}"/>
    <cellStyle name="Anteckning 2 2 2 4 3_Tabell 6a K" xfId="22603" xr:uid="{00000000-0005-0000-0000-0000CEBE0000}"/>
    <cellStyle name="Anteckning 2 2 2 4 4" xfId="5516" xr:uid="{00000000-0005-0000-0000-0000CFBE0000}"/>
    <cellStyle name="Anteckning 2 2 2 4 4 2" xfId="14401" xr:uid="{00000000-0005-0000-0000-0000D0BE0000}"/>
    <cellStyle name="Anteckning 2 2 2 4 4 3" xfId="31898" xr:uid="{00000000-0005-0000-0000-0000D1BE0000}"/>
    <cellStyle name="Anteckning 2 2 2 4 4_Tabell 6a K" xfId="20386" xr:uid="{00000000-0005-0000-0000-0000D2BE0000}"/>
    <cellStyle name="Anteckning 2 2 2 4 5" xfId="10016" xr:uid="{00000000-0005-0000-0000-0000D3BE0000}"/>
    <cellStyle name="Anteckning 2 2 2 4 5 2" xfId="54294" xr:uid="{00000000-0005-0000-0000-0000D4BE0000}"/>
    <cellStyle name="Anteckning 2 2 2 4 5 3" xfId="54295" xr:uid="{00000000-0005-0000-0000-0000D5BE0000}"/>
    <cellStyle name="Anteckning 2 2 2 4 6" xfId="27513" xr:uid="{00000000-0005-0000-0000-0000D6BE0000}"/>
    <cellStyle name="Anteckning 2 2 2 4 7" xfId="54296" xr:uid="{00000000-0005-0000-0000-0000D7BE0000}"/>
    <cellStyle name="Anteckning 2 2 2 4_Tabell 6a K" xfId="21787" xr:uid="{00000000-0005-0000-0000-0000D8BE0000}"/>
    <cellStyle name="Anteckning 2 2 2 5" xfId="2144" xr:uid="{00000000-0005-0000-0000-0000D9BE0000}"/>
    <cellStyle name="Anteckning 2 2 2 5 2" xfId="4336" xr:uid="{00000000-0005-0000-0000-0000DABE0000}"/>
    <cellStyle name="Anteckning 2 2 2 5 2 2" xfId="8722" xr:uid="{00000000-0005-0000-0000-0000DBBE0000}"/>
    <cellStyle name="Anteckning 2 2 2 5 2 2 2" xfId="17607" xr:uid="{00000000-0005-0000-0000-0000DCBE0000}"/>
    <cellStyle name="Anteckning 2 2 2 5 2 2 2 2" xfId="54297" xr:uid="{00000000-0005-0000-0000-0000DDBE0000}"/>
    <cellStyle name="Anteckning 2 2 2 5 2 2 3" xfId="35104" xr:uid="{00000000-0005-0000-0000-0000DEBE0000}"/>
    <cellStyle name="Anteckning 2 2 2 5 2 2_Tabell 6a K" xfId="21165" xr:uid="{00000000-0005-0000-0000-0000DFBE0000}"/>
    <cellStyle name="Anteckning 2 2 2 5 2 3" xfId="13221" xr:uid="{00000000-0005-0000-0000-0000E0BE0000}"/>
    <cellStyle name="Anteckning 2 2 2 5 2 4" xfId="30718" xr:uid="{00000000-0005-0000-0000-0000E1BE0000}"/>
    <cellStyle name="Anteckning 2 2 2 5 2_Tabell 6a K" xfId="22925" xr:uid="{00000000-0005-0000-0000-0000E2BE0000}"/>
    <cellStyle name="Anteckning 2 2 2 5 3" xfId="6529" xr:uid="{00000000-0005-0000-0000-0000E3BE0000}"/>
    <cellStyle name="Anteckning 2 2 2 5 3 2" xfId="15414" xr:uid="{00000000-0005-0000-0000-0000E4BE0000}"/>
    <cellStyle name="Anteckning 2 2 2 5 3 3" xfId="32911" xr:uid="{00000000-0005-0000-0000-0000E5BE0000}"/>
    <cellStyle name="Anteckning 2 2 2 5 3_Tabell 6a K" xfId="19527" xr:uid="{00000000-0005-0000-0000-0000E6BE0000}"/>
    <cellStyle name="Anteckning 2 2 2 5 4" xfId="11029" xr:uid="{00000000-0005-0000-0000-0000E7BE0000}"/>
    <cellStyle name="Anteckning 2 2 2 5 4 2" xfId="54298" xr:uid="{00000000-0005-0000-0000-0000E8BE0000}"/>
    <cellStyle name="Anteckning 2 2 2 5 4 3" xfId="54299" xr:uid="{00000000-0005-0000-0000-0000E9BE0000}"/>
    <cellStyle name="Anteckning 2 2 2 5 5" xfId="28526" xr:uid="{00000000-0005-0000-0000-0000EABE0000}"/>
    <cellStyle name="Anteckning 2 2 2 5 6" xfId="54300" xr:uid="{00000000-0005-0000-0000-0000EBBE0000}"/>
    <cellStyle name="Anteckning 2 2 2 5_Tabell 6a K" xfId="26160" xr:uid="{00000000-0005-0000-0000-0000ECBE0000}"/>
    <cellStyle name="Anteckning 2 2 2 6" xfId="2475" xr:uid="{00000000-0005-0000-0000-0000EDBE0000}"/>
    <cellStyle name="Anteckning 2 2 2 6 2" xfId="6861" xr:uid="{00000000-0005-0000-0000-0000EEBE0000}"/>
    <cellStyle name="Anteckning 2 2 2 6 2 2" xfId="15746" xr:uid="{00000000-0005-0000-0000-0000EFBE0000}"/>
    <cellStyle name="Anteckning 2 2 2 6 2 3" xfId="33243" xr:uid="{00000000-0005-0000-0000-0000F0BE0000}"/>
    <cellStyle name="Anteckning 2 2 2 6 2_Tabell 6a K" xfId="20822" xr:uid="{00000000-0005-0000-0000-0000F1BE0000}"/>
    <cellStyle name="Anteckning 2 2 2 6 3" xfId="11360" xr:uid="{00000000-0005-0000-0000-0000F2BE0000}"/>
    <cellStyle name="Anteckning 2 2 2 6 3 2" xfId="54301" xr:uid="{00000000-0005-0000-0000-0000F3BE0000}"/>
    <cellStyle name="Anteckning 2 2 2 6 3 2 2" xfId="54302" xr:uid="{00000000-0005-0000-0000-0000F4BE0000}"/>
    <cellStyle name="Anteckning 2 2 2 6 3 3" xfId="54303" xr:uid="{00000000-0005-0000-0000-0000F5BE0000}"/>
    <cellStyle name="Anteckning 2 2 2 6 4" xfId="28857" xr:uid="{00000000-0005-0000-0000-0000F6BE0000}"/>
    <cellStyle name="Anteckning 2 2 2 6 5" xfId="54304" xr:uid="{00000000-0005-0000-0000-0000F7BE0000}"/>
    <cellStyle name="Anteckning 2 2 2 6_Tabell 6a K" xfId="26306" xr:uid="{00000000-0005-0000-0000-0000F8BE0000}"/>
    <cellStyle name="Anteckning 2 2 2 7" xfId="4668" xr:uid="{00000000-0005-0000-0000-0000F9BE0000}"/>
    <cellStyle name="Anteckning 2 2 2 7 2" xfId="13553" xr:uid="{00000000-0005-0000-0000-0000FABE0000}"/>
    <cellStyle name="Anteckning 2 2 2 7 3" xfId="31050" xr:uid="{00000000-0005-0000-0000-0000FBBE0000}"/>
    <cellStyle name="Anteckning 2 2 2 7_Tabell 6a K" xfId="25573" xr:uid="{00000000-0005-0000-0000-0000FCBE0000}"/>
    <cellStyle name="Anteckning 2 2 2 8" xfId="9168" xr:uid="{00000000-0005-0000-0000-0000FDBE0000}"/>
    <cellStyle name="Anteckning 2 2 2 8 2" xfId="54305" xr:uid="{00000000-0005-0000-0000-0000FEBE0000}"/>
    <cellStyle name="Anteckning 2 2 2 8 3" xfId="54306" xr:uid="{00000000-0005-0000-0000-0000FFBE0000}"/>
    <cellStyle name="Anteckning 2 2 2 9" xfId="26665" xr:uid="{00000000-0005-0000-0000-000000BF0000}"/>
    <cellStyle name="Anteckning 2 2 2_Tabell 6a K" xfId="25565" xr:uid="{00000000-0005-0000-0000-000001BF0000}"/>
    <cellStyle name="Anteckning 2 2 3" xfId="339" xr:uid="{00000000-0005-0000-0000-000002BF0000}"/>
    <cellStyle name="Anteckning 2 2 3 10" xfId="54307" xr:uid="{00000000-0005-0000-0000-000003BF0000}"/>
    <cellStyle name="Anteckning 2 2 3 11" xfId="54308" xr:uid="{00000000-0005-0000-0000-000004BF0000}"/>
    <cellStyle name="Anteckning 2 2 3 2" xfId="551" xr:uid="{00000000-0005-0000-0000-000005BF0000}"/>
    <cellStyle name="Anteckning 2 2 3 2 2" xfId="975" xr:uid="{00000000-0005-0000-0000-000006BF0000}"/>
    <cellStyle name="Anteckning 2 2 3 2 2 2" xfId="2151" xr:uid="{00000000-0005-0000-0000-000007BF0000}"/>
    <cellStyle name="Anteckning 2 2 3 2 2 2 2" xfId="4343" xr:uid="{00000000-0005-0000-0000-000008BF0000}"/>
    <cellStyle name="Anteckning 2 2 3 2 2 2 2 2" xfId="8729" xr:uid="{00000000-0005-0000-0000-000009BF0000}"/>
    <cellStyle name="Anteckning 2 2 3 2 2 2 2 2 2" xfId="17614" xr:uid="{00000000-0005-0000-0000-00000ABF0000}"/>
    <cellStyle name="Anteckning 2 2 3 2 2 2 2 2 2 2" xfId="54309" xr:uid="{00000000-0005-0000-0000-00000BBF0000}"/>
    <cellStyle name="Anteckning 2 2 3 2 2 2 2 2 3" xfId="35111" xr:uid="{00000000-0005-0000-0000-00000CBF0000}"/>
    <cellStyle name="Anteckning 2 2 3 2 2 2 2 2_Tabell 6a K" xfId="18867" xr:uid="{00000000-0005-0000-0000-00000DBF0000}"/>
    <cellStyle name="Anteckning 2 2 3 2 2 2 2 3" xfId="13228" xr:uid="{00000000-0005-0000-0000-00000EBF0000}"/>
    <cellStyle name="Anteckning 2 2 3 2 2 2 2 4" xfId="30725" xr:uid="{00000000-0005-0000-0000-00000FBF0000}"/>
    <cellStyle name="Anteckning 2 2 3 2 2 2 2_Tabell 6a K" xfId="21963" xr:uid="{00000000-0005-0000-0000-000010BF0000}"/>
    <cellStyle name="Anteckning 2 2 3 2 2 2 3" xfId="6536" xr:uid="{00000000-0005-0000-0000-000011BF0000}"/>
    <cellStyle name="Anteckning 2 2 3 2 2 2 3 2" xfId="15421" xr:uid="{00000000-0005-0000-0000-000012BF0000}"/>
    <cellStyle name="Anteckning 2 2 3 2 2 2 3 3" xfId="32918" xr:uid="{00000000-0005-0000-0000-000013BF0000}"/>
    <cellStyle name="Anteckning 2 2 3 2 2 2 3_Tabell 6a K" xfId="25294" xr:uid="{00000000-0005-0000-0000-000014BF0000}"/>
    <cellStyle name="Anteckning 2 2 3 2 2 2 4" xfId="11036" xr:uid="{00000000-0005-0000-0000-000015BF0000}"/>
    <cellStyle name="Anteckning 2 2 3 2 2 2 4 2" xfId="54310" xr:uid="{00000000-0005-0000-0000-000016BF0000}"/>
    <cellStyle name="Anteckning 2 2 3 2 2 2 4 3" xfId="54311" xr:uid="{00000000-0005-0000-0000-000017BF0000}"/>
    <cellStyle name="Anteckning 2 2 3 2 2 2 5" xfId="28533" xr:uid="{00000000-0005-0000-0000-000018BF0000}"/>
    <cellStyle name="Anteckning 2 2 3 2 2 2 6" xfId="54312" xr:uid="{00000000-0005-0000-0000-000019BF0000}"/>
    <cellStyle name="Anteckning 2 2 3 2 2 2_Tabell 6a K" xfId="18773" xr:uid="{00000000-0005-0000-0000-00001ABF0000}"/>
    <cellStyle name="Anteckning 2 2 3 2 2 3" xfId="3167" xr:uid="{00000000-0005-0000-0000-00001BBF0000}"/>
    <cellStyle name="Anteckning 2 2 3 2 2 3 2" xfId="7553" xr:uid="{00000000-0005-0000-0000-00001CBF0000}"/>
    <cellStyle name="Anteckning 2 2 3 2 2 3 2 2" xfId="16438" xr:uid="{00000000-0005-0000-0000-00001DBF0000}"/>
    <cellStyle name="Anteckning 2 2 3 2 2 3 2 3" xfId="33935" xr:uid="{00000000-0005-0000-0000-00001EBF0000}"/>
    <cellStyle name="Anteckning 2 2 3 2 2 3 2_Tabell 6a K" xfId="23480" xr:uid="{00000000-0005-0000-0000-00001FBF0000}"/>
    <cellStyle name="Anteckning 2 2 3 2 2 3 3" xfId="12052" xr:uid="{00000000-0005-0000-0000-000020BF0000}"/>
    <cellStyle name="Anteckning 2 2 3 2 2 3 3 2" xfId="54313" xr:uid="{00000000-0005-0000-0000-000021BF0000}"/>
    <cellStyle name="Anteckning 2 2 3 2 2 3 3 2 2" xfId="54314" xr:uid="{00000000-0005-0000-0000-000022BF0000}"/>
    <cellStyle name="Anteckning 2 2 3 2 2 3 3 3" xfId="54315" xr:uid="{00000000-0005-0000-0000-000023BF0000}"/>
    <cellStyle name="Anteckning 2 2 3 2 2 3 4" xfId="29549" xr:uid="{00000000-0005-0000-0000-000024BF0000}"/>
    <cellStyle name="Anteckning 2 2 3 2 2 3 5" xfId="54316" xr:uid="{00000000-0005-0000-0000-000025BF0000}"/>
    <cellStyle name="Anteckning 2 2 3 2 2 3_Tabell 6a K" xfId="25154" xr:uid="{00000000-0005-0000-0000-000026BF0000}"/>
    <cellStyle name="Anteckning 2 2 3 2 2 4" xfId="5360" xr:uid="{00000000-0005-0000-0000-000027BF0000}"/>
    <cellStyle name="Anteckning 2 2 3 2 2 4 2" xfId="14245" xr:uid="{00000000-0005-0000-0000-000028BF0000}"/>
    <cellStyle name="Anteckning 2 2 3 2 2 4 3" xfId="31742" xr:uid="{00000000-0005-0000-0000-000029BF0000}"/>
    <cellStyle name="Anteckning 2 2 3 2 2 4_Tabell 6a K" xfId="26183" xr:uid="{00000000-0005-0000-0000-00002ABF0000}"/>
    <cellStyle name="Anteckning 2 2 3 2 2 5" xfId="9860" xr:uid="{00000000-0005-0000-0000-00002BBF0000}"/>
    <cellStyle name="Anteckning 2 2 3 2 2 5 2" xfId="54317" xr:uid="{00000000-0005-0000-0000-00002CBF0000}"/>
    <cellStyle name="Anteckning 2 2 3 2 2 5 3" xfId="54318" xr:uid="{00000000-0005-0000-0000-00002DBF0000}"/>
    <cellStyle name="Anteckning 2 2 3 2 2 6" xfId="27357" xr:uid="{00000000-0005-0000-0000-00002EBF0000}"/>
    <cellStyle name="Anteckning 2 2 3 2 2 7" xfId="54319" xr:uid="{00000000-0005-0000-0000-00002FBF0000}"/>
    <cellStyle name="Anteckning 2 2 3 2 2_Tabell 6a K" xfId="18995" xr:uid="{00000000-0005-0000-0000-000030BF0000}"/>
    <cellStyle name="Anteckning 2 2 3 2 3" xfId="2150" xr:uid="{00000000-0005-0000-0000-000031BF0000}"/>
    <cellStyle name="Anteckning 2 2 3 2 3 2" xfId="4342" xr:uid="{00000000-0005-0000-0000-000032BF0000}"/>
    <cellStyle name="Anteckning 2 2 3 2 3 2 2" xfId="8728" xr:uid="{00000000-0005-0000-0000-000033BF0000}"/>
    <cellStyle name="Anteckning 2 2 3 2 3 2 2 2" xfId="17613" xr:uid="{00000000-0005-0000-0000-000034BF0000}"/>
    <cellStyle name="Anteckning 2 2 3 2 3 2 2 2 2" xfId="54320" xr:uid="{00000000-0005-0000-0000-000035BF0000}"/>
    <cellStyle name="Anteckning 2 2 3 2 3 2 2 3" xfId="35110" xr:uid="{00000000-0005-0000-0000-000036BF0000}"/>
    <cellStyle name="Anteckning 2 2 3 2 3 2 2_Tabell 6a K" xfId="25285" xr:uid="{00000000-0005-0000-0000-000037BF0000}"/>
    <cellStyle name="Anteckning 2 2 3 2 3 2 3" xfId="13227" xr:uid="{00000000-0005-0000-0000-000038BF0000}"/>
    <cellStyle name="Anteckning 2 2 3 2 3 2 4" xfId="30724" xr:uid="{00000000-0005-0000-0000-000039BF0000}"/>
    <cellStyle name="Anteckning 2 2 3 2 3 2_Tabell 6a K" xfId="22582" xr:uid="{00000000-0005-0000-0000-00003ABF0000}"/>
    <cellStyle name="Anteckning 2 2 3 2 3 3" xfId="6535" xr:uid="{00000000-0005-0000-0000-00003BBF0000}"/>
    <cellStyle name="Anteckning 2 2 3 2 3 3 2" xfId="15420" xr:uid="{00000000-0005-0000-0000-00003CBF0000}"/>
    <cellStyle name="Anteckning 2 2 3 2 3 3 3" xfId="32917" xr:uid="{00000000-0005-0000-0000-00003DBF0000}"/>
    <cellStyle name="Anteckning 2 2 3 2 3 3_Tabell 6a K" xfId="19789" xr:uid="{00000000-0005-0000-0000-00003EBF0000}"/>
    <cellStyle name="Anteckning 2 2 3 2 3 4" xfId="11035" xr:uid="{00000000-0005-0000-0000-00003FBF0000}"/>
    <cellStyle name="Anteckning 2 2 3 2 3 4 2" xfId="54321" xr:uid="{00000000-0005-0000-0000-000040BF0000}"/>
    <cellStyle name="Anteckning 2 2 3 2 3 4 3" xfId="54322" xr:uid="{00000000-0005-0000-0000-000041BF0000}"/>
    <cellStyle name="Anteckning 2 2 3 2 3 5" xfId="28532" xr:uid="{00000000-0005-0000-0000-000042BF0000}"/>
    <cellStyle name="Anteckning 2 2 3 2 3 6" xfId="54323" xr:uid="{00000000-0005-0000-0000-000043BF0000}"/>
    <cellStyle name="Anteckning 2 2 3 2 3_Tabell 6a K" xfId="20334" xr:uid="{00000000-0005-0000-0000-000044BF0000}"/>
    <cellStyle name="Anteckning 2 2 3 2 4" xfId="2743" xr:uid="{00000000-0005-0000-0000-000045BF0000}"/>
    <cellStyle name="Anteckning 2 2 3 2 4 2" xfId="7129" xr:uid="{00000000-0005-0000-0000-000046BF0000}"/>
    <cellStyle name="Anteckning 2 2 3 2 4 2 2" xfId="16014" xr:uid="{00000000-0005-0000-0000-000047BF0000}"/>
    <cellStyle name="Anteckning 2 2 3 2 4 2 3" xfId="33511" xr:uid="{00000000-0005-0000-0000-000048BF0000}"/>
    <cellStyle name="Anteckning 2 2 3 2 4 2_Tabell 6a K" xfId="24879" xr:uid="{00000000-0005-0000-0000-000049BF0000}"/>
    <cellStyle name="Anteckning 2 2 3 2 4 3" xfId="11628" xr:uid="{00000000-0005-0000-0000-00004ABF0000}"/>
    <cellStyle name="Anteckning 2 2 3 2 4 3 2" xfId="54324" xr:uid="{00000000-0005-0000-0000-00004BBF0000}"/>
    <cellStyle name="Anteckning 2 2 3 2 4 3 2 2" xfId="54325" xr:uid="{00000000-0005-0000-0000-00004CBF0000}"/>
    <cellStyle name="Anteckning 2 2 3 2 4 3 3" xfId="54326" xr:uid="{00000000-0005-0000-0000-00004DBF0000}"/>
    <cellStyle name="Anteckning 2 2 3 2 4 4" xfId="29125" xr:uid="{00000000-0005-0000-0000-00004EBF0000}"/>
    <cellStyle name="Anteckning 2 2 3 2 4 5" xfId="54327" xr:uid="{00000000-0005-0000-0000-00004FBF0000}"/>
    <cellStyle name="Anteckning 2 2 3 2 4_Tabell 6a K" xfId="17993" xr:uid="{00000000-0005-0000-0000-000050BF0000}"/>
    <cellStyle name="Anteckning 2 2 3 2 5" xfId="4936" xr:uid="{00000000-0005-0000-0000-000051BF0000}"/>
    <cellStyle name="Anteckning 2 2 3 2 5 2" xfId="13821" xr:uid="{00000000-0005-0000-0000-000052BF0000}"/>
    <cellStyle name="Anteckning 2 2 3 2 5 3" xfId="31318" xr:uid="{00000000-0005-0000-0000-000053BF0000}"/>
    <cellStyle name="Anteckning 2 2 3 2 5_Tabell 6a K" xfId="23910" xr:uid="{00000000-0005-0000-0000-000054BF0000}"/>
    <cellStyle name="Anteckning 2 2 3 2 6" xfId="9436" xr:uid="{00000000-0005-0000-0000-000055BF0000}"/>
    <cellStyle name="Anteckning 2 2 3 2 6 2" xfId="54328" xr:uid="{00000000-0005-0000-0000-000056BF0000}"/>
    <cellStyle name="Anteckning 2 2 3 2 6 3" xfId="54329" xr:uid="{00000000-0005-0000-0000-000057BF0000}"/>
    <cellStyle name="Anteckning 2 2 3 2 7" xfId="26933" xr:uid="{00000000-0005-0000-0000-000058BF0000}"/>
    <cellStyle name="Anteckning 2 2 3 2 8" xfId="54330" xr:uid="{00000000-0005-0000-0000-000059BF0000}"/>
    <cellStyle name="Anteckning 2 2 3 2_Tabell 6a K" xfId="25095" xr:uid="{00000000-0005-0000-0000-00005ABF0000}"/>
    <cellStyle name="Anteckning 2 2 3 3" xfId="763" xr:uid="{00000000-0005-0000-0000-00005BBF0000}"/>
    <cellStyle name="Anteckning 2 2 3 3 2" xfId="2152" xr:uid="{00000000-0005-0000-0000-00005CBF0000}"/>
    <cellStyle name="Anteckning 2 2 3 3 2 2" xfId="4344" xr:uid="{00000000-0005-0000-0000-00005DBF0000}"/>
    <cellStyle name="Anteckning 2 2 3 3 2 2 2" xfId="8730" xr:uid="{00000000-0005-0000-0000-00005EBF0000}"/>
    <cellStyle name="Anteckning 2 2 3 3 2 2 2 2" xfId="17615" xr:uid="{00000000-0005-0000-0000-00005FBF0000}"/>
    <cellStyle name="Anteckning 2 2 3 3 2 2 2 2 2" xfId="54331" xr:uid="{00000000-0005-0000-0000-000060BF0000}"/>
    <cellStyle name="Anteckning 2 2 3 3 2 2 2 3" xfId="35112" xr:uid="{00000000-0005-0000-0000-000061BF0000}"/>
    <cellStyle name="Anteckning 2 2 3 3 2 2 2_Tabell 6a K" xfId="24135" xr:uid="{00000000-0005-0000-0000-000062BF0000}"/>
    <cellStyle name="Anteckning 2 2 3 3 2 2 3" xfId="13229" xr:uid="{00000000-0005-0000-0000-000063BF0000}"/>
    <cellStyle name="Anteckning 2 2 3 3 2 2 4" xfId="30726" xr:uid="{00000000-0005-0000-0000-000064BF0000}"/>
    <cellStyle name="Anteckning 2 2 3 3 2 2_Tabell 6a K" xfId="21697" xr:uid="{00000000-0005-0000-0000-000065BF0000}"/>
    <cellStyle name="Anteckning 2 2 3 3 2 3" xfId="6537" xr:uid="{00000000-0005-0000-0000-000066BF0000}"/>
    <cellStyle name="Anteckning 2 2 3 3 2 3 2" xfId="15422" xr:uid="{00000000-0005-0000-0000-000067BF0000}"/>
    <cellStyle name="Anteckning 2 2 3 3 2 3 3" xfId="32919" xr:uid="{00000000-0005-0000-0000-000068BF0000}"/>
    <cellStyle name="Anteckning 2 2 3 3 2 3_Tabell 6a K" xfId="24618" xr:uid="{00000000-0005-0000-0000-000069BF0000}"/>
    <cellStyle name="Anteckning 2 2 3 3 2 4" xfId="11037" xr:uid="{00000000-0005-0000-0000-00006ABF0000}"/>
    <cellStyle name="Anteckning 2 2 3 3 2 4 2" xfId="54332" xr:uid="{00000000-0005-0000-0000-00006BBF0000}"/>
    <cellStyle name="Anteckning 2 2 3 3 2 4 3" xfId="54333" xr:uid="{00000000-0005-0000-0000-00006CBF0000}"/>
    <cellStyle name="Anteckning 2 2 3 3 2 5" xfId="28534" xr:uid="{00000000-0005-0000-0000-00006DBF0000}"/>
    <cellStyle name="Anteckning 2 2 3 3 2 6" xfId="54334" xr:uid="{00000000-0005-0000-0000-00006EBF0000}"/>
    <cellStyle name="Anteckning 2 2 3 3 2_Tabell 6a K" xfId="25505" xr:uid="{00000000-0005-0000-0000-00006FBF0000}"/>
    <cellStyle name="Anteckning 2 2 3 3 3" xfId="2955" xr:uid="{00000000-0005-0000-0000-000070BF0000}"/>
    <cellStyle name="Anteckning 2 2 3 3 3 2" xfId="7341" xr:uid="{00000000-0005-0000-0000-000071BF0000}"/>
    <cellStyle name="Anteckning 2 2 3 3 3 2 2" xfId="16226" xr:uid="{00000000-0005-0000-0000-000072BF0000}"/>
    <cellStyle name="Anteckning 2 2 3 3 3 2 3" xfId="33723" xr:uid="{00000000-0005-0000-0000-000073BF0000}"/>
    <cellStyle name="Anteckning 2 2 3 3 3 2_Tabell 6a K" xfId="25597" xr:uid="{00000000-0005-0000-0000-000074BF0000}"/>
    <cellStyle name="Anteckning 2 2 3 3 3 3" xfId="11840" xr:uid="{00000000-0005-0000-0000-000075BF0000}"/>
    <cellStyle name="Anteckning 2 2 3 3 3 3 2" xfId="54335" xr:uid="{00000000-0005-0000-0000-000076BF0000}"/>
    <cellStyle name="Anteckning 2 2 3 3 3 3 2 2" xfId="54336" xr:uid="{00000000-0005-0000-0000-000077BF0000}"/>
    <cellStyle name="Anteckning 2 2 3 3 3 3 3" xfId="54337" xr:uid="{00000000-0005-0000-0000-000078BF0000}"/>
    <cellStyle name="Anteckning 2 2 3 3 3 4" xfId="29337" xr:uid="{00000000-0005-0000-0000-000079BF0000}"/>
    <cellStyle name="Anteckning 2 2 3 3 3 5" xfId="54338" xr:uid="{00000000-0005-0000-0000-00007ABF0000}"/>
    <cellStyle name="Anteckning 2 2 3 3 3_Tabell 6a K" xfId="18550" xr:uid="{00000000-0005-0000-0000-00007BBF0000}"/>
    <cellStyle name="Anteckning 2 2 3 3 4" xfId="5148" xr:uid="{00000000-0005-0000-0000-00007CBF0000}"/>
    <cellStyle name="Anteckning 2 2 3 3 4 2" xfId="14033" xr:uid="{00000000-0005-0000-0000-00007DBF0000}"/>
    <cellStyle name="Anteckning 2 2 3 3 4 3" xfId="31530" xr:uid="{00000000-0005-0000-0000-00007EBF0000}"/>
    <cellStyle name="Anteckning 2 2 3 3 4_Tabell 6a K" xfId="21790" xr:uid="{00000000-0005-0000-0000-00007FBF0000}"/>
    <cellStyle name="Anteckning 2 2 3 3 5" xfId="9648" xr:uid="{00000000-0005-0000-0000-000080BF0000}"/>
    <cellStyle name="Anteckning 2 2 3 3 5 2" xfId="54339" xr:uid="{00000000-0005-0000-0000-000081BF0000}"/>
    <cellStyle name="Anteckning 2 2 3 3 5 3" xfId="54340" xr:uid="{00000000-0005-0000-0000-000082BF0000}"/>
    <cellStyle name="Anteckning 2 2 3 3 6" xfId="27145" xr:uid="{00000000-0005-0000-0000-000083BF0000}"/>
    <cellStyle name="Anteckning 2 2 3 3 7" xfId="54341" xr:uid="{00000000-0005-0000-0000-000084BF0000}"/>
    <cellStyle name="Anteckning 2 2 3 3_Tabell 6a K" xfId="19261" xr:uid="{00000000-0005-0000-0000-000085BF0000}"/>
    <cellStyle name="Anteckning 2 2 3 4" xfId="1187" xr:uid="{00000000-0005-0000-0000-000086BF0000}"/>
    <cellStyle name="Anteckning 2 2 3 4 2" xfId="2153" xr:uid="{00000000-0005-0000-0000-000087BF0000}"/>
    <cellStyle name="Anteckning 2 2 3 4 2 2" xfId="4345" xr:uid="{00000000-0005-0000-0000-000088BF0000}"/>
    <cellStyle name="Anteckning 2 2 3 4 2 2 2" xfId="8731" xr:uid="{00000000-0005-0000-0000-000089BF0000}"/>
    <cellStyle name="Anteckning 2 2 3 4 2 2 2 2" xfId="17616" xr:uid="{00000000-0005-0000-0000-00008ABF0000}"/>
    <cellStyle name="Anteckning 2 2 3 4 2 2 2 2 2" xfId="54342" xr:uid="{00000000-0005-0000-0000-00008BBF0000}"/>
    <cellStyle name="Anteckning 2 2 3 4 2 2 2 3" xfId="35113" xr:uid="{00000000-0005-0000-0000-00008CBF0000}"/>
    <cellStyle name="Anteckning 2 2 3 4 2 2 2_Tabell 6a K" xfId="21008" xr:uid="{00000000-0005-0000-0000-00008DBF0000}"/>
    <cellStyle name="Anteckning 2 2 3 4 2 2 3" xfId="13230" xr:uid="{00000000-0005-0000-0000-00008EBF0000}"/>
    <cellStyle name="Anteckning 2 2 3 4 2 2 4" xfId="30727" xr:uid="{00000000-0005-0000-0000-00008FBF0000}"/>
    <cellStyle name="Anteckning 2 2 3 4 2 2_Tabell 6a K" xfId="26039" xr:uid="{00000000-0005-0000-0000-000090BF0000}"/>
    <cellStyle name="Anteckning 2 2 3 4 2 3" xfId="6538" xr:uid="{00000000-0005-0000-0000-000091BF0000}"/>
    <cellStyle name="Anteckning 2 2 3 4 2 3 2" xfId="15423" xr:uid="{00000000-0005-0000-0000-000092BF0000}"/>
    <cellStyle name="Anteckning 2 2 3 4 2 3 3" xfId="32920" xr:uid="{00000000-0005-0000-0000-000093BF0000}"/>
    <cellStyle name="Anteckning 2 2 3 4 2 3_Tabell 6a K" xfId="22812" xr:uid="{00000000-0005-0000-0000-000094BF0000}"/>
    <cellStyle name="Anteckning 2 2 3 4 2 4" xfId="11038" xr:uid="{00000000-0005-0000-0000-000095BF0000}"/>
    <cellStyle name="Anteckning 2 2 3 4 2 4 2" xfId="54343" xr:uid="{00000000-0005-0000-0000-000096BF0000}"/>
    <cellStyle name="Anteckning 2 2 3 4 2 4 3" xfId="54344" xr:uid="{00000000-0005-0000-0000-000097BF0000}"/>
    <cellStyle name="Anteckning 2 2 3 4 2 5" xfId="28535" xr:uid="{00000000-0005-0000-0000-000098BF0000}"/>
    <cellStyle name="Anteckning 2 2 3 4 2 6" xfId="54345" xr:uid="{00000000-0005-0000-0000-000099BF0000}"/>
    <cellStyle name="Anteckning 2 2 3 4 2_Tabell 6a K" xfId="23335" xr:uid="{00000000-0005-0000-0000-00009ABF0000}"/>
    <cellStyle name="Anteckning 2 2 3 4 3" xfId="3379" xr:uid="{00000000-0005-0000-0000-00009BBF0000}"/>
    <cellStyle name="Anteckning 2 2 3 4 3 2" xfId="7765" xr:uid="{00000000-0005-0000-0000-00009CBF0000}"/>
    <cellStyle name="Anteckning 2 2 3 4 3 2 2" xfId="16650" xr:uid="{00000000-0005-0000-0000-00009DBF0000}"/>
    <cellStyle name="Anteckning 2 2 3 4 3 2 3" xfId="34147" xr:uid="{00000000-0005-0000-0000-00009EBF0000}"/>
    <cellStyle name="Anteckning 2 2 3 4 3 2_Tabell 6a K" xfId="22291" xr:uid="{00000000-0005-0000-0000-00009FBF0000}"/>
    <cellStyle name="Anteckning 2 2 3 4 3 3" xfId="12264" xr:uid="{00000000-0005-0000-0000-0000A0BF0000}"/>
    <cellStyle name="Anteckning 2 2 3 4 3 3 2" xfId="54346" xr:uid="{00000000-0005-0000-0000-0000A1BF0000}"/>
    <cellStyle name="Anteckning 2 2 3 4 3 3 2 2" xfId="54347" xr:uid="{00000000-0005-0000-0000-0000A2BF0000}"/>
    <cellStyle name="Anteckning 2 2 3 4 3 3 3" xfId="54348" xr:uid="{00000000-0005-0000-0000-0000A3BF0000}"/>
    <cellStyle name="Anteckning 2 2 3 4 3 4" xfId="29761" xr:uid="{00000000-0005-0000-0000-0000A4BF0000}"/>
    <cellStyle name="Anteckning 2 2 3 4 3 5" xfId="54349" xr:uid="{00000000-0005-0000-0000-0000A5BF0000}"/>
    <cellStyle name="Anteckning 2 2 3 4 3_Tabell 6a K" xfId="22537" xr:uid="{00000000-0005-0000-0000-0000A6BF0000}"/>
    <cellStyle name="Anteckning 2 2 3 4 4" xfId="5572" xr:uid="{00000000-0005-0000-0000-0000A7BF0000}"/>
    <cellStyle name="Anteckning 2 2 3 4 4 2" xfId="14457" xr:uid="{00000000-0005-0000-0000-0000A8BF0000}"/>
    <cellStyle name="Anteckning 2 2 3 4 4 3" xfId="31954" xr:uid="{00000000-0005-0000-0000-0000A9BF0000}"/>
    <cellStyle name="Anteckning 2 2 3 4 4_Tabell 6a K" xfId="26159" xr:uid="{00000000-0005-0000-0000-0000AABF0000}"/>
    <cellStyle name="Anteckning 2 2 3 4 5" xfId="10072" xr:uid="{00000000-0005-0000-0000-0000ABBF0000}"/>
    <cellStyle name="Anteckning 2 2 3 4 5 2" xfId="54350" xr:uid="{00000000-0005-0000-0000-0000ACBF0000}"/>
    <cellStyle name="Anteckning 2 2 3 4 5 3" xfId="54351" xr:uid="{00000000-0005-0000-0000-0000ADBF0000}"/>
    <cellStyle name="Anteckning 2 2 3 4 6" xfId="27569" xr:uid="{00000000-0005-0000-0000-0000AEBF0000}"/>
    <cellStyle name="Anteckning 2 2 3 4 7" xfId="54352" xr:uid="{00000000-0005-0000-0000-0000AFBF0000}"/>
    <cellStyle name="Anteckning 2 2 3 4_Tabell 6a K" xfId="21431" xr:uid="{00000000-0005-0000-0000-0000B0BF0000}"/>
    <cellStyle name="Anteckning 2 2 3 5" xfId="2149" xr:uid="{00000000-0005-0000-0000-0000B1BF0000}"/>
    <cellStyle name="Anteckning 2 2 3 5 2" xfId="4341" xr:uid="{00000000-0005-0000-0000-0000B2BF0000}"/>
    <cellStyle name="Anteckning 2 2 3 5 2 2" xfId="8727" xr:uid="{00000000-0005-0000-0000-0000B3BF0000}"/>
    <cellStyle name="Anteckning 2 2 3 5 2 2 2" xfId="17612" xr:uid="{00000000-0005-0000-0000-0000B4BF0000}"/>
    <cellStyle name="Anteckning 2 2 3 5 2 2 2 2" xfId="54353" xr:uid="{00000000-0005-0000-0000-0000B5BF0000}"/>
    <cellStyle name="Anteckning 2 2 3 5 2 2 3" xfId="35109" xr:uid="{00000000-0005-0000-0000-0000B6BF0000}"/>
    <cellStyle name="Anteckning 2 2 3 5 2 2_Tabell 6a K" xfId="20945" xr:uid="{00000000-0005-0000-0000-0000B7BF0000}"/>
    <cellStyle name="Anteckning 2 2 3 5 2 3" xfId="13226" xr:uid="{00000000-0005-0000-0000-0000B8BF0000}"/>
    <cellStyle name="Anteckning 2 2 3 5 2 4" xfId="30723" xr:uid="{00000000-0005-0000-0000-0000B9BF0000}"/>
    <cellStyle name="Anteckning 2 2 3 5 2_Tabell 6a K" xfId="24752" xr:uid="{00000000-0005-0000-0000-0000BABF0000}"/>
    <cellStyle name="Anteckning 2 2 3 5 3" xfId="6534" xr:uid="{00000000-0005-0000-0000-0000BBBF0000}"/>
    <cellStyle name="Anteckning 2 2 3 5 3 2" xfId="15419" xr:uid="{00000000-0005-0000-0000-0000BCBF0000}"/>
    <cellStyle name="Anteckning 2 2 3 5 3 3" xfId="32916" xr:uid="{00000000-0005-0000-0000-0000BDBF0000}"/>
    <cellStyle name="Anteckning 2 2 3 5 3_Tabell 6a K" xfId="23179" xr:uid="{00000000-0005-0000-0000-0000BEBF0000}"/>
    <cellStyle name="Anteckning 2 2 3 5 4" xfId="11034" xr:uid="{00000000-0005-0000-0000-0000BFBF0000}"/>
    <cellStyle name="Anteckning 2 2 3 5 4 2" xfId="54354" xr:uid="{00000000-0005-0000-0000-0000C0BF0000}"/>
    <cellStyle name="Anteckning 2 2 3 5 4 3" xfId="54355" xr:uid="{00000000-0005-0000-0000-0000C1BF0000}"/>
    <cellStyle name="Anteckning 2 2 3 5 5" xfId="28531" xr:uid="{00000000-0005-0000-0000-0000C2BF0000}"/>
    <cellStyle name="Anteckning 2 2 3 5 6" xfId="54356" xr:uid="{00000000-0005-0000-0000-0000C3BF0000}"/>
    <cellStyle name="Anteckning 2 2 3 5_Tabell 6a K" xfId="23602" xr:uid="{00000000-0005-0000-0000-0000C4BF0000}"/>
    <cellStyle name="Anteckning 2 2 3 6" xfId="2531" xr:uid="{00000000-0005-0000-0000-0000C5BF0000}"/>
    <cellStyle name="Anteckning 2 2 3 6 2" xfId="6917" xr:uid="{00000000-0005-0000-0000-0000C6BF0000}"/>
    <cellStyle name="Anteckning 2 2 3 6 2 2" xfId="15802" xr:uid="{00000000-0005-0000-0000-0000C7BF0000}"/>
    <cellStyle name="Anteckning 2 2 3 6 2 3" xfId="33299" xr:uid="{00000000-0005-0000-0000-0000C8BF0000}"/>
    <cellStyle name="Anteckning 2 2 3 6 2_Tabell 6a K" xfId="20147" xr:uid="{00000000-0005-0000-0000-0000C9BF0000}"/>
    <cellStyle name="Anteckning 2 2 3 6 3" xfId="11416" xr:uid="{00000000-0005-0000-0000-0000CABF0000}"/>
    <cellStyle name="Anteckning 2 2 3 6 3 2" xfId="54357" xr:uid="{00000000-0005-0000-0000-0000CBBF0000}"/>
    <cellStyle name="Anteckning 2 2 3 6 3 2 2" xfId="54358" xr:uid="{00000000-0005-0000-0000-0000CCBF0000}"/>
    <cellStyle name="Anteckning 2 2 3 6 3 3" xfId="54359" xr:uid="{00000000-0005-0000-0000-0000CDBF0000}"/>
    <cellStyle name="Anteckning 2 2 3 6 4" xfId="28913" xr:uid="{00000000-0005-0000-0000-0000CEBF0000}"/>
    <cellStyle name="Anteckning 2 2 3 6 5" xfId="54360" xr:uid="{00000000-0005-0000-0000-0000CFBF0000}"/>
    <cellStyle name="Anteckning 2 2 3 6_Tabell 6a K" xfId="24534" xr:uid="{00000000-0005-0000-0000-0000D0BF0000}"/>
    <cellStyle name="Anteckning 2 2 3 7" xfId="4724" xr:uid="{00000000-0005-0000-0000-0000D1BF0000}"/>
    <cellStyle name="Anteckning 2 2 3 7 2" xfId="13609" xr:uid="{00000000-0005-0000-0000-0000D2BF0000}"/>
    <cellStyle name="Anteckning 2 2 3 7 3" xfId="31106" xr:uid="{00000000-0005-0000-0000-0000D3BF0000}"/>
    <cellStyle name="Anteckning 2 2 3 7_Tabell 6a K" xfId="21764" xr:uid="{00000000-0005-0000-0000-0000D4BF0000}"/>
    <cellStyle name="Anteckning 2 2 3 8" xfId="9224" xr:uid="{00000000-0005-0000-0000-0000D5BF0000}"/>
    <cellStyle name="Anteckning 2 2 3 8 2" xfId="54361" xr:uid="{00000000-0005-0000-0000-0000D6BF0000}"/>
    <cellStyle name="Anteckning 2 2 3 8 3" xfId="54362" xr:uid="{00000000-0005-0000-0000-0000D7BF0000}"/>
    <cellStyle name="Anteckning 2 2 3 9" xfId="26721" xr:uid="{00000000-0005-0000-0000-0000D8BF0000}"/>
    <cellStyle name="Anteckning 2 2 3_Tabell 6a K" xfId="21765" xr:uid="{00000000-0005-0000-0000-0000D9BF0000}"/>
    <cellStyle name="Anteckning 2 2 4" xfId="235" xr:uid="{00000000-0005-0000-0000-0000DABF0000}"/>
    <cellStyle name="Anteckning 2 2 4 10" xfId="54363" xr:uid="{00000000-0005-0000-0000-0000DBBF0000}"/>
    <cellStyle name="Anteckning 2 2 4 11" xfId="54364" xr:uid="{00000000-0005-0000-0000-0000DCBF0000}"/>
    <cellStyle name="Anteckning 2 2 4 2" xfId="447" xr:uid="{00000000-0005-0000-0000-0000DDBF0000}"/>
    <cellStyle name="Anteckning 2 2 4 2 2" xfId="871" xr:uid="{00000000-0005-0000-0000-0000DEBF0000}"/>
    <cellStyle name="Anteckning 2 2 4 2 2 2" xfId="2156" xr:uid="{00000000-0005-0000-0000-0000DFBF0000}"/>
    <cellStyle name="Anteckning 2 2 4 2 2 2 2" xfId="4348" xr:uid="{00000000-0005-0000-0000-0000E0BF0000}"/>
    <cellStyle name="Anteckning 2 2 4 2 2 2 2 2" xfId="8734" xr:uid="{00000000-0005-0000-0000-0000E1BF0000}"/>
    <cellStyle name="Anteckning 2 2 4 2 2 2 2 2 2" xfId="17619" xr:uid="{00000000-0005-0000-0000-0000E2BF0000}"/>
    <cellStyle name="Anteckning 2 2 4 2 2 2 2 2 2 2" xfId="54365" xr:uid="{00000000-0005-0000-0000-0000E3BF0000}"/>
    <cellStyle name="Anteckning 2 2 4 2 2 2 2 2 3" xfId="35116" xr:uid="{00000000-0005-0000-0000-0000E4BF0000}"/>
    <cellStyle name="Anteckning 2 2 4 2 2 2 2 2_Tabell 6a K" xfId="22494" xr:uid="{00000000-0005-0000-0000-0000E5BF0000}"/>
    <cellStyle name="Anteckning 2 2 4 2 2 2 2 3" xfId="13233" xr:uid="{00000000-0005-0000-0000-0000E6BF0000}"/>
    <cellStyle name="Anteckning 2 2 4 2 2 2 2 4" xfId="30730" xr:uid="{00000000-0005-0000-0000-0000E7BF0000}"/>
    <cellStyle name="Anteckning 2 2 4 2 2 2 2_Tabell 6a K" xfId="20827" xr:uid="{00000000-0005-0000-0000-0000E8BF0000}"/>
    <cellStyle name="Anteckning 2 2 4 2 2 2 3" xfId="6541" xr:uid="{00000000-0005-0000-0000-0000E9BF0000}"/>
    <cellStyle name="Anteckning 2 2 4 2 2 2 3 2" xfId="15426" xr:uid="{00000000-0005-0000-0000-0000EABF0000}"/>
    <cellStyle name="Anteckning 2 2 4 2 2 2 3 3" xfId="32923" xr:uid="{00000000-0005-0000-0000-0000EBBF0000}"/>
    <cellStyle name="Anteckning 2 2 4 2 2 2 3_Tabell 6a K" xfId="24274" xr:uid="{00000000-0005-0000-0000-0000ECBF0000}"/>
    <cellStyle name="Anteckning 2 2 4 2 2 2 4" xfId="11041" xr:uid="{00000000-0005-0000-0000-0000EDBF0000}"/>
    <cellStyle name="Anteckning 2 2 4 2 2 2 4 2" xfId="54366" xr:uid="{00000000-0005-0000-0000-0000EEBF0000}"/>
    <cellStyle name="Anteckning 2 2 4 2 2 2 4 3" xfId="54367" xr:uid="{00000000-0005-0000-0000-0000EFBF0000}"/>
    <cellStyle name="Anteckning 2 2 4 2 2 2 5" xfId="28538" xr:uid="{00000000-0005-0000-0000-0000F0BF0000}"/>
    <cellStyle name="Anteckning 2 2 4 2 2 2 6" xfId="54368" xr:uid="{00000000-0005-0000-0000-0000F1BF0000}"/>
    <cellStyle name="Anteckning 2 2 4 2 2 2_Tabell 6a K" xfId="25348" xr:uid="{00000000-0005-0000-0000-0000F2BF0000}"/>
    <cellStyle name="Anteckning 2 2 4 2 2 3" xfId="3063" xr:uid="{00000000-0005-0000-0000-0000F3BF0000}"/>
    <cellStyle name="Anteckning 2 2 4 2 2 3 2" xfId="7449" xr:uid="{00000000-0005-0000-0000-0000F4BF0000}"/>
    <cellStyle name="Anteckning 2 2 4 2 2 3 2 2" xfId="16334" xr:uid="{00000000-0005-0000-0000-0000F5BF0000}"/>
    <cellStyle name="Anteckning 2 2 4 2 2 3 2 3" xfId="33831" xr:uid="{00000000-0005-0000-0000-0000F6BF0000}"/>
    <cellStyle name="Anteckning 2 2 4 2 2 3 2_Tabell 6a K" xfId="20878" xr:uid="{00000000-0005-0000-0000-0000F7BF0000}"/>
    <cellStyle name="Anteckning 2 2 4 2 2 3 3" xfId="11948" xr:uid="{00000000-0005-0000-0000-0000F8BF0000}"/>
    <cellStyle name="Anteckning 2 2 4 2 2 3 3 2" xfId="54369" xr:uid="{00000000-0005-0000-0000-0000F9BF0000}"/>
    <cellStyle name="Anteckning 2 2 4 2 2 3 3 2 2" xfId="54370" xr:uid="{00000000-0005-0000-0000-0000FABF0000}"/>
    <cellStyle name="Anteckning 2 2 4 2 2 3 3 3" xfId="54371" xr:uid="{00000000-0005-0000-0000-0000FBBF0000}"/>
    <cellStyle name="Anteckning 2 2 4 2 2 3 4" xfId="29445" xr:uid="{00000000-0005-0000-0000-0000FCBF0000}"/>
    <cellStyle name="Anteckning 2 2 4 2 2 3 5" xfId="54372" xr:uid="{00000000-0005-0000-0000-0000FDBF0000}"/>
    <cellStyle name="Anteckning 2 2 4 2 2 3_Tabell 6a K" xfId="24972" xr:uid="{00000000-0005-0000-0000-0000FEBF0000}"/>
    <cellStyle name="Anteckning 2 2 4 2 2 4" xfId="5256" xr:uid="{00000000-0005-0000-0000-0000FFBF0000}"/>
    <cellStyle name="Anteckning 2 2 4 2 2 4 2" xfId="14141" xr:uid="{00000000-0005-0000-0000-000000C00000}"/>
    <cellStyle name="Anteckning 2 2 4 2 2 4 3" xfId="31638" xr:uid="{00000000-0005-0000-0000-000001C00000}"/>
    <cellStyle name="Anteckning 2 2 4 2 2 4_Tabell 6a K" xfId="20024" xr:uid="{00000000-0005-0000-0000-000002C00000}"/>
    <cellStyle name="Anteckning 2 2 4 2 2 5" xfId="9756" xr:uid="{00000000-0005-0000-0000-000003C00000}"/>
    <cellStyle name="Anteckning 2 2 4 2 2 5 2" xfId="54373" xr:uid="{00000000-0005-0000-0000-000004C00000}"/>
    <cellStyle name="Anteckning 2 2 4 2 2 5 3" xfId="54374" xr:uid="{00000000-0005-0000-0000-000005C00000}"/>
    <cellStyle name="Anteckning 2 2 4 2 2 6" xfId="27253" xr:uid="{00000000-0005-0000-0000-000006C00000}"/>
    <cellStyle name="Anteckning 2 2 4 2 2 7" xfId="54375" xr:uid="{00000000-0005-0000-0000-000007C00000}"/>
    <cellStyle name="Anteckning 2 2 4 2 2_Tabell 6a K" xfId="23869" xr:uid="{00000000-0005-0000-0000-000008C00000}"/>
    <cellStyle name="Anteckning 2 2 4 2 3" xfId="2155" xr:uid="{00000000-0005-0000-0000-000009C00000}"/>
    <cellStyle name="Anteckning 2 2 4 2 3 2" xfId="4347" xr:uid="{00000000-0005-0000-0000-00000AC00000}"/>
    <cellStyle name="Anteckning 2 2 4 2 3 2 2" xfId="8733" xr:uid="{00000000-0005-0000-0000-00000BC00000}"/>
    <cellStyle name="Anteckning 2 2 4 2 3 2 2 2" xfId="17618" xr:uid="{00000000-0005-0000-0000-00000CC00000}"/>
    <cellStyle name="Anteckning 2 2 4 2 3 2 2 2 2" xfId="54376" xr:uid="{00000000-0005-0000-0000-00000DC00000}"/>
    <cellStyle name="Anteckning 2 2 4 2 3 2 2 3" xfId="35115" xr:uid="{00000000-0005-0000-0000-00000EC00000}"/>
    <cellStyle name="Anteckning 2 2 4 2 3 2 2_Tabell 6a K" xfId="23865" xr:uid="{00000000-0005-0000-0000-00000FC00000}"/>
    <cellStyle name="Anteckning 2 2 4 2 3 2 3" xfId="13232" xr:uid="{00000000-0005-0000-0000-000010C00000}"/>
    <cellStyle name="Anteckning 2 2 4 2 3 2 4" xfId="30729" xr:uid="{00000000-0005-0000-0000-000011C00000}"/>
    <cellStyle name="Anteckning 2 2 4 2 3 2_Tabell 6a K" xfId="23336" xr:uid="{00000000-0005-0000-0000-000012C00000}"/>
    <cellStyle name="Anteckning 2 2 4 2 3 3" xfId="6540" xr:uid="{00000000-0005-0000-0000-000013C00000}"/>
    <cellStyle name="Anteckning 2 2 4 2 3 3 2" xfId="15425" xr:uid="{00000000-0005-0000-0000-000014C00000}"/>
    <cellStyle name="Anteckning 2 2 4 2 3 3 3" xfId="32922" xr:uid="{00000000-0005-0000-0000-000015C00000}"/>
    <cellStyle name="Anteckning 2 2 4 2 3 3_Tabell 6a K" xfId="24509" xr:uid="{00000000-0005-0000-0000-000016C00000}"/>
    <cellStyle name="Anteckning 2 2 4 2 3 4" xfId="11040" xr:uid="{00000000-0005-0000-0000-000017C00000}"/>
    <cellStyle name="Anteckning 2 2 4 2 3 4 2" xfId="54377" xr:uid="{00000000-0005-0000-0000-000018C00000}"/>
    <cellStyle name="Anteckning 2 2 4 2 3 4 3" xfId="54378" xr:uid="{00000000-0005-0000-0000-000019C00000}"/>
    <cellStyle name="Anteckning 2 2 4 2 3 5" xfId="28537" xr:uid="{00000000-0005-0000-0000-00001AC00000}"/>
    <cellStyle name="Anteckning 2 2 4 2 3 6" xfId="54379" xr:uid="{00000000-0005-0000-0000-00001BC00000}"/>
    <cellStyle name="Anteckning 2 2 4 2 3_Tabell 6a K" xfId="21433" xr:uid="{00000000-0005-0000-0000-00001CC00000}"/>
    <cellStyle name="Anteckning 2 2 4 2 4" xfId="2639" xr:uid="{00000000-0005-0000-0000-00001DC00000}"/>
    <cellStyle name="Anteckning 2 2 4 2 4 2" xfId="7025" xr:uid="{00000000-0005-0000-0000-00001EC00000}"/>
    <cellStyle name="Anteckning 2 2 4 2 4 2 2" xfId="15910" xr:uid="{00000000-0005-0000-0000-00001FC00000}"/>
    <cellStyle name="Anteckning 2 2 4 2 4 2 3" xfId="33407" xr:uid="{00000000-0005-0000-0000-000020C00000}"/>
    <cellStyle name="Anteckning 2 2 4 2 4 2_Tabell 6a K" xfId="25530" xr:uid="{00000000-0005-0000-0000-000021C00000}"/>
    <cellStyle name="Anteckning 2 2 4 2 4 3" xfId="11524" xr:uid="{00000000-0005-0000-0000-000022C00000}"/>
    <cellStyle name="Anteckning 2 2 4 2 4 3 2" xfId="54380" xr:uid="{00000000-0005-0000-0000-000023C00000}"/>
    <cellStyle name="Anteckning 2 2 4 2 4 3 2 2" xfId="54381" xr:uid="{00000000-0005-0000-0000-000024C00000}"/>
    <cellStyle name="Anteckning 2 2 4 2 4 3 3" xfId="54382" xr:uid="{00000000-0005-0000-0000-000025C00000}"/>
    <cellStyle name="Anteckning 2 2 4 2 4 4" xfId="29021" xr:uid="{00000000-0005-0000-0000-000026C00000}"/>
    <cellStyle name="Anteckning 2 2 4 2 4 5" xfId="54383" xr:uid="{00000000-0005-0000-0000-000027C00000}"/>
    <cellStyle name="Anteckning 2 2 4 2 4_Tabell 6a K" xfId="18404" xr:uid="{00000000-0005-0000-0000-000028C00000}"/>
    <cellStyle name="Anteckning 2 2 4 2 5" xfId="4832" xr:uid="{00000000-0005-0000-0000-000029C00000}"/>
    <cellStyle name="Anteckning 2 2 4 2 5 2" xfId="13717" xr:uid="{00000000-0005-0000-0000-00002AC00000}"/>
    <cellStyle name="Anteckning 2 2 4 2 5 3" xfId="31214" xr:uid="{00000000-0005-0000-0000-00002BC00000}"/>
    <cellStyle name="Anteckning 2 2 4 2 5_Tabell 6a K" xfId="21716" xr:uid="{00000000-0005-0000-0000-00002CC00000}"/>
    <cellStyle name="Anteckning 2 2 4 2 6" xfId="9332" xr:uid="{00000000-0005-0000-0000-00002DC00000}"/>
    <cellStyle name="Anteckning 2 2 4 2 6 2" xfId="54384" xr:uid="{00000000-0005-0000-0000-00002EC00000}"/>
    <cellStyle name="Anteckning 2 2 4 2 6 3" xfId="54385" xr:uid="{00000000-0005-0000-0000-00002FC00000}"/>
    <cellStyle name="Anteckning 2 2 4 2 7" xfId="26829" xr:uid="{00000000-0005-0000-0000-000030C00000}"/>
    <cellStyle name="Anteckning 2 2 4 2 8" xfId="54386" xr:uid="{00000000-0005-0000-0000-000031C00000}"/>
    <cellStyle name="Anteckning 2 2 4 2_Tabell 6a K" xfId="20410" xr:uid="{00000000-0005-0000-0000-000032C00000}"/>
    <cellStyle name="Anteckning 2 2 4 3" xfId="659" xr:uid="{00000000-0005-0000-0000-000033C00000}"/>
    <cellStyle name="Anteckning 2 2 4 3 2" xfId="2157" xr:uid="{00000000-0005-0000-0000-000034C00000}"/>
    <cellStyle name="Anteckning 2 2 4 3 2 2" xfId="4349" xr:uid="{00000000-0005-0000-0000-000035C00000}"/>
    <cellStyle name="Anteckning 2 2 4 3 2 2 2" xfId="8735" xr:uid="{00000000-0005-0000-0000-000036C00000}"/>
    <cellStyle name="Anteckning 2 2 4 3 2 2 2 2" xfId="17620" xr:uid="{00000000-0005-0000-0000-000037C00000}"/>
    <cellStyle name="Anteckning 2 2 4 3 2 2 2 2 2" xfId="54387" xr:uid="{00000000-0005-0000-0000-000038C00000}"/>
    <cellStyle name="Anteckning 2 2 4 3 2 2 2 3" xfId="35117" xr:uid="{00000000-0005-0000-0000-000039C00000}"/>
    <cellStyle name="Anteckning 2 2 4 3 2 2 2_Tabell 6a K" xfId="21959" xr:uid="{00000000-0005-0000-0000-00003AC00000}"/>
    <cellStyle name="Anteckning 2 2 4 3 2 2 3" xfId="13234" xr:uid="{00000000-0005-0000-0000-00003BC00000}"/>
    <cellStyle name="Anteckning 2 2 4 3 2 2 4" xfId="30731" xr:uid="{00000000-0005-0000-0000-00003CC00000}"/>
    <cellStyle name="Anteckning 2 2 4 3 2 2_Tabell 6a K" xfId="23115" xr:uid="{00000000-0005-0000-0000-00003DC00000}"/>
    <cellStyle name="Anteckning 2 2 4 3 2 3" xfId="6542" xr:uid="{00000000-0005-0000-0000-00003EC00000}"/>
    <cellStyle name="Anteckning 2 2 4 3 2 3 2" xfId="15427" xr:uid="{00000000-0005-0000-0000-00003FC00000}"/>
    <cellStyle name="Anteckning 2 2 4 3 2 3 3" xfId="32924" xr:uid="{00000000-0005-0000-0000-000040C00000}"/>
    <cellStyle name="Anteckning 2 2 4 3 2 3_Tabell 6a K" xfId="24153" xr:uid="{00000000-0005-0000-0000-000041C00000}"/>
    <cellStyle name="Anteckning 2 2 4 3 2 4" xfId="11042" xr:uid="{00000000-0005-0000-0000-000042C00000}"/>
    <cellStyle name="Anteckning 2 2 4 3 2 4 2" xfId="54388" xr:uid="{00000000-0005-0000-0000-000043C00000}"/>
    <cellStyle name="Anteckning 2 2 4 3 2 4 3" xfId="54389" xr:uid="{00000000-0005-0000-0000-000044C00000}"/>
    <cellStyle name="Anteckning 2 2 4 3 2 5" xfId="28539" xr:uid="{00000000-0005-0000-0000-000045C00000}"/>
    <cellStyle name="Anteckning 2 2 4 3 2 6" xfId="54390" xr:uid="{00000000-0005-0000-0000-000046C00000}"/>
    <cellStyle name="Anteckning 2 2 4 3 2_Tabell 6a K" xfId="18658" xr:uid="{00000000-0005-0000-0000-000047C00000}"/>
    <cellStyle name="Anteckning 2 2 4 3 3" xfId="2851" xr:uid="{00000000-0005-0000-0000-000048C00000}"/>
    <cellStyle name="Anteckning 2 2 4 3 3 2" xfId="7237" xr:uid="{00000000-0005-0000-0000-000049C00000}"/>
    <cellStyle name="Anteckning 2 2 4 3 3 2 2" xfId="16122" xr:uid="{00000000-0005-0000-0000-00004AC00000}"/>
    <cellStyle name="Anteckning 2 2 4 3 3 2 3" xfId="33619" xr:uid="{00000000-0005-0000-0000-00004BC00000}"/>
    <cellStyle name="Anteckning 2 2 4 3 3 2_Tabell 6a K" xfId="23411" xr:uid="{00000000-0005-0000-0000-00004CC00000}"/>
    <cellStyle name="Anteckning 2 2 4 3 3 3" xfId="11736" xr:uid="{00000000-0005-0000-0000-00004DC00000}"/>
    <cellStyle name="Anteckning 2 2 4 3 3 3 2" xfId="54391" xr:uid="{00000000-0005-0000-0000-00004EC00000}"/>
    <cellStyle name="Anteckning 2 2 4 3 3 3 2 2" xfId="54392" xr:uid="{00000000-0005-0000-0000-00004FC00000}"/>
    <cellStyle name="Anteckning 2 2 4 3 3 3 3" xfId="54393" xr:uid="{00000000-0005-0000-0000-000050C00000}"/>
    <cellStyle name="Anteckning 2 2 4 3 3 4" xfId="29233" xr:uid="{00000000-0005-0000-0000-000051C00000}"/>
    <cellStyle name="Anteckning 2 2 4 3 3 5" xfId="54394" xr:uid="{00000000-0005-0000-0000-000052C00000}"/>
    <cellStyle name="Anteckning 2 2 4 3 3_Tabell 6a K" xfId="21509" xr:uid="{00000000-0005-0000-0000-000053C00000}"/>
    <cellStyle name="Anteckning 2 2 4 3 4" xfId="5044" xr:uid="{00000000-0005-0000-0000-000054C00000}"/>
    <cellStyle name="Anteckning 2 2 4 3 4 2" xfId="13929" xr:uid="{00000000-0005-0000-0000-000055C00000}"/>
    <cellStyle name="Anteckning 2 2 4 3 4 3" xfId="31426" xr:uid="{00000000-0005-0000-0000-000056C00000}"/>
    <cellStyle name="Anteckning 2 2 4 3 4_Tabell 6a K" xfId="23939" xr:uid="{00000000-0005-0000-0000-000057C00000}"/>
    <cellStyle name="Anteckning 2 2 4 3 5" xfId="9544" xr:uid="{00000000-0005-0000-0000-000058C00000}"/>
    <cellStyle name="Anteckning 2 2 4 3 5 2" xfId="54395" xr:uid="{00000000-0005-0000-0000-000059C00000}"/>
    <cellStyle name="Anteckning 2 2 4 3 5 3" xfId="54396" xr:uid="{00000000-0005-0000-0000-00005AC00000}"/>
    <cellStyle name="Anteckning 2 2 4 3 6" xfId="27041" xr:uid="{00000000-0005-0000-0000-00005BC00000}"/>
    <cellStyle name="Anteckning 2 2 4 3 7" xfId="54397" xr:uid="{00000000-0005-0000-0000-00005CC00000}"/>
    <cellStyle name="Anteckning 2 2 4 3_Tabell 6a K" xfId="24677" xr:uid="{00000000-0005-0000-0000-00005DC00000}"/>
    <cellStyle name="Anteckning 2 2 4 4" xfId="1083" xr:uid="{00000000-0005-0000-0000-00005EC00000}"/>
    <cellStyle name="Anteckning 2 2 4 4 2" xfId="2158" xr:uid="{00000000-0005-0000-0000-00005FC00000}"/>
    <cellStyle name="Anteckning 2 2 4 4 2 2" xfId="4350" xr:uid="{00000000-0005-0000-0000-000060C00000}"/>
    <cellStyle name="Anteckning 2 2 4 4 2 2 2" xfId="8736" xr:uid="{00000000-0005-0000-0000-000061C00000}"/>
    <cellStyle name="Anteckning 2 2 4 4 2 2 2 2" xfId="17621" xr:uid="{00000000-0005-0000-0000-000062C00000}"/>
    <cellStyle name="Anteckning 2 2 4 4 2 2 2 2 2" xfId="54398" xr:uid="{00000000-0005-0000-0000-000063C00000}"/>
    <cellStyle name="Anteckning 2 2 4 4 2 2 2 3" xfId="35118" xr:uid="{00000000-0005-0000-0000-000064C00000}"/>
    <cellStyle name="Anteckning 2 2 4 4 2 2 2_Tabell 6a K" xfId="26302" xr:uid="{00000000-0005-0000-0000-000065C00000}"/>
    <cellStyle name="Anteckning 2 2 4 4 2 2 3" xfId="13235" xr:uid="{00000000-0005-0000-0000-000066C00000}"/>
    <cellStyle name="Anteckning 2 2 4 4 2 2 4" xfId="30732" xr:uid="{00000000-0005-0000-0000-000067C00000}"/>
    <cellStyle name="Anteckning 2 2 4 4 2 2_Tabell 6a K" xfId="19523" xr:uid="{00000000-0005-0000-0000-000068C00000}"/>
    <cellStyle name="Anteckning 2 2 4 4 2 3" xfId="6543" xr:uid="{00000000-0005-0000-0000-000069C00000}"/>
    <cellStyle name="Anteckning 2 2 4 4 2 3 2" xfId="15428" xr:uid="{00000000-0005-0000-0000-00006AC00000}"/>
    <cellStyle name="Anteckning 2 2 4 4 2 3 3" xfId="32925" xr:uid="{00000000-0005-0000-0000-00006BC00000}"/>
    <cellStyle name="Anteckning 2 2 4 4 2 3_Tabell 6a K" xfId="8934" xr:uid="{00000000-0005-0000-0000-00006CC00000}"/>
    <cellStyle name="Anteckning 2 2 4 4 2 4" xfId="11043" xr:uid="{00000000-0005-0000-0000-00006DC00000}"/>
    <cellStyle name="Anteckning 2 2 4 4 2 4 2" xfId="54399" xr:uid="{00000000-0005-0000-0000-00006EC00000}"/>
    <cellStyle name="Anteckning 2 2 4 4 2 4 3" xfId="54400" xr:uid="{00000000-0005-0000-0000-00006FC00000}"/>
    <cellStyle name="Anteckning 2 2 4 4 2 5" xfId="28540" xr:uid="{00000000-0005-0000-0000-000070C00000}"/>
    <cellStyle name="Anteckning 2 2 4 4 2 6" xfId="54401" xr:uid="{00000000-0005-0000-0000-000071C00000}"/>
    <cellStyle name="Anteckning 2 2 4 4 2_Tabell 6a K" xfId="18996" xr:uid="{00000000-0005-0000-0000-000072C00000}"/>
    <cellStyle name="Anteckning 2 2 4 4 3" xfId="3275" xr:uid="{00000000-0005-0000-0000-000073C00000}"/>
    <cellStyle name="Anteckning 2 2 4 4 3 2" xfId="7661" xr:uid="{00000000-0005-0000-0000-000074C00000}"/>
    <cellStyle name="Anteckning 2 2 4 4 3 2 2" xfId="16546" xr:uid="{00000000-0005-0000-0000-000075C00000}"/>
    <cellStyle name="Anteckning 2 2 4 4 3 2 3" xfId="34043" xr:uid="{00000000-0005-0000-0000-000076C00000}"/>
    <cellStyle name="Anteckning 2 2 4 4 3 2_Tabell 6a K" xfId="21268" xr:uid="{00000000-0005-0000-0000-000077C00000}"/>
    <cellStyle name="Anteckning 2 2 4 4 3 3" xfId="12160" xr:uid="{00000000-0005-0000-0000-000078C00000}"/>
    <cellStyle name="Anteckning 2 2 4 4 3 3 2" xfId="54402" xr:uid="{00000000-0005-0000-0000-000079C00000}"/>
    <cellStyle name="Anteckning 2 2 4 4 3 3 2 2" xfId="54403" xr:uid="{00000000-0005-0000-0000-00007AC00000}"/>
    <cellStyle name="Anteckning 2 2 4 4 3 3 3" xfId="54404" xr:uid="{00000000-0005-0000-0000-00007BC00000}"/>
    <cellStyle name="Anteckning 2 2 4 4 3 4" xfId="29657" xr:uid="{00000000-0005-0000-0000-00007CC00000}"/>
    <cellStyle name="Anteckning 2 2 4 4 3 5" xfId="54405" xr:uid="{00000000-0005-0000-0000-00007DC00000}"/>
    <cellStyle name="Anteckning 2 2 4 4 3_Tabell 6a K" xfId="19357" xr:uid="{00000000-0005-0000-0000-00007EC00000}"/>
    <cellStyle name="Anteckning 2 2 4 4 4" xfId="5468" xr:uid="{00000000-0005-0000-0000-00007FC00000}"/>
    <cellStyle name="Anteckning 2 2 4 4 4 2" xfId="14353" xr:uid="{00000000-0005-0000-0000-000080C00000}"/>
    <cellStyle name="Anteckning 2 2 4 4 4 3" xfId="31850" xr:uid="{00000000-0005-0000-0000-000081C00000}"/>
    <cellStyle name="Anteckning 2 2 4 4 4_Tabell 6a K" xfId="21797" xr:uid="{00000000-0005-0000-0000-000082C00000}"/>
    <cellStyle name="Anteckning 2 2 4 4 5" xfId="9968" xr:uid="{00000000-0005-0000-0000-000083C00000}"/>
    <cellStyle name="Anteckning 2 2 4 4 5 2" xfId="54406" xr:uid="{00000000-0005-0000-0000-000084C00000}"/>
    <cellStyle name="Anteckning 2 2 4 4 5 3" xfId="54407" xr:uid="{00000000-0005-0000-0000-000085C00000}"/>
    <cellStyle name="Anteckning 2 2 4 4 6" xfId="27465" xr:uid="{00000000-0005-0000-0000-000086C00000}"/>
    <cellStyle name="Anteckning 2 2 4 4 7" xfId="54408" xr:uid="{00000000-0005-0000-0000-000087C00000}"/>
    <cellStyle name="Anteckning 2 2 4 4_Tabell 6a K" xfId="22506" xr:uid="{00000000-0005-0000-0000-000088C00000}"/>
    <cellStyle name="Anteckning 2 2 4 5" xfId="2154" xr:uid="{00000000-0005-0000-0000-000089C00000}"/>
    <cellStyle name="Anteckning 2 2 4 5 2" xfId="4346" xr:uid="{00000000-0005-0000-0000-00008AC00000}"/>
    <cellStyle name="Anteckning 2 2 4 5 2 2" xfId="8732" xr:uid="{00000000-0005-0000-0000-00008BC00000}"/>
    <cellStyle name="Anteckning 2 2 4 5 2 2 2" xfId="17617" xr:uid="{00000000-0005-0000-0000-00008CC00000}"/>
    <cellStyle name="Anteckning 2 2 4 5 2 2 2 2" xfId="54409" xr:uid="{00000000-0005-0000-0000-00008DC00000}"/>
    <cellStyle name="Anteckning 2 2 4 5 2 2 3" xfId="35114" xr:uid="{00000000-0005-0000-0000-00008EC00000}"/>
    <cellStyle name="Anteckning 2 2 4 5 2 2_Tabell 6a K" xfId="26035" xr:uid="{00000000-0005-0000-0000-00008FC00000}"/>
    <cellStyle name="Anteckning 2 2 4 5 2 3" xfId="13231" xr:uid="{00000000-0005-0000-0000-000090C00000}"/>
    <cellStyle name="Anteckning 2 2 4 5 2 4" xfId="30728" xr:uid="{00000000-0005-0000-0000-000091C00000}"/>
    <cellStyle name="Anteckning 2 2 4 5 2_Tabell 6a K" xfId="25506" xr:uid="{00000000-0005-0000-0000-000092C00000}"/>
    <cellStyle name="Anteckning 2 2 4 5 3" xfId="6539" xr:uid="{00000000-0005-0000-0000-000093C00000}"/>
    <cellStyle name="Anteckning 2 2 4 5 3 2" xfId="15424" xr:uid="{00000000-0005-0000-0000-000094C00000}"/>
    <cellStyle name="Anteckning 2 2 4 5 3 3" xfId="32921" xr:uid="{00000000-0005-0000-0000-000095C00000}"/>
    <cellStyle name="Anteckning 2 2 4 5 3_Tabell 6a K" xfId="20168" xr:uid="{00000000-0005-0000-0000-000096C00000}"/>
    <cellStyle name="Anteckning 2 2 4 5 4" xfId="11039" xr:uid="{00000000-0005-0000-0000-000097C00000}"/>
    <cellStyle name="Anteckning 2 2 4 5 4 2" xfId="54410" xr:uid="{00000000-0005-0000-0000-000098C00000}"/>
    <cellStyle name="Anteckning 2 2 4 5 4 3" xfId="54411" xr:uid="{00000000-0005-0000-0000-000099C00000}"/>
    <cellStyle name="Anteckning 2 2 4 5 5" xfId="28536" xr:uid="{00000000-0005-0000-0000-00009AC00000}"/>
    <cellStyle name="Anteckning 2 2 4 5 6" xfId="54412" xr:uid="{00000000-0005-0000-0000-00009BC00000}"/>
    <cellStyle name="Anteckning 2 2 4 5_Tabell 6a K" xfId="19263" xr:uid="{00000000-0005-0000-0000-00009CC00000}"/>
    <cellStyle name="Anteckning 2 2 4 6" xfId="2427" xr:uid="{00000000-0005-0000-0000-00009DC00000}"/>
    <cellStyle name="Anteckning 2 2 4 6 2" xfId="6813" xr:uid="{00000000-0005-0000-0000-00009EC00000}"/>
    <cellStyle name="Anteckning 2 2 4 6 2 2" xfId="15698" xr:uid="{00000000-0005-0000-0000-00009FC00000}"/>
    <cellStyle name="Anteckning 2 2 4 6 2 3" xfId="33195" xr:uid="{00000000-0005-0000-0000-0000A0C00000}"/>
    <cellStyle name="Anteckning 2 2 4 6 2_Tabell 6a K" xfId="20244" xr:uid="{00000000-0005-0000-0000-0000A1C00000}"/>
    <cellStyle name="Anteckning 2 2 4 6 3" xfId="11312" xr:uid="{00000000-0005-0000-0000-0000A2C00000}"/>
    <cellStyle name="Anteckning 2 2 4 6 3 2" xfId="54413" xr:uid="{00000000-0005-0000-0000-0000A3C00000}"/>
    <cellStyle name="Anteckning 2 2 4 6 3 2 2" xfId="54414" xr:uid="{00000000-0005-0000-0000-0000A4C00000}"/>
    <cellStyle name="Anteckning 2 2 4 6 3 3" xfId="54415" xr:uid="{00000000-0005-0000-0000-0000A5C00000}"/>
    <cellStyle name="Anteckning 2 2 4 6 4" xfId="28809" xr:uid="{00000000-0005-0000-0000-0000A6C00000}"/>
    <cellStyle name="Anteckning 2 2 4 6 5" xfId="54416" xr:uid="{00000000-0005-0000-0000-0000A7C00000}"/>
    <cellStyle name="Anteckning 2 2 4 6_Tabell 6a K" xfId="25225" xr:uid="{00000000-0005-0000-0000-0000A8C00000}"/>
    <cellStyle name="Anteckning 2 2 4 7" xfId="4620" xr:uid="{00000000-0005-0000-0000-0000A9C00000}"/>
    <cellStyle name="Anteckning 2 2 4 7 2" xfId="13505" xr:uid="{00000000-0005-0000-0000-0000AAC00000}"/>
    <cellStyle name="Anteckning 2 2 4 7 3" xfId="31002" xr:uid="{00000000-0005-0000-0000-0000ABC00000}"/>
    <cellStyle name="Anteckning 2 2 4 7_Tabell 6a K" xfId="23918" xr:uid="{00000000-0005-0000-0000-0000ACC00000}"/>
    <cellStyle name="Anteckning 2 2 4 8" xfId="9120" xr:uid="{00000000-0005-0000-0000-0000ADC00000}"/>
    <cellStyle name="Anteckning 2 2 4 8 2" xfId="54417" xr:uid="{00000000-0005-0000-0000-0000AEC00000}"/>
    <cellStyle name="Anteckning 2 2 4 8 3" xfId="54418" xr:uid="{00000000-0005-0000-0000-0000AFC00000}"/>
    <cellStyle name="Anteckning 2 2 4 9" xfId="26617" xr:uid="{00000000-0005-0000-0000-0000B0C00000}"/>
    <cellStyle name="Anteckning 2 2 4_Tabell 6a K" xfId="25770" xr:uid="{00000000-0005-0000-0000-0000B1C00000}"/>
    <cellStyle name="Anteckning 2 2 5" xfId="395" xr:uid="{00000000-0005-0000-0000-0000B2C00000}"/>
    <cellStyle name="Anteckning 2 2 5 2" xfId="819" xr:uid="{00000000-0005-0000-0000-0000B3C00000}"/>
    <cellStyle name="Anteckning 2 2 5 2 2" xfId="2160" xr:uid="{00000000-0005-0000-0000-0000B4C00000}"/>
    <cellStyle name="Anteckning 2 2 5 2 2 2" xfId="4352" xr:uid="{00000000-0005-0000-0000-0000B5C00000}"/>
    <cellStyle name="Anteckning 2 2 5 2 2 2 2" xfId="8738" xr:uid="{00000000-0005-0000-0000-0000B6C00000}"/>
    <cellStyle name="Anteckning 2 2 5 2 2 2 2 2" xfId="17623" xr:uid="{00000000-0005-0000-0000-0000B7C00000}"/>
    <cellStyle name="Anteckning 2 2 5 2 2 2 2 2 2" xfId="54419" xr:uid="{00000000-0005-0000-0000-0000B8C00000}"/>
    <cellStyle name="Anteckning 2 2 5 2 2 2 2 3" xfId="35120" xr:uid="{00000000-0005-0000-0000-0000B9C00000}"/>
    <cellStyle name="Anteckning 2 2 5 2 2 2 2_Tabell 6a K" xfId="25057" xr:uid="{00000000-0005-0000-0000-0000BAC00000}"/>
    <cellStyle name="Anteckning 2 2 5 2 2 2 3" xfId="13237" xr:uid="{00000000-0005-0000-0000-0000BBC00000}"/>
    <cellStyle name="Anteckning 2 2 5 2 2 2 4" xfId="30734" xr:uid="{00000000-0005-0000-0000-0000BCC00000}"/>
    <cellStyle name="Anteckning 2 2 5 2 2 2_Tabell 6a K" xfId="24132" xr:uid="{00000000-0005-0000-0000-0000BDC00000}"/>
    <cellStyle name="Anteckning 2 2 5 2 2 3" xfId="6545" xr:uid="{00000000-0005-0000-0000-0000BEC00000}"/>
    <cellStyle name="Anteckning 2 2 5 2 2 3 2" xfId="15430" xr:uid="{00000000-0005-0000-0000-0000BFC00000}"/>
    <cellStyle name="Anteckning 2 2 5 2 2 3 3" xfId="32927" xr:uid="{00000000-0005-0000-0000-0000C0C00000}"/>
    <cellStyle name="Anteckning 2 2 5 2 2 3_Tabell 6a K" xfId="9037" xr:uid="{00000000-0005-0000-0000-0000C1C00000}"/>
    <cellStyle name="Anteckning 2 2 5 2 2 4" xfId="11045" xr:uid="{00000000-0005-0000-0000-0000C2C00000}"/>
    <cellStyle name="Anteckning 2 2 5 2 2 4 2" xfId="54420" xr:uid="{00000000-0005-0000-0000-0000C3C00000}"/>
    <cellStyle name="Anteckning 2 2 5 2 2 4 3" xfId="54421" xr:uid="{00000000-0005-0000-0000-0000C4C00000}"/>
    <cellStyle name="Anteckning 2 2 5 2 2 5" xfId="28542" xr:uid="{00000000-0005-0000-0000-0000C5C00000}"/>
    <cellStyle name="Anteckning 2 2 5 2 2 6" xfId="54422" xr:uid="{00000000-0005-0000-0000-0000C6C00000}"/>
    <cellStyle name="Anteckning 2 2 5 2 2_Tabell 6a K" xfId="21694" xr:uid="{00000000-0005-0000-0000-0000C7C00000}"/>
    <cellStyle name="Anteckning 2 2 5 2 3" xfId="3011" xr:uid="{00000000-0005-0000-0000-0000C8C00000}"/>
    <cellStyle name="Anteckning 2 2 5 2 3 2" xfId="7397" xr:uid="{00000000-0005-0000-0000-0000C9C00000}"/>
    <cellStyle name="Anteckning 2 2 5 2 3 2 2" xfId="16282" xr:uid="{00000000-0005-0000-0000-0000CAC00000}"/>
    <cellStyle name="Anteckning 2 2 5 2 3 2 3" xfId="33779" xr:uid="{00000000-0005-0000-0000-0000CBC00000}"/>
    <cellStyle name="Anteckning 2 2 5 2 3 2_Tabell 6a K" xfId="18797" xr:uid="{00000000-0005-0000-0000-0000CCC00000}"/>
    <cellStyle name="Anteckning 2 2 5 2 3 3" xfId="11896" xr:uid="{00000000-0005-0000-0000-0000CDC00000}"/>
    <cellStyle name="Anteckning 2 2 5 2 3 3 2" xfId="54423" xr:uid="{00000000-0005-0000-0000-0000CEC00000}"/>
    <cellStyle name="Anteckning 2 2 5 2 3 3 2 2" xfId="54424" xr:uid="{00000000-0005-0000-0000-0000CFC00000}"/>
    <cellStyle name="Anteckning 2 2 5 2 3 3 3" xfId="54425" xr:uid="{00000000-0005-0000-0000-0000D0C00000}"/>
    <cellStyle name="Anteckning 2 2 5 2 3 4" xfId="29393" xr:uid="{00000000-0005-0000-0000-0000D1C00000}"/>
    <cellStyle name="Anteckning 2 2 5 2 3 5" xfId="54426" xr:uid="{00000000-0005-0000-0000-0000D2C00000}"/>
    <cellStyle name="Anteckning 2 2 5 2 3_Tabell 6a K" xfId="20700" xr:uid="{00000000-0005-0000-0000-0000D3C00000}"/>
    <cellStyle name="Anteckning 2 2 5 2 4" xfId="5204" xr:uid="{00000000-0005-0000-0000-0000D4C00000}"/>
    <cellStyle name="Anteckning 2 2 5 2 4 2" xfId="14089" xr:uid="{00000000-0005-0000-0000-0000D5C00000}"/>
    <cellStyle name="Anteckning 2 2 5 2 4 3" xfId="31586" xr:uid="{00000000-0005-0000-0000-0000D6C00000}"/>
    <cellStyle name="Anteckning 2 2 5 2 4_Tabell 6a K" xfId="25064" xr:uid="{00000000-0005-0000-0000-0000D7C00000}"/>
    <cellStyle name="Anteckning 2 2 5 2 5" xfId="9704" xr:uid="{00000000-0005-0000-0000-0000D8C00000}"/>
    <cellStyle name="Anteckning 2 2 5 2 5 2" xfId="54427" xr:uid="{00000000-0005-0000-0000-0000D9C00000}"/>
    <cellStyle name="Anteckning 2 2 5 2 5 3" xfId="54428" xr:uid="{00000000-0005-0000-0000-0000DAC00000}"/>
    <cellStyle name="Anteckning 2 2 5 2 6" xfId="27201" xr:uid="{00000000-0005-0000-0000-0000DBC00000}"/>
    <cellStyle name="Anteckning 2 2 5 2 7" xfId="54429" xr:uid="{00000000-0005-0000-0000-0000DCC00000}"/>
    <cellStyle name="Anteckning 2 2 5 2_Tabell 6a K" xfId="21166" xr:uid="{00000000-0005-0000-0000-0000DDC00000}"/>
    <cellStyle name="Anteckning 2 2 5 3" xfId="2159" xr:uid="{00000000-0005-0000-0000-0000DEC00000}"/>
    <cellStyle name="Anteckning 2 2 5 3 2" xfId="4351" xr:uid="{00000000-0005-0000-0000-0000DFC00000}"/>
    <cellStyle name="Anteckning 2 2 5 3 2 2" xfId="8737" xr:uid="{00000000-0005-0000-0000-0000E0C00000}"/>
    <cellStyle name="Anteckning 2 2 5 3 2 2 2" xfId="17622" xr:uid="{00000000-0005-0000-0000-0000E1C00000}"/>
    <cellStyle name="Anteckning 2 2 5 3 2 2 2 2" xfId="54430" xr:uid="{00000000-0005-0000-0000-0000E2C00000}"/>
    <cellStyle name="Anteckning 2 2 5 3 2 2 3" xfId="35119" xr:uid="{00000000-0005-0000-0000-0000E3C00000}"/>
    <cellStyle name="Anteckning 2 2 5 3 2 2_Tabell 6a K" xfId="21127" xr:uid="{00000000-0005-0000-0000-0000E4C00000}"/>
    <cellStyle name="Anteckning 2 2 5 3 2 3" xfId="13236" xr:uid="{00000000-0005-0000-0000-0000E5C00000}"/>
    <cellStyle name="Anteckning 2 2 5 3 2 4" xfId="30733" xr:uid="{00000000-0005-0000-0000-0000E6C00000}"/>
    <cellStyle name="Anteckning 2 2 5 3 2_Tabell 6a K" xfId="22714" xr:uid="{00000000-0005-0000-0000-0000E7C00000}"/>
    <cellStyle name="Anteckning 2 2 5 3 3" xfId="6544" xr:uid="{00000000-0005-0000-0000-0000E8C00000}"/>
    <cellStyle name="Anteckning 2 2 5 3 3 2" xfId="15429" xr:uid="{00000000-0005-0000-0000-0000E9C00000}"/>
    <cellStyle name="Anteckning 2 2 5 3 3 3" xfId="32926" xr:uid="{00000000-0005-0000-0000-0000EAC00000}"/>
    <cellStyle name="Anteckning 2 2 5 3 3_Tabell 6a K" xfId="18200" xr:uid="{00000000-0005-0000-0000-0000EBC00000}"/>
    <cellStyle name="Anteckning 2 2 5 3 4" xfId="11044" xr:uid="{00000000-0005-0000-0000-0000ECC00000}"/>
    <cellStyle name="Anteckning 2 2 5 3 4 2" xfId="54431" xr:uid="{00000000-0005-0000-0000-0000EDC00000}"/>
    <cellStyle name="Anteckning 2 2 5 3 4 3" xfId="54432" xr:uid="{00000000-0005-0000-0000-0000EEC00000}"/>
    <cellStyle name="Anteckning 2 2 5 3 5" xfId="28541" xr:uid="{00000000-0005-0000-0000-0000EFC00000}"/>
    <cellStyle name="Anteckning 2 2 5 3 6" xfId="54433" xr:uid="{00000000-0005-0000-0000-0000F0C00000}"/>
    <cellStyle name="Anteckning 2 2 5 3_Tabell 6a K" xfId="20361" xr:uid="{00000000-0005-0000-0000-0000F1C00000}"/>
    <cellStyle name="Anteckning 2 2 5 4" xfId="2587" xr:uid="{00000000-0005-0000-0000-0000F2C00000}"/>
    <cellStyle name="Anteckning 2 2 5 4 2" xfId="6973" xr:uid="{00000000-0005-0000-0000-0000F3C00000}"/>
    <cellStyle name="Anteckning 2 2 5 4 2 2" xfId="15858" xr:uid="{00000000-0005-0000-0000-0000F4C00000}"/>
    <cellStyle name="Anteckning 2 2 5 4 2 3" xfId="33355" xr:uid="{00000000-0005-0000-0000-0000F5C00000}"/>
    <cellStyle name="Anteckning 2 2 5 4 2_Tabell 6a K" xfId="19288" xr:uid="{00000000-0005-0000-0000-0000F6C00000}"/>
    <cellStyle name="Anteckning 2 2 5 4 3" xfId="11472" xr:uid="{00000000-0005-0000-0000-0000F7C00000}"/>
    <cellStyle name="Anteckning 2 2 5 4 3 2" xfId="54434" xr:uid="{00000000-0005-0000-0000-0000F8C00000}"/>
    <cellStyle name="Anteckning 2 2 5 4 3 2 2" xfId="54435" xr:uid="{00000000-0005-0000-0000-0000F9C00000}"/>
    <cellStyle name="Anteckning 2 2 5 4 3 3" xfId="54436" xr:uid="{00000000-0005-0000-0000-0000FAC00000}"/>
    <cellStyle name="Anteckning 2 2 5 4 4" xfId="28969" xr:uid="{00000000-0005-0000-0000-0000FBC00000}"/>
    <cellStyle name="Anteckning 2 2 5 4 5" xfId="54437" xr:uid="{00000000-0005-0000-0000-0000FCC00000}"/>
    <cellStyle name="Anteckning 2 2 5 4_Tabell 6a K" xfId="19796" xr:uid="{00000000-0005-0000-0000-0000FDC00000}"/>
    <cellStyle name="Anteckning 2 2 5 5" xfId="4780" xr:uid="{00000000-0005-0000-0000-0000FEC00000}"/>
    <cellStyle name="Anteckning 2 2 5 5 2" xfId="13665" xr:uid="{00000000-0005-0000-0000-0000FFC00000}"/>
    <cellStyle name="Anteckning 2 2 5 5 3" xfId="31162" xr:uid="{00000000-0005-0000-0000-000000C10000}"/>
    <cellStyle name="Anteckning 2 2 5 5_Tabell 6a K" xfId="25537" xr:uid="{00000000-0005-0000-0000-000001C10000}"/>
    <cellStyle name="Anteckning 2 2 5 6" xfId="9280" xr:uid="{00000000-0005-0000-0000-000002C10000}"/>
    <cellStyle name="Anteckning 2 2 5 6 2" xfId="54438" xr:uid="{00000000-0005-0000-0000-000003C10000}"/>
    <cellStyle name="Anteckning 2 2 5 6 3" xfId="54439" xr:uid="{00000000-0005-0000-0000-000004C10000}"/>
    <cellStyle name="Anteckning 2 2 5 7" xfId="26777" xr:uid="{00000000-0005-0000-0000-000005C10000}"/>
    <cellStyle name="Anteckning 2 2 5 8" xfId="54440" xr:uid="{00000000-0005-0000-0000-000006C10000}"/>
    <cellStyle name="Anteckning 2 2 5_Tabell 6a K" xfId="18376" xr:uid="{00000000-0005-0000-0000-000007C10000}"/>
    <cellStyle name="Anteckning 2 2 6" xfId="607" xr:uid="{00000000-0005-0000-0000-000008C10000}"/>
    <cellStyle name="Anteckning 2 2 6 2" xfId="2161" xr:uid="{00000000-0005-0000-0000-000009C10000}"/>
    <cellStyle name="Anteckning 2 2 6 2 2" xfId="4353" xr:uid="{00000000-0005-0000-0000-00000AC10000}"/>
    <cellStyle name="Anteckning 2 2 6 2 2 2" xfId="8739" xr:uid="{00000000-0005-0000-0000-00000BC10000}"/>
    <cellStyle name="Anteckning 2 2 6 2 2 2 2" xfId="17624" xr:uid="{00000000-0005-0000-0000-00000CC10000}"/>
    <cellStyle name="Anteckning 2 2 6 2 2 2 2 2" xfId="54441" xr:uid="{00000000-0005-0000-0000-00000DC10000}"/>
    <cellStyle name="Anteckning 2 2 6 2 2 2 3" xfId="35121" xr:uid="{00000000-0005-0000-0000-00000EC10000}"/>
    <cellStyle name="Anteckning 2 2 6 2 2 2_Tabell 6a K" xfId="20104" xr:uid="{00000000-0005-0000-0000-00000FC10000}"/>
    <cellStyle name="Anteckning 2 2 6 2 2 3" xfId="13238" xr:uid="{00000000-0005-0000-0000-000010C10000}"/>
    <cellStyle name="Anteckning 2 2 6 2 2 4" xfId="30735" xr:uid="{00000000-0005-0000-0000-000011C10000}"/>
    <cellStyle name="Anteckning 2 2 6 2 2_Tabell 6a K" xfId="20830" xr:uid="{00000000-0005-0000-0000-000012C10000}"/>
    <cellStyle name="Anteckning 2 2 6 2 3" xfId="6546" xr:uid="{00000000-0005-0000-0000-000013C10000}"/>
    <cellStyle name="Anteckning 2 2 6 2 3 2" xfId="15431" xr:uid="{00000000-0005-0000-0000-000014C10000}"/>
    <cellStyle name="Anteckning 2 2 6 2 3 3" xfId="32928" xr:uid="{00000000-0005-0000-0000-000015C10000}"/>
    <cellStyle name="Anteckning 2 2 6 2 3_Tabell 6a K" xfId="22338" xr:uid="{00000000-0005-0000-0000-000016C10000}"/>
    <cellStyle name="Anteckning 2 2 6 2 4" xfId="11046" xr:uid="{00000000-0005-0000-0000-000017C10000}"/>
    <cellStyle name="Anteckning 2 2 6 2 4 2" xfId="54442" xr:uid="{00000000-0005-0000-0000-000018C10000}"/>
    <cellStyle name="Anteckning 2 2 6 2 4 3" xfId="54443" xr:uid="{00000000-0005-0000-0000-000019C10000}"/>
    <cellStyle name="Anteckning 2 2 6 2 5" xfId="28543" xr:uid="{00000000-0005-0000-0000-00001AC10000}"/>
    <cellStyle name="Anteckning 2 2 6 2 6" xfId="54444" xr:uid="{00000000-0005-0000-0000-00001BC10000}"/>
    <cellStyle name="Anteckning 2 2 6 2_Tabell 6a K" xfId="25772" xr:uid="{00000000-0005-0000-0000-00001CC10000}"/>
    <cellStyle name="Anteckning 2 2 6 3" xfId="2799" xr:uid="{00000000-0005-0000-0000-00001DC10000}"/>
    <cellStyle name="Anteckning 2 2 6 3 2" xfId="7185" xr:uid="{00000000-0005-0000-0000-00001EC10000}"/>
    <cellStyle name="Anteckning 2 2 6 3 2 2" xfId="16070" xr:uid="{00000000-0005-0000-0000-00001FC10000}"/>
    <cellStyle name="Anteckning 2 2 6 3 2 3" xfId="33567" xr:uid="{00000000-0005-0000-0000-000020C10000}"/>
    <cellStyle name="Anteckning 2 2 6 3 2_Tabell 6a K" xfId="25850" xr:uid="{00000000-0005-0000-0000-000021C10000}"/>
    <cellStyle name="Anteckning 2 2 6 3 3" xfId="11684" xr:uid="{00000000-0005-0000-0000-000022C10000}"/>
    <cellStyle name="Anteckning 2 2 6 3 3 2" xfId="54445" xr:uid="{00000000-0005-0000-0000-000023C10000}"/>
    <cellStyle name="Anteckning 2 2 6 3 3 2 2" xfId="54446" xr:uid="{00000000-0005-0000-0000-000024C10000}"/>
    <cellStyle name="Anteckning 2 2 6 3 3 3" xfId="54447" xr:uid="{00000000-0005-0000-0000-000025C10000}"/>
    <cellStyle name="Anteckning 2 2 6 3 4" xfId="29181" xr:uid="{00000000-0005-0000-0000-000026C10000}"/>
    <cellStyle name="Anteckning 2 2 6 3 5" xfId="54448" xr:uid="{00000000-0005-0000-0000-000027C10000}"/>
    <cellStyle name="Anteckning 2 2 6 3_Tabell 6a K" xfId="19824" xr:uid="{00000000-0005-0000-0000-000028C10000}"/>
    <cellStyle name="Anteckning 2 2 6 4" xfId="4992" xr:uid="{00000000-0005-0000-0000-000029C10000}"/>
    <cellStyle name="Anteckning 2 2 6 4 2" xfId="13877" xr:uid="{00000000-0005-0000-0000-00002AC10000}"/>
    <cellStyle name="Anteckning 2 2 6 4 3" xfId="31374" xr:uid="{00000000-0005-0000-0000-00002BC10000}"/>
    <cellStyle name="Anteckning 2 2 6 4_Tabell 6a K" xfId="23420" xr:uid="{00000000-0005-0000-0000-00002CC10000}"/>
    <cellStyle name="Anteckning 2 2 6 5" xfId="9492" xr:uid="{00000000-0005-0000-0000-00002DC10000}"/>
    <cellStyle name="Anteckning 2 2 6 5 2" xfId="54449" xr:uid="{00000000-0005-0000-0000-00002EC10000}"/>
    <cellStyle name="Anteckning 2 2 6 5 3" xfId="54450" xr:uid="{00000000-0005-0000-0000-00002FC10000}"/>
    <cellStyle name="Anteckning 2 2 6 6" xfId="26989" xr:uid="{00000000-0005-0000-0000-000030C10000}"/>
    <cellStyle name="Anteckning 2 2 6 7" xfId="54451" xr:uid="{00000000-0005-0000-0000-000031C10000}"/>
    <cellStyle name="Anteckning 2 2 6_Tabell 6a K" xfId="22134" xr:uid="{00000000-0005-0000-0000-000032C10000}"/>
    <cellStyle name="Anteckning 2 2 7" xfId="1031" xr:uid="{00000000-0005-0000-0000-000033C10000}"/>
    <cellStyle name="Anteckning 2 2 7 2" xfId="2162" xr:uid="{00000000-0005-0000-0000-000034C10000}"/>
    <cellStyle name="Anteckning 2 2 7 2 2" xfId="4354" xr:uid="{00000000-0005-0000-0000-000035C10000}"/>
    <cellStyle name="Anteckning 2 2 7 2 2 2" xfId="8740" xr:uid="{00000000-0005-0000-0000-000036C10000}"/>
    <cellStyle name="Anteckning 2 2 7 2 2 2 2" xfId="17625" xr:uid="{00000000-0005-0000-0000-000037C10000}"/>
    <cellStyle name="Anteckning 2 2 7 2 2 2 2 2" xfId="54452" xr:uid="{00000000-0005-0000-0000-000038C10000}"/>
    <cellStyle name="Anteckning 2 2 7 2 2 2 3" xfId="35122" xr:uid="{00000000-0005-0000-0000-000039C10000}"/>
    <cellStyle name="Anteckning 2 2 7 2 2 2_Tabell 6a K" xfId="24447" xr:uid="{00000000-0005-0000-0000-00003AC10000}"/>
    <cellStyle name="Anteckning 2 2 7 2 2 3" xfId="13239" xr:uid="{00000000-0005-0000-0000-00003BC10000}"/>
    <cellStyle name="Anteckning 2 2 7 2 2 4" xfId="30736" xr:uid="{00000000-0005-0000-0000-00003CC10000}"/>
    <cellStyle name="Anteckning 2 2 7 2 2_Tabell 6a K" xfId="25171" xr:uid="{00000000-0005-0000-0000-00003DC10000}"/>
    <cellStyle name="Anteckning 2 2 7 2 3" xfId="6547" xr:uid="{00000000-0005-0000-0000-00003EC10000}"/>
    <cellStyle name="Anteckning 2 2 7 2 3 2" xfId="15432" xr:uid="{00000000-0005-0000-0000-00003FC10000}"/>
    <cellStyle name="Anteckning 2 2 7 2 3 3" xfId="32929" xr:uid="{00000000-0005-0000-0000-000040C10000}"/>
    <cellStyle name="Anteckning 2 2 7 2 3_Tabell 6a K" xfId="17892" xr:uid="{00000000-0005-0000-0000-000041C10000}"/>
    <cellStyle name="Anteckning 2 2 7 2 4" xfId="11047" xr:uid="{00000000-0005-0000-0000-000042C10000}"/>
    <cellStyle name="Anteckning 2 2 7 2 4 2" xfId="54453" xr:uid="{00000000-0005-0000-0000-000043C10000}"/>
    <cellStyle name="Anteckning 2 2 7 2 4 3" xfId="54454" xr:uid="{00000000-0005-0000-0000-000044C10000}"/>
    <cellStyle name="Anteckning 2 2 7 2 5" xfId="28544" xr:uid="{00000000-0005-0000-0000-000045C10000}"/>
    <cellStyle name="Anteckning 2 2 7 2 6" xfId="54455" xr:uid="{00000000-0005-0000-0000-000046C10000}"/>
    <cellStyle name="Anteckning 2 2 7 2_Tabell 6a K" xfId="23604" xr:uid="{00000000-0005-0000-0000-000047C10000}"/>
    <cellStyle name="Anteckning 2 2 7 3" xfId="3223" xr:uid="{00000000-0005-0000-0000-000048C10000}"/>
    <cellStyle name="Anteckning 2 2 7 3 2" xfId="7609" xr:uid="{00000000-0005-0000-0000-000049C10000}"/>
    <cellStyle name="Anteckning 2 2 7 3 2 2" xfId="16494" xr:uid="{00000000-0005-0000-0000-00004AC10000}"/>
    <cellStyle name="Anteckning 2 2 7 3 2 3" xfId="33991" xr:uid="{00000000-0005-0000-0000-00004BC10000}"/>
    <cellStyle name="Anteckning 2 2 7 3 2_Tabell 6a K" xfId="19367" xr:uid="{00000000-0005-0000-0000-00004CC10000}"/>
    <cellStyle name="Anteckning 2 2 7 3 3" xfId="12108" xr:uid="{00000000-0005-0000-0000-00004DC10000}"/>
    <cellStyle name="Anteckning 2 2 7 3 3 2" xfId="54456" xr:uid="{00000000-0005-0000-0000-00004EC10000}"/>
    <cellStyle name="Anteckning 2 2 7 3 3 2 2" xfId="54457" xr:uid="{00000000-0005-0000-0000-00004FC10000}"/>
    <cellStyle name="Anteckning 2 2 7 3 3 3" xfId="54458" xr:uid="{00000000-0005-0000-0000-000050C10000}"/>
    <cellStyle name="Anteckning 2 2 7 3 4" xfId="29605" xr:uid="{00000000-0005-0000-0000-000051C10000}"/>
    <cellStyle name="Anteckning 2 2 7 3 5" xfId="54459" xr:uid="{00000000-0005-0000-0000-000052C10000}"/>
    <cellStyle name="Anteckning 2 2 7 3_Tabell 6a K" xfId="19871" xr:uid="{00000000-0005-0000-0000-000053C10000}"/>
    <cellStyle name="Anteckning 2 2 7 4" xfId="5416" xr:uid="{00000000-0005-0000-0000-000054C10000}"/>
    <cellStyle name="Anteckning 2 2 7 4 2" xfId="14301" xr:uid="{00000000-0005-0000-0000-000055C10000}"/>
    <cellStyle name="Anteckning 2 2 7 4 3" xfId="31798" xr:uid="{00000000-0005-0000-0000-000056C10000}"/>
    <cellStyle name="Anteckning 2 2 7 4_Tabell 6a K" xfId="23444" xr:uid="{00000000-0005-0000-0000-000057C10000}"/>
    <cellStyle name="Anteckning 2 2 7 5" xfId="9916" xr:uid="{00000000-0005-0000-0000-000058C10000}"/>
    <cellStyle name="Anteckning 2 2 7 5 2" xfId="54460" xr:uid="{00000000-0005-0000-0000-000059C10000}"/>
    <cellStyle name="Anteckning 2 2 7 5 3" xfId="54461" xr:uid="{00000000-0005-0000-0000-00005AC10000}"/>
    <cellStyle name="Anteckning 2 2 7 6" xfId="27413" xr:uid="{00000000-0005-0000-0000-00005BC10000}"/>
    <cellStyle name="Anteckning 2 2 7 7" xfId="54462" xr:uid="{00000000-0005-0000-0000-00005CC10000}"/>
    <cellStyle name="Anteckning 2 2 7_Tabell 6a K" xfId="26121" xr:uid="{00000000-0005-0000-0000-00005DC10000}"/>
    <cellStyle name="Anteckning 2 2 8" xfId="2143" xr:uid="{00000000-0005-0000-0000-00005EC10000}"/>
    <cellStyle name="Anteckning 2 2 8 2" xfId="4335" xr:uid="{00000000-0005-0000-0000-00005FC10000}"/>
    <cellStyle name="Anteckning 2 2 8 2 2" xfId="8721" xr:uid="{00000000-0005-0000-0000-000060C10000}"/>
    <cellStyle name="Anteckning 2 2 8 2 2 2" xfId="17606" xr:uid="{00000000-0005-0000-0000-000061C10000}"/>
    <cellStyle name="Anteckning 2 2 8 2 2 2 2" xfId="54463" xr:uid="{00000000-0005-0000-0000-000062C10000}"/>
    <cellStyle name="Anteckning 2 2 8 2 2 3" xfId="35103" xr:uid="{00000000-0005-0000-0000-000063C10000}"/>
    <cellStyle name="Anteckning 2 2 8 2 2_Tabell 6a K" xfId="18957" xr:uid="{00000000-0005-0000-0000-000064C10000}"/>
    <cellStyle name="Anteckning 2 2 8 2 3" xfId="13220" xr:uid="{00000000-0005-0000-0000-000065C10000}"/>
    <cellStyle name="Anteckning 2 2 8 2 4" xfId="30717" xr:uid="{00000000-0005-0000-0000-000066C10000}"/>
    <cellStyle name="Anteckning 2 2 8 2_Tabell 6a K" xfId="24885" xr:uid="{00000000-0005-0000-0000-000067C10000}"/>
    <cellStyle name="Anteckning 2 2 8 3" xfId="6528" xr:uid="{00000000-0005-0000-0000-000068C10000}"/>
    <cellStyle name="Anteckning 2 2 8 3 2" xfId="15413" xr:uid="{00000000-0005-0000-0000-000069C10000}"/>
    <cellStyle name="Anteckning 2 2 8 3 3" xfId="32910" xr:uid="{00000000-0005-0000-0000-00006AC10000}"/>
    <cellStyle name="Anteckning 2 2 8 3_Tabell 6a K" xfId="17988" xr:uid="{00000000-0005-0000-0000-00006BC10000}"/>
    <cellStyle name="Anteckning 2 2 8 4" xfId="11028" xr:uid="{00000000-0005-0000-0000-00006CC10000}"/>
    <cellStyle name="Anteckning 2 2 8 4 2" xfId="54464" xr:uid="{00000000-0005-0000-0000-00006DC10000}"/>
    <cellStyle name="Anteckning 2 2 8 4 3" xfId="54465" xr:uid="{00000000-0005-0000-0000-00006EC10000}"/>
    <cellStyle name="Anteckning 2 2 8 5" xfId="28525" xr:uid="{00000000-0005-0000-0000-00006FC10000}"/>
    <cellStyle name="Anteckning 2 2 8 6" xfId="54466" xr:uid="{00000000-0005-0000-0000-000070C10000}"/>
    <cellStyle name="Anteckning 2 2 8_Tabell 6a K" xfId="17952" xr:uid="{00000000-0005-0000-0000-000071C10000}"/>
    <cellStyle name="Anteckning 2 2 9" xfId="2375" xr:uid="{00000000-0005-0000-0000-000072C10000}"/>
    <cellStyle name="Anteckning 2 2 9 2" xfId="6761" xr:uid="{00000000-0005-0000-0000-000073C10000}"/>
    <cellStyle name="Anteckning 2 2 9 2 2" xfId="15646" xr:uid="{00000000-0005-0000-0000-000074C10000}"/>
    <cellStyle name="Anteckning 2 2 9 2 3" xfId="33143" xr:uid="{00000000-0005-0000-0000-000075C10000}"/>
    <cellStyle name="Anteckning 2 2 9 2_Tabell 6a K" xfId="22937" xr:uid="{00000000-0005-0000-0000-000076C10000}"/>
    <cellStyle name="Anteckning 2 2 9 3" xfId="11260" xr:uid="{00000000-0005-0000-0000-000077C10000}"/>
    <cellStyle name="Anteckning 2 2 9 3 2" xfId="54467" xr:uid="{00000000-0005-0000-0000-000078C10000}"/>
    <cellStyle name="Anteckning 2 2 9 3 2 2" xfId="54468" xr:uid="{00000000-0005-0000-0000-000079C10000}"/>
    <cellStyle name="Anteckning 2 2 9 3 3" xfId="54469" xr:uid="{00000000-0005-0000-0000-00007AC10000}"/>
    <cellStyle name="Anteckning 2 2 9 4" xfId="28757" xr:uid="{00000000-0005-0000-0000-00007BC10000}"/>
    <cellStyle name="Anteckning 2 2 9 5" xfId="54470" xr:uid="{00000000-0005-0000-0000-00007CC10000}"/>
    <cellStyle name="Anteckning 2 2 9_Tabell 6a K" xfId="18526" xr:uid="{00000000-0005-0000-0000-00007DC10000}"/>
    <cellStyle name="Anteckning 2 2_Tabell 6a K" xfId="24928" xr:uid="{00000000-0005-0000-0000-00007EC10000}"/>
    <cellStyle name="Anteckning 2 3" xfId="255" xr:uid="{00000000-0005-0000-0000-00007FC10000}"/>
    <cellStyle name="Anteckning 2 3 10" xfId="54471" xr:uid="{00000000-0005-0000-0000-000080C10000}"/>
    <cellStyle name="Anteckning 2 3 11" xfId="54472" xr:uid="{00000000-0005-0000-0000-000081C10000}"/>
    <cellStyle name="Anteckning 2 3 2" xfId="467" xr:uid="{00000000-0005-0000-0000-000082C10000}"/>
    <cellStyle name="Anteckning 2 3 2 2" xfId="891" xr:uid="{00000000-0005-0000-0000-000083C10000}"/>
    <cellStyle name="Anteckning 2 3 2 2 2" xfId="2165" xr:uid="{00000000-0005-0000-0000-000084C10000}"/>
    <cellStyle name="Anteckning 2 3 2 2 2 2" xfId="4357" xr:uid="{00000000-0005-0000-0000-000085C10000}"/>
    <cellStyle name="Anteckning 2 3 2 2 2 2 2" xfId="8743" xr:uid="{00000000-0005-0000-0000-000086C10000}"/>
    <cellStyle name="Anteckning 2 3 2 2 2 2 2 2" xfId="17628" xr:uid="{00000000-0005-0000-0000-000087C10000}"/>
    <cellStyle name="Anteckning 2 3 2 2 2 2 2 2 2" xfId="54473" xr:uid="{00000000-0005-0000-0000-000088C10000}"/>
    <cellStyle name="Anteckning 2 3 2 2 2 2 2 3" xfId="35125" xr:uid="{00000000-0005-0000-0000-000089C10000}"/>
    <cellStyle name="Anteckning 2 3 2 2 2 2 2_Tabell 6a K" xfId="18104" xr:uid="{00000000-0005-0000-0000-00008AC10000}"/>
    <cellStyle name="Anteckning 2 3 2 2 2 2 3" xfId="13242" xr:uid="{00000000-0005-0000-0000-00008BC10000}"/>
    <cellStyle name="Anteckning 2 3 2 2 2 2 4" xfId="30739" xr:uid="{00000000-0005-0000-0000-00008CC10000}"/>
    <cellStyle name="Anteckning 2 3 2 2 2 2_Tabell 6a K" xfId="22274" xr:uid="{00000000-0005-0000-0000-00008DC10000}"/>
    <cellStyle name="Anteckning 2 3 2 2 2 3" xfId="6550" xr:uid="{00000000-0005-0000-0000-00008EC10000}"/>
    <cellStyle name="Anteckning 2 3 2 2 2 3 2" xfId="15435" xr:uid="{00000000-0005-0000-0000-00008FC10000}"/>
    <cellStyle name="Anteckning 2 3 2 2 2 3 3" xfId="32932" xr:uid="{00000000-0005-0000-0000-000090C10000}"/>
    <cellStyle name="Anteckning 2 3 2 2 2 3_Tabell 6a K" xfId="22731" xr:uid="{00000000-0005-0000-0000-000091C10000}"/>
    <cellStyle name="Anteckning 2 3 2 2 2 4" xfId="11050" xr:uid="{00000000-0005-0000-0000-000092C10000}"/>
    <cellStyle name="Anteckning 2 3 2 2 2 4 2" xfId="54474" xr:uid="{00000000-0005-0000-0000-000093C10000}"/>
    <cellStyle name="Anteckning 2 3 2 2 2 4 3" xfId="54475" xr:uid="{00000000-0005-0000-0000-000094C10000}"/>
    <cellStyle name="Anteckning 2 3 2 2 2 5" xfId="28547" xr:uid="{00000000-0005-0000-0000-000095C10000}"/>
    <cellStyle name="Anteckning 2 3 2 2 2 6" xfId="54476" xr:uid="{00000000-0005-0000-0000-000096C10000}"/>
    <cellStyle name="Anteckning 2 3 2 2 2_Tabell 6a K" xfId="23001" xr:uid="{00000000-0005-0000-0000-000097C10000}"/>
    <cellStyle name="Anteckning 2 3 2 2 3" xfId="3083" xr:uid="{00000000-0005-0000-0000-000098C10000}"/>
    <cellStyle name="Anteckning 2 3 2 2 3 2" xfId="7469" xr:uid="{00000000-0005-0000-0000-000099C10000}"/>
    <cellStyle name="Anteckning 2 3 2 2 3 2 2" xfId="16354" xr:uid="{00000000-0005-0000-0000-00009AC10000}"/>
    <cellStyle name="Anteckning 2 3 2 2 3 2 3" xfId="33851" xr:uid="{00000000-0005-0000-0000-00009BC10000}"/>
    <cellStyle name="Anteckning 2 3 2 2 3 2_Tabell 6a K" xfId="22604" xr:uid="{00000000-0005-0000-0000-00009CC10000}"/>
    <cellStyle name="Anteckning 2 3 2 2 3 3" xfId="11968" xr:uid="{00000000-0005-0000-0000-00009DC10000}"/>
    <cellStyle name="Anteckning 2 3 2 2 3 3 2" xfId="54477" xr:uid="{00000000-0005-0000-0000-00009EC10000}"/>
    <cellStyle name="Anteckning 2 3 2 2 3 3 2 2" xfId="54478" xr:uid="{00000000-0005-0000-0000-00009FC10000}"/>
    <cellStyle name="Anteckning 2 3 2 2 3 3 3" xfId="54479" xr:uid="{00000000-0005-0000-0000-0000A0C10000}"/>
    <cellStyle name="Anteckning 2 3 2 2 3 4" xfId="29465" xr:uid="{00000000-0005-0000-0000-0000A1C10000}"/>
    <cellStyle name="Anteckning 2 3 2 2 3 5" xfId="54480" xr:uid="{00000000-0005-0000-0000-0000A2C10000}"/>
    <cellStyle name="Anteckning 2 3 2 2 3_Tabell 6a K" xfId="24619" xr:uid="{00000000-0005-0000-0000-0000A3C10000}"/>
    <cellStyle name="Anteckning 2 3 2 2 4" xfId="5276" xr:uid="{00000000-0005-0000-0000-0000A4C10000}"/>
    <cellStyle name="Anteckning 2 3 2 2 4 2" xfId="14161" xr:uid="{00000000-0005-0000-0000-0000A5C10000}"/>
    <cellStyle name="Anteckning 2 3 2 2 4 3" xfId="31658" xr:uid="{00000000-0005-0000-0000-0000A6C10000}"/>
    <cellStyle name="Anteckning 2 3 2 2 4_Tabell 6a K" xfId="23748" xr:uid="{00000000-0005-0000-0000-0000A7C10000}"/>
    <cellStyle name="Anteckning 2 3 2 2 5" xfId="9776" xr:uid="{00000000-0005-0000-0000-0000A8C10000}"/>
    <cellStyle name="Anteckning 2 3 2 2 5 2" xfId="54481" xr:uid="{00000000-0005-0000-0000-0000A9C10000}"/>
    <cellStyle name="Anteckning 2 3 2 2 5 3" xfId="54482" xr:uid="{00000000-0005-0000-0000-0000AAC10000}"/>
    <cellStyle name="Anteckning 2 3 2 2 6" xfId="27273" xr:uid="{00000000-0005-0000-0000-0000ABC10000}"/>
    <cellStyle name="Anteckning 2 3 2 2 7" xfId="54483" xr:uid="{00000000-0005-0000-0000-0000ACC10000}"/>
    <cellStyle name="Anteckning 2 3 2 2_Tabell 6a K" xfId="20546" xr:uid="{00000000-0005-0000-0000-0000ADC10000}"/>
    <cellStyle name="Anteckning 2 3 2 3" xfId="2164" xr:uid="{00000000-0005-0000-0000-0000AEC10000}"/>
    <cellStyle name="Anteckning 2 3 2 3 2" xfId="4356" xr:uid="{00000000-0005-0000-0000-0000AFC10000}"/>
    <cellStyle name="Anteckning 2 3 2 3 2 2" xfId="8742" xr:uid="{00000000-0005-0000-0000-0000B0C10000}"/>
    <cellStyle name="Anteckning 2 3 2 3 2 2 2" xfId="17627" xr:uid="{00000000-0005-0000-0000-0000B1C10000}"/>
    <cellStyle name="Anteckning 2 3 2 3 2 2 2 2" xfId="54484" xr:uid="{00000000-0005-0000-0000-0000B2C10000}"/>
    <cellStyle name="Anteckning 2 3 2 3 2 2 3" xfId="35124" xr:uid="{00000000-0005-0000-0000-0000B3C10000}"/>
    <cellStyle name="Anteckning 2 3 2 3 2 2_Tabell 6a K" xfId="18245" xr:uid="{00000000-0005-0000-0000-0000B4C10000}"/>
    <cellStyle name="Anteckning 2 3 2 3 2 3" xfId="13241" xr:uid="{00000000-0005-0000-0000-0000B5C10000}"/>
    <cellStyle name="Anteckning 2 3 2 3 2 4" xfId="30738" xr:uid="{00000000-0005-0000-0000-0000B6C10000}"/>
    <cellStyle name="Anteckning 2 3 2 3 2_Tabell 6a K" xfId="20747" xr:uid="{00000000-0005-0000-0000-0000B7C10000}"/>
    <cellStyle name="Anteckning 2 3 2 3 3" xfId="6549" xr:uid="{00000000-0005-0000-0000-0000B8C10000}"/>
    <cellStyle name="Anteckning 2 3 2 3 3 2" xfId="15434" xr:uid="{00000000-0005-0000-0000-0000B9C10000}"/>
    <cellStyle name="Anteckning 2 3 2 3 3 3" xfId="32931" xr:uid="{00000000-0005-0000-0000-0000BAC10000}"/>
    <cellStyle name="Anteckning 2 3 2 3 3_Tabell 6a K" xfId="22697" xr:uid="{00000000-0005-0000-0000-0000BBC10000}"/>
    <cellStyle name="Anteckning 2 3 2 3 4" xfId="11049" xr:uid="{00000000-0005-0000-0000-0000BCC10000}"/>
    <cellStyle name="Anteckning 2 3 2 3 4 2" xfId="54485" xr:uid="{00000000-0005-0000-0000-0000BDC10000}"/>
    <cellStyle name="Anteckning 2 3 2 3 4 3" xfId="54486" xr:uid="{00000000-0005-0000-0000-0000BEC10000}"/>
    <cellStyle name="Anteckning 2 3 2 3 5" xfId="28546" xr:uid="{00000000-0005-0000-0000-0000BFC10000}"/>
    <cellStyle name="Anteckning 2 3 2 3 6" xfId="54487" xr:uid="{00000000-0005-0000-0000-0000C0C10000}"/>
    <cellStyle name="Anteckning 2 3 2 3_Tabell 6a K" xfId="22104" xr:uid="{00000000-0005-0000-0000-0000C1C10000}"/>
    <cellStyle name="Anteckning 2 3 2 4" xfId="2659" xr:uid="{00000000-0005-0000-0000-0000C2C10000}"/>
    <cellStyle name="Anteckning 2 3 2 4 2" xfId="7045" xr:uid="{00000000-0005-0000-0000-0000C3C10000}"/>
    <cellStyle name="Anteckning 2 3 2 4 2 2" xfId="15930" xr:uid="{00000000-0005-0000-0000-0000C4C10000}"/>
    <cellStyle name="Anteckning 2 3 2 4 2 3" xfId="33427" xr:uid="{00000000-0005-0000-0000-0000C5C10000}"/>
    <cellStyle name="Anteckning 2 3 2 4 2_Tabell 6a K" xfId="24878" xr:uid="{00000000-0005-0000-0000-0000C6C10000}"/>
    <cellStyle name="Anteckning 2 3 2 4 3" xfId="11544" xr:uid="{00000000-0005-0000-0000-0000C7C10000}"/>
    <cellStyle name="Anteckning 2 3 2 4 3 2" xfId="54488" xr:uid="{00000000-0005-0000-0000-0000C8C10000}"/>
    <cellStyle name="Anteckning 2 3 2 4 3 2 2" xfId="54489" xr:uid="{00000000-0005-0000-0000-0000C9C10000}"/>
    <cellStyle name="Anteckning 2 3 2 4 3 3" xfId="54490" xr:uid="{00000000-0005-0000-0000-0000CAC10000}"/>
    <cellStyle name="Anteckning 2 3 2 4 4" xfId="29041" xr:uid="{00000000-0005-0000-0000-0000CBC10000}"/>
    <cellStyle name="Anteckning 2 3 2 4 5" xfId="54491" xr:uid="{00000000-0005-0000-0000-0000CCC10000}"/>
    <cellStyle name="Anteckning 2 3 2 4_Tabell 6a K" xfId="23081" xr:uid="{00000000-0005-0000-0000-0000CDC10000}"/>
    <cellStyle name="Anteckning 2 3 2 5" xfId="4852" xr:uid="{00000000-0005-0000-0000-0000CEC10000}"/>
    <cellStyle name="Anteckning 2 3 2 5 2" xfId="13737" xr:uid="{00000000-0005-0000-0000-0000CFC10000}"/>
    <cellStyle name="Anteckning 2 3 2 5 3" xfId="31234" xr:uid="{00000000-0005-0000-0000-0000D0C10000}"/>
    <cellStyle name="Anteckning 2 3 2 5_Tabell 6a K" xfId="19107" xr:uid="{00000000-0005-0000-0000-0000D1C10000}"/>
    <cellStyle name="Anteckning 2 3 2 6" xfId="9352" xr:uid="{00000000-0005-0000-0000-0000D2C10000}"/>
    <cellStyle name="Anteckning 2 3 2 6 2" xfId="54492" xr:uid="{00000000-0005-0000-0000-0000D3C10000}"/>
    <cellStyle name="Anteckning 2 3 2 6 3" xfId="54493" xr:uid="{00000000-0005-0000-0000-0000D4C10000}"/>
    <cellStyle name="Anteckning 2 3 2 7" xfId="26849" xr:uid="{00000000-0005-0000-0000-0000D5C10000}"/>
    <cellStyle name="Anteckning 2 3 2 8" xfId="54494" xr:uid="{00000000-0005-0000-0000-0000D6C10000}"/>
    <cellStyle name="Anteckning 2 3 2_Tabell 6a K" xfId="24437" xr:uid="{00000000-0005-0000-0000-0000D7C10000}"/>
    <cellStyle name="Anteckning 2 3 3" xfId="679" xr:uid="{00000000-0005-0000-0000-0000D8C10000}"/>
    <cellStyle name="Anteckning 2 3 3 2" xfId="2166" xr:uid="{00000000-0005-0000-0000-0000D9C10000}"/>
    <cellStyle name="Anteckning 2 3 3 2 2" xfId="4358" xr:uid="{00000000-0005-0000-0000-0000DAC10000}"/>
    <cellStyle name="Anteckning 2 3 3 2 2 2" xfId="8744" xr:uid="{00000000-0005-0000-0000-0000DBC10000}"/>
    <cellStyle name="Anteckning 2 3 3 2 2 2 2" xfId="17629" xr:uid="{00000000-0005-0000-0000-0000DCC10000}"/>
    <cellStyle name="Anteckning 2 3 3 2 2 2 2 2" xfId="54495" xr:uid="{00000000-0005-0000-0000-0000DDC10000}"/>
    <cellStyle name="Anteckning 2 3 3 2 2 2 3" xfId="35126" xr:uid="{00000000-0005-0000-0000-0000DEC10000}"/>
    <cellStyle name="Anteckning 2 3 3 2 2 2_Tabell 6a K" xfId="25144" xr:uid="{00000000-0005-0000-0000-0000DFC10000}"/>
    <cellStyle name="Anteckning 2 3 3 2 2 3" xfId="13243" xr:uid="{00000000-0005-0000-0000-0000E0C10000}"/>
    <cellStyle name="Anteckning 2 3 3 2 2 4" xfId="30740" xr:uid="{00000000-0005-0000-0000-0000E1C10000}"/>
    <cellStyle name="Anteckning 2 3 3 2 2_Tabell 6a K" xfId="18576" xr:uid="{00000000-0005-0000-0000-0000E2C10000}"/>
    <cellStyle name="Anteckning 2 3 3 2 3" xfId="6551" xr:uid="{00000000-0005-0000-0000-0000E3C10000}"/>
    <cellStyle name="Anteckning 2 3 3 2 3 2" xfId="15436" xr:uid="{00000000-0005-0000-0000-0000E4C10000}"/>
    <cellStyle name="Anteckning 2 3 3 2 3 3" xfId="32933" xr:uid="{00000000-0005-0000-0000-0000E5C10000}"/>
    <cellStyle name="Anteckning 2 3 3 2 3_Tabell 6a K" xfId="18833" xr:uid="{00000000-0005-0000-0000-0000E6C10000}"/>
    <cellStyle name="Anteckning 2 3 3 2 4" xfId="11051" xr:uid="{00000000-0005-0000-0000-0000E7C10000}"/>
    <cellStyle name="Anteckning 2 3 3 2 4 2" xfId="54496" xr:uid="{00000000-0005-0000-0000-0000E8C10000}"/>
    <cellStyle name="Anteckning 2 3 3 2 4 3" xfId="54497" xr:uid="{00000000-0005-0000-0000-0000E9C10000}"/>
    <cellStyle name="Anteckning 2 3 3 2 5" xfId="28548" xr:uid="{00000000-0005-0000-0000-0000EAC10000}"/>
    <cellStyle name="Anteckning 2 3 3 2 6" xfId="54498" xr:uid="{00000000-0005-0000-0000-0000EBC10000}"/>
    <cellStyle name="Anteckning 2 3 3 2_Tabell 6a K" xfId="21321" xr:uid="{00000000-0005-0000-0000-0000ECC10000}"/>
    <cellStyle name="Anteckning 2 3 3 3" xfId="2871" xr:uid="{00000000-0005-0000-0000-0000EDC10000}"/>
    <cellStyle name="Anteckning 2 3 3 3 2" xfId="7257" xr:uid="{00000000-0005-0000-0000-0000EEC10000}"/>
    <cellStyle name="Anteckning 2 3 3 3 2 2" xfId="16142" xr:uid="{00000000-0005-0000-0000-0000EFC10000}"/>
    <cellStyle name="Anteckning 2 3 3 3 2 3" xfId="33639" xr:uid="{00000000-0005-0000-0000-0000F0C10000}"/>
    <cellStyle name="Anteckning 2 3 3 3 2_Tabell 6a K" xfId="18885" xr:uid="{00000000-0005-0000-0000-0000F1C10000}"/>
    <cellStyle name="Anteckning 2 3 3 3 3" xfId="11756" xr:uid="{00000000-0005-0000-0000-0000F2C10000}"/>
    <cellStyle name="Anteckning 2 3 3 3 3 2" xfId="54499" xr:uid="{00000000-0005-0000-0000-0000F3C10000}"/>
    <cellStyle name="Anteckning 2 3 3 3 3 2 2" xfId="54500" xr:uid="{00000000-0005-0000-0000-0000F4C10000}"/>
    <cellStyle name="Anteckning 2 3 3 3 3 3" xfId="54501" xr:uid="{00000000-0005-0000-0000-0000F5C10000}"/>
    <cellStyle name="Anteckning 2 3 3 3 4" xfId="29253" xr:uid="{00000000-0005-0000-0000-0000F6C10000}"/>
    <cellStyle name="Anteckning 2 3 3 3 5" xfId="54502" xr:uid="{00000000-0005-0000-0000-0000F7C10000}"/>
    <cellStyle name="Anteckning 2 3 3 3_Tabell 6a K" xfId="25661" xr:uid="{00000000-0005-0000-0000-0000F8C10000}"/>
    <cellStyle name="Anteckning 2 3 3 4" xfId="5064" xr:uid="{00000000-0005-0000-0000-0000F9C10000}"/>
    <cellStyle name="Anteckning 2 3 3 4 2" xfId="13949" xr:uid="{00000000-0005-0000-0000-0000FAC10000}"/>
    <cellStyle name="Anteckning 2 3 3 4 3" xfId="31446" xr:uid="{00000000-0005-0000-0000-0000FBC10000}"/>
    <cellStyle name="Anteckning 2 3 3 4_Tabell 6a K" xfId="22974" xr:uid="{00000000-0005-0000-0000-0000FCC10000}"/>
    <cellStyle name="Anteckning 2 3 3 5" xfId="9564" xr:uid="{00000000-0005-0000-0000-0000FDC10000}"/>
    <cellStyle name="Anteckning 2 3 3 5 2" xfId="54503" xr:uid="{00000000-0005-0000-0000-0000FEC10000}"/>
    <cellStyle name="Anteckning 2 3 3 5 3" xfId="54504" xr:uid="{00000000-0005-0000-0000-0000FFC10000}"/>
    <cellStyle name="Anteckning 2 3 3 6" xfId="27061" xr:uid="{00000000-0005-0000-0000-000000C20000}"/>
    <cellStyle name="Anteckning 2 3 3 7" xfId="54505" xr:uid="{00000000-0005-0000-0000-000001C20000}"/>
    <cellStyle name="Anteckning 2 3 3_Tabell 6a K" xfId="17992" xr:uid="{00000000-0005-0000-0000-000002C20000}"/>
    <cellStyle name="Anteckning 2 3 4" xfId="1103" xr:uid="{00000000-0005-0000-0000-000003C20000}"/>
    <cellStyle name="Anteckning 2 3 4 2" xfId="2167" xr:uid="{00000000-0005-0000-0000-000004C20000}"/>
    <cellStyle name="Anteckning 2 3 4 2 2" xfId="4359" xr:uid="{00000000-0005-0000-0000-000005C20000}"/>
    <cellStyle name="Anteckning 2 3 4 2 2 2" xfId="8745" xr:uid="{00000000-0005-0000-0000-000006C20000}"/>
    <cellStyle name="Anteckning 2 3 4 2 2 2 2" xfId="17630" xr:uid="{00000000-0005-0000-0000-000007C20000}"/>
    <cellStyle name="Anteckning 2 3 4 2 2 2 2 2" xfId="54506" xr:uid="{00000000-0005-0000-0000-000008C20000}"/>
    <cellStyle name="Anteckning 2 3 4 2 2 2 3" xfId="35127" xr:uid="{00000000-0005-0000-0000-000009C20000}"/>
    <cellStyle name="Anteckning 2 3 4 2 2 2_Tabell 6a K" xfId="23890" xr:uid="{00000000-0005-0000-0000-00000AC20000}"/>
    <cellStyle name="Anteckning 2 3 4 2 2 3" xfId="13244" xr:uid="{00000000-0005-0000-0000-00000BC20000}"/>
    <cellStyle name="Anteckning 2 3 4 2 2 4" xfId="30741" xr:uid="{00000000-0005-0000-0000-00000CC20000}"/>
    <cellStyle name="Anteckning 2 3 4 2 2_Tabell 6a K" xfId="17957" xr:uid="{00000000-0005-0000-0000-00000DC20000}"/>
    <cellStyle name="Anteckning 2 3 4 2 3" xfId="6552" xr:uid="{00000000-0005-0000-0000-00000EC20000}"/>
    <cellStyle name="Anteckning 2 3 4 2 3 2" xfId="15437" xr:uid="{00000000-0005-0000-0000-00000FC20000}"/>
    <cellStyle name="Anteckning 2 3 4 2 3 3" xfId="32934" xr:uid="{00000000-0005-0000-0000-000010C20000}"/>
    <cellStyle name="Anteckning 2 3 4 2 3_Tabell 6a K" xfId="21434" xr:uid="{00000000-0005-0000-0000-000011C20000}"/>
    <cellStyle name="Anteckning 2 3 4 2 4" xfId="11052" xr:uid="{00000000-0005-0000-0000-000012C20000}"/>
    <cellStyle name="Anteckning 2 3 4 2 4 2" xfId="54507" xr:uid="{00000000-0005-0000-0000-000013C20000}"/>
    <cellStyle name="Anteckning 2 3 4 2 4 3" xfId="54508" xr:uid="{00000000-0005-0000-0000-000014C20000}"/>
    <cellStyle name="Anteckning 2 3 4 2 5" xfId="28549" xr:uid="{00000000-0005-0000-0000-000015C20000}"/>
    <cellStyle name="Anteckning 2 3 4 2 6" xfId="54509" xr:uid="{00000000-0005-0000-0000-000016C20000}"/>
    <cellStyle name="Anteckning 2 3 4 2_Tabell 6a K" xfId="23622" xr:uid="{00000000-0005-0000-0000-000017C20000}"/>
    <cellStyle name="Anteckning 2 3 4 3" xfId="3295" xr:uid="{00000000-0005-0000-0000-000018C20000}"/>
    <cellStyle name="Anteckning 2 3 4 3 2" xfId="7681" xr:uid="{00000000-0005-0000-0000-000019C20000}"/>
    <cellStyle name="Anteckning 2 3 4 3 2 2" xfId="16566" xr:uid="{00000000-0005-0000-0000-00001AC20000}"/>
    <cellStyle name="Anteckning 2 3 4 3 2 3" xfId="34063" xr:uid="{00000000-0005-0000-0000-00001BC20000}"/>
    <cellStyle name="Anteckning 2 3 4 3 2_Tabell 6a K" xfId="21700" xr:uid="{00000000-0005-0000-0000-00001CC20000}"/>
    <cellStyle name="Anteckning 2 3 4 3 3" xfId="12180" xr:uid="{00000000-0005-0000-0000-00001DC20000}"/>
    <cellStyle name="Anteckning 2 3 4 3 3 2" xfId="54510" xr:uid="{00000000-0005-0000-0000-00001EC20000}"/>
    <cellStyle name="Anteckning 2 3 4 3 3 2 2" xfId="54511" xr:uid="{00000000-0005-0000-0000-00001FC20000}"/>
    <cellStyle name="Anteckning 2 3 4 3 3 3" xfId="54512" xr:uid="{00000000-0005-0000-0000-000020C20000}"/>
    <cellStyle name="Anteckning 2 3 4 3 4" xfId="29677" xr:uid="{00000000-0005-0000-0000-000021C20000}"/>
    <cellStyle name="Anteckning 2 3 4 3 5" xfId="54513" xr:uid="{00000000-0005-0000-0000-000022C20000}"/>
    <cellStyle name="Anteckning 2 3 4 3_Tabell 6a K" xfId="17832" xr:uid="{00000000-0005-0000-0000-000023C20000}"/>
    <cellStyle name="Anteckning 2 3 4 4" xfId="5488" xr:uid="{00000000-0005-0000-0000-000024C20000}"/>
    <cellStyle name="Anteckning 2 3 4 4 2" xfId="14373" xr:uid="{00000000-0005-0000-0000-000025C20000}"/>
    <cellStyle name="Anteckning 2 3 4 4 3" xfId="31870" xr:uid="{00000000-0005-0000-0000-000026C20000}"/>
    <cellStyle name="Anteckning 2 3 4 4_Tabell 6a K" xfId="24138" xr:uid="{00000000-0005-0000-0000-000027C20000}"/>
    <cellStyle name="Anteckning 2 3 4 5" xfId="9988" xr:uid="{00000000-0005-0000-0000-000028C20000}"/>
    <cellStyle name="Anteckning 2 3 4 5 2" xfId="54514" xr:uid="{00000000-0005-0000-0000-000029C20000}"/>
    <cellStyle name="Anteckning 2 3 4 5 3" xfId="54515" xr:uid="{00000000-0005-0000-0000-00002AC20000}"/>
    <cellStyle name="Anteckning 2 3 4 6" xfId="27485" xr:uid="{00000000-0005-0000-0000-00002BC20000}"/>
    <cellStyle name="Anteckning 2 3 4 7" xfId="54516" xr:uid="{00000000-0005-0000-0000-00002CC20000}"/>
    <cellStyle name="Anteckning 2 3 4_Tabell 6a K" xfId="19681" xr:uid="{00000000-0005-0000-0000-00002DC20000}"/>
    <cellStyle name="Anteckning 2 3 5" xfId="2163" xr:uid="{00000000-0005-0000-0000-00002EC20000}"/>
    <cellStyle name="Anteckning 2 3 5 2" xfId="4355" xr:uid="{00000000-0005-0000-0000-00002FC20000}"/>
    <cellStyle name="Anteckning 2 3 5 2 2" xfId="8741" xr:uid="{00000000-0005-0000-0000-000030C20000}"/>
    <cellStyle name="Anteckning 2 3 5 2 2 2" xfId="17626" xr:uid="{00000000-0005-0000-0000-000031C20000}"/>
    <cellStyle name="Anteckning 2 3 5 2 2 2 2" xfId="54517" xr:uid="{00000000-0005-0000-0000-000032C20000}"/>
    <cellStyle name="Anteckning 2 3 5 2 2 3" xfId="35123" xr:uid="{00000000-0005-0000-0000-000033C20000}"/>
    <cellStyle name="Anteckning 2 3 5 2 2_Tabell 6a K" xfId="25795" xr:uid="{00000000-0005-0000-0000-000034C20000}"/>
    <cellStyle name="Anteckning 2 3 5 2 3" xfId="13240" xr:uid="{00000000-0005-0000-0000-000035C20000}"/>
    <cellStyle name="Anteckning 2 3 5 2 4" xfId="30737" xr:uid="{00000000-0005-0000-0000-000036C20000}"/>
    <cellStyle name="Anteckning 2 3 5 2_Tabell 6a K" xfId="26453" xr:uid="{00000000-0005-0000-0000-000037C20000}"/>
    <cellStyle name="Anteckning 2 3 5 3" xfId="6548" xr:uid="{00000000-0005-0000-0000-000038C20000}"/>
    <cellStyle name="Anteckning 2 3 5 3 2" xfId="15433" xr:uid="{00000000-0005-0000-0000-000039C20000}"/>
    <cellStyle name="Anteckning 2 3 5 3 3" xfId="32930" xr:uid="{00000000-0005-0000-0000-00003AC20000}"/>
    <cellStyle name="Anteckning 2 3 5 3_Tabell 6a K" xfId="22510" xr:uid="{00000000-0005-0000-0000-00003BC20000}"/>
    <cellStyle name="Anteckning 2 3 5 4" xfId="11048" xr:uid="{00000000-0005-0000-0000-00003CC20000}"/>
    <cellStyle name="Anteckning 2 3 5 4 2" xfId="54518" xr:uid="{00000000-0005-0000-0000-00003DC20000}"/>
    <cellStyle name="Anteckning 2 3 5 4 3" xfId="54519" xr:uid="{00000000-0005-0000-0000-00003EC20000}"/>
    <cellStyle name="Anteckning 2 3 5 5" xfId="28545" xr:uid="{00000000-0005-0000-0000-00003FC20000}"/>
    <cellStyle name="Anteckning 2 3 5 6" xfId="54520" xr:uid="{00000000-0005-0000-0000-000040C20000}"/>
    <cellStyle name="Anteckning 2 3 5_Tabell 6a K" xfId="25034" xr:uid="{00000000-0005-0000-0000-000041C20000}"/>
    <cellStyle name="Anteckning 2 3 6" xfId="2447" xr:uid="{00000000-0005-0000-0000-000042C20000}"/>
    <cellStyle name="Anteckning 2 3 6 2" xfId="6833" xr:uid="{00000000-0005-0000-0000-000043C20000}"/>
    <cellStyle name="Anteckning 2 3 6 2 2" xfId="15718" xr:uid="{00000000-0005-0000-0000-000044C20000}"/>
    <cellStyle name="Anteckning 2 3 6 2 3" xfId="33215" xr:uid="{00000000-0005-0000-0000-000045C20000}"/>
    <cellStyle name="Anteckning 2 3 6 2_Tabell 6a K" xfId="25773" xr:uid="{00000000-0005-0000-0000-000046C20000}"/>
    <cellStyle name="Anteckning 2 3 6 3" xfId="11332" xr:uid="{00000000-0005-0000-0000-000047C20000}"/>
    <cellStyle name="Anteckning 2 3 6 3 2" xfId="54521" xr:uid="{00000000-0005-0000-0000-000048C20000}"/>
    <cellStyle name="Anteckning 2 3 6 3 2 2" xfId="54522" xr:uid="{00000000-0005-0000-0000-000049C20000}"/>
    <cellStyle name="Anteckning 2 3 6 3 3" xfId="54523" xr:uid="{00000000-0005-0000-0000-00004AC20000}"/>
    <cellStyle name="Anteckning 2 3 6 4" xfId="28829" xr:uid="{00000000-0005-0000-0000-00004BC20000}"/>
    <cellStyle name="Anteckning 2 3 6 5" xfId="54524" xr:uid="{00000000-0005-0000-0000-00004CC20000}"/>
    <cellStyle name="Anteckning 2 3 6_Tabell 6a K" xfId="20497" xr:uid="{00000000-0005-0000-0000-00004DC20000}"/>
    <cellStyle name="Anteckning 2 3 7" xfId="4640" xr:uid="{00000000-0005-0000-0000-00004EC20000}"/>
    <cellStyle name="Anteckning 2 3 7 2" xfId="13525" xr:uid="{00000000-0005-0000-0000-00004FC20000}"/>
    <cellStyle name="Anteckning 2 3 7 3" xfId="31022" xr:uid="{00000000-0005-0000-0000-000050C20000}"/>
    <cellStyle name="Anteckning 2 3 7_Tabell 6a K" xfId="22171" xr:uid="{00000000-0005-0000-0000-000051C20000}"/>
    <cellStyle name="Anteckning 2 3 8" xfId="9140" xr:uid="{00000000-0005-0000-0000-000052C20000}"/>
    <cellStyle name="Anteckning 2 3 8 2" xfId="54525" xr:uid="{00000000-0005-0000-0000-000053C20000}"/>
    <cellStyle name="Anteckning 2 3 8 3" xfId="54526" xr:uid="{00000000-0005-0000-0000-000054C20000}"/>
    <cellStyle name="Anteckning 2 3 9" xfId="26637" xr:uid="{00000000-0005-0000-0000-000055C20000}"/>
    <cellStyle name="Anteckning 2 3_Tabell 6a K" xfId="25200" xr:uid="{00000000-0005-0000-0000-000056C20000}"/>
    <cellStyle name="Anteckning 2 4" xfId="311" xr:uid="{00000000-0005-0000-0000-000057C20000}"/>
    <cellStyle name="Anteckning 2 4 10" xfId="54527" xr:uid="{00000000-0005-0000-0000-000058C20000}"/>
    <cellStyle name="Anteckning 2 4 11" xfId="54528" xr:uid="{00000000-0005-0000-0000-000059C20000}"/>
    <cellStyle name="Anteckning 2 4 2" xfId="523" xr:uid="{00000000-0005-0000-0000-00005AC20000}"/>
    <cellStyle name="Anteckning 2 4 2 2" xfId="947" xr:uid="{00000000-0005-0000-0000-00005BC20000}"/>
    <cellStyle name="Anteckning 2 4 2 2 2" xfId="2170" xr:uid="{00000000-0005-0000-0000-00005CC20000}"/>
    <cellStyle name="Anteckning 2 4 2 2 2 2" xfId="4362" xr:uid="{00000000-0005-0000-0000-00005DC20000}"/>
    <cellStyle name="Anteckning 2 4 2 2 2 2 2" xfId="8748" xr:uid="{00000000-0005-0000-0000-00005EC20000}"/>
    <cellStyle name="Anteckning 2 4 2 2 2 2 2 2" xfId="17633" xr:uid="{00000000-0005-0000-0000-00005FC20000}"/>
    <cellStyle name="Anteckning 2 4 2 2 2 2 2 2 2" xfId="54529" xr:uid="{00000000-0005-0000-0000-000060C20000}"/>
    <cellStyle name="Anteckning 2 4 2 2 2 2 2 3" xfId="35130" xr:uid="{00000000-0005-0000-0000-000061C20000}"/>
    <cellStyle name="Anteckning 2 4 2 2 2 2 2_Tabell 6a K" xfId="21744" xr:uid="{00000000-0005-0000-0000-000062C20000}"/>
    <cellStyle name="Anteckning 2 4 2 2 2 2 3" xfId="13247" xr:uid="{00000000-0005-0000-0000-000063C20000}"/>
    <cellStyle name="Anteckning 2 4 2 2 2 2 4" xfId="30744" xr:uid="{00000000-0005-0000-0000-000064C20000}"/>
    <cellStyle name="Anteckning 2 4 2 2 2 2_Tabell 6a K" xfId="21215" xr:uid="{00000000-0005-0000-0000-000065C20000}"/>
    <cellStyle name="Anteckning 2 4 2 2 2 3" xfId="6555" xr:uid="{00000000-0005-0000-0000-000066C20000}"/>
    <cellStyle name="Anteckning 2 4 2 2 2 3 2" xfId="15440" xr:uid="{00000000-0005-0000-0000-000067C20000}"/>
    <cellStyle name="Anteckning 2 4 2 2 2 3 3" xfId="32937" xr:uid="{00000000-0005-0000-0000-000068C20000}"/>
    <cellStyle name="Anteckning 2 4 2 2 2 3_Tabell 6a K" xfId="23605" xr:uid="{00000000-0005-0000-0000-000069C20000}"/>
    <cellStyle name="Anteckning 2 4 2 2 2 4" xfId="11055" xr:uid="{00000000-0005-0000-0000-00006AC20000}"/>
    <cellStyle name="Anteckning 2 4 2 2 2 4 2" xfId="54530" xr:uid="{00000000-0005-0000-0000-00006BC20000}"/>
    <cellStyle name="Anteckning 2 4 2 2 2 4 3" xfId="54531" xr:uid="{00000000-0005-0000-0000-00006CC20000}"/>
    <cellStyle name="Anteckning 2 4 2 2 2 5" xfId="28552" xr:uid="{00000000-0005-0000-0000-00006DC20000}"/>
    <cellStyle name="Anteckning 2 4 2 2 2 6" xfId="54532" xr:uid="{00000000-0005-0000-0000-00006EC20000}"/>
    <cellStyle name="Anteckning 2 4 2 2 2_Tabell 6a K" xfId="23651" xr:uid="{00000000-0005-0000-0000-00006FC20000}"/>
    <cellStyle name="Anteckning 2 4 2 2 3" xfId="3139" xr:uid="{00000000-0005-0000-0000-000070C20000}"/>
    <cellStyle name="Anteckning 2 4 2 2 3 2" xfId="7525" xr:uid="{00000000-0005-0000-0000-000071C20000}"/>
    <cellStyle name="Anteckning 2 4 2 2 3 2 2" xfId="16410" xr:uid="{00000000-0005-0000-0000-000072C20000}"/>
    <cellStyle name="Anteckning 2 4 2 2 3 2 3" xfId="33907" xr:uid="{00000000-0005-0000-0000-000073C20000}"/>
    <cellStyle name="Anteckning 2 4 2 2 3 2_Tabell 6a K" xfId="23872" xr:uid="{00000000-0005-0000-0000-000074C20000}"/>
    <cellStyle name="Anteckning 2 4 2 2 3 3" xfId="12024" xr:uid="{00000000-0005-0000-0000-000075C20000}"/>
    <cellStyle name="Anteckning 2 4 2 2 3 3 2" xfId="54533" xr:uid="{00000000-0005-0000-0000-000076C20000}"/>
    <cellStyle name="Anteckning 2 4 2 2 3 3 2 2" xfId="54534" xr:uid="{00000000-0005-0000-0000-000077C20000}"/>
    <cellStyle name="Anteckning 2 4 2 2 3 3 3" xfId="54535" xr:uid="{00000000-0005-0000-0000-000078C20000}"/>
    <cellStyle name="Anteckning 2 4 2 2 3 4" xfId="29521" xr:uid="{00000000-0005-0000-0000-000079C20000}"/>
    <cellStyle name="Anteckning 2 4 2 2 3 5" xfId="54536" xr:uid="{00000000-0005-0000-0000-00007AC20000}"/>
    <cellStyle name="Anteckning 2 4 2 2 3_Tabell 6a K" xfId="17929" xr:uid="{00000000-0005-0000-0000-00007BC20000}"/>
    <cellStyle name="Anteckning 2 4 2 2 4" xfId="5332" xr:uid="{00000000-0005-0000-0000-00007CC20000}"/>
    <cellStyle name="Anteckning 2 4 2 2 4 2" xfId="14217" xr:uid="{00000000-0005-0000-0000-00007DC20000}"/>
    <cellStyle name="Anteckning 2 4 2 2 4 3" xfId="31714" xr:uid="{00000000-0005-0000-0000-00007EC20000}"/>
    <cellStyle name="Anteckning 2 4 2 2 4_Tabell 6a K" xfId="25035" xr:uid="{00000000-0005-0000-0000-00007FC20000}"/>
    <cellStyle name="Anteckning 2 4 2 2 5" xfId="9832" xr:uid="{00000000-0005-0000-0000-000080C20000}"/>
    <cellStyle name="Anteckning 2 4 2 2 5 2" xfId="54537" xr:uid="{00000000-0005-0000-0000-000081C20000}"/>
    <cellStyle name="Anteckning 2 4 2 2 5 3" xfId="54538" xr:uid="{00000000-0005-0000-0000-000082C20000}"/>
    <cellStyle name="Anteckning 2 4 2 2 6" xfId="27329" xr:uid="{00000000-0005-0000-0000-000083C20000}"/>
    <cellStyle name="Anteckning 2 4 2 2 7" xfId="54539" xr:uid="{00000000-0005-0000-0000-000084C20000}"/>
    <cellStyle name="Anteckning 2 4 2 2_Tabell 6a K" xfId="22653" xr:uid="{00000000-0005-0000-0000-000085C20000}"/>
    <cellStyle name="Anteckning 2 4 2 3" xfId="2169" xr:uid="{00000000-0005-0000-0000-000086C20000}"/>
    <cellStyle name="Anteckning 2 4 2 3 2" xfId="4361" xr:uid="{00000000-0005-0000-0000-000087C20000}"/>
    <cellStyle name="Anteckning 2 4 2 3 2 2" xfId="8747" xr:uid="{00000000-0005-0000-0000-000088C20000}"/>
    <cellStyle name="Anteckning 2 4 2 3 2 2 2" xfId="17632" xr:uid="{00000000-0005-0000-0000-000089C20000}"/>
    <cellStyle name="Anteckning 2 4 2 3 2 2 2 2" xfId="54540" xr:uid="{00000000-0005-0000-0000-00008AC20000}"/>
    <cellStyle name="Anteckning 2 4 2 3 2 2 3" xfId="35129" xr:uid="{00000000-0005-0000-0000-00008BC20000}"/>
    <cellStyle name="Anteckning 2 4 2 3 2 2_Tabell 6a K" xfId="21261" xr:uid="{00000000-0005-0000-0000-00008CC20000}"/>
    <cellStyle name="Anteckning 2 4 2 3 2 3" xfId="13246" xr:uid="{00000000-0005-0000-0000-00008DC20000}"/>
    <cellStyle name="Anteckning 2 4 2 3 2 4" xfId="30743" xr:uid="{00000000-0005-0000-0000-00008EC20000}"/>
    <cellStyle name="Anteckning 2 4 2 3 2_Tabell 6a K" xfId="24904" xr:uid="{00000000-0005-0000-0000-00008FC20000}"/>
    <cellStyle name="Anteckning 2 4 2 3 3" xfId="6554" xr:uid="{00000000-0005-0000-0000-000090C20000}"/>
    <cellStyle name="Anteckning 2 4 2 3 3 2" xfId="15439" xr:uid="{00000000-0005-0000-0000-000091C20000}"/>
    <cellStyle name="Anteckning 2 4 2 3 3 3" xfId="32936" xr:uid="{00000000-0005-0000-0000-000092C20000}"/>
    <cellStyle name="Anteckning 2 4 2 3 3_Tabell 6a K" xfId="18018" xr:uid="{00000000-0005-0000-0000-000093C20000}"/>
    <cellStyle name="Anteckning 2 4 2 3 4" xfId="11054" xr:uid="{00000000-0005-0000-0000-000094C20000}"/>
    <cellStyle name="Anteckning 2 4 2 3 4 2" xfId="54541" xr:uid="{00000000-0005-0000-0000-000095C20000}"/>
    <cellStyle name="Anteckning 2 4 2 3 4 3" xfId="54542" xr:uid="{00000000-0005-0000-0000-000096C20000}"/>
    <cellStyle name="Anteckning 2 4 2 3 5" xfId="28551" xr:uid="{00000000-0005-0000-0000-000097C20000}"/>
    <cellStyle name="Anteckning 2 4 2 3 6" xfId="54543" xr:uid="{00000000-0005-0000-0000-000098C20000}"/>
    <cellStyle name="Anteckning 2 4 2 3_Tabell 6a K" xfId="20014" xr:uid="{00000000-0005-0000-0000-000099C20000}"/>
    <cellStyle name="Anteckning 2 4 2 4" xfId="2715" xr:uid="{00000000-0005-0000-0000-00009AC20000}"/>
    <cellStyle name="Anteckning 2 4 2 4 2" xfId="7101" xr:uid="{00000000-0005-0000-0000-00009BC20000}"/>
    <cellStyle name="Anteckning 2 4 2 4 2 2" xfId="15986" xr:uid="{00000000-0005-0000-0000-00009CC20000}"/>
    <cellStyle name="Anteckning 2 4 2 4 2 3" xfId="33483" xr:uid="{00000000-0005-0000-0000-00009DC20000}"/>
    <cellStyle name="Anteckning 2 4 2 4 2_Tabell 6a K" xfId="18141" xr:uid="{00000000-0005-0000-0000-00009EC20000}"/>
    <cellStyle name="Anteckning 2 4 2 4 3" xfId="11600" xr:uid="{00000000-0005-0000-0000-00009FC20000}"/>
    <cellStyle name="Anteckning 2 4 2 4 3 2" xfId="54544" xr:uid="{00000000-0005-0000-0000-0000A0C20000}"/>
    <cellStyle name="Anteckning 2 4 2 4 3 2 2" xfId="54545" xr:uid="{00000000-0005-0000-0000-0000A1C20000}"/>
    <cellStyle name="Anteckning 2 4 2 4 3 3" xfId="54546" xr:uid="{00000000-0005-0000-0000-0000A2C20000}"/>
    <cellStyle name="Anteckning 2 4 2 4 4" xfId="29097" xr:uid="{00000000-0005-0000-0000-0000A3C20000}"/>
    <cellStyle name="Anteckning 2 4 2 4 5" xfId="54547" xr:uid="{00000000-0005-0000-0000-0000A4C20000}"/>
    <cellStyle name="Anteckning 2 4 2 4_Tabell 6a K" xfId="20966" xr:uid="{00000000-0005-0000-0000-0000A5C20000}"/>
    <cellStyle name="Anteckning 2 4 2 5" xfId="4908" xr:uid="{00000000-0005-0000-0000-0000A6C20000}"/>
    <cellStyle name="Anteckning 2 4 2 5 2" xfId="13793" xr:uid="{00000000-0005-0000-0000-0000A7C20000}"/>
    <cellStyle name="Anteckning 2 4 2 5 3" xfId="31290" xr:uid="{00000000-0005-0000-0000-0000A8C20000}"/>
    <cellStyle name="Anteckning 2 4 2 5_Tabell 6a K" xfId="20789" xr:uid="{00000000-0005-0000-0000-0000A9C20000}"/>
    <cellStyle name="Anteckning 2 4 2 6" xfId="9408" xr:uid="{00000000-0005-0000-0000-0000AAC20000}"/>
    <cellStyle name="Anteckning 2 4 2 6 2" xfId="54548" xr:uid="{00000000-0005-0000-0000-0000ABC20000}"/>
    <cellStyle name="Anteckning 2 4 2 6 3" xfId="54549" xr:uid="{00000000-0005-0000-0000-0000ACC20000}"/>
    <cellStyle name="Anteckning 2 4 2 7" xfId="26905" xr:uid="{00000000-0005-0000-0000-0000ADC20000}"/>
    <cellStyle name="Anteckning 2 4 2 8" xfId="54550" xr:uid="{00000000-0005-0000-0000-0000AEC20000}"/>
    <cellStyle name="Anteckning 2 4 2_Tabell 6a K" xfId="20694" xr:uid="{00000000-0005-0000-0000-0000AFC20000}"/>
    <cellStyle name="Anteckning 2 4 3" xfId="735" xr:uid="{00000000-0005-0000-0000-0000B0C20000}"/>
    <cellStyle name="Anteckning 2 4 3 2" xfId="2171" xr:uid="{00000000-0005-0000-0000-0000B1C20000}"/>
    <cellStyle name="Anteckning 2 4 3 2 2" xfId="4363" xr:uid="{00000000-0005-0000-0000-0000B2C20000}"/>
    <cellStyle name="Anteckning 2 4 3 2 2 2" xfId="8749" xr:uid="{00000000-0005-0000-0000-0000B3C20000}"/>
    <cellStyle name="Anteckning 2 4 3 2 2 2 2" xfId="17634" xr:uid="{00000000-0005-0000-0000-0000B4C20000}"/>
    <cellStyle name="Anteckning 2 4 3 2 2 2 2 2" xfId="54551" xr:uid="{00000000-0005-0000-0000-0000B5C20000}"/>
    <cellStyle name="Anteckning 2 4 3 2 2 2 3" xfId="35131" xr:uid="{00000000-0005-0000-0000-0000B6C20000}"/>
    <cellStyle name="Anteckning 2 4 3 2 2 2_Tabell 6a K" xfId="25632" xr:uid="{00000000-0005-0000-0000-0000B7C20000}"/>
    <cellStyle name="Anteckning 2 4 3 2 2 3" xfId="13248" xr:uid="{00000000-0005-0000-0000-0000B8C20000}"/>
    <cellStyle name="Anteckning 2 4 3 2 2 4" xfId="30745" xr:uid="{00000000-0005-0000-0000-0000B9C20000}"/>
    <cellStyle name="Anteckning 2 4 3 2 2_Tabell 6a K" xfId="20047" xr:uid="{00000000-0005-0000-0000-0000BAC20000}"/>
    <cellStyle name="Anteckning 2 4 3 2 3" xfId="6556" xr:uid="{00000000-0005-0000-0000-0000BBC20000}"/>
    <cellStyle name="Anteckning 2 4 3 2 3 2" xfId="15441" xr:uid="{00000000-0005-0000-0000-0000BCC20000}"/>
    <cellStyle name="Anteckning 2 4 3 2 3 3" xfId="32938" xr:uid="{00000000-0005-0000-0000-0000BDC20000}"/>
    <cellStyle name="Anteckning 2 4 3 2 3_Tabell 6a K" xfId="21822" xr:uid="{00000000-0005-0000-0000-0000BEC20000}"/>
    <cellStyle name="Anteckning 2 4 3 2 4" xfId="11056" xr:uid="{00000000-0005-0000-0000-0000BFC20000}"/>
    <cellStyle name="Anteckning 2 4 3 2 4 2" xfId="54552" xr:uid="{00000000-0005-0000-0000-0000C0C20000}"/>
    <cellStyle name="Anteckning 2 4 3 2 4 3" xfId="54553" xr:uid="{00000000-0005-0000-0000-0000C1C20000}"/>
    <cellStyle name="Anteckning 2 4 3 2 5" xfId="28553" xr:uid="{00000000-0005-0000-0000-0000C2C20000}"/>
    <cellStyle name="Anteckning 2 4 3 2 6" xfId="54554" xr:uid="{00000000-0005-0000-0000-0000C3C20000}"/>
    <cellStyle name="Anteckning 2 4 3 2_Tabell 6a K" xfId="25264" xr:uid="{00000000-0005-0000-0000-0000C4C20000}"/>
    <cellStyle name="Anteckning 2 4 3 3" xfId="2927" xr:uid="{00000000-0005-0000-0000-0000C5C20000}"/>
    <cellStyle name="Anteckning 2 4 3 3 2" xfId="7313" xr:uid="{00000000-0005-0000-0000-0000C6C20000}"/>
    <cellStyle name="Anteckning 2 4 3 3 2 2" xfId="16198" xr:uid="{00000000-0005-0000-0000-0000C7C20000}"/>
    <cellStyle name="Anteckning 2 4 3 3 2 3" xfId="33695" xr:uid="{00000000-0005-0000-0000-0000C8C20000}"/>
    <cellStyle name="Anteckning 2 4 3 3 2_Tabell 6a K" xfId="19000" xr:uid="{00000000-0005-0000-0000-0000C9C20000}"/>
    <cellStyle name="Anteckning 2 4 3 3 3" xfId="11812" xr:uid="{00000000-0005-0000-0000-0000CAC20000}"/>
    <cellStyle name="Anteckning 2 4 3 3 3 2" xfId="54555" xr:uid="{00000000-0005-0000-0000-0000CBC20000}"/>
    <cellStyle name="Anteckning 2 4 3 3 3 2 2" xfId="54556" xr:uid="{00000000-0005-0000-0000-0000CCC20000}"/>
    <cellStyle name="Anteckning 2 4 3 3 3 3" xfId="54557" xr:uid="{00000000-0005-0000-0000-0000CDC20000}"/>
    <cellStyle name="Anteckning 2 4 3 3 4" xfId="29309" xr:uid="{00000000-0005-0000-0000-0000CEC20000}"/>
    <cellStyle name="Anteckning 2 4 3 3 5" xfId="54558" xr:uid="{00000000-0005-0000-0000-0000CFC20000}"/>
    <cellStyle name="Anteckning 2 4 3 3_Tabell 6a K" xfId="23136" xr:uid="{00000000-0005-0000-0000-0000D0C20000}"/>
    <cellStyle name="Anteckning 2 4 3 4" xfId="5120" xr:uid="{00000000-0005-0000-0000-0000D1C20000}"/>
    <cellStyle name="Anteckning 2 4 3 4 2" xfId="14005" xr:uid="{00000000-0005-0000-0000-0000D2C20000}"/>
    <cellStyle name="Anteckning 2 4 3 4 3" xfId="31502" xr:uid="{00000000-0005-0000-0000-0000D3C20000}"/>
    <cellStyle name="Anteckning 2 4 3 4_Tabell 6a K" xfId="22960" xr:uid="{00000000-0005-0000-0000-0000D4C20000}"/>
    <cellStyle name="Anteckning 2 4 3 5" xfId="9620" xr:uid="{00000000-0005-0000-0000-0000D5C20000}"/>
    <cellStyle name="Anteckning 2 4 3 5 2" xfId="54559" xr:uid="{00000000-0005-0000-0000-0000D6C20000}"/>
    <cellStyle name="Anteckning 2 4 3 5 3" xfId="54560" xr:uid="{00000000-0005-0000-0000-0000D7C20000}"/>
    <cellStyle name="Anteckning 2 4 3 6" xfId="27117" xr:uid="{00000000-0005-0000-0000-0000D8C20000}"/>
    <cellStyle name="Anteckning 2 4 3 7" xfId="54561" xr:uid="{00000000-0005-0000-0000-0000D9C20000}"/>
    <cellStyle name="Anteckning 2 4 3_Tabell 6a K" xfId="22864" xr:uid="{00000000-0005-0000-0000-0000DAC20000}"/>
    <cellStyle name="Anteckning 2 4 4" xfId="1159" xr:uid="{00000000-0005-0000-0000-0000DBC20000}"/>
    <cellStyle name="Anteckning 2 4 4 2" xfId="2172" xr:uid="{00000000-0005-0000-0000-0000DCC20000}"/>
    <cellStyle name="Anteckning 2 4 4 2 2" xfId="4364" xr:uid="{00000000-0005-0000-0000-0000DDC20000}"/>
    <cellStyle name="Anteckning 2 4 4 2 2 2" xfId="8750" xr:uid="{00000000-0005-0000-0000-0000DEC20000}"/>
    <cellStyle name="Anteckning 2 4 4 2 2 2 2" xfId="17635" xr:uid="{00000000-0005-0000-0000-0000DFC20000}"/>
    <cellStyle name="Anteckning 2 4 4 2 2 2 2 2" xfId="54562" xr:uid="{00000000-0005-0000-0000-0000E0C20000}"/>
    <cellStyle name="Anteckning 2 4 4 2 2 2 3" xfId="35132" xr:uid="{00000000-0005-0000-0000-0000E1C20000}"/>
    <cellStyle name="Anteckning 2 4 4 2 2 2_Tabell 6a K" xfId="19600" xr:uid="{00000000-0005-0000-0000-0000E2C20000}"/>
    <cellStyle name="Anteckning 2 4 4 2 2 3" xfId="13249" xr:uid="{00000000-0005-0000-0000-0000E3C20000}"/>
    <cellStyle name="Anteckning 2 4 4 2 2 4" xfId="30746" xr:uid="{00000000-0005-0000-0000-0000E4C20000}"/>
    <cellStyle name="Anteckning 2 4 4 2 2_Tabell 6a K" xfId="21239" xr:uid="{00000000-0005-0000-0000-0000E5C20000}"/>
    <cellStyle name="Anteckning 2 4 4 2 3" xfId="6557" xr:uid="{00000000-0005-0000-0000-0000E6C20000}"/>
    <cellStyle name="Anteckning 2 4 4 2 3 2" xfId="15442" xr:uid="{00000000-0005-0000-0000-0000E7C20000}"/>
    <cellStyle name="Anteckning 2 4 4 2 3 3" xfId="32939" xr:uid="{00000000-0005-0000-0000-0000E8C20000}"/>
    <cellStyle name="Anteckning 2 4 4 2 3_Tabell 6a K" xfId="25306" xr:uid="{00000000-0005-0000-0000-0000E9C20000}"/>
    <cellStyle name="Anteckning 2 4 4 2 4" xfId="11057" xr:uid="{00000000-0005-0000-0000-0000EAC20000}"/>
    <cellStyle name="Anteckning 2 4 4 2 4 2" xfId="54563" xr:uid="{00000000-0005-0000-0000-0000EBC20000}"/>
    <cellStyle name="Anteckning 2 4 4 2 4 3" xfId="54564" xr:uid="{00000000-0005-0000-0000-0000ECC20000}"/>
    <cellStyle name="Anteckning 2 4 4 2 5" xfId="28554" xr:uid="{00000000-0005-0000-0000-0000EDC20000}"/>
    <cellStyle name="Anteckning 2 4 4 2 6" xfId="54565" xr:uid="{00000000-0005-0000-0000-0000EEC20000}"/>
    <cellStyle name="Anteckning 2 4 4 2_Tabell 6a K" xfId="22916" xr:uid="{00000000-0005-0000-0000-0000EFC20000}"/>
    <cellStyle name="Anteckning 2 4 4 3" xfId="3351" xr:uid="{00000000-0005-0000-0000-0000F0C20000}"/>
    <cellStyle name="Anteckning 2 4 4 3 2" xfId="7737" xr:uid="{00000000-0005-0000-0000-0000F1C20000}"/>
    <cellStyle name="Anteckning 2 4 4 3 2 2" xfId="16622" xr:uid="{00000000-0005-0000-0000-0000F2C20000}"/>
    <cellStyle name="Anteckning 2 4 4 3 2 3" xfId="34119" xr:uid="{00000000-0005-0000-0000-0000F3C20000}"/>
    <cellStyle name="Anteckning 2 4 4 3 2_Tabell 6a K" xfId="25130" xr:uid="{00000000-0005-0000-0000-0000F4C20000}"/>
    <cellStyle name="Anteckning 2 4 4 3 3" xfId="12236" xr:uid="{00000000-0005-0000-0000-0000F5C20000}"/>
    <cellStyle name="Anteckning 2 4 4 3 3 2" xfId="54566" xr:uid="{00000000-0005-0000-0000-0000F6C20000}"/>
    <cellStyle name="Anteckning 2 4 4 3 3 2 2" xfId="54567" xr:uid="{00000000-0005-0000-0000-0000F7C20000}"/>
    <cellStyle name="Anteckning 2 4 4 3 3 3" xfId="54568" xr:uid="{00000000-0005-0000-0000-0000F8C20000}"/>
    <cellStyle name="Anteckning 2 4 4 3 4" xfId="29733" xr:uid="{00000000-0005-0000-0000-0000F9C20000}"/>
    <cellStyle name="Anteckning 2 4 4 3 5" xfId="54569" xr:uid="{00000000-0005-0000-0000-0000FAC20000}"/>
    <cellStyle name="Anteckning 2 4 4 3_Tabell 6a K" xfId="18563" xr:uid="{00000000-0005-0000-0000-0000FBC20000}"/>
    <cellStyle name="Anteckning 2 4 4 4" xfId="5544" xr:uid="{00000000-0005-0000-0000-0000FCC20000}"/>
    <cellStyle name="Anteckning 2 4 4 4 2" xfId="14429" xr:uid="{00000000-0005-0000-0000-0000FDC20000}"/>
    <cellStyle name="Anteckning 2 4 4 4 3" xfId="31926" xr:uid="{00000000-0005-0000-0000-0000FEC20000}"/>
    <cellStyle name="Anteckning 2 4 4 4_Tabell 6a K" xfId="19795" xr:uid="{00000000-0005-0000-0000-0000FFC20000}"/>
    <cellStyle name="Anteckning 2 4 4 5" xfId="10044" xr:uid="{00000000-0005-0000-0000-000000C30000}"/>
    <cellStyle name="Anteckning 2 4 4 5 2" xfId="54570" xr:uid="{00000000-0005-0000-0000-000001C30000}"/>
    <cellStyle name="Anteckning 2 4 4 5 3" xfId="54571" xr:uid="{00000000-0005-0000-0000-000002C30000}"/>
    <cellStyle name="Anteckning 2 4 4 6" xfId="27541" xr:uid="{00000000-0005-0000-0000-000003C30000}"/>
    <cellStyle name="Anteckning 2 4 4 7" xfId="54572" xr:uid="{00000000-0005-0000-0000-000004C30000}"/>
    <cellStyle name="Anteckning 2 4 4_Tabell 6a K" xfId="21965" xr:uid="{00000000-0005-0000-0000-000005C30000}"/>
    <cellStyle name="Anteckning 2 4 5" xfId="2168" xr:uid="{00000000-0005-0000-0000-000006C30000}"/>
    <cellStyle name="Anteckning 2 4 5 2" xfId="4360" xr:uid="{00000000-0005-0000-0000-000007C30000}"/>
    <cellStyle name="Anteckning 2 4 5 2 2" xfId="8746" xr:uid="{00000000-0005-0000-0000-000008C30000}"/>
    <cellStyle name="Anteckning 2 4 5 2 2 2" xfId="17631" xr:uid="{00000000-0005-0000-0000-000009C30000}"/>
    <cellStyle name="Anteckning 2 4 5 2 2 2 2" xfId="54573" xr:uid="{00000000-0005-0000-0000-00000AC30000}"/>
    <cellStyle name="Anteckning 2 4 5 2 2 3" xfId="35128" xr:uid="{00000000-0005-0000-0000-00000BC30000}"/>
    <cellStyle name="Anteckning 2 4 5 2 2_Tabell 6a K" xfId="25253" xr:uid="{00000000-0005-0000-0000-00000CC30000}"/>
    <cellStyle name="Anteckning 2 4 5 2 3" xfId="13245" xr:uid="{00000000-0005-0000-0000-00000DC30000}"/>
    <cellStyle name="Anteckning 2 4 5 2 4" xfId="30742" xr:uid="{00000000-0005-0000-0000-00000EC30000}"/>
    <cellStyle name="Anteckning 2 4 5 2_Tabell 6a K" xfId="20169" xr:uid="{00000000-0005-0000-0000-00000FC30000}"/>
    <cellStyle name="Anteckning 2 4 5 3" xfId="6553" xr:uid="{00000000-0005-0000-0000-000010C30000}"/>
    <cellStyle name="Anteckning 2 4 5 3 2" xfId="15438" xr:uid="{00000000-0005-0000-0000-000011C30000}"/>
    <cellStyle name="Anteckning 2 4 5 3 3" xfId="32935" xr:uid="{00000000-0005-0000-0000-000012C30000}"/>
    <cellStyle name="Anteckning 2 4 5 3_Tabell 6a K" xfId="20358" xr:uid="{00000000-0005-0000-0000-000013C30000}"/>
    <cellStyle name="Anteckning 2 4 5 4" xfId="11053" xr:uid="{00000000-0005-0000-0000-000014C30000}"/>
    <cellStyle name="Anteckning 2 4 5 4 2" xfId="54574" xr:uid="{00000000-0005-0000-0000-000015C30000}"/>
    <cellStyle name="Anteckning 2 4 5 4 3" xfId="54575" xr:uid="{00000000-0005-0000-0000-000016C30000}"/>
    <cellStyle name="Anteckning 2 4 5 5" xfId="28550" xr:uid="{00000000-0005-0000-0000-000017C30000}"/>
    <cellStyle name="Anteckning 2 4 5 6" xfId="54576" xr:uid="{00000000-0005-0000-0000-000018C30000}"/>
    <cellStyle name="Anteckning 2 4 5_Tabell 6a K" xfId="9019" xr:uid="{00000000-0005-0000-0000-000019C30000}"/>
    <cellStyle name="Anteckning 2 4 6" xfId="2503" xr:uid="{00000000-0005-0000-0000-00001AC30000}"/>
    <cellStyle name="Anteckning 2 4 6 2" xfId="6889" xr:uid="{00000000-0005-0000-0000-00001BC30000}"/>
    <cellStyle name="Anteckning 2 4 6 2 2" xfId="15774" xr:uid="{00000000-0005-0000-0000-00001CC30000}"/>
    <cellStyle name="Anteckning 2 4 6 2 3" xfId="33271" xr:uid="{00000000-0005-0000-0000-00001DC30000}"/>
    <cellStyle name="Anteckning 2 4 6 2_Tabell 6a K" xfId="20125" xr:uid="{00000000-0005-0000-0000-00001EC30000}"/>
    <cellStyle name="Anteckning 2 4 6 3" xfId="11388" xr:uid="{00000000-0005-0000-0000-00001FC30000}"/>
    <cellStyle name="Anteckning 2 4 6 3 2" xfId="54577" xr:uid="{00000000-0005-0000-0000-000020C30000}"/>
    <cellStyle name="Anteckning 2 4 6 3 2 2" xfId="54578" xr:uid="{00000000-0005-0000-0000-000021C30000}"/>
    <cellStyle name="Anteckning 2 4 6 3 3" xfId="54579" xr:uid="{00000000-0005-0000-0000-000022C30000}"/>
    <cellStyle name="Anteckning 2 4 6 4" xfId="28885" xr:uid="{00000000-0005-0000-0000-000023C30000}"/>
    <cellStyle name="Anteckning 2 4 6 5" xfId="54580" xr:uid="{00000000-0005-0000-0000-000024C30000}"/>
    <cellStyle name="Anteckning 2 4 6_Tabell 6a K" xfId="26179" xr:uid="{00000000-0005-0000-0000-000025C30000}"/>
    <cellStyle name="Anteckning 2 4 7" xfId="4696" xr:uid="{00000000-0005-0000-0000-000026C30000}"/>
    <cellStyle name="Anteckning 2 4 7 2" xfId="13581" xr:uid="{00000000-0005-0000-0000-000027C30000}"/>
    <cellStyle name="Anteckning 2 4 7 3" xfId="31078" xr:uid="{00000000-0005-0000-0000-000028C30000}"/>
    <cellStyle name="Anteckning 2 4 7_Tabell 6a K" xfId="25071" xr:uid="{00000000-0005-0000-0000-000029C30000}"/>
    <cellStyle name="Anteckning 2 4 8" xfId="9196" xr:uid="{00000000-0005-0000-0000-00002AC30000}"/>
    <cellStyle name="Anteckning 2 4 8 2" xfId="54581" xr:uid="{00000000-0005-0000-0000-00002BC30000}"/>
    <cellStyle name="Anteckning 2 4 8 3" xfId="54582" xr:uid="{00000000-0005-0000-0000-00002CC30000}"/>
    <cellStyle name="Anteckning 2 4 9" xfId="26693" xr:uid="{00000000-0005-0000-0000-00002DC30000}"/>
    <cellStyle name="Anteckning 2 4_Tabell 6a K" xfId="26042" xr:uid="{00000000-0005-0000-0000-00002EC30000}"/>
    <cellStyle name="Anteckning 2 5" xfId="234" xr:uid="{00000000-0005-0000-0000-00002FC30000}"/>
    <cellStyle name="Anteckning 2 5 10" xfId="54583" xr:uid="{00000000-0005-0000-0000-000030C30000}"/>
    <cellStyle name="Anteckning 2 5 11" xfId="54584" xr:uid="{00000000-0005-0000-0000-000031C30000}"/>
    <cellStyle name="Anteckning 2 5 2" xfId="446" xr:uid="{00000000-0005-0000-0000-000032C30000}"/>
    <cellStyle name="Anteckning 2 5 2 2" xfId="870" xr:uid="{00000000-0005-0000-0000-000033C30000}"/>
    <cellStyle name="Anteckning 2 5 2 2 2" xfId="2175" xr:uid="{00000000-0005-0000-0000-000034C30000}"/>
    <cellStyle name="Anteckning 2 5 2 2 2 2" xfId="4367" xr:uid="{00000000-0005-0000-0000-000035C30000}"/>
    <cellStyle name="Anteckning 2 5 2 2 2 2 2" xfId="8753" xr:uid="{00000000-0005-0000-0000-000036C30000}"/>
    <cellStyle name="Anteckning 2 5 2 2 2 2 2 2" xfId="17638" xr:uid="{00000000-0005-0000-0000-000037C30000}"/>
    <cellStyle name="Anteckning 2 5 2 2 2 2 2 2 2" xfId="54585" xr:uid="{00000000-0005-0000-0000-000038C30000}"/>
    <cellStyle name="Anteckning 2 5 2 2 2 2 2 3" xfId="35135" xr:uid="{00000000-0005-0000-0000-000039C30000}"/>
    <cellStyle name="Anteckning 2 5 2 2 2 2 2_Tabell 6a K" xfId="19260" xr:uid="{00000000-0005-0000-0000-00003AC30000}"/>
    <cellStyle name="Anteckning 2 5 2 2 2 2 3" xfId="13252" xr:uid="{00000000-0005-0000-0000-00003BC30000}"/>
    <cellStyle name="Anteckning 2 5 2 2 2 2 4" xfId="30749" xr:uid="{00000000-0005-0000-0000-00003CC30000}"/>
    <cellStyle name="Anteckning 2 5 2 2 2 2_Tabell 6a K" xfId="20963" xr:uid="{00000000-0005-0000-0000-00003DC30000}"/>
    <cellStyle name="Anteckning 2 5 2 2 2 3" xfId="6560" xr:uid="{00000000-0005-0000-0000-00003EC30000}"/>
    <cellStyle name="Anteckning 2 5 2 2 2 3 2" xfId="15445" xr:uid="{00000000-0005-0000-0000-00003FC30000}"/>
    <cellStyle name="Anteckning 2 5 2 2 2 3 3" xfId="32942" xr:uid="{00000000-0005-0000-0000-000040C30000}"/>
    <cellStyle name="Anteckning 2 5 2 2 2 3_Tabell 6a K" xfId="21170" xr:uid="{00000000-0005-0000-0000-000041C30000}"/>
    <cellStyle name="Anteckning 2 5 2 2 2 4" xfId="11060" xr:uid="{00000000-0005-0000-0000-000042C30000}"/>
    <cellStyle name="Anteckning 2 5 2 2 2 4 2" xfId="54586" xr:uid="{00000000-0005-0000-0000-000043C30000}"/>
    <cellStyle name="Anteckning 2 5 2 2 2 4 3" xfId="54587" xr:uid="{00000000-0005-0000-0000-000044C30000}"/>
    <cellStyle name="Anteckning 2 5 2 2 2 5" xfId="28557" xr:uid="{00000000-0005-0000-0000-000045C30000}"/>
    <cellStyle name="Anteckning 2 5 2 2 2 6" xfId="54588" xr:uid="{00000000-0005-0000-0000-000046C30000}"/>
    <cellStyle name="Anteckning 2 5 2 2 2_Tabell 6a K" xfId="22120" xr:uid="{00000000-0005-0000-0000-000047C30000}"/>
    <cellStyle name="Anteckning 2 5 2 2 3" xfId="3062" xr:uid="{00000000-0005-0000-0000-000048C30000}"/>
    <cellStyle name="Anteckning 2 5 2 2 3 2" xfId="7448" xr:uid="{00000000-0005-0000-0000-000049C30000}"/>
    <cellStyle name="Anteckning 2 5 2 2 3 2 2" xfId="16333" xr:uid="{00000000-0005-0000-0000-00004AC30000}"/>
    <cellStyle name="Anteckning 2 5 2 2 3 2 3" xfId="33830" xr:uid="{00000000-0005-0000-0000-00004BC30000}"/>
    <cellStyle name="Anteckning 2 5 2 2 3 2_Tabell 6a K" xfId="26308" xr:uid="{00000000-0005-0000-0000-00004CC30000}"/>
    <cellStyle name="Anteckning 2 5 2 2 3 3" xfId="11947" xr:uid="{00000000-0005-0000-0000-00004DC30000}"/>
    <cellStyle name="Anteckning 2 5 2 2 3 3 2" xfId="54589" xr:uid="{00000000-0005-0000-0000-00004EC30000}"/>
    <cellStyle name="Anteckning 2 5 2 2 3 3 2 2" xfId="54590" xr:uid="{00000000-0005-0000-0000-00004FC30000}"/>
    <cellStyle name="Anteckning 2 5 2 2 3 3 3" xfId="54591" xr:uid="{00000000-0005-0000-0000-000050C30000}"/>
    <cellStyle name="Anteckning 2 5 2 2 3 4" xfId="29444" xr:uid="{00000000-0005-0000-0000-000051C30000}"/>
    <cellStyle name="Anteckning 2 5 2 2 3 5" xfId="54592" xr:uid="{00000000-0005-0000-0000-000052C30000}"/>
    <cellStyle name="Anteckning 2 5 2 2 3_Tabell 6a K" xfId="19529" xr:uid="{00000000-0005-0000-0000-000053C30000}"/>
    <cellStyle name="Anteckning 2 5 2 2 4" xfId="5255" xr:uid="{00000000-0005-0000-0000-000054C30000}"/>
    <cellStyle name="Anteckning 2 5 2 2 4 2" xfId="14140" xr:uid="{00000000-0005-0000-0000-000055C30000}"/>
    <cellStyle name="Anteckning 2 5 2 2 4 3" xfId="31637" xr:uid="{00000000-0005-0000-0000-000056C30000}"/>
    <cellStyle name="Anteckning 2 5 2 2 4_Tabell 6a K" xfId="22551" xr:uid="{00000000-0005-0000-0000-000057C30000}"/>
    <cellStyle name="Anteckning 2 5 2 2 5" xfId="9755" xr:uid="{00000000-0005-0000-0000-000058C30000}"/>
    <cellStyle name="Anteckning 2 5 2 2 5 2" xfId="54593" xr:uid="{00000000-0005-0000-0000-000059C30000}"/>
    <cellStyle name="Anteckning 2 5 2 2 5 3" xfId="54594" xr:uid="{00000000-0005-0000-0000-00005AC30000}"/>
    <cellStyle name="Anteckning 2 5 2 2 6" xfId="27252" xr:uid="{00000000-0005-0000-0000-00005BC30000}"/>
    <cellStyle name="Anteckning 2 5 2 2 7" xfId="54595" xr:uid="{00000000-0005-0000-0000-00005CC30000}"/>
    <cellStyle name="Anteckning 2 5 2 2_Tabell 6a K" xfId="18149" xr:uid="{00000000-0005-0000-0000-00005DC30000}"/>
    <cellStyle name="Anteckning 2 5 2 3" xfId="2174" xr:uid="{00000000-0005-0000-0000-00005EC30000}"/>
    <cellStyle name="Anteckning 2 5 2 3 2" xfId="4366" xr:uid="{00000000-0005-0000-0000-00005FC30000}"/>
    <cellStyle name="Anteckning 2 5 2 3 2 2" xfId="8752" xr:uid="{00000000-0005-0000-0000-000060C30000}"/>
    <cellStyle name="Anteckning 2 5 2 3 2 2 2" xfId="17637" xr:uid="{00000000-0005-0000-0000-000061C30000}"/>
    <cellStyle name="Anteckning 2 5 2 3 2 2 2 2" xfId="54596" xr:uid="{00000000-0005-0000-0000-000062C30000}"/>
    <cellStyle name="Anteckning 2 5 2 3 2 2 3" xfId="35134" xr:uid="{00000000-0005-0000-0000-000063C30000}"/>
    <cellStyle name="Anteckning 2 5 2 3 2 2_Tabell 6a K" xfId="21785" xr:uid="{00000000-0005-0000-0000-000064C30000}"/>
    <cellStyle name="Anteckning 2 5 2 3 2 3" xfId="13251" xr:uid="{00000000-0005-0000-0000-000065C30000}"/>
    <cellStyle name="Anteckning 2 5 2 3 2 4" xfId="30748" xr:uid="{00000000-0005-0000-0000-000066C30000}"/>
    <cellStyle name="Anteckning 2 5 2 3 2_Tabell 6a K" xfId="25593" xr:uid="{00000000-0005-0000-0000-000067C30000}"/>
    <cellStyle name="Anteckning 2 5 2 3 3" xfId="6559" xr:uid="{00000000-0005-0000-0000-000068C30000}"/>
    <cellStyle name="Anteckning 2 5 2 3 3 2" xfId="15444" xr:uid="{00000000-0005-0000-0000-000069C30000}"/>
    <cellStyle name="Anteckning 2 5 2 3 3 3" xfId="32941" xr:uid="{00000000-0005-0000-0000-00006AC30000}"/>
    <cellStyle name="Anteckning 2 5 2 3 3_Tabell 6a K" xfId="21430" xr:uid="{00000000-0005-0000-0000-00006BC30000}"/>
    <cellStyle name="Anteckning 2 5 2 3 4" xfId="11059" xr:uid="{00000000-0005-0000-0000-00006CC30000}"/>
    <cellStyle name="Anteckning 2 5 2 3 4 2" xfId="54597" xr:uid="{00000000-0005-0000-0000-00006DC30000}"/>
    <cellStyle name="Anteckning 2 5 2 3 4 3" xfId="54598" xr:uid="{00000000-0005-0000-0000-00006EC30000}"/>
    <cellStyle name="Anteckning 2 5 2 3 5" xfId="28556" xr:uid="{00000000-0005-0000-0000-00006FC30000}"/>
    <cellStyle name="Anteckning 2 5 2 3 6" xfId="54599" xr:uid="{00000000-0005-0000-0000-000070C30000}"/>
    <cellStyle name="Anteckning 2 5 2 3_Tabell 6a K" xfId="18478" xr:uid="{00000000-0005-0000-0000-000071C30000}"/>
    <cellStyle name="Anteckning 2 5 2 4" xfId="2638" xr:uid="{00000000-0005-0000-0000-000072C30000}"/>
    <cellStyle name="Anteckning 2 5 2 4 2" xfId="7024" xr:uid="{00000000-0005-0000-0000-000073C30000}"/>
    <cellStyle name="Anteckning 2 5 2 4 2 2" xfId="15909" xr:uid="{00000000-0005-0000-0000-000074C30000}"/>
    <cellStyle name="Anteckning 2 5 2 4 2 3" xfId="33406" xr:uid="{00000000-0005-0000-0000-000075C30000}"/>
    <cellStyle name="Anteckning 2 5 2 4 2_Tabell 6a K" xfId="21699" xr:uid="{00000000-0005-0000-0000-000076C30000}"/>
    <cellStyle name="Anteckning 2 5 2 4 3" xfId="11523" xr:uid="{00000000-0005-0000-0000-000077C30000}"/>
    <cellStyle name="Anteckning 2 5 2 4 3 2" xfId="54600" xr:uid="{00000000-0005-0000-0000-000078C30000}"/>
    <cellStyle name="Anteckning 2 5 2 4 3 2 2" xfId="54601" xr:uid="{00000000-0005-0000-0000-000079C30000}"/>
    <cellStyle name="Anteckning 2 5 2 4 3 3" xfId="54602" xr:uid="{00000000-0005-0000-0000-00007AC30000}"/>
    <cellStyle name="Anteckning 2 5 2 4 4" xfId="29020" xr:uid="{00000000-0005-0000-0000-00007BC30000}"/>
    <cellStyle name="Anteckning 2 5 2 4 5" xfId="54603" xr:uid="{00000000-0005-0000-0000-00007CC30000}"/>
    <cellStyle name="Anteckning 2 5 2 4_Tabell 6a K" xfId="25510" xr:uid="{00000000-0005-0000-0000-00007DC30000}"/>
    <cellStyle name="Anteckning 2 5 2 5" xfId="4831" xr:uid="{00000000-0005-0000-0000-00007EC30000}"/>
    <cellStyle name="Anteckning 2 5 2 5 2" xfId="13716" xr:uid="{00000000-0005-0000-0000-00007FC30000}"/>
    <cellStyle name="Anteckning 2 5 2 5 3" xfId="31213" xr:uid="{00000000-0005-0000-0000-000080C30000}"/>
    <cellStyle name="Anteckning 2 5 2 5_Tabell 6a K" xfId="24137" xr:uid="{00000000-0005-0000-0000-000081C30000}"/>
    <cellStyle name="Anteckning 2 5 2 6" xfId="9331" xr:uid="{00000000-0005-0000-0000-000082C30000}"/>
    <cellStyle name="Anteckning 2 5 2 6 2" xfId="54604" xr:uid="{00000000-0005-0000-0000-000083C30000}"/>
    <cellStyle name="Anteckning 2 5 2 6 3" xfId="54605" xr:uid="{00000000-0005-0000-0000-000084C30000}"/>
    <cellStyle name="Anteckning 2 5 2 7" xfId="26828" xr:uid="{00000000-0005-0000-0000-000085C30000}"/>
    <cellStyle name="Anteckning 2 5 2 8" xfId="54606" xr:uid="{00000000-0005-0000-0000-000086C30000}"/>
    <cellStyle name="Anteckning 2 5 2_Tabell 6a K" xfId="22446" xr:uid="{00000000-0005-0000-0000-000087C30000}"/>
    <cellStyle name="Anteckning 2 5 3" xfId="658" xr:uid="{00000000-0005-0000-0000-000088C30000}"/>
    <cellStyle name="Anteckning 2 5 3 2" xfId="2176" xr:uid="{00000000-0005-0000-0000-000089C30000}"/>
    <cellStyle name="Anteckning 2 5 3 2 2" xfId="4368" xr:uid="{00000000-0005-0000-0000-00008AC30000}"/>
    <cellStyle name="Anteckning 2 5 3 2 2 2" xfId="8754" xr:uid="{00000000-0005-0000-0000-00008BC30000}"/>
    <cellStyle name="Anteckning 2 5 3 2 2 2 2" xfId="17639" xr:uid="{00000000-0005-0000-0000-00008CC30000}"/>
    <cellStyle name="Anteckning 2 5 3 2 2 2 2 2" xfId="54607" xr:uid="{00000000-0005-0000-0000-00008DC30000}"/>
    <cellStyle name="Anteckning 2 5 3 2 2 2 3" xfId="35136" xr:uid="{00000000-0005-0000-0000-00008EC30000}"/>
    <cellStyle name="Anteckning 2 5 3 2 2 2_Tabell 6a K" xfId="23983" xr:uid="{00000000-0005-0000-0000-00008FC30000}"/>
    <cellStyle name="Anteckning 2 5 3 2 2 3" xfId="13253" xr:uid="{00000000-0005-0000-0000-000090C30000}"/>
    <cellStyle name="Anteckning 2 5 3 2 2 4" xfId="30750" xr:uid="{00000000-0005-0000-0000-000091C30000}"/>
    <cellStyle name="Anteckning 2 5 3 2 2_Tabell 6a K" xfId="17949" xr:uid="{00000000-0005-0000-0000-000092C30000}"/>
    <cellStyle name="Anteckning 2 5 3 2 3" xfId="6561" xr:uid="{00000000-0005-0000-0000-000093C30000}"/>
    <cellStyle name="Anteckning 2 5 3 2 3 2" xfId="15446" xr:uid="{00000000-0005-0000-0000-000094C30000}"/>
    <cellStyle name="Anteckning 2 5 3 2 3 3" xfId="32943" xr:uid="{00000000-0005-0000-0000-000095C30000}"/>
    <cellStyle name="Anteckning 2 5 3 2 3_Tabell 6a K" xfId="23601" xr:uid="{00000000-0005-0000-0000-000096C30000}"/>
    <cellStyle name="Anteckning 2 5 3 2 4" xfId="11061" xr:uid="{00000000-0005-0000-0000-000097C30000}"/>
    <cellStyle name="Anteckning 2 5 3 2 4 2" xfId="54608" xr:uid="{00000000-0005-0000-0000-000098C30000}"/>
    <cellStyle name="Anteckning 2 5 3 2 4 3" xfId="54609" xr:uid="{00000000-0005-0000-0000-000099C30000}"/>
    <cellStyle name="Anteckning 2 5 3 2 5" xfId="28558" xr:uid="{00000000-0005-0000-0000-00009AC30000}"/>
    <cellStyle name="Anteckning 2 5 3 2 6" xfId="54610" xr:uid="{00000000-0005-0000-0000-00009BC30000}"/>
    <cellStyle name="Anteckning 2 5 3 2_Tabell 6a K" xfId="18351" xr:uid="{00000000-0005-0000-0000-00009CC30000}"/>
    <cellStyle name="Anteckning 2 5 3 3" xfId="2850" xr:uid="{00000000-0005-0000-0000-00009DC30000}"/>
    <cellStyle name="Anteckning 2 5 3 3 2" xfId="7236" xr:uid="{00000000-0005-0000-0000-00009EC30000}"/>
    <cellStyle name="Anteckning 2 5 3 3 2 2" xfId="16121" xr:uid="{00000000-0005-0000-0000-00009FC30000}"/>
    <cellStyle name="Anteckning 2 5 3 3 2 3" xfId="33618" xr:uid="{00000000-0005-0000-0000-0000A0C30000}"/>
    <cellStyle name="Anteckning 2 5 3 3 2_Tabell 6a K" xfId="23871" xr:uid="{00000000-0005-0000-0000-0000A1C30000}"/>
    <cellStyle name="Anteckning 2 5 3 3 3" xfId="11735" xr:uid="{00000000-0005-0000-0000-0000A2C30000}"/>
    <cellStyle name="Anteckning 2 5 3 3 3 2" xfId="54611" xr:uid="{00000000-0005-0000-0000-0000A3C30000}"/>
    <cellStyle name="Anteckning 2 5 3 3 3 2 2" xfId="54612" xr:uid="{00000000-0005-0000-0000-0000A4C30000}"/>
    <cellStyle name="Anteckning 2 5 3 3 3 3" xfId="54613" xr:uid="{00000000-0005-0000-0000-0000A5C30000}"/>
    <cellStyle name="Anteckning 2 5 3 3 4" xfId="29232" xr:uid="{00000000-0005-0000-0000-0000A6C30000}"/>
    <cellStyle name="Anteckning 2 5 3 3 5" xfId="54614" xr:uid="{00000000-0005-0000-0000-0000A7C30000}"/>
    <cellStyle name="Anteckning 2 5 3 3_Tabell 6a K" xfId="20731" xr:uid="{00000000-0005-0000-0000-0000A8C30000}"/>
    <cellStyle name="Anteckning 2 5 3 4" xfId="5043" xr:uid="{00000000-0005-0000-0000-0000A9C30000}"/>
    <cellStyle name="Anteckning 2 5 3 4 2" xfId="13928" xr:uid="{00000000-0005-0000-0000-0000AAC30000}"/>
    <cellStyle name="Anteckning 2 5 3 4 3" xfId="31425" xr:uid="{00000000-0005-0000-0000-0000ABC30000}"/>
    <cellStyle name="Anteckning 2 5 3 4_Tabell 6a K" xfId="24616" xr:uid="{00000000-0005-0000-0000-0000ACC30000}"/>
    <cellStyle name="Anteckning 2 5 3 5" xfId="9543" xr:uid="{00000000-0005-0000-0000-0000ADC30000}"/>
    <cellStyle name="Anteckning 2 5 3 5 2" xfId="54615" xr:uid="{00000000-0005-0000-0000-0000AEC30000}"/>
    <cellStyle name="Anteckning 2 5 3 5 3" xfId="54616" xr:uid="{00000000-0005-0000-0000-0000AFC30000}"/>
    <cellStyle name="Anteckning 2 5 3 6" xfId="27040" xr:uid="{00000000-0005-0000-0000-0000B0C30000}"/>
    <cellStyle name="Anteckning 2 5 3 7" xfId="54617" xr:uid="{00000000-0005-0000-0000-0000B1C30000}"/>
    <cellStyle name="Anteckning 2 5 3_Tabell 6a K" xfId="22868" xr:uid="{00000000-0005-0000-0000-0000B2C30000}"/>
    <cellStyle name="Anteckning 2 5 4" xfId="1082" xr:uid="{00000000-0005-0000-0000-0000B3C30000}"/>
    <cellStyle name="Anteckning 2 5 4 2" xfId="2177" xr:uid="{00000000-0005-0000-0000-0000B4C30000}"/>
    <cellStyle name="Anteckning 2 5 4 2 2" xfId="4369" xr:uid="{00000000-0005-0000-0000-0000B5C30000}"/>
    <cellStyle name="Anteckning 2 5 4 2 2 2" xfId="8755" xr:uid="{00000000-0005-0000-0000-0000B6C30000}"/>
    <cellStyle name="Anteckning 2 5 4 2 2 2 2" xfId="17640" xr:uid="{00000000-0005-0000-0000-0000B7C30000}"/>
    <cellStyle name="Anteckning 2 5 4 2 2 2 2 2" xfId="54618" xr:uid="{00000000-0005-0000-0000-0000B8C30000}"/>
    <cellStyle name="Anteckning 2 5 4 2 2 2 3" xfId="35137" xr:uid="{00000000-0005-0000-0000-0000B9C30000}"/>
    <cellStyle name="Anteckning 2 5 4 2 2 2_Tabell 6a K" xfId="25769" xr:uid="{00000000-0005-0000-0000-0000BAC30000}"/>
    <cellStyle name="Anteckning 2 5 4 2 2 3" xfId="13254" xr:uid="{00000000-0005-0000-0000-0000BBC30000}"/>
    <cellStyle name="Anteckning 2 5 4 2 2 4" xfId="30751" xr:uid="{00000000-0005-0000-0000-0000BCC30000}"/>
    <cellStyle name="Anteckning 2 5 4 2 2_Tabell 6a K" xfId="21760" xr:uid="{00000000-0005-0000-0000-0000BDC30000}"/>
    <cellStyle name="Anteckning 2 5 4 2 3" xfId="6562" xr:uid="{00000000-0005-0000-0000-0000BEC30000}"/>
    <cellStyle name="Anteckning 2 5 4 2 3 2" xfId="15447" xr:uid="{00000000-0005-0000-0000-0000BFC30000}"/>
    <cellStyle name="Anteckning 2 5 4 2 3 3" xfId="32944" xr:uid="{00000000-0005-0000-0000-0000C0C30000}"/>
    <cellStyle name="Anteckning 2 5 4 2 3_Tabell 6a K" xfId="23340" xr:uid="{00000000-0005-0000-0000-0000C1C30000}"/>
    <cellStyle name="Anteckning 2 5 4 2 4" xfId="11062" xr:uid="{00000000-0005-0000-0000-0000C2C30000}"/>
    <cellStyle name="Anteckning 2 5 4 2 4 2" xfId="54619" xr:uid="{00000000-0005-0000-0000-0000C3C30000}"/>
    <cellStyle name="Anteckning 2 5 4 2 4 3" xfId="54620" xr:uid="{00000000-0005-0000-0000-0000C4C30000}"/>
    <cellStyle name="Anteckning 2 5 4 2 5" xfId="28559" xr:uid="{00000000-0005-0000-0000-0000C5C30000}"/>
    <cellStyle name="Anteckning 2 5 4 2 6" xfId="54621" xr:uid="{00000000-0005-0000-0000-0000C6C30000}"/>
    <cellStyle name="Anteckning 2 5 4 2_Tabell 6a K" xfId="24434" xr:uid="{00000000-0005-0000-0000-0000C7C30000}"/>
    <cellStyle name="Anteckning 2 5 4 3" xfId="3274" xr:uid="{00000000-0005-0000-0000-0000C8C30000}"/>
    <cellStyle name="Anteckning 2 5 4 3 2" xfId="7660" xr:uid="{00000000-0005-0000-0000-0000C9C30000}"/>
    <cellStyle name="Anteckning 2 5 4 3 2 2" xfId="16545" xr:uid="{00000000-0005-0000-0000-0000CAC30000}"/>
    <cellStyle name="Anteckning 2 5 4 3 2 3" xfId="34042" xr:uid="{00000000-0005-0000-0000-0000CBC30000}"/>
    <cellStyle name="Anteckning 2 5 4 3 2_Tabell 6a K" xfId="20274" xr:uid="{00000000-0005-0000-0000-0000CCC30000}"/>
    <cellStyle name="Anteckning 2 5 4 3 3" xfId="12159" xr:uid="{00000000-0005-0000-0000-0000CDC30000}"/>
    <cellStyle name="Anteckning 2 5 4 3 3 2" xfId="54622" xr:uid="{00000000-0005-0000-0000-0000CEC30000}"/>
    <cellStyle name="Anteckning 2 5 4 3 3 2 2" xfId="54623" xr:uid="{00000000-0005-0000-0000-0000CFC30000}"/>
    <cellStyle name="Anteckning 2 5 4 3 3 3" xfId="54624" xr:uid="{00000000-0005-0000-0000-0000D0C30000}"/>
    <cellStyle name="Anteckning 2 5 4 3 4" xfId="29656" xr:uid="{00000000-0005-0000-0000-0000D1C30000}"/>
    <cellStyle name="Anteckning 2 5 4 3 5" xfId="54625" xr:uid="{00000000-0005-0000-0000-0000D2C30000}"/>
    <cellStyle name="Anteckning 2 5 4 3_Tabell 6a K" xfId="26041" xr:uid="{00000000-0005-0000-0000-0000D3C30000}"/>
    <cellStyle name="Anteckning 2 5 4 4" xfId="5467" xr:uid="{00000000-0005-0000-0000-0000D4C30000}"/>
    <cellStyle name="Anteckning 2 5 4 4 2" xfId="14352" xr:uid="{00000000-0005-0000-0000-0000D5C30000}"/>
    <cellStyle name="Anteckning 2 5 4 4 3" xfId="31849" xr:uid="{00000000-0005-0000-0000-0000D6C30000}"/>
    <cellStyle name="Anteckning 2 5 4 4_Tabell 6a K" xfId="20906" xr:uid="{00000000-0005-0000-0000-0000D7C30000}"/>
    <cellStyle name="Anteckning 2 5 4 5" xfId="9967" xr:uid="{00000000-0005-0000-0000-0000D8C30000}"/>
    <cellStyle name="Anteckning 2 5 4 5 2" xfId="54626" xr:uid="{00000000-0005-0000-0000-0000D9C30000}"/>
    <cellStyle name="Anteckning 2 5 4 5 3" xfId="54627" xr:uid="{00000000-0005-0000-0000-0000DAC30000}"/>
    <cellStyle name="Anteckning 2 5 4 6" xfId="27464" xr:uid="{00000000-0005-0000-0000-0000DBC30000}"/>
    <cellStyle name="Anteckning 2 5 4 7" xfId="54628" xr:uid="{00000000-0005-0000-0000-0000DCC30000}"/>
    <cellStyle name="Anteckning 2 5 4_Tabell 6a K" xfId="24633" xr:uid="{00000000-0005-0000-0000-0000DDC30000}"/>
    <cellStyle name="Anteckning 2 5 5" xfId="2173" xr:uid="{00000000-0005-0000-0000-0000DEC30000}"/>
    <cellStyle name="Anteckning 2 5 5 2" xfId="4365" xr:uid="{00000000-0005-0000-0000-0000DFC30000}"/>
    <cellStyle name="Anteckning 2 5 5 2 2" xfId="8751" xr:uid="{00000000-0005-0000-0000-0000E0C30000}"/>
    <cellStyle name="Anteckning 2 5 5 2 2 2" xfId="17636" xr:uid="{00000000-0005-0000-0000-0000E1C30000}"/>
    <cellStyle name="Anteckning 2 5 5 2 2 2 2" xfId="54629" xr:uid="{00000000-0005-0000-0000-0000E2C30000}"/>
    <cellStyle name="Anteckning 2 5 5 2 2 3" xfId="35133" xr:uid="{00000000-0005-0000-0000-0000E3C30000}"/>
    <cellStyle name="Anteckning 2 5 5 2 2_Tabell 6a K" xfId="24680" xr:uid="{00000000-0005-0000-0000-0000E4C30000}"/>
    <cellStyle name="Anteckning 2 5 5 2 3" xfId="13250" xr:uid="{00000000-0005-0000-0000-0000E5C30000}"/>
    <cellStyle name="Anteckning 2 5 5 2 4" xfId="30747" xr:uid="{00000000-0005-0000-0000-0000E6C30000}"/>
    <cellStyle name="Anteckning 2 5 5 2_Tabell 6a K" xfId="25266" xr:uid="{00000000-0005-0000-0000-0000E7C30000}"/>
    <cellStyle name="Anteckning 2 5 5 3" xfId="6558" xr:uid="{00000000-0005-0000-0000-0000E8C30000}"/>
    <cellStyle name="Anteckning 2 5 5 3 2" xfId="15443" xr:uid="{00000000-0005-0000-0000-0000E9C30000}"/>
    <cellStyle name="Anteckning 2 5 5 3 3" xfId="32940" xr:uid="{00000000-0005-0000-0000-0000EAC30000}"/>
    <cellStyle name="Anteckning 2 5 5 3_Tabell 6a K" xfId="20021" xr:uid="{00000000-0005-0000-0000-0000EBC30000}"/>
    <cellStyle name="Anteckning 2 5 5 4" xfId="11058" xr:uid="{00000000-0005-0000-0000-0000ECC30000}"/>
    <cellStyle name="Anteckning 2 5 5 4 2" xfId="54630" xr:uid="{00000000-0005-0000-0000-0000EDC30000}"/>
    <cellStyle name="Anteckning 2 5 5 4 3" xfId="54631" xr:uid="{00000000-0005-0000-0000-0000EEC30000}"/>
    <cellStyle name="Anteckning 2 5 5 5" xfId="28555" xr:uid="{00000000-0005-0000-0000-0000EFC30000}"/>
    <cellStyle name="Anteckning 2 5 5 6" xfId="54632" xr:uid="{00000000-0005-0000-0000-0000F0C30000}"/>
    <cellStyle name="Anteckning 2 5 5_Tabell 6a K" xfId="20404" xr:uid="{00000000-0005-0000-0000-0000F1C30000}"/>
    <cellStyle name="Anteckning 2 5 6" xfId="2426" xr:uid="{00000000-0005-0000-0000-0000F2C30000}"/>
    <cellStyle name="Anteckning 2 5 6 2" xfId="6812" xr:uid="{00000000-0005-0000-0000-0000F3C30000}"/>
    <cellStyle name="Anteckning 2 5 6 2 2" xfId="15697" xr:uid="{00000000-0005-0000-0000-0000F4C30000}"/>
    <cellStyle name="Anteckning 2 5 6 2 3" xfId="33194" xr:uid="{00000000-0005-0000-0000-0000F5C30000}"/>
    <cellStyle name="Anteckning 2 5 6 2_Tabell 6a K" xfId="18639" xr:uid="{00000000-0005-0000-0000-0000F6C30000}"/>
    <cellStyle name="Anteckning 2 5 6 3" xfId="11311" xr:uid="{00000000-0005-0000-0000-0000F7C30000}"/>
    <cellStyle name="Anteckning 2 5 6 3 2" xfId="54633" xr:uid="{00000000-0005-0000-0000-0000F8C30000}"/>
    <cellStyle name="Anteckning 2 5 6 3 2 2" xfId="54634" xr:uid="{00000000-0005-0000-0000-0000F9C30000}"/>
    <cellStyle name="Anteckning 2 5 6 3 3" xfId="54635" xr:uid="{00000000-0005-0000-0000-0000FAC30000}"/>
    <cellStyle name="Anteckning 2 5 6 4" xfId="28808" xr:uid="{00000000-0005-0000-0000-0000FBC30000}"/>
    <cellStyle name="Anteckning 2 5 6 5" xfId="54636" xr:uid="{00000000-0005-0000-0000-0000FCC30000}"/>
    <cellStyle name="Anteckning 2 5 6_Tabell 6a K" xfId="21830" xr:uid="{00000000-0005-0000-0000-0000FDC30000}"/>
    <cellStyle name="Anteckning 2 5 7" xfId="4619" xr:uid="{00000000-0005-0000-0000-0000FEC30000}"/>
    <cellStyle name="Anteckning 2 5 7 2" xfId="13504" xr:uid="{00000000-0005-0000-0000-0000FFC30000}"/>
    <cellStyle name="Anteckning 2 5 7 3" xfId="31001" xr:uid="{00000000-0005-0000-0000-000000C40000}"/>
    <cellStyle name="Anteckning 2 5 7_Tabell 6a K" xfId="23339" xr:uid="{00000000-0005-0000-0000-000001C40000}"/>
    <cellStyle name="Anteckning 2 5 8" xfId="9119" xr:uid="{00000000-0005-0000-0000-000002C40000}"/>
    <cellStyle name="Anteckning 2 5 8 2" xfId="54637" xr:uid="{00000000-0005-0000-0000-000003C40000}"/>
    <cellStyle name="Anteckning 2 5 8 3" xfId="54638" xr:uid="{00000000-0005-0000-0000-000004C40000}"/>
    <cellStyle name="Anteckning 2 5 9" xfId="26616" xr:uid="{00000000-0005-0000-0000-000005C40000}"/>
    <cellStyle name="Anteckning 2 5_Tabell 6a K" xfId="20369" xr:uid="{00000000-0005-0000-0000-000006C40000}"/>
    <cellStyle name="Anteckning 2 6" xfId="367" xr:uid="{00000000-0005-0000-0000-000007C40000}"/>
    <cellStyle name="Anteckning 2 6 2" xfId="791" xr:uid="{00000000-0005-0000-0000-000008C40000}"/>
    <cellStyle name="Anteckning 2 6 2 2" xfId="2179" xr:uid="{00000000-0005-0000-0000-000009C40000}"/>
    <cellStyle name="Anteckning 2 6 2 2 2" xfId="4371" xr:uid="{00000000-0005-0000-0000-00000AC40000}"/>
    <cellStyle name="Anteckning 2 6 2 2 2 2" xfId="8757" xr:uid="{00000000-0005-0000-0000-00000BC40000}"/>
    <cellStyle name="Anteckning 2 6 2 2 2 2 2" xfId="17642" xr:uid="{00000000-0005-0000-0000-00000CC40000}"/>
    <cellStyle name="Anteckning 2 6 2 2 2 2 2 2" xfId="54639" xr:uid="{00000000-0005-0000-0000-00000DC40000}"/>
    <cellStyle name="Anteckning 2 6 2 2 2 2 3" xfId="35139" xr:uid="{00000000-0005-0000-0000-00000EC40000}"/>
    <cellStyle name="Anteckning 2 6 2 2 2 2_Tabell 6a K" xfId="8976" xr:uid="{00000000-0005-0000-0000-00000FC40000}"/>
    <cellStyle name="Anteckning 2 6 2 2 2 3" xfId="13256" xr:uid="{00000000-0005-0000-0000-000010C40000}"/>
    <cellStyle name="Anteckning 2 6 2 2 2 4" xfId="30753" xr:uid="{00000000-0005-0000-0000-000011C40000}"/>
    <cellStyle name="Anteckning 2 6 2 2 2_Tabell 6a K" xfId="21190" xr:uid="{00000000-0005-0000-0000-000012C40000}"/>
    <cellStyle name="Anteckning 2 6 2 2 3" xfId="6564" xr:uid="{00000000-0005-0000-0000-000013C40000}"/>
    <cellStyle name="Anteckning 2 6 2 2 3 2" xfId="15449" xr:uid="{00000000-0005-0000-0000-000014C40000}"/>
    <cellStyle name="Anteckning 2 6 2 2 3 3" xfId="32946" xr:uid="{00000000-0005-0000-0000-000015C40000}"/>
    <cellStyle name="Anteckning 2 6 2 2 3_Tabell 6a K" xfId="24468" xr:uid="{00000000-0005-0000-0000-000016C40000}"/>
    <cellStyle name="Anteckning 2 6 2 2 4" xfId="11064" xr:uid="{00000000-0005-0000-0000-000017C40000}"/>
    <cellStyle name="Anteckning 2 6 2 2 4 2" xfId="54640" xr:uid="{00000000-0005-0000-0000-000018C40000}"/>
    <cellStyle name="Anteckning 2 6 2 2 4 3" xfId="54641" xr:uid="{00000000-0005-0000-0000-000019C40000}"/>
    <cellStyle name="Anteckning 2 6 2 2 5" xfId="28561" xr:uid="{00000000-0005-0000-0000-00001AC40000}"/>
    <cellStyle name="Anteckning 2 6 2 2 6" xfId="54642" xr:uid="{00000000-0005-0000-0000-00001BC40000}"/>
    <cellStyle name="Anteckning 2 6 2 2_Tabell 6a K" xfId="24804" xr:uid="{00000000-0005-0000-0000-00001CC40000}"/>
    <cellStyle name="Anteckning 2 6 2 3" xfId="2983" xr:uid="{00000000-0005-0000-0000-00001DC40000}"/>
    <cellStyle name="Anteckning 2 6 2 3 2" xfId="7369" xr:uid="{00000000-0005-0000-0000-00001EC40000}"/>
    <cellStyle name="Anteckning 2 6 2 3 2 2" xfId="16254" xr:uid="{00000000-0005-0000-0000-00001FC40000}"/>
    <cellStyle name="Anteckning 2 6 2 3 2 3" xfId="33751" xr:uid="{00000000-0005-0000-0000-000020C40000}"/>
    <cellStyle name="Anteckning 2 6 2 3 2_Tabell 6a K" xfId="24711" xr:uid="{00000000-0005-0000-0000-000021C40000}"/>
    <cellStyle name="Anteckning 2 6 2 3 3" xfId="11868" xr:uid="{00000000-0005-0000-0000-000022C40000}"/>
    <cellStyle name="Anteckning 2 6 2 3 3 2" xfId="54643" xr:uid="{00000000-0005-0000-0000-000023C40000}"/>
    <cellStyle name="Anteckning 2 6 2 3 3 2 2" xfId="54644" xr:uid="{00000000-0005-0000-0000-000024C40000}"/>
    <cellStyle name="Anteckning 2 6 2 3 3 3" xfId="54645" xr:uid="{00000000-0005-0000-0000-000025C40000}"/>
    <cellStyle name="Anteckning 2 6 2 3 4" xfId="29365" xr:uid="{00000000-0005-0000-0000-000026C40000}"/>
    <cellStyle name="Anteckning 2 6 2 3 5" xfId="54646" xr:uid="{00000000-0005-0000-0000-000027C40000}"/>
    <cellStyle name="Anteckning 2 6 2 3_Tabell 6a K" xfId="22901" xr:uid="{00000000-0005-0000-0000-000028C40000}"/>
    <cellStyle name="Anteckning 2 6 2 4" xfId="5176" xr:uid="{00000000-0005-0000-0000-000029C40000}"/>
    <cellStyle name="Anteckning 2 6 2 4 2" xfId="14061" xr:uid="{00000000-0005-0000-0000-00002AC40000}"/>
    <cellStyle name="Anteckning 2 6 2 4 3" xfId="31558" xr:uid="{00000000-0005-0000-0000-00002BC40000}"/>
    <cellStyle name="Anteckning 2 6 2 4_Tabell 6a K" xfId="18316" xr:uid="{00000000-0005-0000-0000-00002CC40000}"/>
    <cellStyle name="Anteckning 2 6 2 5" xfId="9676" xr:uid="{00000000-0005-0000-0000-00002DC40000}"/>
    <cellStyle name="Anteckning 2 6 2 5 2" xfId="54647" xr:uid="{00000000-0005-0000-0000-00002EC40000}"/>
    <cellStyle name="Anteckning 2 6 2 5 3" xfId="54648" xr:uid="{00000000-0005-0000-0000-00002FC40000}"/>
    <cellStyle name="Anteckning 2 6 2 6" xfId="27173" xr:uid="{00000000-0005-0000-0000-000030C40000}"/>
    <cellStyle name="Anteckning 2 6 2 7" xfId="54649" xr:uid="{00000000-0005-0000-0000-000031C40000}"/>
    <cellStyle name="Anteckning 2 6 2_Tabell 6a K" xfId="24139" xr:uid="{00000000-0005-0000-0000-000032C40000}"/>
    <cellStyle name="Anteckning 2 6 3" xfId="2178" xr:uid="{00000000-0005-0000-0000-000033C40000}"/>
    <cellStyle name="Anteckning 2 6 3 2" xfId="4370" xr:uid="{00000000-0005-0000-0000-000034C40000}"/>
    <cellStyle name="Anteckning 2 6 3 2 2" xfId="8756" xr:uid="{00000000-0005-0000-0000-000035C40000}"/>
    <cellStyle name="Anteckning 2 6 3 2 2 2" xfId="17641" xr:uid="{00000000-0005-0000-0000-000036C40000}"/>
    <cellStyle name="Anteckning 2 6 3 2 2 2 2" xfId="54650" xr:uid="{00000000-0005-0000-0000-000037C40000}"/>
    <cellStyle name="Anteckning 2 6 3 2 2 3" xfId="35138" xr:uid="{00000000-0005-0000-0000-000038C40000}"/>
    <cellStyle name="Anteckning 2 6 3 2 2_Tabell 6a K" xfId="23413" xr:uid="{00000000-0005-0000-0000-000039C40000}"/>
    <cellStyle name="Anteckning 2 6 3 2 3" xfId="13255" xr:uid="{00000000-0005-0000-0000-00003AC40000}"/>
    <cellStyle name="Anteckning 2 6 3 2 4" xfId="30752" xr:uid="{00000000-0005-0000-0000-00003BC40000}"/>
    <cellStyle name="Anteckning 2 6 3 2_Tabell 6a K" xfId="18841" xr:uid="{00000000-0005-0000-0000-00003CC40000}"/>
    <cellStyle name="Anteckning 2 6 3 3" xfId="6563" xr:uid="{00000000-0005-0000-0000-00003DC40000}"/>
    <cellStyle name="Anteckning 2 6 3 3 2" xfId="15448" xr:uid="{00000000-0005-0000-0000-00003EC40000}"/>
    <cellStyle name="Anteckning 2 6 3 3 3" xfId="32945" xr:uid="{00000000-0005-0000-0000-00003FC40000}"/>
    <cellStyle name="Anteckning 2 6 3 3_Tabell 6a K" xfId="18518" xr:uid="{00000000-0005-0000-0000-000040C40000}"/>
    <cellStyle name="Anteckning 2 6 3 4" xfId="11063" xr:uid="{00000000-0005-0000-0000-000041C40000}"/>
    <cellStyle name="Anteckning 2 6 3 4 2" xfId="54651" xr:uid="{00000000-0005-0000-0000-000042C40000}"/>
    <cellStyle name="Anteckning 2 6 3 4 3" xfId="54652" xr:uid="{00000000-0005-0000-0000-000043C40000}"/>
    <cellStyle name="Anteckning 2 6 3 5" xfId="28560" xr:uid="{00000000-0005-0000-0000-000044C40000}"/>
    <cellStyle name="Anteckning 2 6 3 6" xfId="54653" xr:uid="{00000000-0005-0000-0000-000045C40000}"/>
    <cellStyle name="Anteckning 2 6 3_Tabell 6a K" xfId="17942" xr:uid="{00000000-0005-0000-0000-000046C40000}"/>
    <cellStyle name="Anteckning 2 6 4" xfId="2559" xr:uid="{00000000-0005-0000-0000-000047C40000}"/>
    <cellStyle name="Anteckning 2 6 4 2" xfId="6945" xr:uid="{00000000-0005-0000-0000-000048C40000}"/>
    <cellStyle name="Anteckning 2 6 4 2 2" xfId="15830" xr:uid="{00000000-0005-0000-0000-000049C40000}"/>
    <cellStyle name="Anteckning 2 6 4 2 3" xfId="33327" xr:uid="{00000000-0005-0000-0000-00004AC40000}"/>
    <cellStyle name="Anteckning 2 6 4 2_Tabell 6a K" xfId="18999" xr:uid="{00000000-0005-0000-0000-00004BC40000}"/>
    <cellStyle name="Anteckning 2 6 4 3" xfId="11444" xr:uid="{00000000-0005-0000-0000-00004CC40000}"/>
    <cellStyle name="Anteckning 2 6 4 3 2" xfId="54654" xr:uid="{00000000-0005-0000-0000-00004DC40000}"/>
    <cellStyle name="Anteckning 2 6 4 3 2 2" xfId="54655" xr:uid="{00000000-0005-0000-0000-00004EC40000}"/>
    <cellStyle name="Anteckning 2 6 4 3 3" xfId="54656" xr:uid="{00000000-0005-0000-0000-00004FC40000}"/>
    <cellStyle name="Anteckning 2 6 4 4" xfId="28941" xr:uid="{00000000-0005-0000-0000-000050C40000}"/>
    <cellStyle name="Anteckning 2 6 4 5" xfId="54657" xr:uid="{00000000-0005-0000-0000-000051C40000}"/>
    <cellStyle name="Anteckning 2 6 4_Tabell 6a K" xfId="22295" xr:uid="{00000000-0005-0000-0000-000052C40000}"/>
    <cellStyle name="Anteckning 2 6 5" xfId="4752" xr:uid="{00000000-0005-0000-0000-000053C40000}"/>
    <cellStyle name="Anteckning 2 6 5 2" xfId="13637" xr:uid="{00000000-0005-0000-0000-000054C40000}"/>
    <cellStyle name="Anteckning 2 6 5 3" xfId="31134" xr:uid="{00000000-0005-0000-0000-000055C40000}"/>
    <cellStyle name="Anteckning 2 6 5_Tabell 6a K" xfId="22541" xr:uid="{00000000-0005-0000-0000-000056C40000}"/>
    <cellStyle name="Anteckning 2 6 6" xfId="9252" xr:uid="{00000000-0005-0000-0000-000057C40000}"/>
    <cellStyle name="Anteckning 2 6 6 2" xfId="54658" xr:uid="{00000000-0005-0000-0000-000058C40000}"/>
    <cellStyle name="Anteckning 2 6 6 3" xfId="54659" xr:uid="{00000000-0005-0000-0000-000059C40000}"/>
    <cellStyle name="Anteckning 2 6 7" xfId="26749" xr:uid="{00000000-0005-0000-0000-00005AC40000}"/>
    <cellStyle name="Anteckning 2 6 8" xfId="54660" xr:uid="{00000000-0005-0000-0000-00005BC40000}"/>
    <cellStyle name="Anteckning 2 6_Tabell 6a K" xfId="21701" xr:uid="{00000000-0005-0000-0000-00005CC40000}"/>
    <cellStyle name="Anteckning 2 7" xfId="579" xr:uid="{00000000-0005-0000-0000-00005DC40000}"/>
    <cellStyle name="Anteckning 2 7 2" xfId="2180" xr:uid="{00000000-0005-0000-0000-00005EC40000}"/>
    <cellStyle name="Anteckning 2 7 2 2" xfId="4372" xr:uid="{00000000-0005-0000-0000-00005FC40000}"/>
    <cellStyle name="Anteckning 2 7 2 2 2" xfId="8758" xr:uid="{00000000-0005-0000-0000-000060C40000}"/>
    <cellStyle name="Anteckning 2 7 2 2 2 2" xfId="17643" xr:uid="{00000000-0005-0000-0000-000061C40000}"/>
    <cellStyle name="Anteckning 2 7 2 2 2 2 2" xfId="54661" xr:uid="{00000000-0005-0000-0000-000062C40000}"/>
    <cellStyle name="Anteckning 2 7 2 2 2 3" xfId="35140" xr:uid="{00000000-0005-0000-0000-000063C40000}"/>
    <cellStyle name="Anteckning 2 7 2 2 2_Tabell 6a K" xfId="21271" xr:uid="{00000000-0005-0000-0000-000064C40000}"/>
    <cellStyle name="Anteckning 2 7 2 2 3" xfId="13257" xr:uid="{00000000-0005-0000-0000-000065C40000}"/>
    <cellStyle name="Anteckning 2 7 2 2 4" xfId="30754" xr:uid="{00000000-0005-0000-0000-000066C40000}"/>
    <cellStyle name="Anteckning 2 7 2 2_Tabell 6a K" xfId="22215" xr:uid="{00000000-0005-0000-0000-000067C40000}"/>
    <cellStyle name="Anteckning 2 7 2 3" xfId="6565" xr:uid="{00000000-0005-0000-0000-000068C40000}"/>
    <cellStyle name="Anteckning 2 7 2 3 2" xfId="15450" xr:uid="{00000000-0005-0000-0000-000069C40000}"/>
    <cellStyle name="Anteckning 2 7 2 3 3" xfId="32947" xr:uid="{00000000-0005-0000-0000-00006AC40000}"/>
    <cellStyle name="Anteckning 2 7 2 3_Tabell 6a K" xfId="24309" xr:uid="{00000000-0005-0000-0000-00006BC40000}"/>
    <cellStyle name="Anteckning 2 7 2 4" xfId="11065" xr:uid="{00000000-0005-0000-0000-00006CC40000}"/>
    <cellStyle name="Anteckning 2 7 2 4 2" xfId="54662" xr:uid="{00000000-0005-0000-0000-00006DC40000}"/>
    <cellStyle name="Anteckning 2 7 2 4 3" xfId="54663" xr:uid="{00000000-0005-0000-0000-00006EC40000}"/>
    <cellStyle name="Anteckning 2 7 2 5" xfId="28562" xr:uid="{00000000-0005-0000-0000-00006FC40000}"/>
    <cellStyle name="Anteckning 2 7 2 6" xfId="54664" xr:uid="{00000000-0005-0000-0000-000070C40000}"/>
    <cellStyle name="Anteckning 2 7 2_Tabell 6a K" xfId="19864" xr:uid="{00000000-0005-0000-0000-000071C40000}"/>
    <cellStyle name="Anteckning 2 7 3" xfId="2771" xr:uid="{00000000-0005-0000-0000-000072C40000}"/>
    <cellStyle name="Anteckning 2 7 3 2" xfId="7157" xr:uid="{00000000-0005-0000-0000-000073C40000}"/>
    <cellStyle name="Anteckning 2 7 3 2 2" xfId="16042" xr:uid="{00000000-0005-0000-0000-000074C40000}"/>
    <cellStyle name="Anteckning 2 7 3 2 3" xfId="33539" xr:uid="{00000000-0005-0000-0000-000075C40000}"/>
    <cellStyle name="Anteckning 2 7 3 2_Tabell 6a K" xfId="25509" xr:uid="{00000000-0005-0000-0000-000076C40000}"/>
    <cellStyle name="Anteckning 2 7 3 3" xfId="11656" xr:uid="{00000000-0005-0000-0000-000077C40000}"/>
    <cellStyle name="Anteckning 2 7 3 3 2" xfId="54665" xr:uid="{00000000-0005-0000-0000-000078C40000}"/>
    <cellStyle name="Anteckning 2 7 3 3 2 2" xfId="54666" xr:uid="{00000000-0005-0000-0000-000079C40000}"/>
    <cellStyle name="Anteckning 2 7 3 3 3" xfId="54667" xr:uid="{00000000-0005-0000-0000-00007AC40000}"/>
    <cellStyle name="Anteckning 2 7 3 4" xfId="29153" xr:uid="{00000000-0005-0000-0000-00007BC40000}"/>
    <cellStyle name="Anteckning 2 7 3 5" xfId="54668" xr:uid="{00000000-0005-0000-0000-00007CC40000}"/>
    <cellStyle name="Anteckning 2 7 3_Tabell 6a K" xfId="18221" xr:uid="{00000000-0005-0000-0000-00007DC40000}"/>
    <cellStyle name="Anteckning 2 7 4" xfId="4964" xr:uid="{00000000-0005-0000-0000-00007EC40000}"/>
    <cellStyle name="Anteckning 2 7 4 2" xfId="13849" xr:uid="{00000000-0005-0000-0000-00007FC40000}"/>
    <cellStyle name="Anteckning 2 7 4 3" xfId="31346" xr:uid="{00000000-0005-0000-0000-000080C40000}"/>
    <cellStyle name="Anteckning 2 7 4_Tabell 6a K" xfId="19531" xr:uid="{00000000-0005-0000-0000-000081C40000}"/>
    <cellStyle name="Anteckning 2 7 5" xfId="9464" xr:uid="{00000000-0005-0000-0000-000082C40000}"/>
    <cellStyle name="Anteckning 2 7 5 2" xfId="54669" xr:uid="{00000000-0005-0000-0000-000083C40000}"/>
    <cellStyle name="Anteckning 2 7 5 3" xfId="54670" xr:uid="{00000000-0005-0000-0000-000084C40000}"/>
    <cellStyle name="Anteckning 2 7 6" xfId="26961" xr:uid="{00000000-0005-0000-0000-000085C40000}"/>
    <cellStyle name="Anteckning 2 7 7" xfId="54671" xr:uid="{00000000-0005-0000-0000-000086C40000}"/>
    <cellStyle name="Anteckning 2 7_Tabell 6a K" xfId="19797" xr:uid="{00000000-0005-0000-0000-000087C40000}"/>
    <cellStyle name="Anteckning 2 8" xfId="1003" xr:uid="{00000000-0005-0000-0000-000088C40000}"/>
    <cellStyle name="Anteckning 2 8 2" xfId="2181" xr:uid="{00000000-0005-0000-0000-000089C40000}"/>
    <cellStyle name="Anteckning 2 8 2 2" xfId="4373" xr:uid="{00000000-0005-0000-0000-00008AC40000}"/>
    <cellStyle name="Anteckning 2 8 2 2 2" xfId="8759" xr:uid="{00000000-0005-0000-0000-00008BC40000}"/>
    <cellStyle name="Anteckning 2 8 2 2 2 2" xfId="17644" xr:uid="{00000000-0005-0000-0000-00008CC40000}"/>
    <cellStyle name="Anteckning 2 8 2 2 2 2 2" xfId="54672" xr:uid="{00000000-0005-0000-0000-00008DC40000}"/>
    <cellStyle name="Anteckning 2 8 2 2 2 3" xfId="35141" xr:uid="{00000000-0005-0000-0000-00008EC40000}"/>
    <cellStyle name="Anteckning 2 8 2 2 2_Tabell 6a K" xfId="26094" xr:uid="{00000000-0005-0000-0000-00008FC40000}"/>
    <cellStyle name="Anteckning 2 8 2 2 3" xfId="13258" xr:uid="{00000000-0005-0000-0000-000090C40000}"/>
    <cellStyle name="Anteckning 2 8 2 2 4" xfId="30755" xr:uid="{00000000-0005-0000-0000-000091C40000}"/>
    <cellStyle name="Anteckning 2 8 2 2_Tabell 6a K" xfId="23391" xr:uid="{00000000-0005-0000-0000-000092C40000}"/>
    <cellStyle name="Anteckning 2 8 2 3" xfId="6566" xr:uid="{00000000-0005-0000-0000-000093C40000}"/>
    <cellStyle name="Anteckning 2 8 2 3 2" xfId="15451" xr:uid="{00000000-0005-0000-0000-000094C40000}"/>
    <cellStyle name="Anteckning 2 8 2 3 3" xfId="32948" xr:uid="{00000000-0005-0000-0000-000095C40000}"/>
    <cellStyle name="Anteckning 2 8 2 3_Tabell 6a K" xfId="18009" xr:uid="{00000000-0005-0000-0000-000096C40000}"/>
    <cellStyle name="Anteckning 2 8 2 4" xfId="11066" xr:uid="{00000000-0005-0000-0000-000097C40000}"/>
    <cellStyle name="Anteckning 2 8 2 4 2" xfId="54673" xr:uid="{00000000-0005-0000-0000-000098C40000}"/>
    <cellStyle name="Anteckning 2 8 2 4 3" xfId="54674" xr:uid="{00000000-0005-0000-0000-000099C40000}"/>
    <cellStyle name="Anteckning 2 8 2 5" xfId="28563" xr:uid="{00000000-0005-0000-0000-00009AC40000}"/>
    <cellStyle name="Anteckning 2 8 2 6" xfId="54675" xr:uid="{00000000-0005-0000-0000-00009BC40000}"/>
    <cellStyle name="Anteckning 2 8 2_Tabell 6a K" xfId="24352" xr:uid="{00000000-0005-0000-0000-00009CC40000}"/>
    <cellStyle name="Anteckning 2 8 3" xfId="3195" xr:uid="{00000000-0005-0000-0000-00009DC40000}"/>
    <cellStyle name="Anteckning 2 8 3 2" xfId="7581" xr:uid="{00000000-0005-0000-0000-00009EC40000}"/>
    <cellStyle name="Anteckning 2 8 3 2 2" xfId="16466" xr:uid="{00000000-0005-0000-0000-00009FC40000}"/>
    <cellStyle name="Anteckning 2 8 3 2 3" xfId="33963" xr:uid="{00000000-0005-0000-0000-0000A0C40000}"/>
    <cellStyle name="Anteckning 2 8 3 2_Tabell 6a K" xfId="18410" xr:uid="{00000000-0005-0000-0000-0000A1C40000}"/>
    <cellStyle name="Anteckning 2 8 3 3" xfId="12080" xr:uid="{00000000-0005-0000-0000-0000A2C40000}"/>
    <cellStyle name="Anteckning 2 8 3 3 2" xfId="54676" xr:uid="{00000000-0005-0000-0000-0000A3C40000}"/>
    <cellStyle name="Anteckning 2 8 3 3 2 2" xfId="54677" xr:uid="{00000000-0005-0000-0000-0000A4C40000}"/>
    <cellStyle name="Anteckning 2 8 3 3 3" xfId="54678" xr:uid="{00000000-0005-0000-0000-0000A5C40000}"/>
    <cellStyle name="Anteckning 2 8 3 4" xfId="29577" xr:uid="{00000000-0005-0000-0000-0000A6C40000}"/>
    <cellStyle name="Anteckning 2 8 3 5" xfId="54679" xr:uid="{00000000-0005-0000-0000-0000A7C40000}"/>
    <cellStyle name="Anteckning 2 8 3_Tabell 6a K" xfId="21169" xr:uid="{00000000-0005-0000-0000-0000A8C40000}"/>
    <cellStyle name="Anteckning 2 8 4" xfId="5388" xr:uid="{00000000-0005-0000-0000-0000A9C40000}"/>
    <cellStyle name="Anteckning 2 8 4 2" xfId="14273" xr:uid="{00000000-0005-0000-0000-0000AAC40000}"/>
    <cellStyle name="Anteckning 2 8 4 3" xfId="31770" xr:uid="{00000000-0005-0000-0000-0000ABC40000}"/>
    <cellStyle name="Anteckning 2 8 4_Tabell 6a K" xfId="21967" xr:uid="{00000000-0005-0000-0000-0000ACC40000}"/>
    <cellStyle name="Anteckning 2 8 5" xfId="9888" xr:uid="{00000000-0005-0000-0000-0000ADC40000}"/>
    <cellStyle name="Anteckning 2 8 5 2" xfId="54680" xr:uid="{00000000-0005-0000-0000-0000AEC40000}"/>
    <cellStyle name="Anteckning 2 8 5 3" xfId="54681" xr:uid="{00000000-0005-0000-0000-0000AFC40000}"/>
    <cellStyle name="Anteckning 2 8 6" xfId="27385" xr:uid="{00000000-0005-0000-0000-0000B0C40000}"/>
    <cellStyle name="Anteckning 2 8 7" xfId="54682" xr:uid="{00000000-0005-0000-0000-0000B1C40000}"/>
    <cellStyle name="Anteckning 2 8_Tabell 6a K" xfId="26310" xr:uid="{00000000-0005-0000-0000-0000B2C40000}"/>
    <cellStyle name="Anteckning 2 9" xfId="2142" xr:uid="{00000000-0005-0000-0000-0000B3C40000}"/>
    <cellStyle name="Anteckning 2 9 2" xfId="4334" xr:uid="{00000000-0005-0000-0000-0000B4C40000}"/>
    <cellStyle name="Anteckning 2 9 2 2" xfId="8720" xr:uid="{00000000-0005-0000-0000-0000B5C40000}"/>
    <cellStyle name="Anteckning 2 9 2 2 2" xfId="17605" xr:uid="{00000000-0005-0000-0000-0000B6C40000}"/>
    <cellStyle name="Anteckning 2 9 2 2 2 2" xfId="54683" xr:uid="{00000000-0005-0000-0000-0000B7C40000}"/>
    <cellStyle name="Anteckning 2 9 2 2 3" xfId="35102" xr:uid="{00000000-0005-0000-0000-0000B8C40000}"/>
    <cellStyle name="Anteckning 2 9 2 2_Tabell 6a K" xfId="20224" xr:uid="{00000000-0005-0000-0000-0000B9C40000}"/>
    <cellStyle name="Anteckning 2 9 2 3" xfId="13219" xr:uid="{00000000-0005-0000-0000-0000BAC40000}"/>
    <cellStyle name="Anteckning 2 9 2 4" xfId="30716" xr:uid="{00000000-0005-0000-0000-0000BBC40000}"/>
    <cellStyle name="Anteckning 2 9 2_Tabell 6a K" xfId="26406" xr:uid="{00000000-0005-0000-0000-0000BCC40000}"/>
    <cellStyle name="Anteckning 2 9 3" xfId="6527" xr:uid="{00000000-0005-0000-0000-0000BDC40000}"/>
    <cellStyle name="Anteckning 2 9 3 2" xfId="15412" xr:uid="{00000000-0005-0000-0000-0000BEC40000}"/>
    <cellStyle name="Anteckning 2 9 3 3" xfId="32909" xr:uid="{00000000-0005-0000-0000-0000BFC40000}"/>
    <cellStyle name="Anteckning 2 9 3_Tabell 6a K" xfId="20625" xr:uid="{00000000-0005-0000-0000-0000C0C40000}"/>
    <cellStyle name="Anteckning 2 9 4" xfId="11027" xr:uid="{00000000-0005-0000-0000-0000C1C40000}"/>
    <cellStyle name="Anteckning 2 9 4 2" xfId="54684" xr:uid="{00000000-0005-0000-0000-0000C2C40000}"/>
    <cellStyle name="Anteckning 2 9 4 3" xfId="54685" xr:uid="{00000000-0005-0000-0000-0000C3C40000}"/>
    <cellStyle name="Anteckning 2 9 5" xfId="28524" xr:uid="{00000000-0005-0000-0000-0000C4C40000}"/>
    <cellStyle name="Anteckning 2 9 6" xfId="54686" xr:uid="{00000000-0005-0000-0000-0000C5C40000}"/>
    <cellStyle name="Anteckning 2 9_Tabell 6a K" xfId="20351" xr:uid="{00000000-0005-0000-0000-0000C6C40000}"/>
    <cellStyle name="Anteckning 2_Tabell 6a K" xfId="26151" xr:uid="{00000000-0005-0000-0000-0000C7C40000}"/>
    <cellStyle name="Anteckning 3" xfId="157" xr:uid="{00000000-0005-0000-0000-0000C8C40000}"/>
    <cellStyle name="Anteckning 3 10" xfId="2349" xr:uid="{00000000-0005-0000-0000-0000C9C40000}"/>
    <cellStyle name="Anteckning 3 10 2" xfId="6735" xr:uid="{00000000-0005-0000-0000-0000CAC40000}"/>
    <cellStyle name="Anteckning 3 10 2 2" xfId="15620" xr:uid="{00000000-0005-0000-0000-0000CBC40000}"/>
    <cellStyle name="Anteckning 3 10 2 3" xfId="33117" xr:uid="{00000000-0005-0000-0000-0000CCC40000}"/>
    <cellStyle name="Anteckning 3 10 2_Tabell 6a K" xfId="18998" xr:uid="{00000000-0005-0000-0000-0000CDC40000}"/>
    <cellStyle name="Anteckning 3 10 3" xfId="11234" xr:uid="{00000000-0005-0000-0000-0000CEC40000}"/>
    <cellStyle name="Anteckning 3 10 3 2" xfId="54687" xr:uid="{00000000-0005-0000-0000-0000CFC40000}"/>
    <cellStyle name="Anteckning 3 10 3 2 2" xfId="54688" xr:uid="{00000000-0005-0000-0000-0000D0C40000}"/>
    <cellStyle name="Anteckning 3 10 3 3" xfId="54689" xr:uid="{00000000-0005-0000-0000-0000D1C40000}"/>
    <cellStyle name="Anteckning 3 10 4" xfId="28731" xr:uid="{00000000-0005-0000-0000-0000D2C40000}"/>
    <cellStyle name="Anteckning 3 10 5" xfId="54690" xr:uid="{00000000-0005-0000-0000-0000D3C40000}"/>
    <cellStyle name="Anteckning 3 10_Tabell 6a K" xfId="20601" xr:uid="{00000000-0005-0000-0000-0000D4C40000}"/>
    <cellStyle name="Anteckning 3 11" xfId="4542" xr:uid="{00000000-0005-0000-0000-0000D5C40000}"/>
    <cellStyle name="Anteckning 3 11 2" xfId="13427" xr:uid="{00000000-0005-0000-0000-0000D6C40000}"/>
    <cellStyle name="Anteckning 3 11 3" xfId="30924" xr:uid="{00000000-0005-0000-0000-0000D7C40000}"/>
    <cellStyle name="Anteckning 3 11_Tabell 6a K" xfId="22330" xr:uid="{00000000-0005-0000-0000-0000D8C40000}"/>
    <cellStyle name="Anteckning 3 12" xfId="9042" xr:uid="{00000000-0005-0000-0000-0000D9C40000}"/>
    <cellStyle name="Anteckning 3 12 2" xfId="54691" xr:uid="{00000000-0005-0000-0000-0000DAC40000}"/>
    <cellStyle name="Anteckning 3 12 3" xfId="54692" xr:uid="{00000000-0005-0000-0000-0000DBC40000}"/>
    <cellStyle name="Anteckning 3 13" xfId="26539" xr:uid="{00000000-0005-0000-0000-0000DCC40000}"/>
    <cellStyle name="Anteckning 3 14" xfId="54693" xr:uid="{00000000-0005-0000-0000-0000DDC40000}"/>
    <cellStyle name="Anteckning 3 15" xfId="54694" xr:uid="{00000000-0005-0000-0000-0000DEC40000}"/>
    <cellStyle name="Anteckning 3 2" xfId="185" xr:uid="{00000000-0005-0000-0000-0000DFC40000}"/>
    <cellStyle name="Anteckning 3 2 10" xfId="4570" xr:uid="{00000000-0005-0000-0000-0000E0C40000}"/>
    <cellStyle name="Anteckning 3 2 10 2" xfId="13455" xr:uid="{00000000-0005-0000-0000-0000E1C40000}"/>
    <cellStyle name="Anteckning 3 2 10 3" xfId="30952" xr:uid="{00000000-0005-0000-0000-0000E2C40000}"/>
    <cellStyle name="Anteckning 3 2 10_Tabell 6a K" xfId="19303" xr:uid="{00000000-0005-0000-0000-0000E3C40000}"/>
    <cellStyle name="Anteckning 3 2 11" xfId="9070" xr:uid="{00000000-0005-0000-0000-0000E4C40000}"/>
    <cellStyle name="Anteckning 3 2 11 2" xfId="54695" xr:uid="{00000000-0005-0000-0000-0000E5C40000}"/>
    <cellStyle name="Anteckning 3 2 11 3" xfId="54696" xr:uid="{00000000-0005-0000-0000-0000E6C40000}"/>
    <cellStyle name="Anteckning 3 2 12" xfId="26567" xr:uid="{00000000-0005-0000-0000-0000E7C40000}"/>
    <cellStyle name="Anteckning 3 2 13" xfId="54697" xr:uid="{00000000-0005-0000-0000-0000E8C40000}"/>
    <cellStyle name="Anteckning 3 2 14" xfId="54698" xr:uid="{00000000-0005-0000-0000-0000E9C40000}"/>
    <cellStyle name="Anteckning 3 2 2" xfId="285" xr:uid="{00000000-0005-0000-0000-0000EAC40000}"/>
    <cellStyle name="Anteckning 3 2 2 10" xfId="54699" xr:uid="{00000000-0005-0000-0000-0000EBC40000}"/>
    <cellStyle name="Anteckning 3 2 2 11" xfId="54700" xr:uid="{00000000-0005-0000-0000-0000ECC40000}"/>
    <cellStyle name="Anteckning 3 2 2 2" xfId="497" xr:uid="{00000000-0005-0000-0000-0000EDC40000}"/>
    <cellStyle name="Anteckning 3 2 2 2 2" xfId="921" xr:uid="{00000000-0005-0000-0000-0000EEC40000}"/>
    <cellStyle name="Anteckning 3 2 2 2 2 2" xfId="2186" xr:uid="{00000000-0005-0000-0000-0000EFC40000}"/>
    <cellStyle name="Anteckning 3 2 2 2 2 2 2" xfId="4378" xr:uid="{00000000-0005-0000-0000-0000F0C40000}"/>
    <cellStyle name="Anteckning 3 2 2 2 2 2 2 2" xfId="8764" xr:uid="{00000000-0005-0000-0000-0000F1C40000}"/>
    <cellStyle name="Anteckning 3 2 2 2 2 2 2 2 2" xfId="17649" xr:uid="{00000000-0005-0000-0000-0000F2C40000}"/>
    <cellStyle name="Anteckning 3 2 2 2 2 2 2 2 2 2" xfId="54701" xr:uid="{00000000-0005-0000-0000-0000F3C40000}"/>
    <cellStyle name="Anteckning 3 2 2 2 2 2 2 2 3" xfId="35146" xr:uid="{00000000-0005-0000-0000-0000F4C40000}"/>
    <cellStyle name="Anteckning 3 2 2 2 2 2 2 2_Tabell 6a K" xfId="20485" xr:uid="{00000000-0005-0000-0000-0000F5C40000}"/>
    <cellStyle name="Anteckning 3 2 2 2 2 2 2 3" xfId="13263" xr:uid="{00000000-0005-0000-0000-0000F6C40000}"/>
    <cellStyle name="Anteckning 3 2 2 2 2 2 2 4" xfId="30760" xr:uid="{00000000-0005-0000-0000-0000F7C40000}"/>
    <cellStyle name="Anteckning 3 2 2 2 2 2 2_Tabell 6a K" xfId="26043" xr:uid="{00000000-0005-0000-0000-0000F8C40000}"/>
    <cellStyle name="Anteckning 3 2 2 2 2 2 3" xfId="6571" xr:uid="{00000000-0005-0000-0000-0000F9C40000}"/>
    <cellStyle name="Anteckning 3 2 2 2 2 2 3 2" xfId="15456" xr:uid="{00000000-0005-0000-0000-0000FAC40000}"/>
    <cellStyle name="Anteckning 3 2 2 2 2 2 3 3" xfId="32953" xr:uid="{00000000-0005-0000-0000-0000FBC40000}"/>
    <cellStyle name="Anteckning 3 2 2 2 2 2 3_Tabell 6a K" xfId="22815" xr:uid="{00000000-0005-0000-0000-0000FCC40000}"/>
    <cellStyle name="Anteckning 3 2 2 2 2 2 4" xfId="11071" xr:uid="{00000000-0005-0000-0000-0000FDC40000}"/>
    <cellStyle name="Anteckning 3 2 2 2 2 2 4 2" xfId="54702" xr:uid="{00000000-0005-0000-0000-0000FEC40000}"/>
    <cellStyle name="Anteckning 3 2 2 2 2 2 4 3" xfId="54703" xr:uid="{00000000-0005-0000-0000-0000FFC40000}"/>
    <cellStyle name="Anteckning 3 2 2 2 2 2 5" xfId="28568" xr:uid="{00000000-0005-0000-0000-000000C50000}"/>
    <cellStyle name="Anteckning 3 2 2 2 2 2 6" xfId="54704" xr:uid="{00000000-0005-0000-0000-000001C50000}"/>
    <cellStyle name="Anteckning 3 2 2 2 2 2_Tabell 6a K" xfId="20311" xr:uid="{00000000-0005-0000-0000-000002C50000}"/>
    <cellStyle name="Anteckning 3 2 2 2 2 3" xfId="3113" xr:uid="{00000000-0005-0000-0000-000003C50000}"/>
    <cellStyle name="Anteckning 3 2 2 2 2 3 2" xfId="7499" xr:uid="{00000000-0005-0000-0000-000004C50000}"/>
    <cellStyle name="Anteckning 3 2 2 2 2 3 2 2" xfId="16384" xr:uid="{00000000-0005-0000-0000-000005C50000}"/>
    <cellStyle name="Anteckning 3 2 2 2 2 3 2 3" xfId="33881" xr:uid="{00000000-0005-0000-0000-000006C50000}"/>
    <cellStyle name="Anteckning 3 2 2 2 2 3 2_Tabell 6a K" xfId="23434" xr:uid="{00000000-0005-0000-0000-000007C50000}"/>
    <cellStyle name="Anteckning 3 2 2 2 2 3 3" xfId="11998" xr:uid="{00000000-0005-0000-0000-000008C50000}"/>
    <cellStyle name="Anteckning 3 2 2 2 2 3 3 2" xfId="54705" xr:uid="{00000000-0005-0000-0000-000009C50000}"/>
    <cellStyle name="Anteckning 3 2 2 2 2 3 3 2 2" xfId="54706" xr:uid="{00000000-0005-0000-0000-00000AC50000}"/>
    <cellStyle name="Anteckning 3 2 2 2 2 3 3 3" xfId="54707" xr:uid="{00000000-0005-0000-0000-00000BC50000}"/>
    <cellStyle name="Anteckning 3 2 2 2 2 3 4" xfId="29495" xr:uid="{00000000-0005-0000-0000-00000CC50000}"/>
    <cellStyle name="Anteckning 3 2 2 2 2 3 5" xfId="54708" xr:uid="{00000000-0005-0000-0000-00000DC50000}"/>
    <cellStyle name="Anteckning 3 2 2 2 2 3_Tabell 6a K" xfId="25864" xr:uid="{00000000-0005-0000-0000-00000EC50000}"/>
    <cellStyle name="Anteckning 3 2 2 2 2 4" xfId="5306" xr:uid="{00000000-0005-0000-0000-00000FC50000}"/>
    <cellStyle name="Anteckning 3 2 2 2 2 4 2" xfId="14191" xr:uid="{00000000-0005-0000-0000-000010C50000}"/>
    <cellStyle name="Anteckning 3 2 2 2 2 4 3" xfId="31688" xr:uid="{00000000-0005-0000-0000-000011C50000}"/>
    <cellStyle name="Anteckning 3 2 2 2 2 4_Tabell 6a K" xfId="26135" xr:uid="{00000000-0005-0000-0000-000012C50000}"/>
    <cellStyle name="Anteckning 3 2 2 2 2 5" xfId="9806" xr:uid="{00000000-0005-0000-0000-000013C50000}"/>
    <cellStyle name="Anteckning 3 2 2 2 2 5 2" xfId="54709" xr:uid="{00000000-0005-0000-0000-000014C50000}"/>
    <cellStyle name="Anteckning 3 2 2 2 2 5 3" xfId="54710" xr:uid="{00000000-0005-0000-0000-000015C50000}"/>
    <cellStyle name="Anteckning 3 2 2 2 2 6" xfId="27303" xr:uid="{00000000-0005-0000-0000-000016C50000}"/>
    <cellStyle name="Anteckning 3 2 2 2 2 7" xfId="54711" xr:uid="{00000000-0005-0000-0000-000017C50000}"/>
    <cellStyle name="Anteckning 3 2 2 2 2_Tabell 6a K" xfId="19267" xr:uid="{00000000-0005-0000-0000-000018C50000}"/>
    <cellStyle name="Anteckning 3 2 2 2 3" xfId="2185" xr:uid="{00000000-0005-0000-0000-000019C50000}"/>
    <cellStyle name="Anteckning 3 2 2 2 3 2" xfId="4377" xr:uid="{00000000-0005-0000-0000-00001AC50000}"/>
    <cellStyle name="Anteckning 3 2 2 2 3 2 2" xfId="8763" xr:uid="{00000000-0005-0000-0000-00001BC50000}"/>
    <cellStyle name="Anteckning 3 2 2 2 3 2 2 2" xfId="17648" xr:uid="{00000000-0005-0000-0000-00001CC50000}"/>
    <cellStyle name="Anteckning 3 2 2 2 3 2 2 2 2" xfId="54712" xr:uid="{00000000-0005-0000-0000-00001DC50000}"/>
    <cellStyle name="Anteckning 3 2 2 2 3 2 2 3" xfId="35145" xr:uid="{00000000-0005-0000-0000-00001EC50000}"/>
    <cellStyle name="Anteckning 3 2 2 2 3 2 2_Tabell 6a K" xfId="23873" xr:uid="{00000000-0005-0000-0000-00001FC50000}"/>
    <cellStyle name="Anteckning 3 2 2 2 3 2 3" xfId="13262" xr:uid="{00000000-0005-0000-0000-000020C50000}"/>
    <cellStyle name="Anteckning 3 2 2 2 3 2 4" xfId="30759" xr:uid="{00000000-0005-0000-0000-000021C50000}"/>
    <cellStyle name="Anteckning 3 2 2 2 3 2_Tabell 6a K" xfId="24653" xr:uid="{00000000-0005-0000-0000-000022C50000}"/>
    <cellStyle name="Anteckning 3 2 2 2 3 3" xfId="6570" xr:uid="{00000000-0005-0000-0000-000023C50000}"/>
    <cellStyle name="Anteckning 3 2 2 2 3 3 2" xfId="15455" xr:uid="{00000000-0005-0000-0000-000024C50000}"/>
    <cellStyle name="Anteckning 3 2 2 2 3 3 3" xfId="32952" xr:uid="{00000000-0005-0000-0000-000025C50000}"/>
    <cellStyle name="Anteckning 3 2 2 2 3 3_Tabell 6a K" xfId="24825" xr:uid="{00000000-0005-0000-0000-000026C50000}"/>
    <cellStyle name="Anteckning 3 2 2 2 3 4" xfId="11070" xr:uid="{00000000-0005-0000-0000-000027C50000}"/>
    <cellStyle name="Anteckning 3 2 2 2 3 4 2" xfId="54713" xr:uid="{00000000-0005-0000-0000-000028C50000}"/>
    <cellStyle name="Anteckning 3 2 2 2 3 4 3" xfId="54714" xr:uid="{00000000-0005-0000-0000-000029C50000}"/>
    <cellStyle name="Anteckning 3 2 2 2 3 5" xfId="28567" xr:uid="{00000000-0005-0000-0000-00002AC50000}"/>
    <cellStyle name="Anteckning 3 2 2 2 3 6" xfId="54715" xr:uid="{00000000-0005-0000-0000-00002BC50000}"/>
    <cellStyle name="Anteckning 3 2 2 2 3_Tabell 6a K" xfId="21437" xr:uid="{00000000-0005-0000-0000-00002CC50000}"/>
    <cellStyle name="Anteckning 3 2 2 2 4" xfId="2689" xr:uid="{00000000-0005-0000-0000-00002DC50000}"/>
    <cellStyle name="Anteckning 3 2 2 2 4 2" xfId="7075" xr:uid="{00000000-0005-0000-0000-00002EC50000}"/>
    <cellStyle name="Anteckning 3 2 2 2 4 2 2" xfId="15960" xr:uid="{00000000-0005-0000-0000-00002FC50000}"/>
    <cellStyle name="Anteckning 3 2 2 2 4 2 3" xfId="33457" xr:uid="{00000000-0005-0000-0000-000030C50000}"/>
    <cellStyle name="Anteckning 3 2 2 2 4 2_Tabell 6a K" xfId="22847" xr:uid="{00000000-0005-0000-0000-000031C50000}"/>
    <cellStyle name="Anteckning 3 2 2 2 4 3" xfId="11574" xr:uid="{00000000-0005-0000-0000-000032C50000}"/>
    <cellStyle name="Anteckning 3 2 2 2 4 3 2" xfId="54716" xr:uid="{00000000-0005-0000-0000-000033C50000}"/>
    <cellStyle name="Anteckning 3 2 2 2 4 3 2 2" xfId="54717" xr:uid="{00000000-0005-0000-0000-000034C50000}"/>
    <cellStyle name="Anteckning 3 2 2 2 4 3 3" xfId="54718" xr:uid="{00000000-0005-0000-0000-000035C50000}"/>
    <cellStyle name="Anteckning 3 2 2 2 4 4" xfId="29071" xr:uid="{00000000-0005-0000-0000-000036C50000}"/>
    <cellStyle name="Anteckning 3 2 2 2 4 5" xfId="54719" xr:uid="{00000000-0005-0000-0000-000037C50000}"/>
    <cellStyle name="Anteckning 3 2 2 2 4_Tabell 6a K" xfId="19885" xr:uid="{00000000-0005-0000-0000-000038C50000}"/>
    <cellStyle name="Anteckning 3 2 2 2 5" xfId="4882" xr:uid="{00000000-0005-0000-0000-000039C50000}"/>
    <cellStyle name="Anteckning 3 2 2 2 5 2" xfId="13767" xr:uid="{00000000-0005-0000-0000-00003AC50000}"/>
    <cellStyle name="Anteckning 3 2 2 2 5 3" xfId="31264" xr:uid="{00000000-0005-0000-0000-00003BC50000}"/>
    <cellStyle name="Anteckning 3 2 2 2 5_Tabell 6a K" xfId="23188" xr:uid="{00000000-0005-0000-0000-00003CC50000}"/>
    <cellStyle name="Anteckning 3 2 2 2 6" xfId="9382" xr:uid="{00000000-0005-0000-0000-00003DC50000}"/>
    <cellStyle name="Anteckning 3 2 2 2 6 2" xfId="54720" xr:uid="{00000000-0005-0000-0000-00003EC50000}"/>
    <cellStyle name="Anteckning 3 2 2 2 6 3" xfId="54721" xr:uid="{00000000-0005-0000-0000-00003FC50000}"/>
    <cellStyle name="Anteckning 3 2 2 2 7" xfId="26879" xr:uid="{00000000-0005-0000-0000-000040C50000}"/>
    <cellStyle name="Anteckning 3 2 2 2 8" xfId="54722" xr:uid="{00000000-0005-0000-0000-000041C50000}"/>
    <cellStyle name="Anteckning 3 2 2 2_Tabell 6a K" xfId="20476" xr:uid="{00000000-0005-0000-0000-000042C50000}"/>
    <cellStyle name="Anteckning 3 2 2 3" xfId="709" xr:uid="{00000000-0005-0000-0000-000043C50000}"/>
    <cellStyle name="Anteckning 3 2 2 3 2" xfId="2187" xr:uid="{00000000-0005-0000-0000-000044C50000}"/>
    <cellStyle name="Anteckning 3 2 2 3 2 2" xfId="4379" xr:uid="{00000000-0005-0000-0000-000045C50000}"/>
    <cellStyle name="Anteckning 3 2 2 3 2 2 2" xfId="8765" xr:uid="{00000000-0005-0000-0000-000046C50000}"/>
    <cellStyle name="Anteckning 3 2 2 3 2 2 2 2" xfId="17650" xr:uid="{00000000-0005-0000-0000-000047C50000}"/>
    <cellStyle name="Anteckning 3 2 2 3 2 2 2 2 2" xfId="54723" xr:uid="{00000000-0005-0000-0000-000048C50000}"/>
    <cellStyle name="Anteckning 3 2 2 3 2 2 2 3" xfId="35147" xr:uid="{00000000-0005-0000-0000-000049C50000}"/>
    <cellStyle name="Anteckning 3 2 2 3 2 2 2_Tabell 6a K" xfId="24920" xr:uid="{00000000-0005-0000-0000-00004AC50000}"/>
    <cellStyle name="Anteckning 3 2 2 3 2 2 3" xfId="13264" xr:uid="{00000000-0005-0000-0000-00004BC50000}"/>
    <cellStyle name="Anteckning 3 2 2 3 2 2 4" xfId="30761" xr:uid="{00000000-0005-0000-0000-00004CC50000}"/>
    <cellStyle name="Anteckning 3 2 2 3 2 2_Tabell 6a K" xfId="18352" xr:uid="{00000000-0005-0000-0000-00004DC50000}"/>
    <cellStyle name="Anteckning 3 2 2 3 2 3" xfId="6572" xr:uid="{00000000-0005-0000-0000-00004EC50000}"/>
    <cellStyle name="Anteckning 3 2 2 3 2 3 2" xfId="15457" xr:uid="{00000000-0005-0000-0000-00004FC50000}"/>
    <cellStyle name="Anteckning 3 2 2 3 2 3 3" xfId="32954" xr:uid="{00000000-0005-0000-0000-000050C50000}"/>
    <cellStyle name="Anteckning 3 2 2 3 2 3_Tabell 6a K" xfId="18733" xr:uid="{00000000-0005-0000-0000-000051C50000}"/>
    <cellStyle name="Anteckning 3 2 2 3 2 4" xfId="11072" xr:uid="{00000000-0005-0000-0000-000052C50000}"/>
    <cellStyle name="Anteckning 3 2 2 3 2 4 2" xfId="54724" xr:uid="{00000000-0005-0000-0000-000053C50000}"/>
    <cellStyle name="Anteckning 3 2 2 3 2 4 3" xfId="54725" xr:uid="{00000000-0005-0000-0000-000054C50000}"/>
    <cellStyle name="Anteckning 3 2 2 3 2 5" xfId="28569" xr:uid="{00000000-0005-0000-0000-000055C50000}"/>
    <cellStyle name="Anteckning 3 2 2 3 2 6" xfId="54726" xr:uid="{00000000-0005-0000-0000-000056C50000}"/>
    <cellStyle name="Anteckning 3 2 2 3 2_Tabell 6a K" xfId="23608" xr:uid="{00000000-0005-0000-0000-000057C50000}"/>
    <cellStyle name="Anteckning 3 2 2 3 3" xfId="2901" xr:uid="{00000000-0005-0000-0000-000058C50000}"/>
    <cellStyle name="Anteckning 3 2 2 3 3 2" xfId="7287" xr:uid="{00000000-0005-0000-0000-000059C50000}"/>
    <cellStyle name="Anteckning 3 2 2 3 3 2 2" xfId="16172" xr:uid="{00000000-0005-0000-0000-00005AC50000}"/>
    <cellStyle name="Anteckning 3 2 2 3 3 2 3" xfId="33669" xr:uid="{00000000-0005-0000-0000-00005BC50000}"/>
    <cellStyle name="Anteckning 3 2 2 3 3 2_Tabell 6a K" xfId="20874" xr:uid="{00000000-0005-0000-0000-00005CC50000}"/>
    <cellStyle name="Anteckning 3 2 2 3 3 3" xfId="11786" xr:uid="{00000000-0005-0000-0000-00005DC50000}"/>
    <cellStyle name="Anteckning 3 2 2 3 3 3 2" xfId="54727" xr:uid="{00000000-0005-0000-0000-00005EC50000}"/>
    <cellStyle name="Anteckning 3 2 2 3 3 3 2 2" xfId="54728" xr:uid="{00000000-0005-0000-0000-00005FC50000}"/>
    <cellStyle name="Anteckning 3 2 2 3 3 3 3" xfId="54729" xr:uid="{00000000-0005-0000-0000-000060C50000}"/>
    <cellStyle name="Anteckning 3 2 2 3 3 4" xfId="29283" xr:uid="{00000000-0005-0000-0000-000061C50000}"/>
    <cellStyle name="Anteckning 3 2 2 3 3 5" xfId="54730" xr:uid="{00000000-0005-0000-0000-000062C50000}"/>
    <cellStyle name="Anteckning 3 2 2 3 3_Tabell 6a K" xfId="25380" xr:uid="{00000000-0005-0000-0000-000063C50000}"/>
    <cellStyle name="Anteckning 3 2 2 3 4" xfId="5094" xr:uid="{00000000-0005-0000-0000-000064C50000}"/>
    <cellStyle name="Anteckning 3 2 2 3 4 2" xfId="13979" xr:uid="{00000000-0005-0000-0000-000065C50000}"/>
    <cellStyle name="Anteckning 3 2 2 3 4 3" xfId="31476" xr:uid="{00000000-0005-0000-0000-000066C50000}"/>
    <cellStyle name="Anteckning 3 2 2 3 4_Tabell 6a K" xfId="17836" xr:uid="{00000000-0005-0000-0000-000067C50000}"/>
    <cellStyle name="Anteckning 3 2 2 3 5" xfId="9594" xr:uid="{00000000-0005-0000-0000-000068C50000}"/>
    <cellStyle name="Anteckning 3 2 2 3 5 2" xfId="54731" xr:uid="{00000000-0005-0000-0000-000069C50000}"/>
    <cellStyle name="Anteckning 3 2 2 3 5 3" xfId="54732" xr:uid="{00000000-0005-0000-0000-00006AC50000}"/>
    <cellStyle name="Anteckning 3 2 2 3 6" xfId="27091" xr:uid="{00000000-0005-0000-0000-00006BC50000}"/>
    <cellStyle name="Anteckning 3 2 2 3 7" xfId="54733" xr:uid="{00000000-0005-0000-0000-00006CC50000}"/>
    <cellStyle name="Anteckning 3 2 2 3_Tabell 6a K" xfId="24401" xr:uid="{00000000-0005-0000-0000-00006DC50000}"/>
    <cellStyle name="Anteckning 3 2 2 4" xfId="1133" xr:uid="{00000000-0005-0000-0000-00006EC50000}"/>
    <cellStyle name="Anteckning 3 2 2 4 2" xfId="2188" xr:uid="{00000000-0005-0000-0000-00006FC50000}"/>
    <cellStyle name="Anteckning 3 2 2 4 2 2" xfId="4380" xr:uid="{00000000-0005-0000-0000-000070C50000}"/>
    <cellStyle name="Anteckning 3 2 2 4 2 2 2" xfId="8766" xr:uid="{00000000-0005-0000-0000-000071C50000}"/>
    <cellStyle name="Anteckning 3 2 2 4 2 2 2 2" xfId="17651" xr:uid="{00000000-0005-0000-0000-000072C50000}"/>
    <cellStyle name="Anteckning 3 2 2 4 2 2 2 2 2" xfId="54734" xr:uid="{00000000-0005-0000-0000-000073C50000}"/>
    <cellStyle name="Anteckning 3 2 2 4 2 2 2 3" xfId="35148" xr:uid="{00000000-0005-0000-0000-000074C50000}"/>
    <cellStyle name="Anteckning 3 2 2 4 2 2 2_Tabell 6a K" xfId="22654" xr:uid="{00000000-0005-0000-0000-000075C50000}"/>
    <cellStyle name="Anteckning 3 2 2 4 2 2 3" xfId="13265" xr:uid="{00000000-0005-0000-0000-000076C50000}"/>
    <cellStyle name="Anteckning 3 2 2 4 2 2 4" xfId="30762" xr:uid="{00000000-0005-0000-0000-000077C50000}"/>
    <cellStyle name="Anteckning 3 2 2 4 2 2_Tabell 6a K" xfId="20580" xr:uid="{00000000-0005-0000-0000-000078C50000}"/>
    <cellStyle name="Anteckning 3 2 2 4 2 3" xfId="6573" xr:uid="{00000000-0005-0000-0000-000079C50000}"/>
    <cellStyle name="Anteckning 3 2 2 4 2 3 2" xfId="15458" xr:uid="{00000000-0005-0000-0000-00007AC50000}"/>
    <cellStyle name="Anteckning 3 2 2 4 2 3 3" xfId="32955" xr:uid="{00000000-0005-0000-0000-00007BC50000}"/>
    <cellStyle name="Anteckning 3 2 2 4 2 3_Tabell 6a K" xfId="9024" xr:uid="{00000000-0005-0000-0000-00007CC50000}"/>
    <cellStyle name="Anteckning 3 2 2 4 2 4" xfId="11073" xr:uid="{00000000-0005-0000-0000-00007DC50000}"/>
    <cellStyle name="Anteckning 3 2 2 4 2 4 2" xfId="54735" xr:uid="{00000000-0005-0000-0000-00007EC50000}"/>
    <cellStyle name="Anteckning 3 2 2 4 2 4 3" xfId="54736" xr:uid="{00000000-0005-0000-0000-00007FC50000}"/>
    <cellStyle name="Anteckning 3 2 2 4 2 5" xfId="28570" xr:uid="{00000000-0005-0000-0000-000080C50000}"/>
    <cellStyle name="Anteckning 3 2 2 4 2 6" xfId="54737" xr:uid="{00000000-0005-0000-0000-000081C50000}"/>
    <cellStyle name="Anteckning 3 2 2 4 2_Tabell 6a K" xfId="22482" xr:uid="{00000000-0005-0000-0000-000082C50000}"/>
    <cellStyle name="Anteckning 3 2 2 4 3" xfId="3325" xr:uid="{00000000-0005-0000-0000-000083C50000}"/>
    <cellStyle name="Anteckning 3 2 2 4 3 2" xfId="7711" xr:uid="{00000000-0005-0000-0000-000084C50000}"/>
    <cellStyle name="Anteckning 3 2 2 4 3 2 2" xfId="16596" xr:uid="{00000000-0005-0000-0000-000085C50000}"/>
    <cellStyle name="Anteckning 3 2 2 4 3 2 3" xfId="34093" xr:uid="{00000000-0005-0000-0000-000086C50000}"/>
    <cellStyle name="Anteckning 3 2 2 4 3 2_Tabell 6a K" xfId="18855" xr:uid="{00000000-0005-0000-0000-000087C50000}"/>
    <cellStyle name="Anteckning 3 2 2 4 3 3" xfId="12210" xr:uid="{00000000-0005-0000-0000-000088C50000}"/>
    <cellStyle name="Anteckning 3 2 2 4 3 3 2" xfId="54738" xr:uid="{00000000-0005-0000-0000-000089C50000}"/>
    <cellStyle name="Anteckning 3 2 2 4 3 3 2 2" xfId="54739" xr:uid="{00000000-0005-0000-0000-00008AC50000}"/>
    <cellStyle name="Anteckning 3 2 2 4 3 3 3" xfId="54740" xr:uid="{00000000-0005-0000-0000-00008BC50000}"/>
    <cellStyle name="Anteckning 3 2 2 4 3 4" xfId="29707" xr:uid="{00000000-0005-0000-0000-00008CC50000}"/>
    <cellStyle name="Anteckning 3 2 2 4 3 5" xfId="54741" xr:uid="{00000000-0005-0000-0000-00008DC50000}"/>
    <cellStyle name="Anteckning 3 2 2 4 3_Tabell 6a K" xfId="22969" xr:uid="{00000000-0005-0000-0000-00008EC50000}"/>
    <cellStyle name="Anteckning 3 2 2 4 4" xfId="5518" xr:uid="{00000000-0005-0000-0000-00008FC50000}"/>
    <cellStyle name="Anteckning 3 2 2 4 4 2" xfId="14403" xr:uid="{00000000-0005-0000-0000-000090C50000}"/>
    <cellStyle name="Anteckning 3 2 2 4 4 3" xfId="31900" xr:uid="{00000000-0005-0000-0000-000091C50000}"/>
    <cellStyle name="Anteckning 3 2 2 4 4_Tabell 6a K" xfId="24588" xr:uid="{00000000-0005-0000-0000-000092C50000}"/>
    <cellStyle name="Anteckning 3 2 2 4 5" xfId="10018" xr:uid="{00000000-0005-0000-0000-000093C50000}"/>
    <cellStyle name="Anteckning 3 2 2 4 5 2" xfId="54742" xr:uid="{00000000-0005-0000-0000-000094C50000}"/>
    <cellStyle name="Anteckning 3 2 2 4 5 3" xfId="54743" xr:uid="{00000000-0005-0000-0000-000095C50000}"/>
    <cellStyle name="Anteckning 3 2 2 4 6" xfId="27515" xr:uid="{00000000-0005-0000-0000-000096C50000}"/>
    <cellStyle name="Anteckning 3 2 2 4 7" xfId="54744" xr:uid="{00000000-0005-0000-0000-000097C50000}"/>
    <cellStyle name="Anteckning 3 2 2 4_Tabell 6a K" xfId="25776" xr:uid="{00000000-0005-0000-0000-000098C50000}"/>
    <cellStyle name="Anteckning 3 2 2 5" xfId="2184" xr:uid="{00000000-0005-0000-0000-000099C50000}"/>
    <cellStyle name="Anteckning 3 2 2 5 2" xfId="4376" xr:uid="{00000000-0005-0000-0000-00009AC50000}"/>
    <cellStyle name="Anteckning 3 2 2 5 2 2" xfId="8762" xr:uid="{00000000-0005-0000-0000-00009BC50000}"/>
    <cellStyle name="Anteckning 3 2 2 5 2 2 2" xfId="17647" xr:uid="{00000000-0005-0000-0000-00009CC50000}"/>
    <cellStyle name="Anteckning 3 2 2 5 2 2 2 2" xfId="54745" xr:uid="{00000000-0005-0000-0000-00009DC50000}"/>
    <cellStyle name="Anteckning 3 2 2 5 2 2 3" xfId="35144" xr:uid="{00000000-0005-0000-0000-00009EC50000}"/>
    <cellStyle name="Anteckning 3 2 2 5 2 2_Tabell 6a K" xfId="20522" xr:uid="{00000000-0005-0000-0000-00009FC50000}"/>
    <cellStyle name="Anteckning 3 2 2 5 2 3" xfId="13261" xr:uid="{00000000-0005-0000-0000-0000A0C50000}"/>
    <cellStyle name="Anteckning 3 2 2 5 2 4" xfId="30758" xr:uid="{00000000-0005-0000-0000-0000A1C50000}"/>
    <cellStyle name="Anteckning 3 2 2 5 2_Tabell 6a K" xfId="21436" xr:uid="{00000000-0005-0000-0000-0000A2C50000}"/>
    <cellStyle name="Anteckning 3 2 2 5 3" xfId="6569" xr:uid="{00000000-0005-0000-0000-0000A3C50000}"/>
    <cellStyle name="Anteckning 3 2 2 5 3 2" xfId="15454" xr:uid="{00000000-0005-0000-0000-0000A4C50000}"/>
    <cellStyle name="Anteckning 3 2 2 5 3 3" xfId="32951" xr:uid="{00000000-0005-0000-0000-0000A5C50000}"/>
    <cellStyle name="Anteckning 3 2 2 5 3_Tabell 6a K" xfId="26044" xr:uid="{00000000-0005-0000-0000-0000A6C50000}"/>
    <cellStyle name="Anteckning 3 2 2 5 4" xfId="11069" xr:uid="{00000000-0005-0000-0000-0000A7C50000}"/>
    <cellStyle name="Anteckning 3 2 2 5 4 2" xfId="54746" xr:uid="{00000000-0005-0000-0000-0000A8C50000}"/>
    <cellStyle name="Anteckning 3 2 2 5 4 3" xfId="54747" xr:uid="{00000000-0005-0000-0000-0000A9C50000}"/>
    <cellStyle name="Anteckning 3 2 2 5 5" xfId="28566" xr:uid="{00000000-0005-0000-0000-0000AAC50000}"/>
    <cellStyle name="Anteckning 3 2 2 5 6" xfId="54748" xr:uid="{00000000-0005-0000-0000-0000ABC50000}"/>
    <cellStyle name="Anteckning 3 2 2 5_Tabell 6a K" xfId="20417" xr:uid="{00000000-0005-0000-0000-0000ACC50000}"/>
    <cellStyle name="Anteckning 3 2 2 6" xfId="2477" xr:uid="{00000000-0005-0000-0000-0000ADC50000}"/>
    <cellStyle name="Anteckning 3 2 2 6 2" xfId="6863" xr:uid="{00000000-0005-0000-0000-0000AEC50000}"/>
    <cellStyle name="Anteckning 3 2 2 6 2 2" xfId="15748" xr:uid="{00000000-0005-0000-0000-0000AFC50000}"/>
    <cellStyle name="Anteckning 3 2 2 6 2 3" xfId="33245" xr:uid="{00000000-0005-0000-0000-0000B0C50000}"/>
    <cellStyle name="Anteckning 3 2 2 6 2_Tabell 6a K" xfId="18624" xr:uid="{00000000-0005-0000-0000-0000B1C50000}"/>
    <cellStyle name="Anteckning 3 2 2 6 3" xfId="11362" xr:uid="{00000000-0005-0000-0000-0000B2C50000}"/>
    <cellStyle name="Anteckning 3 2 2 6 3 2" xfId="54749" xr:uid="{00000000-0005-0000-0000-0000B3C50000}"/>
    <cellStyle name="Anteckning 3 2 2 6 3 2 2" xfId="54750" xr:uid="{00000000-0005-0000-0000-0000B4C50000}"/>
    <cellStyle name="Anteckning 3 2 2 6 3 3" xfId="54751" xr:uid="{00000000-0005-0000-0000-0000B5C50000}"/>
    <cellStyle name="Anteckning 3 2 2 6 4" xfId="28859" xr:uid="{00000000-0005-0000-0000-0000B6C50000}"/>
    <cellStyle name="Anteckning 3 2 2 6 5" xfId="54752" xr:uid="{00000000-0005-0000-0000-0000B7C50000}"/>
    <cellStyle name="Anteckning 3 2 2 6_Tabell 6a K" xfId="20905" xr:uid="{00000000-0005-0000-0000-0000B8C50000}"/>
    <cellStyle name="Anteckning 3 2 2 7" xfId="4670" xr:uid="{00000000-0005-0000-0000-0000B9C50000}"/>
    <cellStyle name="Anteckning 3 2 2 7 2" xfId="13555" xr:uid="{00000000-0005-0000-0000-0000BAC50000}"/>
    <cellStyle name="Anteckning 3 2 2 7 3" xfId="31052" xr:uid="{00000000-0005-0000-0000-0000BBC50000}"/>
    <cellStyle name="Anteckning 3 2 2 7_Tabell 6a K" xfId="18788" xr:uid="{00000000-0005-0000-0000-0000BCC50000}"/>
    <cellStyle name="Anteckning 3 2 2 8" xfId="9170" xr:uid="{00000000-0005-0000-0000-0000BDC50000}"/>
    <cellStyle name="Anteckning 3 2 2 8 2" xfId="54753" xr:uid="{00000000-0005-0000-0000-0000BEC50000}"/>
    <cellStyle name="Anteckning 3 2 2 8 3" xfId="54754" xr:uid="{00000000-0005-0000-0000-0000BFC50000}"/>
    <cellStyle name="Anteckning 3 2 2 9" xfId="26667" xr:uid="{00000000-0005-0000-0000-0000C0C50000}"/>
    <cellStyle name="Anteckning 3 2 2_Tabell 6a K" xfId="22556" xr:uid="{00000000-0005-0000-0000-0000C1C50000}"/>
    <cellStyle name="Anteckning 3 2 3" xfId="341" xr:uid="{00000000-0005-0000-0000-0000C2C50000}"/>
    <cellStyle name="Anteckning 3 2 3 10" xfId="54755" xr:uid="{00000000-0005-0000-0000-0000C3C50000}"/>
    <cellStyle name="Anteckning 3 2 3 11" xfId="54756" xr:uid="{00000000-0005-0000-0000-0000C4C50000}"/>
    <cellStyle name="Anteckning 3 2 3 2" xfId="553" xr:uid="{00000000-0005-0000-0000-0000C5C50000}"/>
    <cellStyle name="Anteckning 3 2 3 2 2" xfId="977" xr:uid="{00000000-0005-0000-0000-0000C6C50000}"/>
    <cellStyle name="Anteckning 3 2 3 2 2 2" xfId="2191" xr:uid="{00000000-0005-0000-0000-0000C7C50000}"/>
    <cellStyle name="Anteckning 3 2 3 2 2 2 2" xfId="4383" xr:uid="{00000000-0005-0000-0000-0000C8C50000}"/>
    <cellStyle name="Anteckning 3 2 3 2 2 2 2 2" xfId="8769" xr:uid="{00000000-0005-0000-0000-0000C9C50000}"/>
    <cellStyle name="Anteckning 3 2 3 2 2 2 2 2 2" xfId="17654" xr:uid="{00000000-0005-0000-0000-0000CAC50000}"/>
    <cellStyle name="Anteckning 3 2 3 2 2 2 2 2 2 2" xfId="54757" xr:uid="{00000000-0005-0000-0000-0000CBC50000}"/>
    <cellStyle name="Anteckning 3 2 3 2 2 2 2 2 3" xfId="35151" xr:uid="{00000000-0005-0000-0000-0000CCC50000}"/>
    <cellStyle name="Anteckning 3 2 3 2 2 2 2 2_Tabell 6a K" xfId="18318" xr:uid="{00000000-0005-0000-0000-0000CDC50000}"/>
    <cellStyle name="Anteckning 3 2 3 2 2 2 2 3" xfId="13268" xr:uid="{00000000-0005-0000-0000-0000CEC50000}"/>
    <cellStyle name="Anteckning 3 2 3 2 2 2 2 4" xfId="30765" xr:uid="{00000000-0005-0000-0000-0000CFC50000}"/>
    <cellStyle name="Anteckning 3 2 3 2 2 2 2_Tabell 6a K" xfId="19798" xr:uid="{00000000-0005-0000-0000-0000D0C50000}"/>
    <cellStyle name="Anteckning 3 2 3 2 2 2 3" xfId="6576" xr:uid="{00000000-0005-0000-0000-0000D1C50000}"/>
    <cellStyle name="Anteckning 3 2 3 2 2 2 3 2" xfId="15461" xr:uid="{00000000-0005-0000-0000-0000D2C50000}"/>
    <cellStyle name="Anteckning 3 2 3 2 2 2 3 3" xfId="32958" xr:uid="{00000000-0005-0000-0000-0000D3C50000}"/>
    <cellStyle name="Anteckning 3 2 3 2 2 2 3_Tabell 6a K" xfId="21527" xr:uid="{00000000-0005-0000-0000-0000D4C50000}"/>
    <cellStyle name="Anteckning 3 2 3 2 2 2 4" xfId="11076" xr:uid="{00000000-0005-0000-0000-0000D5C50000}"/>
    <cellStyle name="Anteckning 3 2 3 2 2 2 4 2" xfId="54758" xr:uid="{00000000-0005-0000-0000-0000D6C50000}"/>
    <cellStyle name="Anteckning 3 2 3 2 2 2 4 3" xfId="54759" xr:uid="{00000000-0005-0000-0000-0000D7C50000}"/>
    <cellStyle name="Anteckning 3 2 3 2 2 2 5" xfId="28573" xr:uid="{00000000-0005-0000-0000-0000D8C50000}"/>
    <cellStyle name="Anteckning 3 2 3 2 2 2 6" xfId="54760" xr:uid="{00000000-0005-0000-0000-0000D9C50000}"/>
    <cellStyle name="Anteckning 3 2 3 2 2 2_Tabell 6a K" xfId="22749" xr:uid="{00000000-0005-0000-0000-0000DAC50000}"/>
    <cellStyle name="Anteckning 3 2 3 2 2 3" xfId="3169" xr:uid="{00000000-0005-0000-0000-0000DBC50000}"/>
    <cellStyle name="Anteckning 3 2 3 2 2 3 2" xfId="7555" xr:uid="{00000000-0005-0000-0000-0000DCC50000}"/>
    <cellStyle name="Anteckning 3 2 3 2 2 3 2 2" xfId="16440" xr:uid="{00000000-0005-0000-0000-0000DDC50000}"/>
    <cellStyle name="Anteckning 3 2 3 2 2 3 2 3" xfId="33937" xr:uid="{00000000-0005-0000-0000-0000DEC50000}"/>
    <cellStyle name="Anteckning 3 2 3 2 2 3 2_Tabell 6a K" xfId="23961" xr:uid="{00000000-0005-0000-0000-0000DFC50000}"/>
    <cellStyle name="Anteckning 3 2 3 2 2 3 3" xfId="12054" xr:uid="{00000000-0005-0000-0000-0000E0C50000}"/>
    <cellStyle name="Anteckning 3 2 3 2 2 3 3 2" xfId="54761" xr:uid="{00000000-0005-0000-0000-0000E1C50000}"/>
    <cellStyle name="Anteckning 3 2 3 2 2 3 3 2 2" xfId="54762" xr:uid="{00000000-0005-0000-0000-0000E2C50000}"/>
    <cellStyle name="Anteckning 3 2 3 2 2 3 3 3" xfId="54763" xr:uid="{00000000-0005-0000-0000-0000E3C50000}"/>
    <cellStyle name="Anteckning 3 2 3 2 2 3 4" xfId="29551" xr:uid="{00000000-0005-0000-0000-0000E4C50000}"/>
    <cellStyle name="Anteckning 3 2 3 2 2 3 5" xfId="54764" xr:uid="{00000000-0005-0000-0000-0000E5C50000}"/>
    <cellStyle name="Anteckning 3 2 3 2 2 3_Tabell 6a K" xfId="20214" xr:uid="{00000000-0005-0000-0000-0000E6C50000}"/>
    <cellStyle name="Anteckning 3 2 3 2 2 4" xfId="5362" xr:uid="{00000000-0005-0000-0000-0000E7C50000}"/>
    <cellStyle name="Anteckning 3 2 3 2 2 4 2" xfId="14247" xr:uid="{00000000-0005-0000-0000-0000E8C50000}"/>
    <cellStyle name="Anteckning 3 2 3 2 2 4 3" xfId="31744" xr:uid="{00000000-0005-0000-0000-0000E9C50000}"/>
    <cellStyle name="Anteckning 3 2 3 2 2 4_Tabell 6a K" xfId="25151" xr:uid="{00000000-0005-0000-0000-0000EAC50000}"/>
    <cellStyle name="Anteckning 3 2 3 2 2 5" xfId="9862" xr:uid="{00000000-0005-0000-0000-0000EBC50000}"/>
    <cellStyle name="Anteckning 3 2 3 2 2 5 2" xfId="54765" xr:uid="{00000000-0005-0000-0000-0000ECC50000}"/>
    <cellStyle name="Anteckning 3 2 3 2 2 5 3" xfId="54766" xr:uid="{00000000-0005-0000-0000-0000EDC50000}"/>
    <cellStyle name="Anteckning 3 2 3 2 2 6" xfId="27359" xr:uid="{00000000-0005-0000-0000-0000EEC50000}"/>
    <cellStyle name="Anteckning 3 2 3 2 2 7" xfId="54767" xr:uid="{00000000-0005-0000-0000-0000EFC50000}"/>
    <cellStyle name="Anteckning 3 2 3 2 2_Tabell 6a K" xfId="19001" xr:uid="{00000000-0005-0000-0000-0000F0C50000}"/>
    <cellStyle name="Anteckning 3 2 3 2 3" xfId="2190" xr:uid="{00000000-0005-0000-0000-0000F1C50000}"/>
    <cellStyle name="Anteckning 3 2 3 2 3 2" xfId="4382" xr:uid="{00000000-0005-0000-0000-0000F2C50000}"/>
    <cellStyle name="Anteckning 3 2 3 2 3 2 2" xfId="8768" xr:uid="{00000000-0005-0000-0000-0000F3C50000}"/>
    <cellStyle name="Anteckning 3 2 3 2 3 2 2 2" xfId="17653" xr:uid="{00000000-0005-0000-0000-0000F4C50000}"/>
    <cellStyle name="Anteckning 3 2 3 2 3 2 2 2 2" xfId="54768" xr:uid="{00000000-0005-0000-0000-0000F5C50000}"/>
    <cellStyle name="Anteckning 3 2 3 2 3 2 2 3" xfId="35150" xr:uid="{00000000-0005-0000-0000-0000F6C50000}"/>
    <cellStyle name="Anteckning 3 2 3 2 3 2 2_Tabell 6a K" xfId="21968" xr:uid="{00000000-0005-0000-0000-0000F7C50000}"/>
    <cellStyle name="Anteckning 3 2 3 2 3 2 3" xfId="13267" xr:uid="{00000000-0005-0000-0000-0000F8C50000}"/>
    <cellStyle name="Anteckning 3 2 3 2 3 2 4" xfId="30764" xr:uid="{00000000-0005-0000-0000-0000F9C50000}"/>
    <cellStyle name="Anteckning 3 2 3 2 3 2_Tabell 6a K" xfId="18829" xr:uid="{00000000-0005-0000-0000-0000FAC50000}"/>
    <cellStyle name="Anteckning 3 2 3 2 3 3" xfId="6575" xr:uid="{00000000-0005-0000-0000-0000FBC50000}"/>
    <cellStyle name="Anteckning 3 2 3 2 3 3 2" xfId="15460" xr:uid="{00000000-0005-0000-0000-0000FCC50000}"/>
    <cellStyle name="Anteckning 3 2 3 2 3 3 3" xfId="32957" xr:uid="{00000000-0005-0000-0000-0000FDC50000}"/>
    <cellStyle name="Anteckning 3 2 3 2 3 3_Tabell 6a K" xfId="22049" xr:uid="{00000000-0005-0000-0000-0000FEC50000}"/>
    <cellStyle name="Anteckning 3 2 3 2 3 4" xfId="11075" xr:uid="{00000000-0005-0000-0000-0000FFC50000}"/>
    <cellStyle name="Anteckning 3 2 3 2 3 4 2" xfId="54769" xr:uid="{00000000-0005-0000-0000-000000C60000}"/>
    <cellStyle name="Anteckning 3 2 3 2 3 4 3" xfId="54770" xr:uid="{00000000-0005-0000-0000-000001C60000}"/>
    <cellStyle name="Anteckning 3 2 3 2 3 5" xfId="28572" xr:uid="{00000000-0005-0000-0000-000002C60000}"/>
    <cellStyle name="Anteckning 3 2 3 2 3 6" xfId="54771" xr:uid="{00000000-0005-0000-0000-000003C60000}"/>
    <cellStyle name="Anteckning 3 2 3 2 3_Tabell 6a K" xfId="21171" xr:uid="{00000000-0005-0000-0000-000004C60000}"/>
    <cellStyle name="Anteckning 3 2 3 2 4" xfId="2745" xr:uid="{00000000-0005-0000-0000-000005C60000}"/>
    <cellStyle name="Anteckning 3 2 3 2 4 2" xfId="7131" xr:uid="{00000000-0005-0000-0000-000006C60000}"/>
    <cellStyle name="Anteckning 3 2 3 2 4 2 2" xfId="16016" xr:uid="{00000000-0005-0000-0000-000007C60000}"/>
    <cellStyle name="Anteckning 3 2 3 2 4 2 3" xfId="33513" xr:uid="{00000000-0005-0000-0000-000008C60000}"/>
    <cellStyle name="Anteckning 3 2 3 2 4 2_Tabell 6a K" xfId="18217" xr:uid="{00000000-0005-0000-0000-000009C60000}"/>
    <cellStyle name="Anteckning 3 2 3 2 4 3" xfId="11630" xr:uid="{00000000-0005-0000-0000-00000AC60000}"/>
    <cellStyle name="Anteckning 3 2 3 2 4 3 2" xfId="54772" xr:uid="{00000000-0005-0000-0000-00000BC60000}"/>
    <cellStyle name="Anteckning 3 2 3 2 4 3 2 2" xfId="54773" xr:uid="{00000000-0005-0000-0000-00000CC60000}"/>
    <cellStyle name="Anteckning 3 2 3 2 4 3 3" xfId="54774" xr:uid="{00000000-0005-0000-0000-00000DC60000}"/>
    <cellStyle name="Anteckning 3 2 3 2 4 4" xfId="29127" xr:uid="{00000000-0005-0000-0000-00000EC60000}"/>
    <cellStyle name="Anteckning 3 2 3 2 4 5" xfId="54775" xr:uid="{00000000-0005-0000-0000-00000FC60000}"/>
    <cellStyle name="Anteckning 3 2 3 2 4_Tabell 6a K" xfId="19380" xr:uid="{00000000-0005-0000-0000-000010C60000}"/>
    <cellStyle name="Anteckning 3 2 3 2 5" xfId="4938" xr:uid="{00000000-0005-0000-0000-000011C60000}"/>
    <cellStyle name="Anteckning 3 2 3 2 5 2" xfId="13823" xr:uid="{00000000-0005-0000-0000-000012C60000}"/>
    <cellStyle name="Anteckning 3 2 3 2 5 3" xfId="31320" xr:uid="{00000000-0005-0000-0000-000013C60000}"/>
    <cellStyle name="Anteckning 3 2 3 2 5_Tabell 6a K" xfId="20688" xr:uid="{00000000-0005-0000-0000-000014C60000}"/>
    <cellStyle name="Anteckning 3 2 3 2 6" xfId="9438" xr:uid="{00000000-0005-0000-0000-000015C60000}"/>
    <cellStyle name="Anteckning 3 2 3 2 6 2" xfId="54776" xr:uid="{00000000-0005-0000-0000-000016C60000}"/>
    <cellStyle name="Anteckning 3 2 3 2 6 3" xfId="54777" xr:uid="{00000000-0005-0000-0000-000017C60000}"/>
    <cellStyle name="Anteckning 3 2 3 2 7" xfId="26935" xr:uid="{00000000-0005-0000-0000-000018C60000}"/>
    <cellStyle name="Anteckning 3 2 3 2 8" xfId="54778" xr:uid="{00000000-0005-0000-0000-000019C60000}"/>
    <cellStyle name="Anteckning 3 2 3 2_Tabell 6a K" xfId="20810" xr:uid="{00000000-0005-0000-0000-00001AC60000}"/>
    <cellStyle name="Anteckning 3 2 3 3" xfId="765" xr:uid="{00000000-0005-0000-0000-00001BC60000}"/>
    <cellStyle name="Anteckning 3 2 3 3 2" xfId="2192" xr:uid="{00000000-0005-0000-0000-00001CC60000}"/>
    <cellStyle name="Anteckning 3 2 3 3 2 2" xfId="4384" xr:uid="{00000000-0005-0000-0000-00001DC60000}"/>
    <cellStyle name="Anteckning 3 2 3 3 2 2 2" xfId="8770" xr:uid="{00000000-0005-0000-0000-00001EC60000}"/>
    <cellStyle name="Anteckning 3 2 3 3 2 2 2 2" xfId="17655" xr:uid="{00000000-0005-0000-0000-00001FC60000}"/>
    <cellStyle name="Anteckning 3 2 3 3 2 2 2 2 2" xfId="54779" xr:uid="{00000000-0005-0000-0000-000020C60000}"/>
    <cellStyle name="Anteckning 3 2 3 3 2 2 2 3" xfId="35152" xr:uid="{00000000-0005-0000-0000-000021C60000}"/>
    <cellStyle name="Anteckning 3 2 3 3 2 2 2_Tabell 6a K" xfId="24140" xr:uid="{00000000-0005-0000-0000-000022C60000}"/>
    <cellStyle name="Anteckning 3 2 3 3 2 2 3" xfId="13269" xr:uid="{00000000-0005-0000-0000-000023C60000}"/>
    <cellStyle name="Anteckning 3 2 3 3 2 2 4" xfId="30766" xr:uid="{00000000-0005-0000-0000-000024C60000}"/>
    <cellStyle name="Anteckning 3 2 3 3 2 2_Tabell 6a K" xfId="21702" xr:uid="{00000000-0005-0000-0000-000025C60000}"/>
    <cellStyle name="Anteckning 3 2 3 3 2 3" xfId="6577" xr:uid="{00000000-0005-0000-0000-000026C60000}"/>
    <cellStyle name="Anteckning 3 2 3 3 2 3 2" xfId="15462" xr:uid="{00000000-0005-0000-0000-000027C60000}"/>
    <cellStyle name="Anteckning 3 2 3 3 2 3 3" xfId="32959" xr:uid="{00000000-0005-0000-0000-000028C60000}"/>
    <cellStyle name="Anteckning 3 2 3 3 2 3_Tabell 6a K" xfId="18233" xr:uid="{00000000-0005-0000-0000-000029C60000}"/>
    <cellStyle name="Anteckning 3 2 3 3 2 4" xfId="11077" xr:uid="{00000000-0005-0000-0000-00002AC60000}"/>
    <cellStyle name="Anteckning 3 2 3 3 2 4 2" xfId="54780" xr:uid="{00000000-0005-0000-0000-00002BC60000}"/>
    <cellStyle name="Anteckning 3 2 3 3 2 4 3" xfId="54781" xr:uid="{00000000-0005-0000-0000-00002CC60000}"/>
    <cellStyle name="Anteckning 3 2 3 3 2 5" xfId="28574" xr:uid="{00000000-0005-0000-0000-00002DC60000}"/>
    <cellStyle name="Anteckning 3 2 3 3 2 6" xfId="54782" xr:uid="{00000000-0005-0000-0000-00002EC60000}"/>
    <cellStyle name="Anteckning 3 2 3 3 2_Tabell 6a K" xfId="23341" xr:uid="{00000000-0005-0000-0000-00002FC60000}"/>
    <cellStyle name="Anteckning 3 2 3 3 3" xfId="2957" xr:uid="{00000000-0005-0000-0000-000030C60000}"/>
    <cellStyle name="Anteckning 3 2 3 3 3 2" xfId="7343" xr:uid="{00000000-0005-0000-0000-000031C60000}"/>
    <cellStyle name="Anteckning 3 2 3 3 3 2 2" xfId="16228" xr:uid="{00000000-0005-0000-0000-000032C60000}"/>
    <cellStyle name="Anteckning 3 2 3 3 3 2 3" xfId="33725" xr:uid="{00000000-0005-0000-0000-000033C60000}"/>
    <cellStyle name="Anteckning 3 2 3 3 3 2_Tabell 6a K" xfId="23936" xr:uid="{00000000-0005-0000-0000-000034C60000}"/>
    <cellStyle name="Anteckning 3 2 3 3 3 3" xfId="11842" xr:uid="{00000000-0005-0000-0000-000035C60000}"/>
    <cellStyle name="Anteckning 3 2 3 3 3 3 2" xfId="54783" xr:uid="{00000000-0005-0000-0000-000036C60000}"/>
    <cellStyle name="Anteckning 3 2 3 3 3 3 2 2" xfId="54784" xr:uid="{00000000-0005-0000-0000-000037C60000}"/>
    <cellStyle name="Anteckning 3 2 3 3 3 3 3" xfId="54785" xr:uid="{00000000-0005-0000-0000-000038C60000}"/>
    <cellStyle name="Anteckning 3 2 3 3 3 4" xfId="29339" xr:uid="{00000000-0005-0000-0000-000039C60000}"/>
    <cellStyle name="Anteckning 3 2 3 3 3 5" xfId="54786" xr:uid="{00000000-0005-0000-0000-00003AC60000}"/>
    <cellStyle name="Anteckning 3 2 3 3 3_Tabell 6a K" xfId="22317" xr:uid="{00000000-0005-0000-0000-00003BC60000}"/>
    <cellStyle name="Anteckning 3 2 3 3 4" xfId="5150" xr:uid="{00000000-0005-0000-0000-00003CC60000}"/>
    <cellStyle name="Anteckning 3 2 3 3 4 2" xfId="14035" xr:uid="{00000000-0005-0000-0000-00003DC60000}"/>
    <cellStyle name="Anteckning 3 2 3 3 4 3" xfId="31532" xr:uid="{00000000-0005-0000-0000-00003EC60000}"/>
    <cellStyle name="Anteckning 3 2 3 3 4_Tabell 6a K" xfId="22981" xr:uid="{00000000-0005-0000-0000-00003FC60000}"/>
    <cellStyle name="Anteckning 3 2 3 3 5" xfId="9650" xr:uid="{00000000-0005-0000-0000-000040C60000}"/>
    <cellStyle name="Anteckning 3 2 3 3 5 2" xfId="54787" xr:uid="{00000000-0005-0000-0000-000041C60000}"/>
    <cellStyle name="Anteckning 3 2 3 3 5 3" xfId="54788" xr:uid="{00000000-0005-0000-0000-000042C60000}"/>
    <cellStyle name="Anteckning 3 2 3 3 6" xfId="27147" xr:uid="{00000000-0005-0000-0000-000043C60000}"/>
    <cellStyle name="Anteckning 3 2 3 3 7" xfId="54789" xr:uid="{00000000-0005-0000-0000-000044C60000}"/>
    <cellStyle name="Anteckning 3 2 3 3_Tabell 6a K" xfId="19266" xr:uid="{00000000-0005-0000-0000-000045C60000}"/>
    <cellStyle name="Anteckning 3 2 3 4" xfId="1189" xr:uid="{00000000-0005-0000-0000-000046C60000}"/>
    <cellStyle name="Anteckning 3 2 3 4 2" xfId="2193" xr:uid="{00000000-0005-0000-0000-000047C60000}"/>
    <cellStyle name="Anteckning 3 2 3 4 2 2" xfId="4385" xr:uid="{00000000-0005-0000-0000-000048C60000}"/>
    <cellStyle name="Anteckning 3 2 3 4 2 2 2" xfId="8771" xr:uid="{00000000-0005-0000-0000-000049C60000}"/>
    <cellStyle name="Anteckning 3 2 3 4 2 2 2 2" xfId="17656" xr:uid="{00000000-0005-0000-0000-00004AC60000}"/>
    <cellStyle name="Anteckning 3 2 3 4 2 2 2 2 2" xfId="54790" xr:uid="{00000000-0005-0000-0000-00004BC60000}"/>
    <cellStyle name="Anteckning 3 2 3 4 2 2 2 3" xfId="35153" xr:uid="{00000000-0005-0000-0000-00004CC60000}"/>
    <cellStyle name="Anteckning 3 2 3 4 2 2 2_Tabell 6a K" xfId="22998" xr:uid="{00000000-0005-0000-0000-00004DC60000}"/>
    <cellStyle name="Anteckning 3 2 3 4 2 2 3" xfId="13270" xr:uid="{00000000-0005-0000-0000-00004EC60000}"/>
    <cellStyle name="Anteckning 3 2 3 4 2 2 4" xfId="30767" xr:uid="{00000000-0005-0000-0000-00004FC60000}"/>
    <cellStyle name="Anteckning 3 2 3 4 2 2_Tabell 6a K" xfId="26311" xr:uid="{00000000-0005-0000-0000-000050C60000}"/>
    <cellStyle name="Anteckning 3 2 3 4 2 3" xfId="6578" xr:uid="{00000000-0005-0000-0000-000051C60000}"/>
    <cellStyle name="Anteckning 3 2 3 4 2 3 2" xfId="15463" xr:uid="{00000000-0005-0000-0000-000052C60000}"/>
    <cellStyle name="Anteckning 3 2 3 4 2 3 3" xfId="32960" xr:uid="{00000000-0005-0000-0000-000053C60000}"/>
    <cellStyle name="Anteckning 3 2 3 4 2 3_Tabell 6a K" xfId="19907" xr:uid="{00000000-0005-0000-0000-000054C60000}"/>
    <cellStyle name="Anteckning 3 2 3 4 2 4" xfId="11078" xr:uid="{00000000-0005-0000-0000-000055C60000}"/>
    <cellStyle name="Anteckning 3 2 3 4 2 4 2" xfId="54791" xr:uid="{00000000-0005-0000-0000-000056C60000}"/>
    <cellStyle name="Anteckning 3 2 3 4 2 4 3" xfId="54792" xr:uid="{00000000-0005-0000-0000-000057C60000}"/>
    <cellStyle name="Anteckning 3 2 3 4 2 5" xfId="28575" xr:uid="{00000000-0005-0000-0000-000058C60000}"/>
    <cellStyle name="Anteckning 3 2 3 4 2 6" xfId="54793" xr:uid="{00000000-0005-0000-0000-000059C60000}"/>
    <cellStyle name="Anteckning 3 2 3 4 2_Tabell 6a K" xfId="19532" xr:uid="{00000000-0005-0000-0000-00005AC60000}"/>
    <cellStyle name="Anteckning 3 2 3 4 3" xfId="3381" xr:uid="{00000000-0005-0000-0000-00005BC60000}"/>
    <cellStyle name="Anteckning 3 2 3 4 3 2" xfId="7767" xr:uid="{00000000-0005-0000-0000-00005CC60000}"/>
    <cellStyle name="Anteckning 3 2 3 4 3 2 2" xfId="16652" xr:uid="{00000000-0005-0000-0000-00005DC60000}"/>
    <cellStyle name="Anteckning 3 2 3 4 3 2 3" xfId="34149" xr:uid="{00000000-0005-0000-0000-00005EC60000}"/>
    <cellStyle name="Anteckning 3 2 3 4 3 2_Tabell 6a K" xfId="19390" xr:uid="{00000000-0005-0000-0000-00005FC60000}"/>
    <cellStyle name="Anteckning 3 2 3 4 3 3" xfId="12266" xr:uid="{00000000-0005-0000-0000-000060C60000}"/>
    <cellStyle name="Anteckning 3 2 3 4 3 3 2" xfId="54794" xr:uid="{00000000-0005-0000-0000-000061C60000}"/>
    <cellStyle name="Anteckning 3 2 3 4 3 3 2 2" xfId="54795" xr:uid="{00000000-0005-0000-0000-000062C60000}"/>
    <cellStyle name="Anteckning 3 2 3 4 3 3 3" xfId="54796" xr:uid="{00000000-0005-0000-0000-000063C60000}"/>
    <cellStyle name="Anteckning 3 2 3 4 3 4" xfId="29763" xr:uid="{00000000-0005-0000-0000-000064C60000}"/>
    <cellStyle name="Anteckning 3 2 3 4 3 5" xfId="54797" xr:uid="{00000000-0005-0000-0000-000065C60000}"/>
    <cellStyle name="Anteckning 3 2 3 4 3_Tabell 6a K" xfId="25322" xr:uid="{00000000-0005-0000-0000-000066C60000}"/>
    <cellStyle name="Anteckning 3 2 3 4 4" xfId="5574" xr:uid="{00000000-0005-0000-0000-000067C60000}"/>
    <cellStyle name="Anteckning 3 2 3 4 4 2" xfId="14459" xr:uid="{00000000-0005-0000-0000-000068C60000}"/>
    <cellStyle name="Anteckning 3 2 3 4 4 3" xfId="31956" xr:uid="{00000000-0005-0000-0000-000069C60000}"/>
    <cellStyle name="Anteckning 3 2 3 4 4_Tabell 6a K" xfId="22822" xr:uid="{00000000-0005-0000-0000-00006AC60000}"/>
    <cellStyle name="Anteckning 3 2 3 4 5" xfId="10074" xr:uid="{00000000-0005-0000-0000-00006BC60000}"/>
    <cellStyle name="Anteckning 3 2 3 4 5 2" xfId="54798" xr:uid="{00000000-0005-0000-0000-00006CC60000}"/>
    <cellStyle name="Anteckning 3 2 3 4 5 3" xfId="54799" xr:uid="{00000000-0005-0000-0000-00006DC60000}"/>
    <cellStyle name="Anteckning 3 2 3 4 6" xfId="27571" xr:uid="{00000000-0005-0000-0000-00006EC60000}"/>
    <cellStyle name="Anteckning 3 2 3 4 7" xfId="54800" xr:uid="{00000000-0005-0000-0000-00006FC60000}"/>
    <cellStyle name="Anteckning 3 2 3 4_Tabell 6a K" xfId="25511" xr:uid="{00000000-0005-0000-0000-000070C60000}"/>
    <cellStyle name="Anteckning 3 2 3 5" xfId="2189" xr:uid="{00000000-0005-0000-0000-000071C60000}"/>
    <cellStyle name="Anteckning 3 2 3 5 2" xfId="4381" xr:uid="{00000000-0005-0000-0000-000072C60000}"/>
    <cellStyle name="Anteckning 3 2 3 5 2 2" xfId="8767" xr:uid="{00000000-0005-0000-0000-000073C60000}"/>
    <cellStyle name="Anteckning 3 2 3 5 2 2 2" xfId="17652" xr:uid="{00000000-0005-0000-0000-000074C60000}"/>
    <cellStyle name="Anteckning 3 2 3 5 2 2 2 2" xfId="54801" xr:uid="{00000000-0005-0000-0000-000075C60000}"/>
    <cellStyle name="Anteckning 3 2 3 5 2 2 3" xfId="35149" xr:uid="{00000000-0005-0000-0000-000076C60000}"/>
    <cellStyle name="Anteckning 3 2 3 5 2 2_Tabell 6a K" xfId="21172" xr:uid="{00000000-0005-0000-0000-000077C60000}"/>
    <cellStyle name="Anteckning 3 2 3 5 2 3" xfId="13266" xr:uid="{00000000-0005-0000-0000-000078C60000}"/>
    <cellStyle name="Anteckning 3 2 3 5 2 4" xfId="30763" xr:uid="{00000000-0005-0000-0000-000079C60000}"/>
    <cellStyle name="Anteckning 3 2 3 5 2_Tabell 6a K" xfId="22562" xr:uid="{00000000-0005-0000-0000-00007AC60000}"/>
    <cellStyle name="Anteckning 3 2 3 5 3" xfId="6574" xr:uid="{00000000-0005-0000-0000-00007BC60000}"/>
    <cellStyle name="Anteckning 3 2 3 5 3 2" xfId="15459" xr:uid="{00000000-0005-0000-0000-00007CC60000}"/>
    <cellStyle name="Anteckning 3 2 3 5 3 3" xfId="32956" xr:uid="{00000000-0005-0000-0000-00007DC60000}"/>
    <cellStyle name="Anteckning 3 2 3 5 3_Tabell 6a K" xfId="19528" xr:uid="{00000000-0005-0000-0000-00007EC60000}"/>
    <cellStyle name="Anteckning 3 2 3 5 4" xfId="11074" xr:uid="{00000000-0005-0000-0000-00007FC60000}"/>
    <cellStyle name="Anteckning 3 2 3 5 4 2" xfId="54802" xr:uid="{00000000-0005-0000-0000-000080C60000}"/>
    <cellStyle name="Anteckning 3 2 3 5 4 3" xfId="54803" xr:uid="{00000000-0005-0000-0000-000081C60000}"/>
    <cellStyle name="Anteckning 3 2 3 5 5" xfId="28571" xr:uid="{00000000-0005-0000-0000-000082C60000}"/>
    <cellStyle name="Anteckning 3 2 3 5 6" xfId="54804" xr:uid="{00000000-0005-0000-0000-000083C60000}"/>
    <cellStyle name="Anteckning 3 2 3 5_Tabell 6a K" xfId="22478" xr:uid="{00000000-0005-0000-0000-000084C60000}"/>
    <cellStyle name="Anteckning 3 2 3 6" xfId="2533" xr:uid="{00000000-0005-0000-0000-000085C60000}"/>
    <cellStyle name="Anteckning 3 2 3 6 2" xfId="6919" xr:uid="{00000000-0005-0000-0000-000086C60000}"/>
    <cellStyle name="Anteckning 3 2 3 6 2 2" xfId="15804" xr:uid="{00000000-0005-0000-0000-000087C60000}"/>
    <cellStyle name="Anteckning 3 2 3 6 2 3" xfId="33301" xr:uid="{00000000-0005-0000-0000-000088C60000}"/>
    <cellStyle name="Anteckning 3 2 3 6 2_Tabell 6a K" xfId="25793" xr:uid="{00000000-0005-0000-0000-000089C60000}"/>
    <cellStyle name="Anteckning 3 2 3 6 3" xfId="11418" xr:uid="{00000000-0005-0000-0000-00008AC60000}"/>
    <cellStyle name="Anteckning 3 2 3 6 3 2" xfId="54805" xr:uid="{00000000-0005-0000-0000-00008BC60000}"/>
    <cellStyle name="Anteckning 3 2 3 6 3 2 2" xfId="54806" xr:uid="{00000000-0005-0000-0000-00008CC60000}"/>
    <cellStyle name="Anteckning 3 2 3 6 3 3" xfId="54807" xr:uid="{00000000-0005-0000-0000-00008DC60000}"/>
    <cellStyle name="Anteckning 3 2 3 6 4" xfId="28915" xr:uid="{00000000-0005-0000-0000-00008EC60000}"/>
    <cellStyle name="Anteckning 3 2 3 6 5" xfId="54808" xr:uid="{00000000-0005-0000-0000-00008FC60000}"/>
    <cellStyle name="Anteckning 3 2 3 6_Tabell 6a K" xfId="26307" xr:uid="{00000000-0005-0000-0000-000090C60000}"/>
    <cellStyle name="Anteckning 3 2 3 7" xfId="4726" xr:uid="{00000000-0005-0000-0000-000091C60000}"/>
    <cellStyle name="Anteckning 3 2 3 7 2" xfId="13611" xr:uid="{00000000-0005-0000-0000-000092C60000}"/>
    <cellStyle name="Anteckning 3 2 3 7 3" xfId="31108" xr:uid="{00000000-0005-0000-0000-000093C60000}"/>
    <cellStyle name="Anteckning 3 2 3 7_Tabell 6a K" xfId="23363" xr:uid="{00000000-0005-0000-0000-000094C60000}"/>
    <cellStyle name="Anteckning 3 2 3 8" xfId="9226" xr:uid="{00000000-0005-0000-0000-000095C60000}"/>
    <cellStyle name="Anteckning 3 2 3 8 2" xfId="54809" xr:uid="{00000000-0005-0000-0000-000096C60000}"/>
    <cellStyle name="Anteckning 3 2 3 8 3" xfId="54810" xr:uid="{00000000-0005-0000-0000-000097C60000}"/>
    <cellStyle name="Anteckning 3 2 3 9" xfId="26723" xr:uid="{00000000-0005-0000-0000-000098C60000}"/>
    <cellStyle name="Anteckning 3 2 3_Tabell 6a K" xfId="25358" xr:uid="{00000000-0005-0000-0000-000099C60000}"/>
    <cellStyle name="Anteckning 3 2 4" xfId="237" xr:uid="{00000000-0005-0000-0000-00009AC60000}"/>
    <cellStyle name="Anteckning 3 2 4 10" xfId="54811" xr:uid="{00000000-0005-0000-0000-00009BC60000}"/>
    <cellStyle name="Anteckning 3 2 4 11" xfId="54812" xr:uid="{00000000-0005-0000-0000-00009CC60000}"/>
    <cellStyle name="Anteckning 3 2 4 2" xfId="449" xr:uid="{00000000-0005-0000-0000-00009DC60000}"/>
    <cellStyle name="Anteckning 3 2 4 2 2" xfId="873" xr:uid="{00000000-0005-0000-0000-00009EC60000}"/>
    <cellStyle name="Anteckning 3 2 4 2 2 2" xfId="2196" xr:uid="{00000000-0005-0000-0000-00009FC60000}"/>
    <cellStyle name="Anteckning 3 2 4 2 2 2 2" xfId="4388" xr:uid="{00000000-0005-0000-0000-0000A0C60000}"/>
    <cellStyle name="Anteckning 3 2 4 2 2 2 2 2" xfId="8774" xr:uid="{00000000-0005-0000-0000-0000A1C60000}"/>
    <cellStyle name="Anteckning 3 2 4 2 2 2 2 2 2" xfId="17659" xr:uid="{00000000-0005-0000-0000-0000A2C60000}"/>
    <cellStyle name="Anteckning 3 2 4 2 2 2 2 2 2 2" xfId="54813" xr:uid="{00000000-0005-0000-0000-0000A3C60000}"/>
    <cellStyle name="Anteckning 3 2 4 2 2 2 2 2 3" xfId="35156" xr:uid="{00000000-0005-0000-0000-0000A4C60000}"/>
    <cellStyle name="Anteckning 3 2 4 2 2 2 2 2_Tabell 6a K" xfId="24537" xr:uid="{00000000-0005-0000-0000-0000A5C60000}"/>
    <cellStyle name="Anteckning 3 2 4 2 2 2 2 3" xfId="13273" xr:uid="{00000000-0005-0000-0000-0000A6C60000}"/>
    <cellStyle name="Anteckning 3 2 4 2 2 2 2 4" xfId="30770" xr:uid="{00000000-0005-0000-0000-0000A7C60000}"/>
    <cellStyle name="Anteckning 3 2 4 2 2 2 2_Tabell 6a K" xfId="25245" xr:uid="{00000000-0005-0000-0000-0000A8C60000}"/>
    <cellStyle name="Anteckning 3 2 4 2 2 2 3" xfId="6581" xr:uid="{00000000-0005-0000-0000-0000A9C60000}"/>
    <cellStyle name="Anteckning 3 2 4 2 2 2 3 2" xfId="15466" xr:uid="{00000000-0005-0000-0000-0000AAC60000}"/>
    <cellStyle name="Anteckning 3 2 4 2 2 2 3 3" xfId="32963" xr:uid="{00000000-0005-0000-0000-0000ABC60000}"/>
    <cellStyle name="Anteckning 3 2 4 2 2 2 3_Tabell 6a K" xfId="20116" xr:uid="{00000000-0005-0000-0000-0000ACC60000}"/>
    <cellStyle name="Anteckning 3 2 4 2 2 2 4" xfId="11081" xr:uid="{00000000-0005-0000-0000-0000ADC60000}"/>
    <cellStyle name="Anteckning 3 2 4 2 2 2 4 2" xfId="54814" xr:uid="{00000000-0005-0000-0000-0000AEC60000}"/>
    <cellStyle name="Anteckning 3 2 4 2 2 2 4 3" xfId="54815" xr:uid="{00000000-0005-0000-0000-0000AFC60000}"/>
    <cellStyle name="Anteckning 3 2 4 2 2 2 5" xfId="28578" xr:uid="{00000000-0005-0000-0000-0000B0C60000}"/>
    <cellStyle name="Anteckning 3 2 4 2 2 2 6" xfId="54816" xr:uid="{00000000-0005-0000-0000-0000B1C60000}"/>
    <cellStyle name="Anteckning 3 2 4 2 2 2_Tabell 6a K" xfId="23874" xr:uid="{00000000-0005-0000-0000-0000B2C60000}"/>
    <cellStyle name="Anteckning 3 2 4 2 2 3" xfId="3065" xr:uid="{00000000-0005-0000-0000-0000B3C60000}"/>
    <cellStyle name="Anteckning 3 2 4 2 2 3 2" xfId="7451" xr:uid="{00000000-0005-0000-0000-0000B4C60000}"/>
    <cellStyle name="Anteckning 3 2 4 2 2 3 2 2" xfId="16336" xr:uid="{00000000-0005-0000-0000-0000B5C60000}"/>
    <cellStyle name="Anteckning 3 2 4 2 2 3 2 3" xfId="33833" xr:uid="{00000000-0005-0000-0000-0000B6C60000}"/>
    <cellStyle name="Anteckning 3 2 4 2 2 3 2_Tabell 6a K" xfId="20371" xr:uid="{00000000-0005-0000-0000-0000B7C60000}"/>
    <cellStyle name="Anteckning 3 2 4 2 2 3 3" xfId="11950" xr:uid="{00000000-0005-0000-0000-0000B8C60000}"/>
    <cellStyle name="Anteckning 3 2 4 2 2 3 3 2" xfId="54817" xr:uid="{00000000-0005-0000-0000-0000B9C60000}"/>
    <cellStyle name="Anteckning 3 2 4 2 2 3 3 2 2" xfId="54818" xr:uid="{00000000-0005-0000-0000-0000BAC60000}"/>
    <cellStyle name="Anteckning 3 2 4 2 2 3 3 3" xfId="54819" xr:uid="{00000000-0005-0000-0000-0000BBC60000}"/>
    <cellStyle name="Anteckning 3 2 4 2 2 3 4" xfId="29447" xr:uid="{00000000-0005-0000-0000-0000BCC60000}"/>
    <cellStyle name="Anteckning 3 2 4 2 2 3 5" xfId="54820" xr:uid="{00000000-0005-0000-0000-0000BDC60000}"/>
    <cellStyle name="Anteckning 3 2 4 2 2 3_Tabell 6a K" xfId="25073" xr:uid="{00000000-0005-0000-0000-0000BEC60000}"/>
    <cellStyle name="Anteckning 3 2 4 2 2 4" xfId="5258" xr:uid="{00000000-0005-0000-0000-0000BFC60000}"/>
    <cellStyle name="Anteckning 3 2 4 2 2 4 2" xfId="14143" xr:uid="{00000000-0005-0000-0000-0000C0C60000}"/>
    <cellStyle name="Anteckning 3 2 4 2 2 4 3" xfId="31640" xr:uid="{00000000-0005-0000-0000-0000C1C60000}"/>
    <cellStyle name="Anteckning 3 2 4 2 2 4_Tabell 6a K" xfId="23607" xr:uid="{00000000-0005-0000-0000-0000C2C60000}"/>
    <cellStyle name="Anteckning 3 2 4 2 2 5" xfId="9758" xr:uid="{00000000-0005-0000-0000-0000C3C60000}"/>
    <cellStyle name="Anteckning 3 2 4 2 2 5 2" xfId="54821" xr:uid="{00000000-0005-0000-0000-0000C4C60000}"/>
    <cellStyle name="Anteckning 3 2 4 2 2 5 3" xfId="54822" xr:uid="{00000000-0005-0000-0000-0000C5C60000}"/>
    <cellStyle name="Anteckning 3 2 4 2 2 6" xfId="27255" xr:uid="{00000000-0005-0000-0000-0000C6C60000}"/>
    <cellStyle name="Anteckning 3 2 4 2 2 7" xfId="54823" xr:uid="{00000000-0005-0000-0000-0000C7C60000}"/>
    <cellStyle name="Anteckning 3 2 4 2 2_Tabell 6a K" xfId="24862" xr:uid="{00000000-0005-0000-0000-0000C8C60000}"/>
    <cellStyle name="Anteckning 3 2 4 2 3" xfId="2195" xr:uid="{00000000-0005-0000-0000-0000C9C60000}"/>
    <cellStyle name="Anteckning 3 2 4 2 3 2" xfId="4387" xr:uid="{00000000-0005-0000-0000-0000CAC60000}"/>
    <cellStyle name="Anteckning 3 2 4 2 3 2 2" xfId="8773" xr:uid="{00000000-0005-0000-0000-0000CBC60000}"/>
    <cellStyle name="Anteckning 3 2 4 2 3 2 2 2" xfId="17658" xr:uid="{00000000-0005-0000-0000-0000CCC60000}"/>
    <cellStyle name="Anteckning 3 2 4 2 3 2 2 2 2" xfId="54824" xr:uid="{00000000-0005-0000-0000-0000CDC60000}"/>
    <cellStyle name="Anteckning 3 2 4 2 3 2 2 3" xfId="35155" xr:uid="{00000000-0005-0000-0000-0000CEC60000}"/>
    <cellStyle name="Anteckning 3 2 4 2 3 2 2_Tabell 6a K" xfId="23076" xr:uid="{00000000-0005-0000-0000-0000CFC60000}"/>
    <cellStyle name="Anteckning 3 2 4 2 3 2 3" xfId="13272" xr:uid="{00000000-0005-0000-0000-0000D0C60000}"/>
    <cellStyle name="Anteckning 3 2 4 2 3 2 4" xfId="30769" xr:uid="{00000000-0005-0000-0000-0000D1C60000}"/>
    <cellStyle name="Anteckning 3 2 4 2 3 2_Tabell 6a K" xfId="21001" xr:uid="{00000000-0005-0000-0000-0000D2C60000}"/>
    <cellStyle name="Anteckning 3 2 4 2 3 3" xfId="6580" xr:uid="{00000000-0005-0000-0000-0000D3C60000}"/>
    <cellStyle name="Anteckning 3 2 4 2 3 3 2" xfId="15465" xr:uid="{00000000-0005-0000-0000-0000D4C60000}"/>
    <cellStyle name="Anteckning 3 2 4 2 3 3 3" xfId="32962" xr:uid="{00000000-0005-0000-0000-0000D5C60000}"/>
    <cellStyle name="Anteckning 3 2 4 2 3 3_Tabell 6a K" xfId="26378" xr:uid="{00000000-0005-0000-0000-0000D6C60000}"/>
    <cellStyle name="Anteckning 3 2 4 2 3 4" xfId="11080" xr:uid="{00000000-0005-0000-0000-0000D7C60000}"/>
    <cellStyle name="Anteckning 3 2 4 2 3 4 2" xfId="54825" xr:uid="{00000000-0005-0000-0000-0000D8C60000}"/>
    <cellStyle name="Anteckning 3 2 4 2 3 4 3" xfId="54826" xr:uid="{00000000-0005-0000-0000-0000D9C60000}"/>
    <cellStyle name="Anteckning 3 2 4 2 3 5" xfId="28577" xr:uid="{00000000-0005-0000-0000-0000DAC60000}"/>
    <cellStyle name="Anteckning 3 2 4 2 3 6" xfId="54827" xr:uid="{00000000-0005-0000-0000-0000DBC60000}"/>
    <cellStyle name="Anteckning 3 2 4 2 3_Tabell 6a K" xfId="22691" xr:uid="{00000000-0005-0000-0000-0000DCC60000}"/>
    <cellStyle name="Anteckning 3 2 4 2 4" xfId="2641" xr:uid="{00000000-0005-0000-0000-0000DDC60000}"/>
    <cellStyle name="Anteckning 3 2 4 2 4 2" xfId="7027" xr:uid="{00000000-0005-0000-0000-0000DEC60000}"/>
    <cellStyle name="Anteckning 3 2 4 2 4 2 2" xfId="15912" xr:uid="{00000000-0005-0000-0000-0000DFC60000}"/>
    <cellStyle name="Anteckning 3 2 4 2 4 2 3" xfId="33409" xr:uid="{00000000-0005-0000-0000-0000E0C60000}"/>
    <cellStyle name="Anteckning 3 2 4 2 4 2_Tabell 6a K" xfId="20496" xr:uid="{00000000-0005-0000-0000-0000E1C60000}"/>
    <cellStyle name="Anteckning 3 2 4 2 4 3" xfId="11526" xr:uid="{00000000-0005-0000-0000-0000E2C60000}"/>
    <cellStyle name="Anteckning 3 2 4 2 4 3 2" xfId="54828" xr:uid="{00000000-0005-0000-0000-0000E3C60000}"/>
    <cellStyle name="Anteckning 3 2 4 2 4 3 2 2" xfId="54829" xr:uid="{00000000-0005-0000-0000-0000E4C60000}"/>
    <cellStyle name="Anteckning 3 2 4 2 4 3 3" xfId="54830" xr:uid="{00000000-0005-0000-0000-0000E5C60000}"/>
    <cellStyle name="Anteckning 3 2 4 2 4 4" xfId="29023" xr:uid="{00000000-0005-0000-0000-0000E6C60000}"/>
    <cellStyle name="Anteckning 3 2 4 2 4 5" xfId="54831" xr:uid="{00000000-0005-0000-0000-0000E7C60000}"/>
    <cellStyle name="Anteckning 3 2 4 2 4_Tabell 6a K" xfId="21536" xr:uid="{00000000-0005-0000-0000-0000E8C60000}"/>
    <cellStyle name="Anteckning 3 2 4 2 5" xfId="4834" xr:uid="{00000000-0005-0000-0000-0000E9C60000}"/>
    <cellStyle name="Anteckning 3 2 4 2 5 2" xfId="13719" xr:uid="{00000000-0005-0000-0000-0000EAC60000}"/>
    <cellStyle name="Anteckning 3 2 4 2 5 3" xfId="31216" xr:uid="{00000000-0005-0000-0000-0000EBC60000}"/>
    <cellStyle name="Anteckning 3 2 4 2 5_Tabell 6a K" xfId="23971" xr:uid="{00000000-0005-0000-0000-0000ECC60000}"/>
    <cellStyle name="Anteckning 3 2 4 2 6" xfId="9334" xr:uid="{00000000-0005-0000-0000-0000EDC60000}"/>
    <cellStyle name="Anteckning 3 2 4 2 6 2" xfId="54832" xr:uid="{00000000-0005-0000-0000-0000EEC60000}"/>
    <cellStyle name="Anteckning 3 2 4 2 6 3" xfId="54833" xr:uid="{00000000-0005-0000-0000-0000EFC60000}"/>
    <cellStyle name="Anteckning 3 2 4 2 7" xfId="26831" xr:uid="{00000000-0005-0000-0000-0000F0C60000}"/>
    <cellStyle name="Anteckning 3 2 4 2 8" xfId="54834" xr:uid="{00000000-0005-0000-0000-0000F1C60000}"/>
    <cellStyle name="Anteckning 3 2 4 2_Tabell 6a K" xfId="25775" xr:uid="{00000000-0005-0000-0000-0000F2C60000}"/>
    <cellStyle name="Anteckning 3 2 4 3" xfId="661" xr:uid="{00000000-0005-0000-0000-0000F3C60000}"/>
    <cellStyle name="Anteckning 3 2 4 3 2" xfId="2197" xr:uid="{00000000-0005-0000-0000-0000F4C60000}"/>
    <cellStyle name="Anteckning 3 2 4 3 2 2" xfId="4389" xr:uid="{00000000-0005-0000-0000-0000F5C60000}"/>
    <cellStyle name="Anteckning 3 2 4 3 2 2 2" xfId="8775" xr:uid="{00000000-0005-0000-0000-0000F6C60000}"/>
    <cellStyle name="Anteckning 3 2 4 3 2 2 2 2" xfId="17660" xr:uid="{00000000-0005-0000-0000-0000F7C60000}"/>
    <cellStyle name="Anteckning 3 2 4 3 2 2 2 2 2" xfId="54835" xr:uid="{00000000-0005-0000-0000-0000F8C60000}"/>
    <cellStyle name="Anteckning 3 2 4 3 2 2 2 3" xfId="35157" xr:uid="{00000000-0005-0000-0000-0000F9C60000}"/>
    <cellStyle name="Anteckning 3 2 4 3 2 2 2_Tabell 6a K" xfId="21964" xr:uid="{00000000-0005-0000-0000-0000FAC60000}"/>
    <cellStyle name="Anteckning 3 2 4 3 2 2 3" xfId="13274" xr:uid="{00000000-0005-0000-0000-0000FBC60000}"/>
    <cellStyle name="Anteckning 3 2 4 3 2 2 4" xfId="30771" xr:uid="{00000000-0005-0000-0000-0000FCC60000}"/>
    <cellStyle name="Anteckning 3 2 4 3 2 2_Tabell 6a K" xfId="23171" xr:uid="{00000000-0005-0000-0000-0000FDC60000}"/>
    <cellStyle name="Anteckning 3 2 4 3 2 3" xfId="6582" xr:uid="{00000000-0005-0000-0000-0000FEC60000}"/>
    <cellStyle name="Anteckning 3 2 4 3 2 3 2" xfId="15467" xr:uid="{00000000-0005-0000-0000-0000FFC60000}"/>
    <cellStyle name="Anteckning 3 2 4 3 2 3 3" xfId="32964" xr:uid="{00000000-0005-0000-0000-000000C70000}"/>
    <cellStyle name="Anteckning 3 2 4 3 2 3_Tabell 6a K" xfId="19312" xr:uid="{00000000-0005-0000-0000-000001C70000}"/>
    <cellStyle name="Anteckning 3 2 4 3 2 4" xfId="11082" xr:uid="{00000000-0005-0000-0000-000002C70000}"/>
    <cellStyle name="Anteckning 3 2 4 3 2 4 2" xfId="54836" xr:uid="{00000000-0005-0000-0000-000003C70000}"/>
    <cellStyle name="Anteckning 3 2 4 3 2 4 3" xfId="54837" xr:uid="{00000000-0005-0000-0000-000004C70000}"/>
    <cellStyle name="Anteckning 3 2 4 3 2 5" xfId="28579" xr:uid="{00000000-0005-0000-0000-000005C70000}"/>
    <cellStyle name="Anteckning 3 2 4 3 2 6" xfId="54838" xr:uid="{00000000-0005-0000-0000-000006C70000}"/>
    <cellStyle name="Anteckning 3 2 4 3 2_Tabell 6a K" xfId="19002" xr:uid="{00000000-0005-0000-0000-000007C70000}"/>
    <cellStyle name="Anteckning 3 2 4 3 3" xfId="2853" xr:uid="{00000000-0005-0000-0000-000008C70000}"/>
    <cellStyle name="Anteckning 3 2 4 3 3 2" xfId="7239" xr:uid="{00000000-0005-0000-0000-000009C70000}"/>
    <cellStyle name="Anteckning 3 2 4 3 3 2 2" xfId="16124" xr:uid="{00000000-0005-0000-0000-00000AC70000}"/>
    <cellStyle name="Anteckning 3 2 4 3 3 2 3" xfId="33621" xr:uid="{00000000-0005-0000-0000-00000BC70000}"/>
    <cellStyle name="Anteckning 3 2 4 3 3 2_Tabell 6a K" xfId="17922" xr:uid="{00000000-0005-0000-0000-00000CC70000}"/>
    <cellStyle name="Anteckning 3 2 4 3 3 3" xfId="11738" xr:uid="{00000000-0005-0000-0000-00000DC70000}"/>
    <cellStyle name="Anteckning 3 2 4 3 3 3 2" xfId="54839" xr:uid="{00000000-0005-0000-0000-00000EC70000}"/>
    <cellStyle name="Anteckning 3 2 4 3 3 3 2 2" xfId="54840" xr:uid="{00000000-0005-0000-0000-00000FC70000}"/>
    <cellStyle name="Anteckning 3 2 4 3 3 3 3" xfId="54841" xr:uid="{00000000-0005-0000-0000-000010C70000}"/>
    <cellStyle name="Anteckning 3 2 4 3 3 4" xfId="29235" xr:uid="{00000000-0005-0000-0000-000011C70000}"/>
    <cellStyle name="Anteckning 3 2 4 3 3 5" xfId="54842" xr:uid="{00000000-0005-0000-0000-000012C70000}"/>
    <cellStyle name="Anteckning 3 2 4 3 3_Tabell 6a K" xfId="23046" xr:uid="{00000000-0005-0000-0000-000013C70000}"/>
    <cellStyle name="Anteckning 3 2 4 3 4" xfId="5046" xr:uid="{00000000-0005-0000-0000-000014C70000}"/>
    <cellStyle name="Anteckning 3 2 4 3 4 2" xfId="13931" xr:uid="{00000000-0005-0000-0000-000015C70000}"/>
    <cellStyle name="Anteckning 3 2 4 3 4 3" xfId="31428" xr:uid="{00000000-0005-0000-0000-000016C70000}"/>
    <cellStyle name="Anteckning 3 2 4 3 4_Tabell 6a K" xfId="20390" xr:uid="{00000000-0005-0000-0000-000017C70000}"/>
    <cellStyle name="Anteckning 3 2 4 3 5" xfId="9546" xr:uid="{00000000-0005-0000-0000-000018C70000}"/>
    <cellStyle name="Anteckning 3 2 4 3 5 2" xfId="54843" xr:uid="{00000000-0005-0000-0000-000019C70000}"/>
    <cellStyle name="Anteckning 3 2 4 3 5 3" xfId="54844" xr:uid="{00000000-0005-0000-0000-00001AC70000}"/>
    <cellStyle name="Anteckning 3 2 4 3 6" xfId="27043" xr:uid="{00000000-0005-0000-0000-00001BC70000}"/>
    <cellStyle name="Anteckning 3 2 4 3 7" xfId="54845" xr:uid="{00000000-0005-0000-0000-00001CC70000}"/>
    <cellStyle name="Anteckning 3 2 4 3_Tabell 6a K" xfId="24732" xr:uid="{00000000-0005-0000-0000-00001DC70000}"/>
    <cellStyle name="Anteckning 3 2 4 4" xfId="1085" xr:uid="{00000000-0005-0000-0000-00001EC70000}"/>
    <cellStyle name="Anteckning 3 2 4 4 2" xfId="2198" xr:uid="{00000000-0005-0000-0000-00001FC70000}"/>
    <cellStyle name="Anteckning 3 2 4 4 2 2" xfId="4390" xr:uid="{00000000-0005-0000-0000-000020C70000}"/>
    <cellStyle name="Anteckning 3 2 4 4 2 2 2" xfId="8776" xr:uid="{00000000-0005-0000-0000-000021C70000}"/>
    <cellStyle name="Anteckning 3 2 4 4 2 2 2 2" xfId="17661" xr:uid="{00000000-0005-0000-0000-000022C70000}"/>
    <cellStyle name="Anteckning 3 2 4 4 2 2 2 2 2" xfId="54846" xr:uid="{00000000-0005-0000-0000-000023C70000}"/>
    <cellStyle name="Anteckning 3 2 4 4 2 2 2 3" xfId="35158" xr:uid="{00000000-0005-0000-0000-000024C70000}"/>
    <cellStyle name="Anteckning 3 2 4 4 2 2 2_Tabell 6a K" xfId="19845" xr:uid="{00000000-0005-0000-0000-000025C70000}"/>
    <cellStyle name="Anteckning 3 2 4 4 2 2 3" xfId="13275" xr:uid="{00000000-0005-0000-0000-000026C70000}"/>
    <cellStyle name="Anteckning 3 2 4 4 2 2 4" xfId="30772" xr:uid="{00000000-0005-0000-0000-000027C70000}"/>
    <cellStyle name="Anteckning 3 2 4 4 2 2_Tabell 6a K" xfId="19794" xr:uid="{00000000-0005-0000-0000-000028C70000}"/>
    <cellStyle name="Anteckning 3 2 4 4 2 3" xfId="6583" xr:uid="{00000000-0005-0000-0000-000029C70000}"/>
    <cellStyle name="Anteckning 3 2 4 4 2 3 2" xfId="15468" xr:uid="{00000000-0005-0000-0000-00002AC70000}"/>
    <cellStyle name="Anteckning 3 2 4 4 2 3 3" xfId="32965" xr:uid="{00000000-0005-0000-0000-00002BC70000}"/>
    <cellStyle name="Anteckning 3 2 4 4 2 3_Tabell 6a K" xfId="19891" xr:uid="{00000000-0005-0000-0000-00002CC70000}"/>
    <cellStyle name="Anteckning 3 2 4 4 2 4" xfId="11083" xr:uid="{00000000-0005-0000-0000-00002DC70000}"/>
    <cellStyle name="Anteckning 3 2 4 4 2 4 2" xfId="54847" xr:uid="{00000000-0005-0000-0000-00002EC70000}"/>
    <cellStyle name="Anteckning 3 2 4 4 2 4 3" xfId="54848" xr:uid="{00000000-0005-0000-0000-00002FC70000}"/>
    <cellStyle name="Anteckning 3 2 4 4 2 5" xfId="28580" xr:uid="{00000000-0005-0000-0000-000030C70000}"/>
    <cellStyle name="Anteckning 3 2 4 4 2 6" xfId="54849" xr:uid="{00000000-0005-0000-0000-000031C70000}"/>
    <cellStyle name="Anteckning 3 2 4 4 2_Tabell 6a K" xfId="25341" xr:uid="{00000000-0005-0000-0000-000032C70000}"/>
    <cellStyle name="Anteckning 3 2 4 4 3" xfId="3277" xr:uid="{00000000-0005-0000-0000-000033C70000}"/>
    <cellStyle name="Anteckning 3 2 4 4 3 2" xfId="7663" xr:uid="{00000000-0005-0000-0000-000034C70000}"/>
    <cellStyle name="Anteckning 3 2 4 4 3 2 2" xfId="16548" xr:uid="{00000000-0005-0000-0000-000035C70000}"/>
    <cellStyle name="Anteckning 3 2 4 4 3 2 3" xfId="34045" xr:uid="{00000000-0005-0000-0000-000036C70000}"/>
    <cellStyle name="Anteckning 3 2 4 4 3 2_Tabell 6a K" xfId="19398" xr:uid="{00000000-0005-0000-0000-000037C70000}"/>
    <cellStyle name="Anteckning 3 2 4 4 3 3" xfId="12162" xr:uid="{00000000-0005-0000-0000-000038C70000}"/>
    <cellStyle name="Anteckning 3 2 4 4 3 3 2" xfId="54850" xr:uid="{00000000-0005-0000-0000-000039C70000}"/>
    <cellStyle name="Anteckning 3 2 4 4 3 3 2 2" xfId="54851" xr:uid="{00000000-0005-0000-0000-00003AC70000}"/>
    <cellStyle name="Anteckning 3 2 4 4 3 3 3" xfId="54852" xr:uid="{00000000-0005-0000-0000-00003BC70000}"/>
    <cellStyle name="Anteckning 3 2 4 4 3 4" xfId="29659" xr:uid="{00000000-0005-0000-0000-00003CC70000}"/>
    <cellStyle name="Anteckning 3 2 4 4 3 5" xfId="54853" xr:uid="{00000000-0005-0000-0000-00003DC70000}"/>
    <cellStyle name="Anteckning 3 2 4 4 3_Tabell 6a K" xfId="18739" xr:uid="{00000000-0005-0000-0000-00003EC70000}"/>
    <cellStyle name="Anteckning 3 2 4 4 4" xfId="5470" xr:uid="{00000000-0005-0000-0000-00003FC70000}"/>
    <cellStyle name="Anteckning 3 2 4 4 4 2" xfId="14355" xr:uid="{00000000-0005-0000-0000-000040C70000}"/>
    <cellStyle name="Anteckning 3 2 4 4 4 3" xfId="31852" xr:uid="{00000000-0005-0000-0000-000041C70000}"/>
    <cellStyle name="Anteckning 3 2 4 4 4_Tabell 6a K" xfId="19132" xr:uid="{00000000-0005-0000-0000-000042C70000}"/>
    <cellStyle name="Anteckning 3 2 4 4 5" xfId="9970" xr:uid="{00000000-0005-0000-0000-000043C70000}"/>
    <cellStyle name="Anteckning 3 2 4 4 5 2" xfId="54854" xr:uid="{00000000-0005-0000-0000-000044C70000}"/>
    <cellStyle name="Anteckning 3 2 4 4 5 3" xfId="54855" xr:uid="{00000000-0005-0000-0000-000045C70000}"/>
    <cellStyle name="Anteckning 3 2 4 4 6" xfId="27467" xr:uid="{00000000-0005-0000-0000-000046C70000}"/>
    <cellStyle name="Anteckning 3 2 4 4 7" xfId="54856" xr:uid="{00000000-0005-0000-0000-000047C70000}"/>
    <cellStyle name="Anteckning 3 2 4 4_Tabell 6a K" xfId="18770" xr:uid="{00000000-0005-0000-0000-000048C70000}"/>
    <cellStyle name="Anteckning 3 2 4 5" xfId="2194" xr:uid="{00000000-0005-0000-0000-000049C70000}"/>
    <cellStyle name="Anteckning 3 2 4 5 2" xfId="4386" xr:uid="{00000000-0005-0000-0000-00004AC70000}"/>
    <cellStyle name="Anteckning 3 2 4 5 2 2" xfId="8772" xr:uid="{00000000-0005-0000-0000-00004BC70000}"/>
    <cellStyle name="Anteckning 3 2 4 5 2 2 2" xfId="17657" xr:uid="{00000000-0005-0000-0000-00004CC70000}"/>
    <cellStyle name="Anteckning 3 2 4 5 2 2 2 2" xfId="54857" xr:uid="{00000000-0005-0000-0000-00004DC70000}"/>
    <cellStyle name="Anteckning 3 2 4 5 2 2 3" xfId="35154" xr:uid="{00000000-0005-0000-0000-00004EC70000}"/>
    <cellStyle name="Anteckning 3 2 4 5 2 2_Tabell 6a K" xfId="23112" xr:uid="{00000000-0005-0000-0000-00004FC70000}"/>
    <cellStyle name="Anteckning 3 2 4 5 2 3" xfId="13271" xr:uid="{00000000-0005-0000-0000-000050C70000}"/>
    <cellStyle name="Anteckning 3 2 4 5 2 4" xfId="30768" xr:uid="{00000000-0005-0000-0000-000051C70000}"/>
    <cellStyle name="Anteckning 3 2 4 5 2_Tabell 6a K" xfId="23609" xr:uid="{00000000-0005-0000-0000-000052C70000}"/>
    <cellStyle name="Anteckning 3 2 4 5 3" xfId="6579" xr:uid="{00000000-0005-0000-0000-000053C70000}"/>
    <cellStyle name="Anteckning 3 2 4 5 3 2" xfId="15464" xr:uid="{00000000-0005-0000-0000-000054C70000}"/>
    <cellStyle name="Anteckning 3 2 4 5 3 3" xfId="32961" xr:uid="{00000000-0005-0000-0000-000055C70000}"/>
    <cellStyle name="Anteckning 3 2 4 5 3_Tabell 6a K" xfId="24502" xr:uid="{00000000-0005-0000-0000-000056C70000}"/>
    <cellStyle name="Anteckning 3 2 4 5 4" xfId="11079" xr:uid="{00000000-0005-0000-0000-000057C70000}"/>
    <cellStyle name="Anteckning 3 2 4 5 4 2" xfId="54858" xr:uid="{00000000-0005-0000-0000-000058C70000}"/>
    <cellStyle name="Anteckning 3 2 4 5 4 3" xfId="54859" xr:uid="{00000000-0005-0000-0000-000059C70000}"/>
    <cellStyle name="Anteckning 3 2 4 5 5" xfId="28576" xr:uid="{00000000-0005-0000-0000-00005AC70000}"/>
    <cellStyle name="Anteckning 3 2 4 5 6" xfId="54860" xr:uid="{00000000-0005-0000-0000-00005BC70000}"/>
    <cellStyle name="Anteckning 3 2 4 5_Tabell 6a K" xfId="23163" xr:uid="{00000000-0005-0000-0000-00005CC70000}"/>
    <cellStyle name="Anteckning 3 2 4 6" xfId="2429" xr:uid="{00000000-0005-0000-0000-00005DC70000}"/>
    <cellStyle name="Anteckning 3 2 4 6 2" xfId="6815" xr:uid="{00000000-0005-0000-0000-00005EC70000}"/>
    <cellStyle name="Anteckning 3 2 4 6 2 2" xfId="15700" xr:uid="{00000000-0005-0000-0000-00005FC70000}"/>
    <cellStyle name="Anteckning 3 2 4 6 2 3" xfId="33197" xr:uid="{00000000-0005-0000-0000-000060C70000}"/>
    <cellStyle name="Anteckning 3 2 4 6 2_Tabell 6a K" xfId="25803" xr:uid="{00000000-0005-0000-0000-000061C70000}"/>
    <cellStyle name="Anteckning 3 2 4 6 3" xfId="11314" xr:uid="{00000000-0005-0000-0000-000062C70000}"/>
    <cellStyle name="Anteckning 3 2 4 6 3 2" xfId="54861" xr:uid="{00000000-0005-0000-0000-000063C70000}"/>
    <cellStyle name="Anteckning 3 2 4 6 3 2 2" xfId="54862" xr:uid="{00000000-0005-0000-0000-000064C70000}"/>
    <cellStyle name="Anteckning 3 2 4 6 3 3" xfId="54863" xr:uid="{00000000-0005-0000-0000-000065C70000}"/>
    <cellStyle name="Anteckning 3 2 4 6 4" xfId="28811" xr:uid="{00000000-0005-0000-0000-000066C70000}"/>
    <cellStyle name="Anteckning 3 2 4 6 5" xfId="54864" xr:uid="{00000000-0005-0000-0000-000067C70000}"/>
    <cellStyle name="Anteckning 3 2 4 6_Tabell 6a K" xfId="18052" xr:uid="{00000000-0005-0000-0000-000068C70000}"/>
    <cellStyle name="Anteckning 3 2 4 7" xfId="4622" xr:uid="{00000000-0005-0000-0000-000069C70000}"/>
    <cellStyle name="Anteckning 3 2 4 7 2" xfId="13507" xr:uid="{00000000-0005-0000-0000-00006AC70000}"/>
    <cellStyle name="Anteckning 3 2 4 7 3" xfId="31004" xr:uid="{00000000-0005-0000-0000-00006BC70000}"/>
    <cellStyle name="Anteckning 3 2 4 7_Tabell 6a K" xfId="24736" xr:uid="{00000000-0005-0000-0000-00006CC70000}"/>
    <cellStyle name="Anteckning 3 2 4 8" xfId="9122" xr:uid="{00000000-0005-0000-0000-00006DC70000}"/>
    <cellStyle name="Anteckning 3 2 4 8 2" xfId="54865" xr:uid="{00000000-0005-0000-0000-00006EC70000}"/>
    <cellStyle name="Anteckning 3 2 4 8 3" xfId="54866" xr:uid="{00000000-0005-0000-0000-00006FC70000}"/>
    <cellStyle name="Anteckning 3 2 4 9" xfId="26619" xr:uid="{00000000-0005-0000-0000-000070C70000}"/>
    <cellStyle name="Anteckning 3 2 4_Tabell 6a K" xfId="23893" xr:uid="{00000000-0005-0000-0000-000071C70000}"/>
    <cellStyle name="Anteckning 3 2 5" xfId="397" xr:uid="{00000000-0005-0000-0000-000072C70000}"/>
    <cellStyle name="Anteckning 3 2 5 2" xfId="821" xr:uid="{00000000-0005-0000-0000-000073C70000}"/>
    <cellStyle name="Anteckning 3 2 5 2 2" xfId="2200" xr:uid="{00000000-0005-0000-0000-000074C70000}"/>
    <cellStyle name="Anteckning 3 2 5 2 2 2" xfId="4392" xr:uid="{00000000-0005-0000-0000-000075C70000}"/>
    <cellStyle name="Anteckning 3 2 5 2 2 2 2" xfId="8778" xr:uid="{00000000-0005-0000-0000-000076C70000}"/>
    <cellStyle name="Anteckning 3 2 5 2 2 2 2 2" xfId="17663" xr:uid="{00000000-0005-0000-0000-000077C70000}"/>
    <cellStyle name="Anteckning 3 2 5 2 2 2 2 2 2" xfId="54867" xr:uid="{00000000-0005-0000-0000-000078C70000}"/>
    <cellStyle name="Anteckning 3 2 5 2 2 2 2 3" xfId="35160" xr:uid="{00000000-0005-0000-0000-000079C70000}"/>
    <cellStyle name="Anteckning 3 2 5 2 2 2 2_Tabell 6a K" xfId="24136" xr:uid="{00000000-0005-0000-0000-00007AC70000}"/>
    <cellStyle name="Anteckning 3 2 5 2 2 2 3" xfId="13277" xr:uid="{00000000-0005-0000-0000-00007BC70000}"/>
    <cellStyle name="Anteckning 3 2 5 2 2 2 4" xfId="30774" xr:uid="{00000000-0005-0000-0000-00007CC70000}"/>
    <cellStyle name="Anteckning 3 2 5 2 2 2_Tabell 6a K" xfId="21698" xr:uid="{00000000-0005-0000-0000-00007DC70000}"/>
    <cellStyle name="Anteckning 3 2 5 2 2 3" xfId="6585" xr:uid="{00000000-0005-0000-0000-00007EC70000}"/>
    <cellStyle name="Anteckning 3 2 5 2 2 3 2" xfId="15470" xr:uid="{00000000-0005-0000-0000-00007FC70000}"/>
    <cellStyle name="Anteckning 3 2 5 2 2 3 3" xfId="32967" xr:uid="{00000000-0005-0000-0000-000080C70000}"/>
    <cellStyle name="Anteckning 3 2 5 2 2 3_Tabell 6a K" xfId="26338" xr:uid="{00000000-0005-0000-0000-000081C70000}"/>
    <cellStyle name="Anteckning 3 2 5 2 2 4" xfId="11085" xr:uid="{00000000-0005-0000-0000-000082C70000}"/>
    <cellStyle name="Anteckning 3 2 5 2 2 4 2" xfId="54868" xr:uid="{00000000-0005-0000-0000-000083C70000}"/>
    <cellStyle name="Anteckning 3 2 5 2 2 4 3" xfId="54869" xr:uid="{00000000-0005-0000-0000-000084C70000}"/>
    <cellStyle name="Anteckning 3 2 5 2 2 5" xfId="28582" xr:uid="{00000000-0005-0000-0000-000085C70000}"/>
    <cellStyle name="Anteckning 3 2 5 2 2 6" xfId="54870" xr:uid="{00000000-0005-0000-0000-000086C70000}"/>
    <cellStyle name="Anteckning 3 2 5 2 2_Tabell 6a K" xfId="25512" xr:uid="{00000000-0005-0000-0000-000087C70000}"/>
    <cellStyle name="Anteckning 3 2 5 2 3" xfId="3013" xr:uid="{00000000-0005-0000-0000-000088C70000}"/>
    <cellStyle name="Anteckning 3 2 5 2 3 2" xfId="7399" xr:uid="{00000000-0005-0000-0000-000089C70000}"/>
    <cellStyle name="Anteckning 3 2 5 2 3 2 2" xfId="16284" xr:uid="{00000000-0005-0000-0000-00008AC70000}"/>
    <cellStyle name="Anteckning 3 2 5 2 3 2 3" xfId="33781" xr:uid="{00000000-0005-0000-0000-00008BC70000}"/>
    <cellStyle name="Anteckning 3 2 5 2 3 2_Tabell 6a K" xfId="22748" xr:uid="{00000000-0005-0000-0000-00008CC70000}"/>
    <cellStyle name="Anteckning 3 2 5 2 3 3" xfId="11898" xr:uid="{00000000-0005-0000-0000-00008DC70000}"/>
    <cellStyle name="Anteckning 3 2 5 2 3 3 2" xfId="54871" xr:uid="{00000000-0005-0000-0000-00008EC70000}"/>
    <cellStyle name="Anteckning 3 2 5 2 3 3 2 2" xfId="54872" xr:uid="{00000000-0005-0000-0000-00008FC70000}"/>
    <cellStyle name="Anteckning 3 2 5 2 3 3 3" xfId="54873" xr:uid="{00000000-0005-0000-0000-000090C70000}"/>
    <cellStyle name="Anteckning 3 2 5 2 3 4" xfId="29395" xr:uid="{00000000-0005-0000-0000-000091C70000}"/>
    <cellStyle name="Anteckning 3 2 5 2 3 5" xfId="54874" xr:uid="{00000000-0005-0000-0000-000092C70000}"/>
    <cellStyle name="Anteckning 3 2 5 2 3_Tabell 6a K" xfId="23686" xr:uid="{00000000-0005-0000-0000-000093C70000}"/>
    <cellStyle name="Anteckning 3 2 5 2 4" xfId="5206" xr:uid="{00000000-0005-0000-0000-000094C70000}"/>
    <cellStyle name="Anteckning 3 2 5 2 4 2" xfId="14091" xr:uid="{00000000-0005-0000-0000-000095C70000}"/>
    <cellStyle name="Anteckning 3 2 5 2 4 3" xfId="31588" xr:uid="{00000000-0005-0000-0000-000096C70000}"/>
    <cellStyle name="Anteckning 3 2 5 2 4_Tabell 6a K" xfId="20897" xr:uid="{00000000-0005-0000-0000-000097C70000}"/>
    <cellStyle name="Anteckning 3 2 5 2 5" xfId="9706" xr:uid="{00000000-0005-0000-0000-000098C70000}"/>
    <cellStyle name="Anteckning 3 2 5 2 5 2" xfId="54875" xr:uid="{00000000-0005-0000-0000-000099C70000}"/>
    <cellStyle name="Anteckning 3 2 5 2 5 3" xfId="54876" xr:uid="{00000000-0005-0000-0000-00009AC70000}"/>
    <cellStyle name="Anteckning 3 2 5 2 6" xfId="27203" xr:uid="{00000000-0005-0000-0000-00009BC70000}"/>
    <cellStyle name="Anteckning 3 2 5 2 7" xfId="54877" xr:uid="{00000000-0005-0000-0000-00009CC70000}"/>
    <cellStyle name="Anteckning 3 2 5 2_Tabell 6a K" xfId="18431" xr:uid="{00000000-0005-0000-0000-00009DC70000}"/>
    <cellStyle name="Anteckning 3 2 5 3" xfId="2199" xr:uid="{00000000-0005-0000-0000-00009EC70000}"/>
    <cellStyle name="Anteckning 3 2 5 3 2" xfId="4391" xr:uid="{00000000-0005-0000-0000-00009FC70000}"/>
    <cellStyle name="Anteckning 3 2 5 3 2 2" xfId="8777" xr:uid="{00000000-0005-0000-0000-0000A0C70000}"/>
    <cellStyle name="Anteckning 3 2 5 3 2 2 2" xfId="17662" xr:uid="{00000000-0005-0000-0000-0000A1C70000}"/>
    <cellStyle name="Anteckning 3 2 5 3 2 2 2 2" xfId="54878" xr:uid="{00000000-0005-0000-0000-0000A2C70000}"/>
    <cellStyle name="Anteckning 3 2 5 3 2 2 3" xfId="35159" xr:uid="{00000000-0005-0000-0000-0000A3C70000}"/>
    <cellStyle name="Anteckning 3 2 5 3 2 2_Tabell 6a K" xfId="26040" xr:uid="{00000000-0005-0000-0000-0000A4C70000}"/>
    <cellStyle name="Anteckning 3 2 5 3 2 3" xfId="13276" xr:uid="{00000000-0005-0000-0000-0000A5C70000}"/>
    <cellStyle name="Anteckning 3 2 5 3 2 4" xfId="30773" xr:uid="{00000000-0005-0000-0000-0000A6C70000}"/>
    <cellStyle name="Anteckning 3 2 5 3 2_Tabell 6a K" xfId="23342" xr:uid="{00000000-0005-0000-0000-0000A7C70000}"/>
    <cellStyle name="Anteckning 3 2 5 3 3" xfId="6584" xr:uid="{00000000-0005-0000-0000-0000A8C70000}"/>
    <cellStyle name="Anteckning 3 2 5 3 3 2" xfId="15469" xr:uid="{00000000-0005-0000-0000-0000A9C70000}"/>
    <cellStyle name="Anteckning 3 2 5 3 3 3" xfId="32966" xr:uid="{00000000-0005-0000-0000-0000AAC70000}"/>
    <cellStyle name="Anteckning 3 2 5 3 3_Tabell 6a K" xfId="20064" xr:uid="{00000000-0005-0000-0000-0000ABC70000}"/>
    <cellStyle name="Anteckning 3 2 5 3 4" xfId="11084" xr:uid="{00000000-0005-0000-0000-0000ACC70000}"/>
    <cellStyle name="Anteckning 3 2 5 3 4 2" xfId="54879" xr:uid="{00000000-0005-0000-0000-0000ADC70000}"/>
    <cellStyle name="Anteckning 3 2 5 3 4 3" xfId="54880" xr:uid="{00000000-0005-0000-0000-0000AEC70000}"/>
    <cellStyle name="Anteckning 3 2 5 3 5" xfId="28581" xr:uid="{00000000-0005-0000-0000-0000AFC70000}"/>
    <cellStyle name="Anteckning 3 2 5 3 6" xfId="54881" xr:uid="{00000000-0005-0000-0000-0000B0C70000}"/>
    <cellStyle name="Anteckning 3 2 5 3_Tabell 6a K" xfId="19268" xr:uid="{00000000-0005-0000-0000-0000B1C70000}"/>
    <cellStyle name="Anteckning 3 2 5 4" xfId="2589" xr:uid="{00000000-0005-0000-0000-0000B2C70000}"/>
    <cellStyle name="Anteckning 3 2 5 4 2" xfId="6975" xr:uid="{00000000-0005-0000-0000-0000B3C70000}"/>
    <cellStyle name="Anteckning 3 2 5 4 2 2" xfId="15860" xr:uid="{00000000-0005-0000-0000-0000B4C70000}"/>
    <cellStyle name="Anteckning 3 2 5 4 2 3" xfId="33357" xr:uid="{00000000-0005-0000-0000-0000B5C70000}"/>
    <cellStyle name="Anteckning 3 2 5 4 2_Tabell 6a K" xfId="25881" xr:uid="{00000000-0005-0000-0000-0000B6C70000}"/>
    <cellStyle name="Anteckning 3 2 5 4 3" xfId="11474" xr:uid="{00000000-0005-0000-0000-0000B7C70000}"/>
    <cellStyle name="Anteckning 3 2 5 4 3 2" xfId="54882" xr:uid="{00000000-0005-0000-0000-0000B8C70000}"/>
    <cellStyle name="Anteckning 3 2 5 4 3 2 2" xfId="54883" xr:uid="{00000000-0005-0000-0000-0000B9C70000}"/>
    <cellStyle name="Anteckning 3 2 5 4 3 3" xfId="54884" xr:uid="{00000000-0005-0000-0000-0000BAC70000}"/>
    <cellStyle name="Anteckning 3 2 5 4 4" xfId="28971" xr:uid="{00000000-0005-0000-0000-0000BBC70000}"/>
    <cellStyle name="Anteckning 3 2 5 4 5" xfId="54885" xr:uid="{00000000-0005-0000-0000-0000BCC70000}"/>
    <cellStyle name="Anteckning 3 2 5 4_Tabell 6a K" xfId="24214" xr:uid="{00000000-0005-0000-0000-0000BDC70000}"/>
    <cellStyle name="Anteckning 3 2 5 5" xfId="4782" xr:uid="{00000000-0005-0000-0000-0000BEC70000}"/>
    <cellStyle name="Anteckning 3 2 5 5 2" xfId="13667" xr:uid="{00000000-0005-0000-0000-0000BFC70000}"/>
    <cellStyle name="Anteckning 3 2 5 5 3" xfId="31164" xr:uid="{00000000-0005-0000-0000-0000C0C70000}"/>
    <cellStyle name="Anteckning 3 2 5 5_Tabell 6a K" xfId="25369" xr:uid="{00000000-0005-0000-0000-0000C1C70000}"/>
    <cellStyle name="Anteckning 3 2 5 6" xfId="9282" xr:uid="{00000000-0005-0000-0000-0000C2C70000}"/>
    <cellStyle name="Anteckning 3 2 5 6 2" xfId="54886" xr:uid="{00000000-0005-0000-0000-0000C3C70000}"/>
    <cellStyle name="Anteckning 3 2 5 6 3" xfId="54887" xr:uid="{00000000-0005-0000-0000-0000C4C70000}"/>
    <cellStyle name="Anteckning 3 2 5 7" xfId="26779" xr:uid="{00000000-0005-0000-0000-0000C5C70000}"/>
    <cellStyle name="Anteckning 3 2 5 8" xfId="54888" xr:uid="{00000000-0005-0000-0000-0000C6C70000}"/>
    <cellStyle name="Anteckning 3 2 5_Tabell 6a K" xfId="18583" xr:uid="{00000000-0005-0000-0000-0000C7C70000}"/>
    <cellStyle name="Anteckning 3 2 6" xfId="609" xr:uid="{00000000-0005-0000-0000-0000C8C70000}"/>
    <cellStyle name="Anteckning 3 2 6 2" xfId="2201" xr:uid="{00000000-0005-0000-0000-0000C9C70000}"/>
    <cellStyle name="Anteckning 3 2 6 2 2" xfId="4393" xr:uid="{00000000-0005-0000-0000-0000CAC70000}"/>
    <cellStyle name="Anteckning 3 2 6 2 2 2" xfId="8779" xr:uid="{00000000-0005-0000-0000-0000CBC70000}"/>
    <cellStyle name="Anteckning 3 2 6 2 2 2 2" xfId="17664" xr:uid="{00000000-0005-0000-0000-0000CCC70000}"/>
    <cellStyle name="Anteckning 3 2 6 2 2 2 2 2" xfId="54889" xr:uid="{00000000-0005-0000-0000-0000CDC70000}"/>
    <cellStyle name="Anteckning 3 2 6 2 2 2 3" xfId="35161" xr:uid="{00000000-0005-0000-0000-0000CEC70000}"/>
    <cellStyle name="Anteckning 3 2 6 2 2 2_Tabell 6a K" xfId="20160" xr:uid="{00000000-0005-0000-0000-0000CFC70000}"/>
    <cellStyle name="Anteckning 3 2 6 2 2 3" xfId="13278" xr:uid="{00000000-0005-0000-0000-0000D0C70000}"/>
    <cellStyle name="Anteckning 3 2 6 2 2 4" xfId="30775" xr:uid="{00000000-0005-0000-0000-0000D1C70000}"/>
    <cellStyle name="Anteckning 3 2 6 2 2_Tabell 6a K" xfId="25282" xr:uid="{00000000-0005-0000-0000-0000D2C70000}"/>
    <cellStyle name="Anteckning 3 2 6 2 3" xfId="6586" xr:uid="{00000000-0005-0000-0000-0000D3C70000}"/>
    <cellStyle name="Anteckning 3 2 6 2 3 2" xfId="15471" xr:uid="{00000000-0005-0000-0000-0000D4C70000}"/>
    <cellStyle name="Anteckning 3 2 6 2 3 3" xfId="32968" xr:uid="{00000000-0005-0000-0000-0000D5C70000}"/>
    <cellStyle name="Anteckning 3 2 6 2 3_Tabell 6a K" xfId="22234" xr:uid="{00000000-0005-0000-0000-0000D6C70000}"/>
    <cellStyle name="Anteckning 3 2 6 2 4" xfId="11086" xr:uid="{00000000-0005-0000-0000-0000D7C70000}"/>
    <cellStyle name="Anteckning 3 2 6 2 4 2" xfId="54890" xr:uid="{00000000-0005-0000-0000-0000D8C70000}"/>
    <cellStyle name="Anteckning 3 2 6 2 4 3" xfId="54891" xr:uid="{00000000-0005-0000-0000-0000D9C70000}"/>
    <cellStyle name="Anteckning 3 2 6 2 5" xfId="28583" xr:uid="{00000000-0005-0000-0000-0000DAC70000}"/>
    <cellStyle name="Anteckning 3 2 6 2 6" xfId="54892" xr:uid="{00000000-0005-0000-0000-0000DBC70000}"/>
    <cellStyle name="Anteckning 3 2 6 2_Tabell 6a K" xfId="25777" xr:uid="{00000000-0005-0000-0000-0000DCC70000}"/>
    <cellStyle name="Anteckning 3 2 6 3" xfId="2801" xr:uid="{00000000-0005-0000-0000-0000DDC70000}"/>
    <cellStyle name="Anteckning 3 2 6 3 2" xfId="7187" xr:uid="{00000000-0005-0000-0000-0000DEC70000}"/>
    <cellStyle name="Anteckning 3 2 6 3 2 2" xfId="16072" xr:uid="{00000000-0005-0000-0000-0000DFC70000}"/>
    <cellStyle name="Anteckning 3 2 6 3 2 3" xfId="33569" xr:uid="{00000000-0005-0000-0000-0000E0C70000}"/>
    <cellStyle name="Anteckning 3 2 6 3 2_Tabell 6a K" xfId="19053" xr:uid="{00000000-0005-0000-0000-0000E1C70000}"/>
    <cellStyle name="Anteckning 3 2 6 3 3" xfId="11686" xr:uid="{00000000-0005-0000-0000-0000E2C70000}"/>
    <cellStyle name="Anteckning 3 2 6 3 3 2" xfId="54893" xr:uid="{00000000-0005-0000-0000-0000E3C70000}"/>
    <cellStyle name="Anteckning 3 2 6 3 3 2 2" xfId="54894" xr:uid="{00000000-0005-0000-0000-0000E4C70000}"/>
    <cellStyle name="Anteckning 3 2 6 3 3 3" xfId="54895" xr:uid="{00000000-0005-0000-0000-0000E5C70000}"/>
    <cellStyle name="Anteckning 3 2 6 3 4" xfId="29183" xr:uid="{00000000-0005-0000-0000-0000E6C70000}"/>
    <cellStyle name="Anteckning 3 2 6 3 5" xfId="54896" xr:uid="{00000000-0005-0000-0000-0000E7C70000}"/>
    <cellStyle name="Anteckning 3 2 6 3_Tabell 6a K" xfId="21492" xr:uid="{00000000-0005-0000-0000-0000E8C70000}"/>
    <cellStyle name="Anteckning 3 2 6 4" xfId="4994" xr:uid="{00000000-0005-0000-0000-0000E9C70000}"/>
    <cellStyle name="Anteckning 3 2 6 4 2" xfId="13879" xr:uid="{00000000-0005-0000-0000-0000EAC70000}"/>
    <cellStyle name="Anteckning 3 2 6 4 3" xfId="31376" xr:uid="{00000000-0005-0000-0000-0000EBC70000}"/>
    <cellStyle name="Anteckning 3 2 6 4_Tabell 6a K" xfId="22531" xr:uid="{00000000-0005-0000-0000-0000ECC70000}"/>
    <cellStyle name="Anteckning 3 2 6 5" xfId="9494" xr:uid="{00000000-0005-0000-0000-0000EDC70000}"/>
    <cellStyle name="Anteckning 3 2 6 5 2" xfId="54897" xr:uid="{00000000-0005-0000-0000-0000EEC70000}"/>
    <cellStyle name="Anteckning 3 2 6 5 3" xfId="54898" xr:uid="{00000000-0005-0000-0000-0000EFC70000}"/>
    <cellStyle name="Anteckning 3 2 6 6" xfId="26991" xr:uid="{00000000-0005-0000-0000-0000F0C70000}"/>
    <cellStyle name="Anteckning 3 2 6 7" xfId="54899" xr:uid="{00000000-0005-0000-0000-0000F1C70000}"/>
    <cellStyle name="Anteckning 3 2 6_Tabell 6a K" xfId="19636" xr:uid="{00000000-0005-0000-0000-0000F2C70000}"/>
    <cellStyle name="Anteckning 3 2 7" xfId="1033" xr:uid="{00000000-0005-0000-0000-0000F3C70000}"/>
    <cellStyle name="Anteckning 3 2 7 2" xfId="2202" xr:uid="{00000000-0005-0000-0000-0000F4C70000}"/>
    <cellStyle name="Anteckning 3 2 7 2 2" xfId="4394" xr:uid="{00000000-0005-0000-0000-0000F5C70000}"/>
    <cellStyle name="Anteckning 3 2 7 2 2 2" xfId="8780" xr:uid="{00000000-0005-0000-0000-0000F6C70000}"/>
    <cellStyle name="Anteckning 3 2 7 2 2 2 2" xfId="17665" xr:uid="{00000000-0005-0000-0000-0000F7C70000}"/>
    <cellStyle name="Anteckning 3 2 7 2 2 2 2 2" xfId="54900" xr:uid="{00000000-0005-0000-0000-0000F8C70000}"/>
    <cellStyle name="Anteckning 3 2 7 2 2 2 3" xfId="35162" xr:uid="{00000000-0005-0000-0000-0000F9C70000}"/>
    <cellStyle name="Anteckning 3 2 7 2 2 2_Tabell 6a K" xfId="24407" xr:uid="{00000000-0005-0000-0000-0000FAC70000}"/>
    <cellStyle name="Anteckning 3 2 7 2 2 3" xfId="13279" xr:uid="{00000000-0005-0000-0000-0000FBC70000}"/>
    <cellStyle name="Anteckning 3 2 7 2 2 4" xfId="30776" xr:uid="{00000000-0005-0000-0000-0000FCC70000}"/>
    <cellStyle name="Anteckning 3 2 7 2 2_Tabell 6a K" xfId="23870" xr:uid="{00000000-0005-0000-0000-0000FDC70000}"/>
    <cellStyle name="Anteckning 3 2 7 2 3" xfId="6587" xr:uid="{00000000-0005-0000-0000-0000FEC70000}"/>
    <cellStyle name="Anteckning 3 2 7 2 3 2" xfId="15472" xr:uid="{00000000-0005-0000-0000-0000FFC70000}"/>
    <cellStyle name="Anteckning 3 2 7 2 3 3" xfId="32969" xr:uid="{00000000-0005-0000-0000-000000C80000}"/>
    <cellStyle name="Anteckning 3 2 7 2 3_Tabell 6a K" xfId="18527" xr:uid="{00000000-0005-0000-0000-000001C80000}"/>
    <cellStyle name="Anteckning 3 2 7 2 4" xfId="11087" xr:uid="{00000000-0005-0000-0000-000002C80000}"/>
    <cellStyle name="Anteckning 3 2 7 2 4 2" xfId="54901" xr:uid="{00000000-0005-0000-0000-000003C80000}"/>
    <cellStyle name="Anteckning 3 2 7 2 4 3" xfId="54902" xr:uid="{00000000-0005-0000-0000-000004C80000}"/>
    <cellStyle name="Anteckning 3 2 7 2 5" xfId="28584" xr:uid="{00000000-0005-0000-0000-000005C80000}"/>
    <cellStyle name="Anteckning 3 2 7 2 6" xfId="54903" xr:uid="{00000000-0005-0000-0000-000006C80000}"/>
    <cellStyle name="Anteckning 3 2 7 2_Tabell 6a K" xfId="20942" xr:uid="{00000000-0005-0000-0000-000007C80000}"/>
    <cellStyle name="Anteckning 3 2 7 3" xfId="3225" xr:uid="{00000000-0005-0000-0000-000008C80000}"/>
    <cellStyle name="Anteckning 3 2 7 3 2" xfId="7611" xr:uid="{00000000-0005-0000-0000-000009C80000}"/>
    <cellStyle name="Anteckning 3 2 7 3 2 2" xfId="16496" xr:uid="{00000000-0005-0000-0000-00000AC80000}"/>
    <cellStyle name="Anteckning 3 2 7 3 2 3" xfId="33993" xr:uid="{00000000-0005-0000-0000-00000BC80000}"/>
    <cellStyle name="Anteckning 3 2 7 3 2_Tabell 6a K" xfId="19925" xr:uid="{00000000-0005-0000-0000-00000CC80000}"/>
    <cellStyle name="Anteckning 3 2 7 3 3" xfId="12110" xr:uid="{00000000-0005-0000-0000-00000DC80000}"/>
    <cellStyle name="Anteckning 3 2 7 3 3 2" xfId="54904" xr:uid="{00000000-0005-0000-0000-00000EC80000}"/>
    <cellStyle name="Anteckning 3 2 7 3 3 2 2" xfId="54905" xr:uid="{00000000-0005-0000-0000-00000FC80000}"/>
    <cellStyle name="Anteckning 3 2 7 3 3 3" xfId="54906" xr:uid="{00000000-0005-0000-0000-000010C80000}"/>
    <cellStyle name="Anteckning 3 2 7 3 4" xfId="29607" xr:uid="{00000000-0005-0000-0000-000011C80000}"/>
    <cellStyle name="Anteckning 3 2 7 3 5" xfId="54907" xr:uid="{00000000-0005-0000-0000-000012C80000}"/>
    <cellStyle name="Anteckning 3 2 7 3_Tabell 6a K" xfId="19893" xr:uid="{00000000-0005-0000-0000-000013C80000}"/>
    <cellStyle name="Anteckning 3 2 7 4" xfId="5418" xr:uid="{00000000-0005-0000-0000-000014C80000}"/>
    <cellStyle name="Anteckning 3 2 7 4 2" xfId="14303" xr:uid="{00000000-0005-0000-0000-000015C80000}"/>
    <cellStyle name="Anteckning 3 2 7 4 3" xfId="31800" xr:uid="{00000000-0005-0000-0000-000016C80000}"/>
    <cellStyle name="Anteckning 3 2 7 4_Tabell 6a K" xfId="22161" xr:uid="{00000000-0005-0000-0000-000017C80000}"/>
    <cellStyle name="Anteckning 3 2 7 5" xfId="9918" xr:uid="{00000000-0005-0000-0000-000018C80000}"/>
    <cellStyle name="Anteckning 3 2 7 5 2" xfId="54908" xr:uid="{00000000-0005-0000-0000-000019C80000}"/>
    <cellStyle name="Anteckning 3 2 7 5 3" xfId="54909" xr:uid="{00000000-0005-0000-0000-00001AC80000}"/>
    <cellStyle name="Anteckning 3 2 7 6" xfId="27415" xr:uid="{00000000-0005-0000-0000-00001BC80000}"/>
    <cellStyle name="Anteckning 3 2 7 7" xfId="54910" xr:uid="{00000000-0005-0000-0000-00001CC80000}"/>
    <cellStyle name="Anteckning 3 2 7_Tabell 6a K" xfId="21438" xr:uid="{00000000-0005-0000-0000-00001DC80000}"/>
    <cellStyle name="Anteckning 3 2 8" xfId="2183" xr:uid="{00000000-0005-0000-0000-00001EC80000}"/>
    <cellStyle name="Anteckning 3 2 8 2" xfId="4375" xr:uid="{00000000-0005-0000-0000-00001FC80000}"/>
    <cellStyle name="Anteckning 3 2 8 2 2" xfId="8761" xr:uid="{00000000-0005-0000-0000-000020C80000}"/>
    <cellStyle name="Anteckning 3 2 8 2 2 2" xfId="17646" xr:uid="{00000000-0005-0000-0000-000021C80000}"/>
    <cellStyle name="Anteckning 3 2 8 2 2 2 2" xfId="54911" xr:uid="{00000000-0005-0000-0000-000022C80000}"/>
    <cellStyle name="Anteckning 3 2 8 2 2 3" xfId="35143" xr:uid="{00000000-0005-0000-0000-000023C80000}"/>
    <cellStyle name="Anteckning 3 2 8 2 2_Tabell 6a K" xfId="19003" xr:uid="{00000000-0005-0000-0000-000024C80000}"/>
    <cellStyle name="Anteckning 3 2 8 2 3" xfId="13260" xr:uid="{00000000-0005-0000-0000-000025C80000}"/>
    <cellStyle name="Anteckning 3 2 8 2 4" xfId="30757" xr:uid="{00000000-0005-0000-0000-000026C80000}"/>
    <cellStyle name="Anteckning 3 2 8 2_Tabell 6a K" xfId="20464" xr:uid="{00000000-0005-0000-0000-000027C80000}"/>
    <cellStyle name="Anteckning 3 2 8 3" xfId="6568" xr:uid="{00000000-0005-0000-0000-000028C80000}"/>
    <cellStyle name="Anteckning 3 2 8 3 2" xfId="15453" xr:uid="{00000000-0005-0000-0000-000029C80000}"/>
    <cellStyle name="Anteckning 3 2 8 3 3" xfId="32950" xr:uid="{00000000-0005-0000-0000-00002AC80000}"/>
    <cellStyle name="Anteckning 3 2 8 3_Tabell 6a K" xfId="22223" xr:uid="{00000000-0005-0000-0000-00002BC80000}"/>
    <cellStyle name="Anteckning 3 2 8 4" xfId="11068" xr:uid="{00000000-0005-0000-0000-00002CC80000}"/>
    <cellStyle name="Anteckning 3 2 8 4 2" xfId="54912" xr:uid="{00000000-0005-0000-0000-00002DC80000}"/>
    <cellStyle name="Anteckning 3 2 8 4 3" xfId="54913" xr:uid="{00000000-0005-0000-0000-00002EC80000}"/>
    <cellStyle name="Anteckning 3 2 8 5" xfId="28565" xr:uid="{00000000-0005-0000-0000-00002FC80000}"/>
    <cellStyle name="Anteckning 3 2 8 6" xfId="54914" xr:uid="{00000000-0005-0000-0000-000030C80000}"/>
    <cellStyle name="Anteckning 3 2 8_Tabell 6a K" xfId="20490" xr:uid="{00000000-0005-0000-0000-000031C80000}"/>
    <cellStyle name="Anteckning 3 2 9" xfId="2377" xr:uid="{00000000-0005-0000-0000-000032C80000}"/>
    <cellStyle name="Anteckning 3 2 9 2" xfId="6763" xr:uid="{00000000-0005-0000-0000-000033C80000}"/>
    <cellStyle name="Anteckning 3 2 9 2 2" xfId="15648" xr:uid="{00000000-0005-0000-0000-000034C80000}"/>
    <cellStyle name="Anteckning 3 2 9 2 3" xfId="33145" xr:uid="{00000000-0005-0000-0000-000035C80000}"/>
    <cellStyle name="Anteckning 3 2 9 2_Tabell 6a K" xfId="25820" xr:uid="{00000000-0005-0000-0000-000036C80000}"/>
    <cellStyle name="Anteckning 3 2 9 3" xfId="11262" xr:uid="{00000000-0005-0000-0000-000037C80000}"/>
    <cellStyle name="Anteckning 3 2 9 3 2" xfId="54915" xr:uid="{00000000-0005-0000-0000-000038C80000}"/>
    <cellStyle name="Anteckning 3 2 9 3 2 2" xfId="54916" xr:uid="{00000000-0005-0000-0000-000039C80000}"/>
    <cellStyle name="Anteckning 3 2 9 3 3" xfId="54917" xr:uid="{00000000-0005-0000-0000-00003AC80000}"/>
    <cellStyle name="Anteckning 3 2 9 4" xfId="28759" xr:uid="{00000000-0005-0000-0000-00003BC80000}"/>
    <cellStyle name="Anteckning 3 2 9 5" xfId="54918" xr:uid="{00000000-0005-0000-0000-00003CC80000}"/>
    <cellStyle name="Anteckning 3 2 9_Tabell 6a K" xfId="19804" xr:uid="{00000000-0005-0000-0000-00003DC80000}"/>
    <cellStyle name="Anteckning 3 2_Tabell 6a K" xfId="18474" xr:uid="{00000000-0005-0000-0000-00003EC80000}"/>
    <cellStyle name="Anteckning 3 3" xfId="257" xr:uid="{00000000-0005-0000-0000-00003FC80000}"/>
    <cellStyle name="Anteckning 3 3 10" xfId="54919" xr:uid="{00000000-0005-0000-0000-000040C80000}"/>
    <cellStyle name="Anteckning 3 3 11" xfId="54920" xr:uid="{00000000-0005-0000-0000-000041C80000}"/>
    <cellStyle name="Anteckning 3 3 2" xfId="469" xr:uid="{00000000-0005-0000-0000-000042C80000}"/>
    <cellStyle name="Anteckning 3 3 2 2" xfId="893" xr:uid="{00000000-0005-0000-0000-000043C80000}"/>
    <cellStyle name="Anteckning 3 3 2 2 2" xfId="2205" xr:uid="{00000000-0005-0000-0000-000044C80000}"/>
    <cellStyle name="Anteckning 3 3 2 2 2 2" xfId="4397" xr:uid="{00000000-0005-0000-0000-000045C80000}"/>
    <cellStyle name="Anteckning 3 3 2 2 2 2 2" xfId="8783" xr:uid="{00000000-0005-0000-0000-000046C80000}"/>
    <cellStyle name="Anteckning 3 3 2 2 2 2 2 2" xfId="17668" xr:uid="{00000000-0005-0000-0000-000047C80000}"/>
    <cellStyle name="Anteckning 3 3 2 2 2 2 2 2 2" xfId="54921" xr:uid="{00000000-0005-0000-0000-000048C80000}"/>
    <cellStyle name="Anteckning 3 3 2 2 2 2 2 3" xfId="35165" xr:uid="{00000000-0005-0000-0000-000049C80000}"/>
    <cellStyle name="Anteckning 3 3 2 2 2 2 2_Tabell 6a K" xfId="19800" xr:uid="{00000000-0005-0000-0000-00004AC80000}"/>
    <cellStyle name="Anteckning 3 3 2 2 2 2 3" xfId="13282" xr:uid="{00000000-0005-0000-0000-00004BC80000}"/>
    <cellStyle name="Anteckning 3 3 2 2 2 2 4" xfId="30779" xr:uid="{00000000-0005-0000-0000-00004CC80000}"/>
    <cellStyle name="Anteckning 3 3 2 2 2 2_Tabell 6a K" xfId="17882" xr:uid="{00000000-0005-0000-0000-00004DC80000}"/>
    <cellStyle name="Anteckning 3 3 2 2 2 3" xfId="6590" xr:uid="{00000000-0005-0000-0000-00004EC80000}"/>
    <cellStyle name="Anteckning 3 3 2 2 2 3 2" xfId="15475" xr:uid="{00000000-0005-0000-0000-00004FC80000}"/>
    <cellStyle name="Anteckning 3 3 2 2 2 3 3" xfId="32972" xr:uid="{00000000-0005-0000-0000-000050C80000}"/>
    <cellStyle name="Anteckning 3 3 2 2 2 3_Tabell 6a K" xfId="24181" xr:uid="{00000000-0005-0000-0000-000051C80000}"/>
    <cellStyle name="Anteckning 3 3 2 2 2 4" xfId="11090" xr:uid="{00000000-0005-0000-0000-000052C80000}"/>
    <cellStyle name="Anteckning 3 3 2 2 2 4 2" xfId="54922" xr:uid="{00000000-0005-0000-0000-000053C80000}"/>
    <cellStyle name="Anteckning 3 3 2 2 2 4 3" xfId="54923" xr:uid="{00000000-0005-0000-0000-000054C80000}"/>
    <cellStyle name="Anteckning 3 3 2 2 2 5" xfId="28587" xr:uid="{00000000-0005-0000-0000-000055C80000}"/>
    <cellStyle name="Anteckning 3 3 2 2 2 6" xfId="54924" xr:uid="{00000000-0005-0000-0000-000056C80000}"/>
    <cellStyle name="Anteckning 3 3 2 2 2_Tabell 6a K" xfId="21168" xr:uid="{00000000-0005-0000-0000-000057C80000}"/>
    <cellStyle name="Anteckning 3 3 2 2 3" xfId="3085" xr:uid="{00000000-0005-0000-0000-000058C80000}"/>
    <cellStyle name="Anteckning 3 3 2 2 3 2" xfId="7471" xr:uid="{00000000-0005-0000-0000-000059C80000}"/>
    <cellStyle name="Anteckning 3 3 2 2 3 2 2" xfId="16356" xr:uid="{00000000-0005-0000-0000-00005AC80000}"/>
    <cellStyle name="Anteckning 3 3 2 2 3 2 3" xfId="33853" xr:uid="{00000000-0005-0000-0000-00005BC80000}"/>
    <cellStyle name="Anteckning 3 3 2 2 3 2_Tabell 6a K" xfId="19094" xr:uid="{00000000-0005-0000-0000-00005CC80000}"/>
    <cellStyle name="Anteckning 3 3 2 2 3 3" xfId="11970" xr:uid="{00000000-0005-0000-0000-00005DC80000}"/>
    <cellStyle name="Anteckning 3 3 2 2 3 3 2" xfId="54925" xr:uid="{00000000-0005-0000-0000-00005EC80000}"/>
    <cellStyle name="Anteckning 3 3 2 2 3 3 2 2" xfId="54926" xr:uid="{00000000-0005-0000-0000-00005FC80000}"/>
    <cellStyle name="Anteckning 3 3 2 2 3 3 3" xfId="54927" xr:uid="{00000000-0005-0000-0000-000060C80000}"/>
    <cellStyle name="Anteckning 3 3 2 2 3 4" xfId="29467" xr:uid="{00000000-0005-0000-0000-000061C80000}"/>
    <cellStyle name="Anteckning 3 3 2 2 3 5" xfId="54928" xr:uid="{00000000-0005-0000-0000-000062C80000}"/>
    <cellStyle name="Anteckning 3 3 2 2 3_Tabell 6a K" xfId="20773" xr:uid="{00000000-0005-0000-0000-000063C80000}"/>
    <cellStyle name="Anteckning 3 3 2 2 4" xfId="5278" xr:uid="{00000000-0005-0000-0000-000064C80000}"/>
    <cellStyle name="Anteckning 3 3 2 2 4 2" xfId="14163" xr:uid="{00000000-0005-0000-0000-000065C80000}"/>
    <cellStyle name="Anteckning 3 3 2 2 4 3" xfId="31660" xr:uid="{00000000-0005-0000-0000-000066C80000}"/>
    <cellStyle name="Anteckning 3 3 2 2 4_Tabell 6a K" xfId="22668" xr:uid="{00000000-0005-0000-0000-000067C80000}"/>
    <cellStyle name="Anteckning 3 3 2 2 5" xfId="9778" xr:uid="{00000000-0005-0000-0000-000068C80000}"/>
    <cellStyle name="Anteckning 3 3 2 2 5 2" xfId="54929" xr:uid="{00000000-0005-0000-0000-000069C80000}"/>
    <cellStyle name="Anteckning 3 3 2 2 5 3" xfId="54930" xr:uid="{00000000-0005-0000-0000-00006AC80000}"/>
    <cellStyle name="Anteckning 3 3 2 2 6" xfId="27275" xr:uid="{00000000-0005-0000-0000-00006BC80000}"/>
    <cellStyle name="Anteckning 3 3 2 2 7" xfId="54931" xr:uid="{00000000-0005-0000-0000-00006CC80000}"/>
    <cellStyle name="Anteckning 3 3 2 2_Tabell 6a K" xfId="24941" xr:uid="{00000000-0005-0000-0000-00006DC80000}"/>
    <cellStyle name="Anteckning 3 3 2 3" xfId="2204" xr:uid="{00000000-0005-0000-0000-00006EC80000}"/>
    <cellStyle name="Anteckning 3 3 2 3 2" xfId="4396" xr:uid="{00000000-0005-0000-0000-00006FC80000}"/>
    <cellStyle name="Anteckning 3 3 2 3 2 2" xfId="8782" xr:uid="{00000000-0005-0000-0000-000070C80000}"/>
    <cellStyle name="Anteckning 3 3 2 3 2 2 2" xfId="17667" xr:uid="{00000000-0005-0000-0000-000071C80000}"/>
    <cellStyle name="Anteckning 3 3 2 3 2 2 2 2" xfId="54932" xr:uid="{00000000-0005-0000-0000-000072C80000}"/>
    <cellStyle name="Anteckning 3 3 2 3 2 2 3" xfId="35164" xr:uid="{00000000-0005-0000-0000-000073C80000}"/>
    <cellStyle name="Anteckning 3 3 2 3 2 2_Tabell 6a K" xfId="18093" xr:uid="{00000000-0005-0000-0000-000074C80000}"/>
    <cellStyle name="Anteckning 3 3 2 3 2 3" xfId="13281" xr:uid="{00000000-0005-0000-0000-000075C80000}"/>
    <cellStyle name="Anteckning 3 3 2 3 2 4" xfId="30778" xr:uid="{00000000-0005-0000-0000-000076C80000}"/>
    <cellStyle name="Anteckning 3 3 2 3 2_Tabell 6a K" xfId="25508" xr:uid="{00000000-0005-0000-0000-000077C80000}"/>
    <cellStyle name="Anteckning 3 3 2 3 3" xfId="6589" xr:uid="{00000000-0005-0000-0000-000078C80000}"/>
    <cellStyle name="Anteckning 3 3 2 3 3 2" xfId="15474" xr:uid="{00000000-0005-0000-0000-000079C80000}"/>
    <cellStyle name="Anteckning 3 3 2 3 3 3" xfId="32971" xr:uid="{00000000-0005-0000-0000-00007AC80000}"/>
    <cellStyle name="Anteckning 3 3 2 3 3_Tabell 6a K" xfId="21970" xr:uid="{00000000-0005-0000-0000-00007BC80000}"/>
    <cellStyle name="Anteckning 3 3 2 3 4" xfId="11089" xr:uid="{00000000-0005-0000-0000-00007CC80000}"/>
    <cellStyle name="Anteckning 3 3 2 3 4 2" xfId="54933" xr:uid="{00000000-0005-0000-0000-00007DC80000}"/>
    <cellStyle name="Anteckning 3 3 2 3 4 3" xfId="54934" xr:uid="{00000000-0005-0000-0000-00007EC80000}"/>
    <cellStyle name="Anteckning 3 3 2 3 5" xfId="28586" xr:uid="{00000000-0005-0000-0000-00007FC80000}"/>
    <cellStyle name="Anteckning 3 3 2 3 6" xfId="54935" xr:uid="{00000000-0005-0000-0000-000080C80000}"/>
    <cellStyle name="Anteckning 3 3 2 3_Tabell 6a K" xfId="22770" xr:uid="{00000000-0005-0000-0000-000081C80000}"/>
    <cellStyle name="Anteckning 3 3 2 4" xfId="2661" xr:uid="{00000000-0005-0000-0000-000082C80000}"/>
    <cellStyle name="Anteckning 3 3 2 4 2" xfId="7047" xr:uid="{00000000-0005-0000-0000-000083C80000}"/>
    <cellStyle name="Anteckning 3 3 2 4 2 2" xfId="15932" xr:uid="{00000000-0005-0000-0000-000084C80000}"/>
    <cellStyle name="Anteckning 3 3 2 4 2 3" xfId="33429" xr:uid="{00000000-0005-0000-0000-000085C80000}"/>
    <cellStyle name="Anteckning 3 3 2 4 2_Tabell 6a K" xfId="23727" xr:uid="{00000000-0005-0000-0000-000086C80000}"/>
    <cellStyle name="Anteckning 3 3 2 4 3" xfId="11546" xr:uid="{00000000-0005-0000-0000-000087C80000}"/>
    <cellStyle name="Anteckning 3 3 2 4 3 2" xfId="54936" xr:uid="{00000000-0005-0000-0000-000088C80000}"/>
    <cellStyle name="Anteckning 3 3 2 4 3 2 2" xfId="54937" xr:uid="{00000000-0005-0000-0000-000089C80000}"/>
    <cellStyle name="Anteckning 3 3 2 4 3 3" xfId="54938" xr:uid="{00000000-0005-0000-0000-00008AC80000}"/>
    <cellStyle name="Anteckning 3 3 2 4 4" xfId="29043" xr:uid="{00000000-0005-0000-0000-00008BC80000}"/>
    <cellStyle name="Anteckning 3 3 2 4 5" xfId="54939" xr:uid="{00000000-0005-0000-0000-00008CC80000}"/>
    <cellStyle name="Anteckning 3 3 2 4_Tabell 6a K" xfId="24635" xr:uid="{00000000-0005-0000-0000-00008DC80000}"/>
    <cellStyle name="Anteckning 3 3 2 5" xfId="4854" xr:uid="{00000000-0005-0000-0000-00008EC80000}"/>
    <cellStyle name="Anteckning 3 3 2 5 2" xfId="13739" xr:uid="{00000000-0005-0000-0000-00008FC80000}"/>
    <cellStyle name="Anteckning 3 3 2 5 3" xfId="31236" xr:uid="{00000000-0005-0000-0000-000090C80000}"/>
    <cellStyle name="Anteckning 3 3 2 5_Tabell 6a K" xfId="21291" xr:uid="{00000000-0005-0000-0000-000091C80000}"/>
    <cellStyle name="Anteckning 3 3 2 6" xfId="9354" xr:uid="{00000000-0005-0000-0000-000092C80000}"/>
    <cellStyle name="Anteckning 3 3 2 6 2" xfId="54940" xr:uid="{00000000-0005-0000-0000-000093C80000}"/>
    <cellStyle name="Anteckning 3 3 2 6 3" xfId="54941" xr:uid="{00000000-0005-0000-0000-000094C80000}"/>
    <cellStyle name="Anteckning 3 3 2 7" xfId="26851" xr:uid="{00000000-0005-0000-0000-000095C80000}"/>
    <cellStyle name="Anteckning 3 3 2 8" xfId="54942" xr:uid="{00000000-0005-0000-0000-000096C80000}"/>
    <cellStyle name="Anteckning 3 3 2_Tabell 6a K" xfId="21739" xr:uid="{00000000-0005-0000-0000-000097C80000}"/>
    <cellStyle name="Anteckning 3 3 3" xfId="681" xr:uid="{00000000-0005-0000-0000-000098C80000}"/>
    <cellStyle name="Anteckning 3 3 3 2" xfId="2206" xr:uid="{00000000-0005-0000-0000-000099C80000}"/>
    <cellStyle name="Anteckning 3 3 3 2 2" xfId="4398" xr:uid="{00000000-0005-0000-0000-00009AC80000}"/>
    <cellStyle name="Anteckning 3 3 3 2 2 2" xfId="8784" xr:uid="{00000000-0005-0000-0000-00009BC80000}"/>
    <cellStyle name="Anteckning 3 3 3 2 2 2 2" xfId="17669" xr:uid="{00000000-0005-0000-0000-00009CC80000}"/>
    <cellStyle name="Anteckning 3 3 3 2 2 2 2 2" xfId="54943" xr:uid="{00000000-0005-0000-0000-00009DC80000}"/>
    <cellStyle name="Anteckning 3 3 3 2 2 2 3" xfId="35166" xr:uid="{00000000-0005-0000-0000-00009EC80000}"/>
    <cellStyle name="Anteckning 3 3 3 2 2 2_Tabell 6a K" xfId="19535" xr:uid="{00000000-0005-0000-0000-00009FC80000}"/>
    <cellStyle name="Anteckning 3 3 3 2 2 3" xfId="13283" xr:uid="{00000000-0005-0000-0000-0000A0C80000}"/>
    <cellStyle name="Anteckning 3 3 3 2 2 4" xfId="30780" xr:uid="{00000000-0005-0000-0000-0000A1C80000}"/>
    <cellStyle name="Anteckning 3 3 3 2 2_Tabell 6a K" xfId="20101" xr:uid="{00000000-0005-0000-0000-0000A2C80000}"/>
    <cellStyle name="Anteckning 3 3 3 2 3" xfId="6591" xr:uid="{00000000-0005-0000-0000-0000A3C80000}"/>
    <cellStyle name="Anteckning 3 3 3 2 3 2" xfId="15476" xr:uid="{00000000-0005-0000-0000-0000A4C80000}"/>
    <cellStyle name="Anteckning 3 3 3 2 3 3" xfId="32973" xr:uid="{00000000-0005-0000-0000-0000A5C80000}"/>
    <cellStyle name="Anteckning 3 3 3 2 3_Tabell 6a K" xfId="24142" xr:uid="{00000000-0005-0000-0000-0000A6C80000}"/>
    <cellStyle name="Anteckning 3 3 3 2 4" xfId="11091" xr:uid="{00000000-0005-0000-0000-0000A7C80000}"/>
    <cellStyle name="Anteckning 3 3 3 2 4 2" xfId="54944" xr:uid="{00000000-0005-0000-0000-0000A8C80000}"/>
    <cellStyle name="Anteckning 3 3 3 2 4 3" xfId="54945" xr:uid="{00000000-0005-0000-0000-0000A9C80000}"/>
    <cellStyle name="Anteckning 3 3 3 2 5" xfId="28588" xr:uid="{00000000-0005-0000-0000-0000AAC80000}"/>
    <cellStyle name="Anteckning 3 3 3 2 6" xfId="54946" xr:uid="{00000000-0005-0000-0000-0000ABC80000}"/>
    <cellStyle name="Anteckning 3 3 3 2_Tabell 6a K" xfId="19269" xr:uid="{00000000-0005-0000-0000-0000ACC80000}"/>
    <cellStyle name="Anteckning 3 3 3 3" xfId="2873" xr:uid="{00000000-0005-0000-0000-0000ADC80000}"/>
    <cellStyle name="Anteckning 3 3 3 3 2" xfId="7259" xr:uid="{00000000-0005-0000-0000-0000AEC80000}"/>
    <cellStyle name="Anteckning 3 3 3 3 2 2" xfId="16144" xr:uid="{00000000-0005-0000-0000-0000AFC80000}"/>
    <cellStyle name="Anteckning 3 3 3 3 2 3" xfId="33641" xr:uid="{00000000-0005-0000-0000-0000B0C80000}"/>
    <cellStyle name="Anteckning 3 3 3 3 2_Tabell 6a K" xfId="19068" xr:uid="{00000000-0005-0000-0000-0000B1C80000}"/>
    <cellStyle name="Anteckning 3 3 3 3 3" xfId="11758" xr:uid="{00000000-0005-0000-0000-0000B2C80000}"/>
    <cellStyle name="Anteckning 3 3 3 3 3 2" xfId="54947" xr:uid="{00000000-0005-0000-0000-0000B3C80000}"/>
    <cellStyle name="Anteckning 3 3 3 3 3 2 2" xfId="54948" xr:uid="{00000000-0005-0000-0000-0000B4C80000}"/>
    <cellStyle name="Anteckning 3 3 3 3 3 3" xfId="54949" xr:uid="{00000000-0005-0000-0000-0000B5C80000}"/>
    <cellStyle name="Anteckning 3 3 3 3 4" xfId="29255" xr:uid="{00000000-0005-0000-0000-0000B6C80000}"/>
    <cellStyle name="Anteckning 3 3 3 3 5" xfId="54950" xr:uid="{00000000-0005-0000-0000-0000B7C80000}"/>
    <cellStyle name="Anteckning 3 3 3 3_Tabell 6a K" xfId="22143" xr:uid="{00000000-0005-0000-0000-0000B8C80000}"/>
    <cellStyle name="Anteckning 3 3 3 4" xfId="5066" xr:uid="{00000000-0005-0000-0000-0000B9C80000}"/>
    <cellStyle name="Anteckning 3 3 3 4 2" xfId="13951" xr:uid="{00000000-0005-0000-0000-0000BAC80000}"/>
    <cellStyle name="Anteckning 3 3 3 4 3" xfId="31448" xr:uid="{00000000-0005-0000-0000-0000BBC80000}"/>
    <cellStyle name="Anteckning 3 3 3 4_Tabell 6a K" xfId="19597" xr:uid="{00000000-0005-0000-0000-0000BCC80000}"/>
    <cellStyle name="Anteckning 3 3 3 5" xfId="9566" xr:uid="{00000000-0005-0000-0000-0000BDC80000}"/>
    <cellStyle name="Anteckning 3 3 3 5 2" xfId="54951" xr:uid="{00000000-0005-0000-0000-0000BEC80000}"/>
    <cellStyle name="Anteckning 3 3 3 5 3" xfId="54952" xr:uid="{00000000-0005-0000-0000-0000BFC80000}"/>
    <cellStyle name="Anteckning 3 3 3 6" xfId="27063" xr:uid="{00000000-0005-0000-0000-0000C0C80000}"/>
    <cellStyle name="Anteckning 3 3 3 7" xfId="54953" xr:uid="{00000000-0005-0000-0000-0000C1C80000}"/>
    <cellStyle name="Anteckning 3 3 3_Tabell 6a K" xfId="21819" xr:uid="{00000000-0005-0000-0000-0000C2C80000}"/>
    <cellStyle name="Anteckning 3 3 4" xfId="1105" xr:uid="{00000000-0005-0000-0000-0000C3C80000}"/>
    <cellStyle name="Anteckning 3 3 4 2" xfId="2207" xr:uid="{00000000-0005-0000-0000-0000C4C80000}"/>
    <cellStyle name="Anteckning 3 3 4 2 2" xfId="4399" xr:uid="{00000000-0005-0000-0000-0000C5C80000}"/>
    <cellStyle name="Anteckning 3 3 4 2 2 2" xfId="8785" xr:uid="{00000000-0005-0000-0000-0000C6C80000}"/>
    <cellStyle name="Anteckning 3 3 4 2 2 2 2" xfId="17670" xr:uid="{00000000-0005-0000-0000-0000C7C80000}"/>
    <cellStyle name="Anteckning 3 3 4 2 2 2 2 2" xfId="54954" xr:uid="{00000000-0005-0000-0000-0000C8C80000}"/>
    <cellStyle name="Anteckning 3 3 4 2 2 2 3" xfId="35167" xr:uid="{00000000-0005-0000-0000-0000C9C80000}"/>
    <cellStyle name="Anteckning 3 3 4 2 2 2_Tabell 6a K" xfId="26313" xr:uid="{00000000-0005-0000-0000-0000CAC80000}"/>
    <cellStyle name="Anteckning 3 3 4 2 2 3" xfId="13284" xr:uid="{00000000-0005-0000-0000-0000CBC80000}"/>
    <cellStyle name="Anteckning 3 3 4 2 2 4" xfId="30781" xr:uid="{00000000-0005-0000-0000-0000CCC80000}"/>
    <cellStyle name="Anteckning 3 3 4 2 2_Tabell 6a K" xfId="18515" xr:uid="{00000000-0005-0000-0000-0000CDC80000}"/>
    <cellStyle name="Anteckning 3 3 4 2 3" xfId="6592" xr:uid="{00000000-0005-0000-0000-0000CEC80000}"/>
    <cellStyle name="Anteckning 3 3 4 2 3 2" xfId="15477" xr:uid="{00000000-0005-0000-0000-0000CFC80000}"/>
    <cellStyle name="Anteckning 3 3 4 2 3 3" xfId="32974" xr:uid="{00000000-0005-0000-0000-0000D0C80000}"/>
    <cellStyle name="Anteckning 3 3 4 2 3_Tabell 6a K" xfId="8971" xr:uid="{00000000-0005-0000-0000-0000D1C80000}"/>
    <cellStyle name="Anteckning 3 3 4 2 4" xfId="11092" xr:uid="{00000000-0005-0000-0000-0000D2C80000}"/>
    <cellStyle name="Anteckning 3 3 4 2 4 2" xfId="54955" xr:uid="{00000000-0005-0000-0000-0000D3C80000}"/>
    <cellStyle name="Anteckning 3 3 4 2 4 3" xfId="54956" xr:uid="{00000000-0005-0000-0000-0000D4C80000}"/>
    <cellStyle name="Anteckning 3 3 4 2 5" xfId="28589" xr:uid="{00000000-0005-0000-0000-0000D5C80000}"/>
    <cellStyle name="Anteckning 3 3 4 2 6" xfId="54957" xr:uid="{00000000-0005-0000-0000-0000D6C80000}"/>
    <cellStyle name="Anteckning 3 3 4 2_Tabell 6a K" xfId="23338" xr:uid="{00000000-0005-0000-0000-0000D7C80000}"/>
    <cellStyle name="Anteckning 3 3 4 3" xfId="3297" xr:uid="{00000000-0005-0000-0000-0000D8C80000}"/>
    <cellStyle name="Anteckning 3 3 4 3 2" xfId="7683" xr:uid="{00000000-0005-0000-0000-0000D9C80000}"/>
    <cellStyle name="Anteckning 3 3 4 3 2 2" xfId="16568" xr:uid="{00000000-0005-0000-0000-0000DAC80000}"/>
    <cellStyle name="Anteckning 3 3 4 3 2 3" xfId="34065" xr:uid="{00000000-0005-0000-0000-0000DBC80000}"/>
    <cellStyle name="Anteckning 3 3 4 3 2_Tabell 6a K" xfId="21577" xr:uid="{00000000-0005-0000-0000-0000DCC80000}"/>
    <cellStyle name="Anteckning 3 3 4 3 3" xfId="12182" xr:uid="{00000000-0005-0000-0000-0000DDC80000}"/>
    <cellStyle name="Anteckning 3 3 4 3 3 2" xfId="54958" xr:uid="{00000000-0005-0000-0000-0000DEC80000}"/>
    <cellStyle name="Anteckning 3 3 4 3 3 2 2" xfId="54959" xr:uid="{00000000-0005-0000-0000-0000DFC80000}"/>
    <cellStyle name="Anteckning 3 3 4 3 3 3" xfId="54960" xr:uid="{00000000-0005-0000-0000-0000E0C80000}"/>
    <cellStyle name="Anteckning 3 3 4 3 4" xfId="29679" xr:uid="{00000000-0005-0000-0000-0000E1C80000}"/>
    <cellStyle name="Anteckning 3 3 4 3 5" xfId="54961" xr:uid="{00000000-0005-0000-0000-0000E2C80000}"/>
    <cellStyle name="Anteckning 3 3 4 3_Tabell 6a K" xfId="24254" xr:uid="{00000000-0005-0000-0000-0000E3C80000}"/>
    <cellStyle name="Anteckning 3 3 4 4" xfId="5490" xr:uid="{00000000-0005-0000-0000-0000E4C80000}"/>
    <cellStyle name="Anteckning 3 3 4 4 2" xfId="14375" xr:uid="{00000000-0005-0000-0000-0000E5C80000}"/>
    <cellStyle name="Anteckning 3 3 4 4 3" xfId="31872" xr:uid="{00000000-0005-0000-0000-0000E6C80000}"/>
    <cellStyle name="Anteckning 3 3 4 4_Tabell 6a K" xfId="18288" xr:uid="{00000000-0005-0000-0000-0000E7C80000}"/>
    <cellStyle name="Anteckning 3 3 4 5" xfId="9990" xr:uid="{00000000-0005-0000-0000-0000E8C80000}"/>
    <cellStyle name="Anteckning 3 3 4 5 2" xfId="54962" xr:uid="{00000000-0005-0000-0000-0000E9C80000}"/>
    <cellStyle name="Anteckning 3 3 4 5 3" xfId="54963" xr:uid="{00000000-0005-0000-0000-0000EAC80000}"/>
    <cellStyle name="Anteckning 3 3 4 6" xfId="27487" xr:uid="{00000000-0005-0000-0000-0000EBC80000}"/>
    <cellStyle name="Anteckning 3 3 4 7" xfId="54964" xr:uid="{00000000-0005-0000-0000-0000ECC80000}"/>
    <cellStyle name="Anteckning 3 3 4_Tabell 6a K" xfId="18850" xr:uid="{00000000-0005-0000-0000-0000EDC80000}"/>
    <cellStyle name="Anteckning 3 3 5" xfId="2203" xr:uid="{00000000-0005-0000-0000-0000EEC80000}"/>
    <cellStyle name="Anteckning 3 3 5 2" xfId="4395" xr:uid="{00000000-0005-0000-0000-0000EFC80000}"/>
    <cellStyle name="Anteckning 3 3 5 2 2" xfId="8781" xr:uid="{00000000-0005-0000-0000-0000F0C80000}"/>
    <cellStyle name="Anteckning 3 3 5 2 2 2" xfId="17666" xr:uid="{00000000-0005-0000-0000-0000F1C80000}"/>
    <cellStyle name="Anteckning 3 3 5 2 2 2 2" xfId="54965" xr:uid="{00000000-0005-0000-0000-0000F2C80000}"/>
    <cellStyle name="Anteckning 3 3 5 2 2 3" xfId="35163" xr:uid="{00000000-0005-0000-0000-0000F3C80000}"/>
    <cellStyle name="Anteckning 3 3 5 2 2_Tabell 6a K" xfId="18616" xr:uid="{00000000-0005-0000-0000-0000F4C80000}"/>
    <cellStyle name="Anteckning 3 3 5 2 3" xfId="13280" xr:uid="{00000000-0005-0000-0000-0000F5C80000}"/>
    <cellStyle name="Anteckning 3 3 5 2 4" xfId="30777" xr:uid="{00000000-0005-0000-0000-0000F6C80000}"/>
    <cellStyle name="Anteckning 3 3 5 2_Tabell 6a K" xfId="25361" xr:uid="{00000000-0005-0000-0000-0000F7C80000}"/>
    <cellStyle name="Anteckning 3 3 5 3" xfId="6588" xr:uid="{00000000-0005-0000-0000-0000F8C80000}"/>
    <cellStyle name="Anteckning 3 3 5 3 2" xfId="15473" xr:uid="{00000000-0005-0000-0000-0000F9C80000}"/>
    <cellStyle name="Anteckning 3 3 5 3 3" xfId="32970" xr:uid="{00000000-0005-0000-0000-0000FAC80000}"/>
    <cellStyle name="Anteckning 3 3 5 3_Tabell 6a K" xfId="25025" xr:uid="{00000000-0005-0000-0000-0000FBC80000}"/>
    <cellStyle name="Anteckning 3 3 5 4" xfId="11088" xr:uid="{00000000-0005-0000-0000-0000FCC80000}"/>
    <cellStyle name="Anteckning 3 3 5 4 2" xfId="54966" xr:uid="{00000000-0005-0000-0000-0000FDC80000}"/>
    <cellStyle name="Anteckning 3 3 5 4 3" xfId="54967" xr:uid="{00000000-0005-0000-0000-0000FEC80000}"/>
    <cellStyle name="Anteckning 3 3 5 5" xfId="28585" xr:uid="{00000000-0005-0000-0000-0000FFC80000}"/>
    <cellStyle name="Anteckning 3 3 5 6" xfId="54968" xr:uid="{00000000-0005-0000-0000-000000C90000}"/>
    <cellStyle name="Anteckning 3 3 5_Tabell 6a K" xfId="22589" xr:uid="{00000000-0005-0000-0000-000001C90000}"/>
    <cellStyle name="Anteckning 3 3 6" xfId="2449" xr:uid="{00000000-0005-0000-0000-000002C90000}"/>
    <cellStyle name="Anteckning 3 3 6 2" xfId="6835" xr:uid="{00000000-0005-0000-0000-000003C90000}"/>
    <cellStyle name="Anteckning 3 3 6 2 2" xfId="15720" xr:uid="{00000000-0005-0000-0000-000004C90000}"/>
    <cellStyle name="Anteckning 3 3 6 2 3" xfId="33217" xr:uid="{00000000-0005-0000-0000-000005C90000}"/>
    <cellStyle name="Anteckning 3 3 6 2_Tabell 6a K" xfId="21476" xr:uid="{00000000-0005-0000-0000-000006C90000}"/>
    <cellStyle name="Anteckning 3 3 6 3" xfId="11334" xr:uid="{00000000-0005-0000-0000-000007C90000}"/>
    <cellStyle name="Anteckning 3 3 6 3 2" xfId="54969" xr:uid="{00000000-0005-0000-0000-000008C90000}"/>
    <cellStyle name="Anteckning 3 3 6 3 2 2" xfId="54970" xr:uid="{00000000-0005-0000-0000-000009C90000}"/>
    <cellStyle name="Anteckning 3 3 6 3 3" xfId="54971" xr:uid="{00000000-0005-0000-0000-00000AC90000}"/>
    <cellStyle name="Anteckning 3 3 6 4" xfId="28831" xr:uid="{00000000-0005-0000-0000-00000BC90000}"/>
    <cellStyle name="Anteckning 3 3 6 5" xfId="54972" xr:uid="{00000000-0005-0000-0000-00000CC90000}"/>
    <cellStyle name="Anteckning 3 3 6_Tabell 6a K" xfId="21969" xr:uid="{00000000-0005-0000-0000-00000DC90000}"/>
    <cellStyle name="Anteckning 3 3 7" xfId="4642" xr:uid="{00000000-0005-0000-0000-00000EC90000}"/>
    <cellStyle name="Anteckning 3 3 7 2" xfId="13527" xr:uid="{00000000-0005-0000-0000-00000FC90000}"/>
    <cellStyle name="Anteckning 3 3 7 3" xfId="31024" xr:uid="{00000000-0005-0000-0000-000010C90000}"/>
    <cellStyle name="Anteckning 3 3 7_Tabell 6a K" xfId="21207" xr:uid="{00000000-0005-0000-0000-000011C90000}"/>
    <cellStyle name="Anteckning 3 3 8" xfId="9142" xr:uid="{00000000-0005-0000-0000-000012C90000}"/>
    <cellStyle name="Anteckning 3 3 8 2" xfId="54973" xr:uid="{00000000-0005-0000-0000-000013C90000}"/>
    <cellStyle name="Anteckning 3 3 8 3" xfId="54974" xr:uid="{00000000-0005-0000-0000-000014C90000}"/>
    <cellStyle name="Anteckning 3 3 9" xfId="26639" xr:uid="{00000000-0005-0000-0000-000015C90000}"/>
    <cellStyle name="Anteckning 3 3_Tabell 6a K" xfId="25552" xr:uid="{00000000-0005-0000-0000-000016C90000}"/>
    <cellStyle name="Anteckning 3 4" xfId="313" xr:uid="{00000000-0005-0000-0000-000017C90000}"/>
    <cellStyle name="Anteckning 3 4 10" xfId="54975" xr:uid="{00000000-0005-0000-0000-000018C90000}"/>
    <cellStyle name="Anteckning 3 4 11" xfId="54976" xr:uid="{00000000-0005-0000-0000-000019C90000}"/>
    <cellStyle name="Anteckning 3 4 2" xfId="525" xr:uid="{00000000-0005-0000-0000-00001AC90000}"/>
    <cellStyle name="Anteckning 3 4 2 2" xfId="949" xr:uid="{00000000-0005-0000-0000-00001BC90000}"/>
    <cellStyle name="Anteckning 3 4 2 2 2" xfId="2210" xr:uid="{00000000-0005-0000-0000-00001CC90000}"/>
    <cellStyle name="Anteckning 3 4 2 2 2 2" xfId="4402" xr:uid="{00000000-0005-0000-0000-00001DC90000}"/>
    <cellStyle name="Anteckning 3 4 2 2 2 2 2" xfId="8788" xr:uid="{00000000-0005-0000-0000-00001EC90000}"/>
    <cellStyle name="Anteckning 3 4 2 2 2 2 2 2" xfId="17673" xr:uid="{00000000-0005-0000-0000-00001FC90000}"/>
    <cellStyle name="Anteckning 3 4 2 2 2 2 2 2 2" xfId="54977" xr:uid="{00000000-0005-0000-0000-000020C90000}"/>
    <cellStyle name="Anteckning 3 4 2 2 2 2 2 3" xfId="35170" xr:uid="{00000000-0005-0000-0000-000021C90000}"/>
    <cellStyle name="Anteckning 3 4 2 2 2 2 2_Tabell 6a K" xfId="22005" xr:uid="{00000000-0005-0000-0000-000022C90000}"/>
    <cellStyle name="Anteckning 3 4 2 2 2 2 3" xfId="13287" xr:uid="{00000000-0005-0000-0000-000023C90000}"/>
    <cellStyle name="Anteckning 3 4 2 2 2 2 4" xfId="30784" xr:uid="{00000000-0005-0000-0000-000024C90000}"/>
    <cellStyle name="Anteckning 3 4 2 2 2 2_Tabell 6a K" xfId="20643" xr:uid="{00000000-0005-0000-0000-000025C90000}"/>
    <cellStyle name="Anteckning 3 4 2 2 2 3" xfId="6595" xr:uid="{00000000-0005-0000-0000-000026C90000}"/>
    <cellStyle name="Anteckning 3 4 2 2 2 3 2" xfId="15480" xr:uid="{00000000-0005-0000-0000-000027C90000}"/>
    <cellStyle name="Anteckning 3 4 2 2 2 3 3" xfId="32977" xr:uid="{00000000-0005-0000-0000-000028C90000}"/>
    <cellStyle name="Anteckning 3 4 2 2 2 3_Tabell 6a K" xfId="23696" xr:uid="{00000000-0005-0000-0000-000029C90000}"/>
    <cellStyle name="Anteckning 3 4 2 2 2 4" xfId="11095" xr:uid="{00000000-0005-0000-0000-00002AC90000}"/>
    <cellStyle name="Anteckning 3 4 2 2 2 4 2" xfId="54978" xr:uid="{00000000-0005-0000-0000-00002BC90000}"/>
    <cellStyle name="Anteckning 3 4 2 2 2 4 3" xfId="54979" xr:uid="{00000000-0005-0000-0000-00002CC90000}"/>
    <cellStyle name="Anteckning 3 4 2 2 2 5" xfId="28592" xr:uid="{00000000-0005-0000-0000-00002DC90000}"/>
    <cellStyle name="Anteckning 3 4 2 2 2 6" xfId="54980" xr:uid="{00000000-0005-0000-0000-00002EC90000}"/>
    <cellStyle name="Anteckning 3 4 2 2 2_Tabell 6a K" xfId="21705" xr:uid="{00000000-0005-0000-0000-00002FC90000}"/>
    <cellStyle name="Anteckning 3 4 2 2 3" xfId="3141" xr:uid="{00000000-0005-0000-0000-000030C90000}"/>
    <cellStyle name="Anteckning 3 4 2 2 3 2" xfId="7527" xr:uid="{00000000-0005-0000-0000-000031C90000}"/>
    <cellStyle name="Anteckning 3 4 2 2 3 2 2" xfId="16412" xr:uid="{00000000-0005-0000-0000-000032C90000}"/>
    <cellStyle name="Anteckning 3 4 2 2 3 2 3" xfId="33909" xr:uid="{00000000-0005-0000-0000-000033C90000}"/>
    <cellStyle name="Anteckning 3 4 2 2 3 2_Tabell 6a K" xfId="24894" xr:uid="{00000000-0005-0000-0000-000034C90000}"/>
    <cellStyle name="Anteckning 3 4 2 2 3 3" xfId="12026" xr:uid="{00000000-0005-0000-0000-000035C90000}"/>
    <cellStyle name="Anteckning 3 4 2 2 3 3 2" xfId="54981" xr:uid="{00000000-0005-0000-0000-000036C90000}"/>
    <cellStyle name="Anteckning 3 4 2 2 3 3 2 2" xfId="54982" xr:uid="{00000000-0005-0000-0000-000037C90000}"/>
    <cellStyle name="Anteckning 3 4 2 2 3 3 3" xfId="54983" xr:uid="{00000000-0005-0000-0000-000038C90000}"/>
    <cellStyle name="Anteckning 3 4 2 2 3 4" xfId="29523" xr:uid="{00000000-0005-0000-0000-000039C90000}"/>
    <cellStyle name="Anteckning 3 4 2 2 3 5" xfId="54984" xr:uid="{00000000-0005-0000-0000-00003AC90000}"/>
    <cellStyle name="Anteckning 3 4 2 2 3_Tabell 6a K" xfId="22385" xr:uid="{00000000-0005-0000-0000-00003BC90000}"/>
    <cellStyle name="Anteckning 3 4 2 2 4" xfId="5334" xr:uid="{00000000-0005-0000-0000-00003CC90000}"/>
    <cellStyle name="Anteckning 3 4 2 2 4 2" xfId="14219" xr:uid="{00000000-0005-0000-0000-00003DC90000}"/>
    <cellStyle name="Anteckning 3 4 2 2 4 3" xfId="31716" xr:uid="{00000000-0005-0000-0000-00003EC90000}"/>
    <cellStyle name="Anteckning 3 4 2 2 4_Tabell 6a K" xfId="25778" xr:uid="{00000000-0005-0000-0000-00003FC90000}"/>
    <cellStyle name="Anteckning 3 4 2 2 5" xfId="9834" xr:uid="{00000000-0005-0000-0000-000040C90000}"/>
    <cellStyle name="Anteckning 3 4 2 2 5 2" xfId="54985" xr:uid="{00000000-0005-0000-0000-000041C90000}"/>
    <cellStyle name="Anteckning 3 4 2 2 5 3" xfId="54986" xr:uid="{00000000-0005-0000-0000-000042C90000}"/>
    <cellStyle name="Anteckning 3 4 2 2 6" xfId="27331" xr:uid="{00000000-0005-0000-0000-000043C90000}"/>
    <cellStyle name="Anteckning 3 4 2 2 7" xfId="54987" xr:uid="{00000000-0005-0000-0000-000044C90000}"/>
    <cellStyle name="Anteckning 3 4 2 2_Tabell 6a K" xfId="24444" xr:uid="{00000000-0005-0000-0000-000045C90000}"/>
    <cellStyle name="Anteckning 3 4 2 3" xfId="2209" xr:uid="{00000000-0005-0000-0000-000046C90000}"/>
    <cellStyle name="Anteckning 3 4 2 3 2" xfId="4401" xr:uid="{00000000-0005-0000-0000-000047C90000}"/>
    <cellStyle name="Anteckning 3 4 2 3 2 2" xfId="8787" xr:uid="{00000000-0005-0000-0000-000048C90000}"/>
    <cellStyle name="Anteckning 3 4 2 3 2 2 2" xfId="17672" xr:uid="{00000000-0005-0000-0000-000049C90000}"/>
    <cellStyle name="Anteckning 3 4 2 3 2 2 2 2" xfId="54988" xr:uid="{00000000-0005-0000-0000-00004AC90000}"/>
    <cellStyle name="Anteckning 3 4 2 3 2 2 3" xfId="35169" xr:uid="{00000000-0005-0000-0000-00004BC90000}"/>
    <cellStyle name="Anteckning 3 4 2 3 2 2_Tabell 6a K" xfId="24984" xr:uid="{00000000-0005-0000-0000-00004CC90000}"/>
    <cellStyle name="Anteckning 3 4 2 3 2 3" xfId="13286" xr:uid="{00000000-0005-0000-0000-00004DC90000}"/>
    <cellStyle name="Anteckning 3 4 2 3 2 4" xfId="30783" xr:uid="{00000000-0005-0000-0000-00004EC90000}"/>
    <cellStyle name="Anteckning 3 4 2 3 2_Tabell 6a K" xfId="26047" xr:uid="{00000000-0005-0000-0000-00004FC90000}"/>
    <cellStyle name="Anteckning 3 4 2 3 3" xfId="6594" xr:uid="{00000000-0005-0000-0000-000050C90000}"/>
    <cellStyle name="Anteckning 3 4 2 3 3 2" xfId="15479" xr:uid="{00000000-0005-0000-0000-000051C90000}"/>
    <cellStyle name="Anteckning 3 4 2 3 3 3" xfId="32976" xr:uid="{00000000-0005-0000-0000-000052C90000}"/>
    <cellStyle name="Anteckning 3 4 2 3 3_Tabell 6a K" xfId="24221" xr:uid="{00000000-0005-0000-0000-000053C90000}"/>
    <cellStyle name="Anteckning 3 4 2 3 4" xfId="11094" xr:uid="{00000000-0005-0000-0000-000054C90000}"/>
    <cellStyle name="Anteckning 3 4 2 3 4 2" xfId="54989" xr:uid="{00000000-0005-0000-0000-000055C90000}"/>
    <cellStyle name="Anteckning 3 4 2 3 4 3" xfId="54990" xr:uid="{00000000-0005-0000-0000-000056C90000}"/>
    <cellStyle name="Anteckning 3 4 2 3 5" xfId="28591" xr:uid="{00000000-0005-0000-0000-000057C90000}"/>
    <cellStyle name="Anteckning 3 4 2 3 6" xfId="54991" xr:uid="{00000000-0005-0000-0000-000058C90000}"/>
    <cellStyle name="Anteckning 3 4 2 3_Tabell 6a K" xfId="22271" xr:uid="{00000000-0005-0000-0000-000059C90000}"/>
    <cellStyle name="Anteckning 3 4 2 4" xfId="2717" xr:uid="{00000000-0005-0000-0000-00005AC90000}"/>
    <cellStyle name="Anteckning 3 4 2 4 2" xfId="7103" xr:uid="{00000000-0005-0000-0000-00005BC90000}"/>
    <cellStyle name="Anteckning 3 4 2 4 2 2" xfId="15988" xr:uid="{00000000-0005-0000-0000-00005CC90000}"/>
    <cellStyle name="Anteckning 3 4 2 4 2 3" xfId="33485" xr:uid="{00000000-0005-0000-0000-00005DC90000}"/>
    <cellStyle name="Anteckning 3 4 2 4 2_Tabell 6a K" xfId="19116" xr:uid="{00000000-0005-0000-0000-00005EC90000}"/>
    <cellStyle name="Anteckning 3 4 2 4 3" xfId="11602" xr:uid="{00000000-0005-0000-0000-00005FC90000}"/>
    <cellStyle name="Anteckning 3 4 2 4 3 2" xfId="54992" xr:uid="{00000000-0005-0000-0000-000060C90000}"/>
    <cellStyle name="Anteckning 3 4 2 4 3 2 2" xfId="54993" xr:uid="{00000000-0005-0000-0000-000061C90000}"/>
    <cellStyle name="Anteckning 3 4 2 4 3 3" xfId="54994" xr:uid="{00000000-0005-0000-0000-000062C90000}"/>
    <cellStyle name="Anteckning 3 4 2 4 4" xfId="29099" xr:uid="{00000000-0005-0000-0000-000063C90000}"/>
    <cellStyle name="Anteckning 3 4 2 4 5" xfId="54995" xr:uid="{00000000-0005-0000-0000-000064C90000}"/>
    <cellStyle name="Anteckning 3 4 2 4_Tabell 6a K" xfId="25891" xr:uid="{00000000-0005-0000-0000-000065C90000}"/>
    <cellStyle name="Anteckning 3 4 2 5" xfId="4910" xr:uid="{00000000-0005-0000-0000-000066C90000}"/>
    <cellStyle name="Anteckning 3 4 2 5 2" xfId="13795" xr:uid="{00000000-0005-0000-0000-000067C90000}"/>
    <cellStyle name="Anteckning 3 4 2 5 3" xfId="31292" xr:uid="{00000000-0005-0000-0000-000068C90000}"/>
    <cellStyle name="Anteckning 3 4 2 5_Tabell 6a K" xfId="22858" xr:uid="{00000000-0005-0000-0000-000069C90000}"/>
    <cellStyle name="Anteckning 3 4 2 6" xfId="9410" xr:uid="{00000000-0005-0000-0000-00006AC90000}"/>
    <cellStyle name="Anteckning 3 4 2 6 2" xfId="54996" xr:uid="{00000000-0005-0000-0000-00006BC90000}"/>
    <cellStyle name="Anteckning 3 4 2 6 3" xfId="54997" xr:uid="{00000000-0005-0000-0000-00006CC90000}"/>
    <cellStyle name="Anteckning 3 4 2 7" xfId="26907" xr:uid="{00000000-0005-0000-0000-00006DC90000}"/>
    <cellStyle name="Anteckning 3 4 2 8" xfId="54998" xr:uid="{00000000-0005-0000-0000-00006EC90000}"/>
    <cellStyle name="Anteckning 3 4 2_Tabell 6a K" xfId="21439" xr:uid="{00000000-0005-0000-0000-00006FC90000}"/>
    <cellStyle name="Anteckning 3 4 3" xfId="737" xr:uid="{00000000-0005-0000-0000-000070C90000}"/>
    <cellStyle name="Anteckning 3 4 3 2" xfId="2211" xr:uid="{00000000-0005-0000-0000-000071C90000}"/>
    <cellStyle name="Anteckning 3 4 3 2 2" xfId="4403" xr:uid="{00000000-0005-0000-0000-000072C90000}"/>
    <cellStyle name="Anteckning 3 4 3 2 2 2" xfId="8789" xr:uid="{00000000-0005-0000-0000-000073C90000}"/>
    <cellStyle name="Anteckning 3 4 3 2 2 2 2" xfId="17674" xr:uid="{00000000-0005-0000-0000-000074C90000}"/>
    <cellStyle name="Anteckning 3 4 3 2 2 2 2 2" xfId="54999" xr:uid="{00000000-0005-0000-0000-000075C90000}"/>
    <cellStyle name="Anteckning 3 4 3 2 2 2 3" xfId="35171" xr:uid="{00000000-0005-0000-0000-000076C90000}"/>
    <cellStyle name="Anteckning 3 4 3 2 2 2_Tabell 6a K" xfId="19799" xr:uid="{00000000-0005-0000-0000-000077C90000}"/>
    <cellStyle name="Anteckning 3 4 3 2 2 3" xfId="13288" xr:uid="{00000000-0005-0000-0000-000078C90000}"/>
    <cellStyle name="Anteckning 3 4 3 2 2 4" xfId="30785" xr:uid="{00000000-0005-0000-0000-000079C90000}"/>
    <cellStyle name="Anteckning 3 4 3 2 2_Tabell 6a K" xfId="20683" xr:uid="{00000000-0005-0000-0000-00007AC90000}"/>
    <cellStyle name="Anteckning 3 4 3 2 3" xfId="6596" xr:uid="{00000000-0005-0000-0000-00007BC90000}"/>
    <cellStyle name="Anteckning 3 4 3 2 3 2" xfId="15481" xr:uid="{00000000-0005-0000-0000-00007CC90000}"/>
    <cellStyle name="Anteckning 3 4 3 2 3 3" xfId="32978" xr:uid="{00000000-0005-0000-0000-00007DC90000}"/>
    <cellStyle name="Anteckning 3 4 3 2 3_Tabell 6a K" xfId="21500" xr:uid="{00000000-0005-0000-0000-00007EC90000}"/>
    <cellStyle name="Anteckning 3 4 3 2 4" xfId="11096" xr:uid="{00000000-0005-0000-0000-00007FC90000}"/>
    <cellStyle name="Anteckning 3 4 3 2 4 2" xfId="55000" xr:uid="{00000000-0005-0000-0000-000080C90000}"/>
    <cellStyle name="Anteckning 3 4 3 2 4 3" xfId="55001" xr:uid="{00000000-0005-0000-0000-000081C90000}"/>
    <cellStyle name="Anteckning 3 4 3 2 5" xfId="28593" xr:uid="{00000000-0005-0000-0000-000082C90000}"/>
    <cellStyle name="Anteckning 3 4 3 2 6" xfId="55002" xr:uid="{00000000-0005-0000-0000-000083C90000}"/>
    <cellStyle name="Anteckning 3 4 3 2_Tabell 6a K" xfId="18197" xr:uid="{00000000-0005-0000-0000-000084C90000}"/>
    <cellStyle name="Anteckning 3 4 3 3" xfId="2929" xr:uid="{00000000-0005-0000-0000-000085C90000}"/>
    <cellStyle name="Anteckning 3 4 3 3 2" xfId="7315" xr:uid="{00000000-0005-0000-0000-000086C90000}"/>
    <cellStyle name="Anteckning 3 4 3 3 2 2" xfId="16200" xr:uid="{00000000-0005-0000-0000-000087C90000}"/>
    <cellStyle name="Anteckning 3 4 3 3 2 3" xfId="33697" xr:uid="{00000000-0005-0000-0000-000088C90000}"/>
    <cellStyle name="Anteckning 3 4 3 3 2_Tabell 6a K" xfId="24966" xr:uid="{00000000-0005-0000-0000-000089C90000}"/>
    <cellStyle name="Anteckning 3 4 3 3 3" xfId="11814" xr:uid="{00000000-0005-0000-0000-00008AC90000}"/>
    <cellStyle name="Anteckning 3 4 3 3 3 2" xfId="55003" xr:uid="{00000000-0005-0000-0000-00008BC90000}"/>
    <cellStyle name="Anteckning 3 4 3 3 3 2 2" xfId="55004" xr:uid="{00000000-0005-0000-0000-00008CC90000}"/>
    <cellStyle name="Anteckning 3 4 3 3 3 3" xfId="55005" xr:uid="{00000000-0005-0000-0000-00008DC90000}"/>
    <cellStyle name="Anteckning 3 4 3 3 4" xfId="29311" xr:uid="{00000000-0005-0000-0000-00008EC90000}"/>
    <cellStyle name="Anteckning 3 4 3 3 5" xfId="55006" xr:uid="{00000000-0005-0000-0000-00008FC90000}"/>
    <cellStyle name="Anteckning 3 4 3 3_Tabell 6a K" xfId="18073" xr:uid="{00000000-0005-0000-0000-000090C90000}"/>
    <cellStyle name="Anteckning 3 4 3 4" xfId="5122" xr:uid="{00000000-0005-0000-0000-000091C90000}"/>
    <cellStyle name="Anteckning 3 4 3 4 2" xfId="14007" xr:uid="{00000000-0005-0000-0000-000092C90000}"/>
    <cellStyle name="Anteckning 3 4 3 4 3" xfId="31504" xr:uid="{00000000-0005-0000-0000-000093C90000}"/>
    <cellStyle name="Anteckning 3 4 3 4_Tabell 6a K" xfId="23610" xr:uid="{00000000-0005-0000-0000-000094C90000}"/>
    <cellStyle name="Anteckning 3 4 3 5" xfId="9622" xr:uid="{00000000-0005-0000-0000-000095C90000}"/>
    <cellStyle name="Anteckning 3 4 3 5 2" xfId="55007" xr:uid="{00000000-0005-0000-0000-000096C90000}"/>
    <cellStyle name="Anteckning 3 4 3 5 3" xfId="55008" xr:uid="{00000000-0005-0000-0000-000097C90000}"/>
    <cellStyle name="Anteckning 3 4 3 6" xfId="27119" xr:uid="{00000000-0005-0000-0000-000098C90000}"/>
    <cellStyle name="Anteckning 3 4 3 7" xfId="55009" xr:uid="{00000000-0005-0000-0000-000099C90000}"/>
    <cellStyle name="Anteckning 3 4 3_Tabell 6a K" xfId="21021" xr:uid="{00000000-0005-0000-0000-00009AC90000}"/>
    <cellStyle name="Anteckning 3 4 4" xfId="1161" xr:uid="{00000000-0005-0000-0000-00009BC90000}"/>
    <cellStyle name="Anteckning 3 4 4 2" xfId="2212" xr:uid="{00000000-0005-0000-0000-00009CC90000}"/>
    <cellStyle name="Anteckning 3 4 4 2 2" xfId="4404" xr:uid="{00000000-0005-0000-0000-00009DC90000}"/>
    <cellStyle name="Anteckning 3 4 4 2 2 2" xfId="8790" xr:uid="{00000000-0005-0000-0000-00009EC90000}"/>
    <cellStyle name="Anteckning 3 4 4 2 2 2 2" xfId="17675" xr:uid="{00000000-0005-0000-0000-00009FC90000}"/>
    <cellStyle name="Anteckning 3 4 4 2 2 2 2 2" xfId="55010" xr:uid="{00000000-0005-0000-0000-0000A0C90000}"/>
    <cellStyle name="Anteckning 3 4 4 2 2 2 3" xfId="35172" xr:uid="{00000000-0005-0000-0000-0000A1C90000}"/>
    <cellStyle name="Anteckning 3 4 4 2 2 2_Tabell 6a K" xfId="21990" xr:uid="{00000000-0005-0000-0000-0000A2C90000}"/>
    <cellStyle name="Anteckning 3 4 4 2 2 3" xfId="13289" xr:uid="{00000000-0005-0000-0000-0000A3C90000}"/>
    <cellStyle name="Anteckning 3 4 4 2 2 4" xfId="30786" xr:uid="{00000000-0005-0000-0000-0000A4C90000}"/>
    <cellStyle name="Anteckning 3 4 4 2 2_Tabell 6a K" xfId="22813" xr:uid="{00000000-0005-0000-0000-0000A5C90000}"/>
    <cellStyle name="Anteckning 3 4 4 2 3" xfId="6597" xr:uid="{00000000-0005-0000-0000-0000A6C90000}"/>
    <cellStyle name="Anteckning 3 4 4 2 3 2" xfId="15482" xr:uid="{00000000-0005-0000-0000-0000A7C90000}"/>
    <cellStyle name="Anteckning 3 4 4 2 3 3" xfId="32979" xr:uid="{00000000-0005-0000-0000-0000A8C90000}"/>
    <cellStyle name="Anteckning 3 4 4 2 3_Tabell 6a K" xfId="26418" xr:uid="{00000000-0005-0000-0000-0000A9C90000}"/>
    <cellStyle name="Anteckning 3 4 4 2 4" xfId="11097" xr:uid="{00000000-0005-0000-0000-0000AAC90000}"/>
    <cellStyle name="Anteckning 3 4 4 2 4 2" xfId="55011" xr:uid="{00000000-0005-0000-0000-0000ABC90000}"/>
    <cellStyle name="Anteckning 3 4 4 2 4 3" xfId="55012" xr:uid="{00000000-0005-0000-0000-0000ACC90000}"/>
    <cellStyle name="Anteckning 3 4 4 2 5" xfId="28594" xr:uid="{00000000-0005-0000-0000-0000ADC90000}"/>
    <cellStyle name="Anteckning 3 4 4 2 6" xfId="55013" xr:uid="{00000000-0005-0000-0000-0000AEC90000}"/>
    <cellStyle name="Anteckning 3 4 4 2_Tabell 6a K" xfId="23877" xr:uid="{00000000-0005-0000-0000-0000AFC90000}"/>
    <cellStyle name="Anteckning 3 4 4 3" xfId="3353" xr:uid="{00000000-0005-0000-0000-0000B0C90000}"/>
    <cellStyle name="Anteckning 3 4 4 3 2" xfId="7739" xr:uid="{00000000-0005-0000-0000-0000B1C90000}"/>
    <cellStyle name="Anteckning 3 4 4 3 2 2" xfId="16624" xr:uid="{00000000-0005-0000-0000-0000B2C90000}"/>
    <cellStyle name="Anteckning 3 4 4 3 2 3" xfId="34121" xr:uid="{00000000-0005-0000-0000-0000B3C90000}"/>
    <cellStyle name="Anteckning 3 4 4 3 2_Tabell 6a K" xfId="24343" xr:uid="{00000000-0005-0000-0000-0000B4C90000}"/>
    <cellStyle name="Anteckning 3 4 4 3 3" xfId="12238" xr:uid="{00000000-0005-0000-0000-0000B5C90000}"/>
    <cellStyle name="Anteckning 3 4 4 3 3 2" xfId="55014" xr:uid="{00000000-0005-0000-0000-0000B6C90000}"/>
    <cellStyle name="Anteckning 3 4 4 3 3 2 2" xfId="55015" xr:uid="{00000000-0005-0000-0000-0000B7C90000}"/>
    <cellStyle name="Anteckning 3 4 4 3 3 3" xfId="55016" xr:uid="{00000000-0005-0000-0000-0000B8C90000}"/>
    <cellStyle name="Anteckning 3 4 4 3 4" xfId="29735" xr:uid="{00000000-0005-0000-0000-0000B9C90000}"/>
    <cellStyle name="Anteckning 3 4 4 3 5" xfId="55017" xr:uid="{00000000-0005-0000-0000-0000BAC90000}"/>
    <cellStyle name="Anteckning 3 4 4 3_Tabell 6a K" xfId="19928" xr:uid="{00000000-0005-0000-0000-0000BBC90000}"/>
    <cellStyle name="Anteckning 3 4 4 4" xfId="5546" xr:uid="{00000000-0005-0000-0000-0000BCC90000}"/>
    <cellStyle name="Anteckning 3 4 4 4 2" xfId="14431" xr:uid="{00000000-0005-0000-0000-0000BDC90000}"/>
    <cellStyle name="Anteckning 3 4 4 4 3" xfId="31928" xr:uid="{00000000-0005-0000-0000-0000BEC90000}"/>
    <cellStyle name="Anteckning 3 4 4 4_Tabell 6a K" xfId="23467" xr:uid="{00000000-0005-0000-0000-0000BFC90000}"/>
    <cellStyle name="Anteckning 3 4 4 5" xfId="10046" xr:uid="{00000000-0005-0000-0000-0000C0C90000}"/>
    <cellStyle name="Anteckning 3 4 4 5 2" xfId="55018" xr:uid="{00000000-0005-0000-0000-0000C1C90000}"/>
    <cellStyle name="Anteckning 3 4 4 5 3" xfId="55019" xr:uid="{00000000-0005-0000-0000-0000C2C90000}"/>
    <cellStyle name="Anteckning 3 4 4 6" xfId="27543" xr:uid="{00000000-0005-0000-0000-0000C3C90000}"/>
    <cellStyle name="Anteckning 3 4 4 7" xfId="55020" xr:uid="{00000000-0005-0000-0000-0000C4C90000}"/>
    <cellStyle name="Anteckning 3 4 4_Tabell 6a K" xfId="17985" xr:uid="{00000000-0005-0000-0000-0000C5C90000}"/>
    <cellStyle name="Anteckning 3 4 5" xfId="2208" xr:uid="{00000000-0005-0000-0000-0000C6C90000}"/>
    <cellStyle name="Anteckning 3 4 5 2" xfId="4400" xr:uid="{00000000-0005-0000-0000-0000C7C90000}"/>
    <cellStyle name="Anteckning 3 4 5 2 2" xfId="8786" xr:uid="{00000000-0005-0000-0000-0000C8C90000}"/>
    <cellStyle name="Anteckning 3 4 5 2 2 2" xfId="17671" xr:uid="{00000000-0005-0000-0000-0000C9C90000}"/>
    <cellStyle name="Anteckning 3 4 5 2 2 2 2" xfId="55021" xr:uid="{00000000-0005-0000-0000-0000CAC90000}"/>
    <cellStyle name="Anteckning 3 4 5 2 2 3" xfId="35168" xr:uid="{00000000-0005-0000-0000-0000CBC90000}"/>
    <cellStyle name="Anteckning 3 4 5 2 2_Tabell 6a K" xfId="20786" xr:uid="{00000000-0005-0000-0000-0000CCC90000}"/>
    <cellStyle name="Anteckning 3 4 5 2 3" xfId="13285" xr:uid="{00000000-0005-0000-0000-0000CDC90000}"/>
    <cellStyle name="Anteckning 3 4 5 2 4" xfId="30782" xr:uid="{00000000-0005-0000-0000-0000CEC90000}"/>
    <cellStyle name="Anteckning 3 4 5 2_Tabell 6a K" xfId="23606" xr:uid="{00000000-0005-0000-0000-0000CFC90000}"/>
    <cellStyle name="Anteckning 3 4 5 3" xfId="6593" xr:uid="{00000000-0005-0000-0000-0000D0C90000}"/>
    <cellStyle name="Anteckning 3 4 5 3 2" xfId="15478" xr:uid="{00000000-0005-0000-0000-0000D1C90000}"/>
    <cellStyle name="Anteckning 3 4 5 3 3" xfId="32975" xr:uid="{00000000-0005-0000-0000-0000D2C90000}"/>
    <cellStyle name="Anteckning 3 4 5 3_Tabell 6a K" xfId="23876" xr:uid="{00000000-0005-0000-0000-0000D3C90000}"/>
    <cellStyle name="Anteckning 3 4 5 4" xfId="11093" xr:uid="{00000000-0005-0000-0000-0000D4C90000}"/>
    <cellStyle name="Anteckning 3 4 5 4 2" xfId="55022" xr:uid="{00000000-0005-0000-0000-0000D5C90000}"/>
    <cellStyle name="Anteckning 3 4 5 4 3" xfId="55023" xr:uid="{00000000-0005-0000-0000-0000D6C90000}"/>
    <cellStyle name="Anteckning 3 4 5 5" xfId="28590" xr:uid="{00000000-0005-0000-0000-0000D7C90000}"/>
    <cellStyle name="Anteckning 3 4 5 6" xfId="55024" xr:uid="{00000000-0005-0000-0000-0000D8C90000}"/>
    <cellStyle name="Anteckning 3 4 5_Tabell 6a K" xfId="26170" xr:uid="{00000000-0005-0000-0000-0000D9C90000}"/>
    <cellStyle name="Anteckning 3 4 6" xfId="2505" xr:uid="{00000000-0005-0000-0000-0000DAC90000}"/>
    <cellStyle name="Anteckning 3 4 6 2" xfId="6891" xr:uid="{00000000-0005-0000-0000-0000DBC90000}"/>
    <cellStyle name="Anteckning 3 4 6 2 2" xfId="15776" xr:uid="{00000000-0005-0000-0000-0000DCC90000}"/>
    <cellStyle name="Anteckning 3 4 6 2 3" xfId="33273" xr:uid="{00000000-0005-0000-0000-0000DDC90000}"/>
    <cellStyle name="Anteckning 3 4 6 2_Tabell 6a K" xfId="20673" xr:uid="{00000000-0005-0000-0000-0000DEC90000}"/>
    <cellStyle name="Anteckning 3 4 6 3" xfId="11390" xr:uid="{00000000-0005-0000-0000-0000DFC90000}"/>
    <cellStyle name="Anteckning 3 4 6 3 2" xfId="55025" xr:uid="{00000000-0005-0000-0000-0000E0C90000}"/>
    <cellStyle name="Anteckning 3 4 6 3 2 2" xfId="55026" xr:uid="{00000000-0005-0000-0000-0000E1C90000}"/>
    <cellStyle name="Anteckning 3 4 6 3 3" xfId="55027" xr:uid="{00000000-0005-0000-0000-0000E2C90000}"/>
    <cellStyle name="Anteckning 3 4 6 4" xfId="28887" xr:uid="{00000000-0005-0000-0000-0000E3C90000}"/>
    <cellStyle name="Anteckning 3 4 6 5" xfId="55028" xr:uid="{00000000-0005-0000-0000-0000E4C90000}"/>
    <cellStyle name="Anteckning 3 4 6_Tabell 6a K" xfId="22394" xr:uid="{00000000-0005-0000-0000-0000E5C90000}"/>
    <cellStyle name="Anteckning 3 4 7" xfId="4698" xr:uid="{00000000-0005-0000-0000-0000E6C90000}"/>
    <cellStyle name="Anteckning 3 4 7 2" xfId="13583" xr:uid="{00000000-0005-0000-0000-0000E7C90000}"/>
    <cellStyle name="Anteckning 3 4 7 3" xfId="31080" xr:uid="{00000000-0005-0000-0000-0000E8C90000}"/>
    <cellStyle name="Anteckning 3 4 7_Tabell 6a K" xfId="19023" xr:uid="{00000000-0005-0000-0000-0000E9C90000}"/>
    <cellStyle name="Anteckning 3 4 8" xfId="9198" xr:uid="{00000000-0005-0000-0000-0000EAC90000}"/>
    <cellStyle name="Anteckning 3 4 8 2" xfId="55029" xr:uid="{00000000-0005-0000-0000-0000EBC90000}"/>
    <cellStyle name="Anteckning 3 4 8 3" xfId="55030" xr:uid="{00000000-0005-0000-0000-0000ECC90000}"/>
    <cellStyle name="Anteckning 3 4 9" xfId="26695" xr:uid="{00000000-0005-0000-0000-0000EDC90000}"/>
    <cellStyle name="Anteckning 3 4_Tabell 6a K" xfId="19562" xr:uid="{00000000-0005-0000-0000-0000EEC90000}"/>
    <cellStyle name="Anteckning 3 5" xfId="236" xr:uid="{00000000-0005-0000-0000-0000EFC90000}"/>
    <cellStyle name="Anteckning 3 5 10" xfId="55031" xr:uid="{00000000-0005-0000-0000-0000F0C90000}"/>
    <cellStyle name="Anteckning 3 5 11" xfId="55032" xr:uid="{00000000-0005-0000-0000-0000F1C90000}"/>
    <cellStyle name="Anteckning 3 5 2" xfId="448" xr:uid="{00000000-0005-0000-0000-0000F2C90000}"/>
    <cellStyle name="Anteckning 3 5 2 2" xfId="872" xr:uid="{00000000-0005-0000-0000-0000F3C90000}"/>
    <cellStyle name="Anteckning 3 5 2 2 2" xfId="2215" xr:uid="{00000000-0005-0000-0000-0000F4C90000}"/>
    <cellStyle name="Anteckning 3 5 2 2 2 2" xfId="4407" xr:uid="{00000000-0005-0000-0000-0000F5C90000}"/>
    <cellStyle name="Anteckning 3 5 2 2 2 2 2" xfId="8793" xr:uid="{00000000-0005-0000-0000-0000F6C90000}"/>
    <cellStyle name="Anteckning 3 5 2 2 2 2 2 2" xfId="17678" xr:uid="{00000000-0005-0000-0000-0000F7C90000}"/>
    <cellStyle name="Anteckning 3 5 2 2 2 2 2 2 2" xfId="55033" xr:uid="{00000000-0005-0000-0000-0000F8C90000}"/>
    <cellStyle name="Anteckning 3 5 2 2 2 2 2 3" xfId="35175" xr:uid="{00000000-0005-0000-0000-0000F9C90000}"/>
    <cellStyle name="Anteckning 3 5 2 2 2 2 2_Tabell 6a K" xfId="21989" xr:uid="{00000000-0005-0000-0000-0000FAC90000}"/>
    <cellStyle name="Anteckning 3 5 2 2 2 2 3" xfId="13292" xr:uid="{00000000-0005-0000-0000-0000FBC90000}"/>
    <cellStyle name="Anteckning 3 5 2 2 2 2 4" xfId="30789" xr:uid="{00000000-0005-0000-0000-0000FCC90000}"/>
    <cellStyle name="Anteckning 3 5 2 2 2 2_Tabell 6a K" xfId="26312" xr:uid="{00000000-0005-0000-0000-0000FDC90000}"/>
    <cellStyle name="Anteckning 3 5 2 2 2 3" xfId="6600" xr:uid="{00000000-0005-0000-0000-0000FEC90000}"/>
    <cellStyle name="Anteckning 3 5 2 2 2 3 2" xfId="15485" xr:uid="{00000000-0005-0000-0000-0000FFC90000}"/>
    <cellStyle name="Anteckning 3 5 2 2 2 3 3" xfId="32982" xr:uid="{00000000-0005-0000-0000-000000CA0000}"/>
    <cellStyle name="Anteckning 3 5 2 2 2 3_Tabell 6a K" xfId="22972" xr:uid="{00000000-0005-0000-0000-000001CA0000}"/>
    <cellStyle name="Anteckning 3 5 2 2 2 4" xfId="11100" xr:uid="{00000000-0005-0000-0000-000002CA0000}"/>
    <cellStyle name="Anteckning 3 5 2 2 2 4 2" xfId="55034" xr:uid="{00000000-0005-0000-0000-000003CA0000}"/>
    <cellStyle name="Anteckning 3 5 2 2 2 4 3" xfId="55035" xr:uid="{00000000-0005-0000-0000-000004CA0000}"/>
    <cellStyle name="Anteckning 3 5 2 2 2 5" xfId="28597" xr:uid="{00000000-0005-0000-0000-000005CA0000}"/>
    <cellStyle name="Anteckning 3 5 2 2 2 6" xfId="55036" xr:uid="{00000000-0005-0000-0000-000006CA0000}"/>
    <cellStyle name="Anteckning 3 5 2 2 2_Tabell 6a K" xfId="22853" xr:uid="{00000000-0005-0000-0000-000007CA0000}"/>
    <cellStyle name="Anteckning 3 5 2 2 3" xfId="3064" xr:uid="{00000000-0005-0000-0000-000008CA0000}"/>
    <cellStyle name="Anteckning 3 5 2 2 3 2" xfId="7450" xr:uid="{00000000-0005-0000-0000-000009CA0000}"/>
    <cellStyle name="Anteckning 3 5 2 2 3 2 2" xfId="16335" xr:uid="{00000000-0005-0000-0000-00000ACA0000}"/>
    <cellStyle name="Anteckning 3 5 2 2 3 2 3" xfId="33832" xr:uid="{00000000-0005-0000-0000-00000BCA0000}"/>
    <cellStyle name="Anteckning 3 5 2 2 3 2_Tabell 6a K" xfId="19605" xr:uid="{00000000-0005-0000-0000-00000CCA0000}"/>
    <cellStyle name="Anteckning 3 5 2 2 3 3" xfId="11949" xr:uid="{00000000-0005-0000-0000-00000DCA0000}"/>
    <cellStyle name="Anteckning 3 5 2 2 3 3 2" xfId="55037" xr:uid="{00000000-0005-0000-0000-00000ECA0000}"/>
    <cellStyle name="Anteckning 3 5 2 2 3 3 2 2" xfId="55038" xr:uid="{00000000-0005-0000-0000-00000FCA0000}"/>
    <cellStyle name="Anteckning 3 5 2 2 3 3 3" xfId="55039" xr:uid="{00000000-0005-0000-0000-000010CA0000}"/>
    <cellStyle name="Anteckning 3 5 2 2 3 4" xfId="29446" xr:uid="{00000000-0005-0000-0000-000011CA0000}"/>
    <cellStyle name="Anteckning 3 5 2 2 3 5" xfId="55040" xr:uid="{00000000-0005-0000-0000-000012CA0000}"/>
    <cellStyle name="Anteckning 3 5 2 2 3_Tabell 6a K" xfId="25585" xr:uid="{00000000-0005-0000-0000-000013CA0000}"/>
    <cellStyle name="Anteckning 3 5 2 2 4" xfId="5257" xr:uid="{00000000-0005-0000-0000-000014CA0000}"/>
    <cellStyle name="Anteckning 3 5 2 2 4 2" xfId="14142" xr:uid="{00000000-0005-0000-0000-000015CA0000}"/>
    <cellStyle name="Anteckning 3 5 2 2 4 3" xfId="31639" xr:uid="{00000000-0005-0000-0000-000016CA0000}"/>
    <cellStyle name="Anteckning 3 5 2 2 4_Tabell 6a K" xfId="19265" xr:uid="{00000000-0005-0000-0000-000017CA0000}"/>
    <cellStyle name="Anteckning 3 5 2 2 5" xfId="9757" xr:uid="{00000000-0005-0000-0000-000018CA0000}"/>
    <cellStyle name="Anteckning 3 5 2 2 5 2" xfId="55041" xr:uid="{00000000-0005-0000-0000-000019CA0000}"/>
    <cellStyle name="Anteckning 3 5 2 2 5 3" xfId="55042" xr:uid="{00000000-0005-0000-0000-00001ACA0000}"/>
    <cellStyle name="Anteckning 3 5 2 2 6" xfId="27254" xr:uid="{00000000-0005-0000-0000-00001BCA0000}"/>
    <cellStyle name="Anteckning 3 5 2 2 7" xfId="55043" xr:uid="{00000000-0005-0000-0000-00001CCA0000}"/>
    <cellStyle name="Anteckning 3 5 2 2_Tabell 6a K" xfId="19005" xr:uid="{00000000-0005-0000-0000-00001DCA0000}"/>
    <cellStyle name="Anteckning 3 5 2 3" xfId="2214" xr:uid="{00000000-0005-0000-0000-00001ECA0000}"/>
    <cellStyle name="Anteckning 3 5 2 3 2" xfId="4406" xr:uid="{00000000-0005-0000-0000-00001FCA0000}"/>
    <cellStyle name="Anteckning 3 5 2 3 2 2" xfId="8792" xr:uid="{00000000-0005-0000-0000-000020CA0000}"/>
    <cellStyle name="Anteckning 3 5 2 3 2 2 2" xfId="17677" xr:uid="{00000000-0005-0000-0000-000021CA0000}"/>
    <cellStyle name="Anteckning 3 5 2 3 2 2 2 2" xfId="55044" xr:uid="{00000000-0005-0000-0000-000022CA0000}"/>
    <cellStyle name="Anteckning 3 5 2 3 2 2 3" xfId="35174" xr:uid="{00000000-0005-0000-0000-000023CA0000}"/>
    <cellStyle name="Anteckning 3 5 2 3 2 2_Tabell 6a K" xfId="24141" xr:uid="{00000000-0005-0000-0000-000024CA0000}"/>
    <cellStyle name="Anteckning 3 5 2 3 2 3" xfId="13291" xr:uid="{00000000-0005-0000-0000-000025CA0000}"/>
    <cellStyle name="Anteckning 3 5 2 3 2 4" xfId="30788" xr:uid="{00000000-0005-0000-0000-000026CA0000}"/>
    <cellStyle name="Anteckning 3 5 2 3 2_Tabell 6a K" xfId="19534" xr:uid="{00000000-0005-0000-0000-000027CA0000}"/>
    <cellStyle name="Anteckning 3 5 2 3 3" xfId="6599" xr:uid="{00000000-0005-0000-0000-000028CA0000}"/>
    <cellStyle name="Anteckning 3 5 2 3 3 2" xfId="15484" xr:uid="{00000000-0005-0000-0000-000029CA0000}"/>
    <cellStyle name="Anteckning 3 5 2 3 3 3" xfId="32981" xr:uid="{00000000-0005-0000-0000-00002ACA0000}"/>
    <cellStyle name="Anteckning 3 5 2 3 3_Tabell 6a K" xfId="18362" xr:uid="{00000000-0005-0000-0000-00002BCA0000}"/>
    <cellStyle name="Anteckning 3 5 2 3 4" xfId="11099" xr:uid="{00000000-0005-0000-0000-00002CCA0000}"/>
    <cellStyle name="Anteckning 3 5 2 3 4 2" xfId="55045" xr:uid="{00000000-0005-0000-0000-00002DCA0000}"/>
    <cellStyle name="Anteckning 3 5 2 3 4 3" xfId="55046" xr:uid="{00000000-0005-0000-0000-00002ECA0000}"/>
    <cellStyle name="Anteckning 3 5 2 3 5" xfId="28596" xr:uid="{00000000-0005-0000-0000-00002FCA0000}"/>
    <cellStyle name="Anteckning 3 5 2 3 6" xfId="55047" xr:uid="{00000000-0005-0000-0000-000030CA0000}"/>
    <cellStyle name="Anteckning 3 5 2 3_Tabell 6a K" xfId="21175" xr:uid="{00000000-0005-0000-0000-000031CA0000}"/>
    <cellStyle name="Anteckning 3 5 2 4" xfId="2640" xr:uid="{00000000-0005-0000-0000-000032CA0000}"/>
    <cellStyle name="Anteckning 3 5 2 4 2" xfId="7026" xr:uid="{00000000-0005-0000-0000-000033CA0000}"/>
    <cellStyle name="Anteckning 3 5 2 4 2 2" xfId="15911" xr:uid="{00000000-0005-0000-0000-000034CA0000}"/>
    <cellStyle name="Anteckning 3 5 2 4 2 3" xfId="33408" xr:uid="{00000000-0005-0000-0000-000035CA0000}"/>
    <cellStyle name="Anteckning 3 5 2 4 2_Tabell 6a K" xfId="21266" xr:uid="{00000000-0005-0000-0000-000036CA0000}"/>
    <cellStyle name="Anteckning 3 5 2 4 3" xfId="11525" xr:uid="{00000000-0005-0000-0000-000037CA0000}"/>
    <cellStyle name="Anteckning 3 5 2 4 3 2" xfId="55048" xr:uid="{00000000-0005-0000-0000-000038CA0000}"/>
    <cellStyle name="Anteckning 3 5 2 4 3 2 2" xfId="55049" xr:uid="{00000000-0005-0000-0000-000039CA0000}"/>
    <cellStyle name="Anteckning 3 5 2 4 3 3" xfId="55050" xr:uid="{00000000-0005-0000-0000-00003ACA0000}"/>
    <cellStyle name="Anteckning 3 5 2 4 4" xfId="29022" xr:uid="{00000000-0005-0000-0000-00003BCA0000}"/>
    <cellStyle name="Anteckning 3 5 2 4 5" xfId="55051" xr:uid="{00000000-0005-0000-0000-00003CCA0000}"/>
    <cellStyle name="Anteckning 3 5 2 4_Tabell 6a K" xfId="24807" xr:uid="{00000000-0005-0000-0000-00003DCA0000}"/>
    <cellStyle name="Anteckning 3 5 2 5" xfId="4833" xr:uid="{00000000-0005-0000-0000-00003ECA0000}"/>
    <cellStyle name="Anteckning 3 5 2 5 2" xfId="13718" xr:uid="{00000000-0005-0000-0000-00003FCA0000}"/>
    <cellStyle name="Anteckning 3 5 2 5 3" xfId="31215" xr:uid="{00000000-0005-0000-0000-000040CA0000}"/>
    <cellStyle name="Anteckning 3 5 2 5_Tabell 6a K" xfId="8979" xr:uid="{00000000-0005-0000-0000-000041CA0000}"/>
    <cellStyle name="Anteckning 3 5 2 6" xfId="9333" xr:uid="{00000000-0005-0000-0000-000042CA0000}"/>
    <cellStyle name="Anteckning 3 5 2 6 2" xfId="55052" xr:uid="{00000000-0005-0000-0000-000043CA0000}"/>
    <cellStyle name="Anteckning 3 5 2 6 3" xfId="55053" xr:uid="{00000000-0005-0000-0000-000044CA0000}"/>
    <cellStyle name="Anteckning 3 5 2 7" xfId="26830" xr:uid="{00000000-0005-0000-0000-000045CA0000}"/>
    <cellStyle name="Anteckning 3 5 2 8" xfId="55054" xr:uid="{00000000-0005-0000-0000-000046CA0000}"/>
    <cellStyle name="Anteckning 3 5 2_Tabell 6a K" xfId="23192" xr:uid="{00000000-0005-0000-0000-000047CA0000}"/>
    <cellStyle name="Anteckning 3 5 3" xfId="660" xr:uid="{00000000-0005-0000-0000-000048CA0000}"/>
    <cellStyle name="Anteckning 3 5 3 2" xfId="2216" xr:uid="{00000000-0005-0000-0000-000049CA0000}"/>
    <cellStyle name="Anteckning 3 5 3 2 2" xfId="4408" xr:uid="{00000000-0005-0000-0000-00004ACA0000}"/>
    <cellStyle name="Anteckning 3 5 3 2 2 2" xfId="8794" xr:uid="{00000000-0005-0000-0000-00004BCA0000}"/>
    <cellStyle name="Anteckning 3 5 3 2 2 2 2" xfId="17679" xr:uid="{00000000-0005-0000-0000-00004CCA0000}"/>
    <cellStyle name="Anteckning 3 5 3 2 2 2 2 2" xfId="55055" xr:uid="{00000000-0005-0000-0000-00004DCA0000}"/>
    <cellStyle name="Anteckning 3 5 3 2 2 2 3" xfId="35176" xr:uid="{00000000-0005-0000-0000-00004ECA0000}"/>
    <cellStyle name="Anteckning 3 5 3 2 2 2_Tabell 6a K" xfId="24564" xr:uid="{00000000-0005-0000-0000-00004FCA0000}"/>
    <cellStyle name="Anteckning 3 5 3 2 2 3" xfId="13293" xr:uid="{00000000-0005-0000-0000-000050CA0000}"/>
    <cellStyle name="Anteckning 3 5 3 2 2 4" xfId="30790" xr:uid="{00000000-0005-0000-0000-000051CA0000}"/>
    <cellStyle name="Anteckning 3 5 3 2 2_Tabell 6a K" xfId="26046" xr:uid="{00000000-0005-0000-0000-000052CA0000}"/>
    <cellStyle name="Anteckning 3 5 3 2 3" xfId="6601" xr:uid="{00000000-0005-0000-0000-000053CA0000}"/>
    <cellStyle name="Anteckning 3 5 3 2 3 2" xfId="15486" xr:uid="{00000000-0005-0000-0000-000054CA0000}"/>
    <cellStyle name="Anteckning 3 5 3 2 3 3" xfId="32983" xr:uid="{00000000-0005-0000-0000-000055CA0000}"/>
    <cellStyle name="Anteckning 3 5 3 2 3_Tabell 6a K" xfId="20430" xr:uid="{00000000-0005-0000-0000-000056CA0000}"/>
    <cellStyle name="Anteckning 3 5 3 2 4" xfId="11101" xr:uid="{00000000-0005-0000-0000-000057CA0000}"/>
    <cellStyle name="Anteckning 3 5 3 2 4 2" xfId="55056" xr:uid="{00000000-0005-0000-0000-000058CA0000}"/>
    <cellStyle name="Anteckning 3 5 3 2 4 3" xfId="55057" xr:uid="{00000000-0005-0000-0000-000059CA0000}"/>
    <cellStyle name="Anteckning 3 5 3 2 5" xfId="28598" xr:uid="{00000000-0005-0000-0000-00005ACA0000}"/>
    <cellStyle name="Anteckning 3 5 3 2 6" xfId="55058" xr:uid="{00000000-0005-0000-0000-00005BCA0000}"/>
    <cellStyle name="Anteckning 3 5 3 2_Tabell 6a K" xfId="23345" xr:uid="{00000000-0005-0000-0000-00005CCA0000}"/>
    <cellStyle name="Anteckning 3 5 3 3" xfId="2852" xr:uid="{00000000-0005-0000-0000-00005DCA0000}"/>
    <cellStyle name="Anteckning 3 5 3 3 2" xfId="7238" xr:uid="{00000000-0005-0000-0000-00005ECA0000}"/>
    <cellStyle name="Anteckning 3 5 3 3 2 2" xfId="16123" xr:uid="{00000000-0005-0000-0000-00005FCA0000}"/>
    <cellStyle name="Anteckning 3 5 3 3 2 3" xfId="33620" xr:uid="{00000000-0005-0000-0000-000060CA0000}"/>
    <cellStyle name="Anteckning 3 5 3 3 2_Tabell 6a K" xfId="26091" xr:uid="{00000000-0005-0000-0000-000061CA0000}"/>
    <cellStyle name="Anteckning 3 5 3 3 3" xfId="11737" xr:uid="{00000000-0005-0000-0000-000062CA0000}"/>
    <cellStyle name="Anteckning 3 5 3 3 3 2" xfId="55059" xr:uid="{00000000-0005-0000-0000-000063CA0000}"/>
    <cellStyle name="Anteckning 3 5 3 3 3 2 2" xfId="55060" xr:uid="{00000000-0005-0000-0000-000064CA0000}"/>
    <cellStyle name="Anteckning 3 5 3 3 3 3" xfId="55061" xr:uid="{00000000-0005-0000-0000-000065CA0000}"/>
    <cellStyle name="Anteckning 3 5 3 3 4" xfId="29234" xr:uid="{00000000-0005-0000-0000-000066CA0000}"/>
    <cellStyle name="Anteckning 3 5 3 3 5" xfId="55062" xr:uid="{00000000-0005-0000-0000-000067CA0000}"/>
    <cellStyle name="Anteckning 3 5 3 3_Tabell 6a K" xfId="25559" xr:uid="{00000000-0005-0000-0000-000068CA0000}"/>
    <cellStyle name="Anteckning 3 5 3 4" xfId="5045" xr:uid="{00000000-0005-0000-0000-000069CA0000}"/>
    <cellStyle name="Anteckning 3 5 3 4 2" xfId="13930" xr:uid="{00000000-0005-0000-0000-00006ACA0000}"/>
    <cellStyle name="Anteckning 3 5 3 4 3" xfId="31427" xr:uid="{00000000-0005-0000-0000-00006BCA0000}"/>
    <cellStyle name="Anteckning 3 5 3 4_Tabell 6a K" xfId="21435" xr:uid="{00000000-0005-0000-0000-00006CCA0000}"/>
    <cellStyle name="Anteckning 3 5 3 5" xfId="9545" xr:uid="{00000000-0005-0000-0000-00006DCA0000}"/>
    <cellStyle name="Anteckning 3 5 3 5 2" xfId="55063" xr:uid="{00000000-0005-0000-0000-00006ECA0000}"/>
    <cellStyle name="Anteckning 3 5 3 5 3" xfId="55064" xr:uid="{00000000-0005-0000-0000-00006FCA0000}"/>
    <cellStyle name="Anteckning 3 5 3 6" xfId="27042" xr:uid="{00000000-0005-0000-0000-000070CA0000}"/>
    <cellStyle name="Anteckning 3 5 3 7" xfId="55065" xr:uid="{00000000-0005-0000-0000-000071CA0000}"/>
    <cellStyle name="Anteckning 3 5 3_Tabell 6a K" xfId="25774" xr:uid="{00000000-0005-0000-0000-000072CA0000}"/>
    <cellStyle name="Anteckning 3 5 4" xfId="1084" xr:uid="{00000000-0005-0000-0000-000073CA0000}"/>
    <cellStyle name="Anteckning 3 5 4 2" xfId="2217" xr:uid="{00000000-0005-0000-0000-000074CA0000}"/>
    <cellStyle name="Anteckning 3 5 4 2 2" xfId="4409" xr:uid="{00000000-0005-0000-0000-000075CA0000}"/>
    <cellStyle name="Anteckning 3 5 4 2 2 2" xfId="8795" xr:uid="{00000000-0005-0000-0000-000076CA0000}"/>
    <cellStyle name="Anteckning 3 5 4 2 2 2 2" xfId="17680" xr:uid="{00000000-0005-0000-0000-000077CA0000}"/>
    <cellStyle name="Anteckning 3 5 4 2 2 2 2 2" xfId="55066" xr:uid="{00000000-0005-0000-0000-000078CA0000}"/>
    <cellStyle name="Anteckning 3 5 4 2 2 2 3" xfId="35177" xr:uid="{00000000-0005-0000-0000-000079CA0000}"/>
    <cellStyle name="Anteckning 3 5 4 2 2 2_Tabell 6a K" xfId="24429" xr:uid="{00000000-0005-0000-0000-00007ACA0000}"/>
    <cellStyle name="Anteckning 3 5 4 2 2 3" xfId="13294" xr:uid="{00000000-0005-0000-0000-00007BCA0000}"/>
    <cellStyle name="Anteckning 3 5 4 2 2 4" xfId="30791" xr:uid="{00000000-0005-0000-0000-00007CCA0000}"/>
    <cellStyle name="Anteckning 3 5 4 2 2_Tabell 6a K" xfId="20223" xr:uid="{00000000-0005-0000-0000-00007DCA0000}"/>
    <cellStyle name="Anteckning 3 5 4 2 3" xfId="6602" xr:uid="{00000000-0005-0000-0000-00007ECA0000}"/>
    <cellStyle name="Anteckning 3 5 4 2 3 2" xfId="15487" xr:uid="{00000000-0005-0000-0000-00007FCA0000}"/>
    <cellStyle name="Anteckning 3 5 4 2 3 3" xfId="32984" xr:uid="{00000000-0005-0000-0000-000080CA0000}"/>
    <cellStyle name="Anteckning 3 5 4 2 3_Tabell 6a K" xfId="20980" xr:uid="{00000000-0005-0000-0000-000081CA0000}"/>
    <cellStyle name="Anteckning 3 5 4 2 4" xfId="11102" xr:uid="{00000000-0005-0000-0000-000082CA0000}"/>
    <cellStyle name="Anteckning 3 5 4 2 4 2" xfId="55067" xr:uid="{00000000-0005-0000-0000-000083CA0000}"/>
    <cellStyle name="Anteckning 3 5 4 2 4 3" xfId="55068" xr:uid="{00000000-0005-0000-0000-000084CA0000}"/>
    <cellStyle name="Anteckning 3 5 4 2 5" xfId="28599" xr:uid="{00000000-0005-0000-0000-000085CA0000}"/>
    <cellStyle name="Anteckning 3 5 4 2 6" xfId="55069" xr:uid="{00000000-0005-0000-0000-000086CA0000}"/>
    <cellStyle name="Anteckning 3 5 4 2_Tabell 6a K" xfId="21704" xr:uid="{00000000-0005-0000-0000-000087CA0000}"/>
    <cellStyle name="Anteckning 3 5 4 3" xfId="3276" xr:uid="{00000000-0005-0000-0000-000088CA0000}"/>
    <cellStyle name="Anteckning 3 5 4 3 2" xfId="7662" xr:uid="{00000000-0005-0000-0000-000089CA0000}"/>
    <cellStyle name="Anteckning 3 5 4 3 2 2" xfId="16547" xr:uid="{00000000-0005-0000-0000-00008ACA0000}"/>
    <cellStyle name="Anteckning 3 5 4 3 2 3" xfId="34044" xr:uid="{00000000-0005-0000-0000-00008BCA0000}"/>
    <cellStyle name="Anteckning 3 5 4 3 2_Tabell 6a K" xfId="24624" xr:uid="{00000000-0005-0000-0000-00008CCA0000}"/>
    <cellStyle name="Anteckning 3 5 4 3 3" xfId="12161" xr:uid="{00000000-0005-0000-0000-00008DCA0000}"/>
    <cellStyle name="Anteckning 3 5 4 3 3 2" xfId="55070" xr:uid="{00000000-0005-0000-0000-00008ECA0000}"/>
    <cellStyle name="Anteckning 3 5 4 3 3 2 2" xfId="55071" xr:uid="{00000000-0005-0000-0000-00008FCA0000}"/>
    <cellStyle name="Anteckning 3 5 4 3 3 3" xfId="55072" xr:uid="{00000000-0005-0000-0000-000090CA0000}"/>
    <cellStyle name="Anteckning 3 5 4 3 4" xfId="29658" xr:uid="{00000000-0005-0000-0000-000091CA0000}"/>
    <cellStyle name="Anteckning 3 5 4 3 5" xfId="55073" xr:uid="{00000000-0005-0000-0000-000092CA0000}"/>
    <cellStyle name="Anteckning 3 5 4 3_Tabell 6a K" xfId="20070" xr:uid="{00000000-0005-0000-0000-000093CA0000}"/>
    <cellStyle name="Anteckning 3 5 4 4" xfId="5469" xr:uid="{00000000-0005-0000-0000-000094CA0000}"/>
    <cellStyle name="Anteckning 3 5 4 4 2" xfId="14354" xr:uid="{00000000-0005-0000-0000-000095CA0000}"/>
    <cellStyle name="Anteckning 3 5 4 4 3" xfId="31851" xr:uid="{00000000-0005-0000-0000-000096CA0000}"/>
    <cellStyle name="Anteckning 3 5 4 4_Tabell 6a K" xfId="24436" xr:uid="{00000000-0005-0000-0000-000097CA0000}"/>
    <cellStyle name="Anteckning 3 5 4 5" xfId="9969" xr:uid="{00000000-0005-0000-0000-000098CA0000}"/>
    <cellStyle name="Anteckning 3 5 4 5 2" xfId="55074" xr:uid="{00000000-0005-0000-0000-000099CA0000}"/>
    <cellStyle name="Anteckning 3 5 4 5 3" xfId="55075" xr:uid="{00000000-0005-0000-0000-00009ACA0000}"/>
    <cellStyle name="Anteckning 3 5 4 6" xfId="27466" xr:uid="{00000000-0005-0000-0000-00009BCA0000}"/>
    <cellStyle name="Anteckning 3 5 4 7" xfId="55076" xr:uid="{00000000-0005-0000-0000-00009CCA0000}"/>
    <cellStyle name="Anteckning 3 5 4_Tabell 6a K" xfId="25515" xr:uid="{00000000-0005-0000-0000-00009DCA0000}"/>
    <cellStyle name="Anteckning 3 5 5" xfId="2213" xr:uid="{00000000-0005-0000-0000-00009ECA0000}"/>
    <cellStyle name="Anteckning 3 5 5 2" xfId="4405" xr:uid="{00000000-0005-0000-0000-00009FCA0000}"/>
    <cellStyle name="Anteckning 3 5 5 2 2" xfId="8791" xr:uid="{00000000-0005-0000-0000-0000A0CA0000}"/>
    <cellStyle name="Anteckning 3 5 5 2 2 2" xfId="17676" xr:uid="{00000000-0005-0000-0000-0000A1CA0000}"/>
    <cellStyle name="Anteckning 3 5 5 2 2 2 2" xfId="55077" xr:uid="{00000000-0005-0000-0000-0000A2CA0000}"/>
    <cellStyle name="Anteckning 3 5 5 2 2 3" xfId="35173" xr:uid="{00000000-0005-0000-0000-0000A3CA0000}"/>
    <cellStyle name="Anteckning 3 5 5 2 2_Tabell 6a K" xfId="25514" xr:uid="{00000000-0005-0000-0000-0000A4CA0000}"/>
    <cellStyle name="Anteckning 3 5 5 2 3" xfId="13290" xr:uid="{00000000-0005-0000-0000-0000A5CA0000}"/>
    <cellStyle name="Anteckning 3 5 5 2 4" xfId="30787" xr:uid="{00000000-0005-0000-0000-0000A6CA0000}"/>
    <cellStyle name="Anteckning 3 5 5 2_Tabell 6a K" xfId="18083" xr:uid="{00000000-0005-0000-0000-0000A7CA0000}"/>
    <cellStyle name="Anteckning 3 5 5 3" xfId="6598" xr:uid="{00000000-0005-0000-0000-0000A8CA0000}"/>
    <cellStyle name="Anteckning 3 5 5 3 2" xfId="15483" xr:uid="{00000000-0005-0000-0000-0000A9CA0000}"/>
    <cellStyle name="Anteckning 3 5 5 3 3" xfId="32980" xr:uid="{00000000-0005-0000-0000-0000AACA0000}"/>
    <cellStyle name="Anteckning 3 5 5 3_Tabell 6a K" xfId="19536" xr:uid="{00000000-0005-0000-0000-0000ABCA0000}"/>
    <cellStyle name="Anteckning 3 5 5 4" xfId="11098" xr:uid="{00000000-0005-0000-0000-0000ACCA0000}"/>
    <cellStyle name="Anteckning 3 5 5 4 2" xfId="55078" xr:uid="{00000000-0005-0000-0000-0000ADCA0000}"/>
    <cellStyle name="Anteckning 3 5 5 4 3" xfId="55079" xr:uid="{00000000-0005-0000-0000-0000AECA0000}"/>
    <cellStyle name="Anteckning 3 5 5 5" xfId="28595" xr:uid="{00000000-0005-0000-0000-0000AFCA0000}"/>
    <cellStyle name="Anteckning 3 5 5 6" xfId="55080" xr:uid="{00000000-0005-0000-0000-0000B0CA0000}"/>
    <cellStyle name="Anteckning 3 5 5_Tabell 6a K" xfId="21835" xr:uid="{00000000-0005-0000-0000-0000B1CA0000}"/>
    <cellStyle name="Anteckning 3 5 6" xfId="2428" xr:uid="{00000000-0005-0000-0000-0000B2CA0000}"/>
    <cellStyle name="Anteckning 3 5 6 2" xfId="6814" xr:uid="{00000000-0005-0000-0000-0000B3CA0000}"/>
    <cellStyle name="Anteckning 3 5 6 2 2" xfId="15699" xr:uid="{00000000-0005-0000-0000-0000B4CA0000}"/>
    <cellStyle name="Anteckning 3 5 6 2 3" xfId="33196" xr:uid="{00000000-0005-0000-0000-0000B5CA0000}"/>
    <cellStyle name="Anteckning 3 5 6 2_Tabell 6a K" xfId="22590" xr:uid="{00000000-0005-0000-0000-0000B6CA0000}"/>
    <cellStyle name="Anteckning 3 5 6 3" xfId="11313" xr:uid="{00000000-0005-0000-0000-0000B7CA0000}"/>
    <cellStyle name="Anteckning 3 5 6 3 2" xfId="55081" xr:uid="{00000000-0005-0000-0000-0000B8CA0000}"/>
    <cellStyle name="Anteckning 3 5 6 3 2 2" xfId="55082" xr:uid="{00000000-0005-0000-0000-0000B9CA0000}"/>
    <cellStyle name="Anteckning 3 5 6 3 3" xfId="55083" xr:uid="{00000000-0005-0000-0000-0000BACA0000}"/>
    <cellStyle name="Anteckning 3 5 6 4" xfId="28810" xr:uid="{00000000-0005-0000-0000-0000BBCA0000}"/>
    <cellStyle name="Anteckning 3 5 6 5" xfId="55084" xr:uid="{00000000-0005-0000-0000-0000BCCA0000}"/>
    <cellStyle name="Anteckning 3 5 6_Tabell 6a K" xfId="24143" xr:uid="{00000000-0005-0000-0000-0000BDCA0000}"/>
    <cellStyle name="Anteckning 3 5 7" xfId="4621" xr:uid="{00000000-0005-0000-0000-0000BECA0000}"/>
    <cellStyle name="Anteckning 3 5 7 2" xfId="13506" xr:uid="{00000000-0005-0000-0000-0000BFCA0000}"/>
    <cellStyle name="Anteckning 3 5 7 3" xfId="31003" xr:uid="{00000000-0005-0000-0000-0000C0CA0000}"/>
    <cellStyle name="Anteckning 3 5 7_Tabell 6a K" xfId="21199" xr:uid="{00000000-0005-0000-0000-0000C1CA0000}"/>
    <cellStyle name="Anteckning 3 5 8" xfId="9121" xr:uid="{00000000-0005-0000-0000-0000C2CA0000}"/>
    <cellStyle name="Anteckning 3 5 8 2" xfId="55085" xr:uid="{00000000-0005-0000-0000-0000C3CA0000}"/>
    <cellStyle name="Anteckning 3 5 8 3" xfId="55086" xr:uid="{00000000-0005-0000-0000-0000C4CA0000}"/>
    <cellStyle name="Anteckning 3 5 9" xfId="26618" xr:uid="{00000000-0005-0000-0000-0000C5CA0000}"/>
    <cellStyle name="Anteckning 3 5_Tabell 6a K" xfId="18645" xr:uid="{00000000-0005-0000-0000-0000C6CA0000}"/>
    <cellStyle name="Anteckning 3 6" xfId="369" xr:uid="{00000000-0005-0000-0000-0000C7CA0000}"/>
    <cellStyle name="Anteckning 3 6 2" xfId="793" xr:uid="{00000000-0005-0000-0000-0000C8CA0000}"/>
    <cellStyle name="Anteckning 3 6 2 2" xfId="2219" xr:uid="{00000000-0005-0000-0000-0000C9CA0000}"/>
    <cellStyle name="Anteckning 3 6 2 2 2" xfId="4411" xr:uid="{00000000-0005-0000-0000-0000CACA0000}"/>
    <cellStyle name="Anteckning 3 6 2 2 2 2" xfId="8797" xr:uid="{00000000-0005-0000-0000-0000CBCA0000}"/>
    <cellStyle name="Anteckning 3 6 2 2 2 2 2" xfId="17682" xr:uid="{00000000-0005-0000-0000-0000CCCA0000}"/>
    <cellStyle name="Anteckning 3 6 2 2 2 2 2 2" xfId="55087" xr:uid="{00000000-0005-0000-0000-0000CDCA0000}"/>
    <cellStyle name="Anteckning 3 6 2 2 2 2 3" xfId="35179" xr:uid="{00000000-0005-0000-0000-0000CECA0000}"/>
    <cellStyle name="Anteckning 3 6 2 2 2 2_Tabell 6a K" xfId="18264" xr:uid="{00000000-0005-0000-0000-0000CFCA0000}"/>
    <cellStyle name="Anteckning 3 6 2 2 2 3" xfId="13296" xr:uid="{00000000-0005-0000-0000-0000D0CA0000}"/>
    <cellStyle name="Anteckning 3 6 2 2 2 4" xfId="30793" xr:uid="{00000000-0005-0000-0000-0000D1CA0000}"/>
    <cellStyle name="Anteckning 3 6 2 2 2_Tabell 6a K" xfId="20263" xr:uid="{00000000-0005-0000-0000-0000D2CA0000}"/>
    <cellStyle name="Anteckning 3 6 2 2 3" xfId="6604" xr:uid="{00000000-0005-0000-0000-0000D3CA0000}"/>
    <cellStyle name="Anteckning 3 6 2 2 3 2" xfId="15489" xr:uid="{00000000-0005-0000-0000-0000D4CA0000}"/>
    <cellStyle name="Anteckning 3 6 2 2 3 3" xfId="32986" xr:uid="{00000000-0005-0000-0000-0000D5CA0000}"/>
    <cellStyle name="Anteckning 3 6 2 2 3_Tabell 6a K" xfId="17998" xr:uid="{00000000-0005-0000-0000-0000D6CA0000}"/>
    <cellStyle name="Anteckning 3 6 2 2 4" xfId="11104" xr:uid="{00000000-0005-0000-0000-0000D7CA0000}"/>
    <cellStyle name="Anteckning 3 6 2 2 4 2" xfId="55088" xr:uid="{00000000-0005-0000-0000-0000D8CA0000}"/>
    <cellStyle name="Anteckning 3 6 2 2 4 3" xfId="55089" xr:uid="{00000000-0005-0000-0000-0000D9CA0000}"/>
    <cellStyle name="Anteckning 3 6 2 2 5" xfId="28601" xr:uid="{00000000-0005-0000-0000-0000DACA0000}"/>
    <cellStyle name="Anteckning 3 6 2 2 6" xfId="55090" xr:uid="{00000000-0005-0000-0000-0000DBCA0000}"/>
    <cellStyle name="Anteckning 3 6 2 2_Tabell 6a K" xfId="25127" xr:uid="{00000000-0005-0000-0000-0000DCCA0000}"/>
    <cellStyle name="Anteckning 3 6 2 3" xfId="2985" xr:uid="{00000000-0005-0000-0000-0000DDCA0000}"/>
    <cellStyle name="Anteckning 3 6 2 3 2" xfId="7371" xr:uid="{00000000-0005-0000-0000-0000DECA0000}"/>
    <cellStyle name="Anteckning 3 6 2 3 2 2" xfId="16256" xr:uid="{00000000-0005-0000-0000-0000DFCA0000}"/>
    <cellStyle name="Anteckning 3 6 2 3 2 3" xfId="33753" xr:uid="{00000000-0005-0000-0000-0000E0CA0000}"/>
    <cellStyle name="Anteckning 3 6 2 3 2_Tabell 6a K" xfId="23418" xr:uid="{00000000-0005-0000-0000-0000E1CA0000}"/>
    <cellStyle name="Anteckning 3 6 2 3 3" xfId="11870" xr:uid="{00000000-0005-0000-0000-0000E2CA0000}"/>
    <cellStyle name="Anteckning 3 6 2 3 3 2" xfId="55091" xr:uid="{00000000-0005-0000-0000-0000E3CA0000}"/>
    <cellStyle name="Anteckning 3 6 2 3 3 2 2" xfId="55092" xr:uid="{00000000-0005-0000-0000-0000E4CA0000}"/>
    <cellStyle name="Anteckning 3 6 2 3 3 3" xfId="55093" xr:uid="{00000000-0005-0000-0000-0000E5CA0000}"/>
    <cellStyle name="Anteckning 3 6 2 3 4" xfId="29367" xr:uid="{00000000-0005-0000-0000-0000E6CA0000}"/>
    <cellStyle name="Anteckning 3 6 2 3 5" xfId="55094" xr:uid="{00000000-0005-0000-0000-0000E7CA0000}"/>
    <cellStyle name="Anteckning 3 6 2 3_Tabell 6a K" xfId="18715" xr:uid="{00000000-0005-0000-0000-0000E8CA0000}"/>
    <cellStyle name="Anteckning 3 6 2 4" xfId="5178" xr:uid="{00000000-0005-0000-0000-0000E9CA0000}"/>
    <cellStyle name="Anteckning 3 6 2 4 2" xfId="14063" xr:uid="{00000000-0005-0000-0000-0000EACA0000}"/>
    <cellStyle name="Anteckning 3 6 2 4 3" xfId="31560" xr:uid="{00000000-0005-0000-0000-0000EBCA0000}"/>
    <cellStyle name="Anteckning 3 6 2 4_Tabell 6a K" xfId="19612" xr:uid="{00000000-0005-0000-0000-0000ECCA0000}"/>
    <cellStyle name="Anteckning 3 6 2 5" xfId="9678" xr:uid="{00000000-0005-0000-0000-0000EDCA0000}"/>
    <cellStyle name="Anteckning 3 6 2 5 2" xfId="55095" xr:uid="{00000000-0005-0000-0000-0000EECA0000}"/>
    <cellStyle name="Anteckning 3 6 2 5 3" xfId="55096" xr:uid="{00000000-0005-0000-0000-0000EFCA0000}"/>
    <cellStyle name="Anteckning 3 6 2 6" xfId="27175" xr:uid="{00000000-0005-0000-0000-0000F0CA0000}"/>
    <cellStyle name="Anteckning 3 6 2 7" xfId="55097" xr:uid="{00000000-0005-0000-0000-0000F1CA0000}"/>
    <cellStyle name="Anteckning 3 6 2_Tabell 6a K" xfId="20181" xr:uid="{00000000-0005-0000-0000-0000F2CA0000}"/>
    <cellStyle name="Anteckning 3 6 3" xfId="2218" xr:uid="{00000000-0005-0000-0000-0000F3CA0000}"/>
    <cellStyle name="Anteckning 3 6 3 2" xfId="4410" xr:uid="{00000000-0005-0000-0000-0000F4CA0000}"/>
    <cellStyle name="Anteckning 3 6 3 2 2" xfId="8796" xr:uid="{00000000-0005-0000-0000-0000F5CA0000}"/>
    <cellStyle name="Anteckning 3 6 3 2 2 2" xfId="17681" xr:uid="{00000000-0005-0000-0000-0000F6CA0000}"/>
    <cellStyle name="Anteckning 3 6 3 2 2 2 2" xfId="55098" xr:uid="{00000000-0005-0000-0000-0000F7CA0000}"/>
    <cellStyle name="Anteckning 3 6 3 2 2 3" xfId="35178" xr:uid="{00000000-0005-0000-0000-0000F8CA0000}"/>
    <cellStyle name="Anteckning 3 6 3 2 2_Tabell 6a K" xfId="24605" xr:uid="{00000000-0005-0000-0000-0000F9CA0000}"/>
    <cellStyle name="Anteckning 3 6 3 2 3" xfId="13295" xr:uid="{00000000-0005-0000-0000-0000FACA0000}"/>
    <cellStyle name="Anteckning 3 6 3 2 4" xfId="30792" xr:uid="{00000000-0005-0000-0000-0000FBCA0000}"/>
    <cellStyle name="Anteckning 3 6 3 2_Tabell 6a K" xfId="22957" xr:uid="{00000000-0005-0000-0000-0000FCCA0000}"/>
    <cellStyle name="Anteckning 3 6 3 3" xfId="6603" xr:uid="{00000000-0005-0000-0000-0000FDCA0000}"/>
    <cellStyle name="Anteckning 3 6 3 3 2" xfId="15488" xr:uid="{00000000-0005-0000-0000-0000FECA0000}"/>
    <cellStyle name="Anteckning 3 6 3 3 3" xfId="32985" xr:uid="{00000000-0005-0000-0000-0000FFCA0000}"/>
    <cellStyle name="Anteckning 3 6 3 3_Tabell 6a K" xfId="19801" xr:uid="{00000000-0005-0000-0000-000000CB0000}"/>
    <cellStyle name="Anteckning 3 6 3 4" xfId="11103" xr:uid="{00000000-0005-0000-0000-000001CB0000}"/>
    <cellStyle name="Anteckning 3 6 3 4 2" xfId="55099" xr:uid="{00000000-0005-0000-0000-000002CB0000}"/>
    <cellStyle name="Anteckning 3 6 3 4 3" xfId="55100" xr:uid="{00000000-0005-0000-0000-000003CB0000}"/>
    <cellStyle name="Anteckning 3 6 3 5" xfId="28600" xr:uid="{00000000-0005-0000-0000-000004CB0000}"/>
    <cellStyle name="Anteckning 3 6 3 6" xfId="55101" xr:uid="{00000000-0005-0000-0000-000005CB0000}"/>
    <cellStyle name="Anteckning 3 6 3_Tabell 6a K" xfId="24522" xr:uid="{00000000-0005-0000-0000-000006CB0000}"/>
    <cellStyle name="Anteckning 3 6 4" xfId="2561" xr:uid="{00000000-0005-0000-0000-000007CB0000}"/>
    <cellStyle name="Anteckning 3 6 4 2" xfId="6947" xr:uid="{00000000-0005-0000-0000-000008CB0000}"/>
    <cellStyle name="Anteckning 3 6 4 2 2" xfId="15832" xr:uid="{00000000-0005-0000-0000-000009CB0000}"/>
    <cellStyle name="Anteckning 3 6 4 2 3" xfId="33329" xr:uid="{00000000-0005-0000-0000-00000ACB0000}"/>
    <cellStyle name="Anteckning 3 6 4 2_Tabell 6a K" xfId="18140" xr:uid="{00000000-0005-0000-0000-00000BCB0000}"/>
    <cellStyle name="Anteckning 3 6 4 3" xfId="11446" xr:uid="{00000000-0005-0000-0000-00000CCB0000}"/>
    <cellStyle name="Anteckning 3 6 4 3 2" xfId="55102" xr:uid="{00000000-0005-0000-0000-00000DCB0000}"/>
    <cellStyle name="Anteckning 3 6 4 3 2 2" xfId="55103" xr:uid="{00000000-0005-0000-0000-00000ECB0000}"/>
    <cellStyle name="Anteckning 3 6 4 3 3" xfId="55104" xr:uid="{00000000-0005-0000-0000-00000FCB0000}"/>
    <cellStyle name="Anteckning 3 6 4 4" xfId="28943" xr:uid="{00000000-0005-0000-0000-000010CB0000}"/>
    <cellStyle name="Anteckning 3 6 4 5" xfId="55105" xr:uid="{00000000-0005-0000-0000-000011CB0000}"/>
    <cellStyle name="Anteckning 3 6 4_Tabell 6a K" xfId="19869" xr:uid="{00000000-0005-0000-0000-000012CB0000}"/>
    <cellStyle name="Anteckning 3 6 5" xfId="4754" xr:uid="{00000000-0005-0000-0000-000013CB0000}"/>
    <cellStyle name="Anteckning 3 6 5 2" xfId="13639" xr:uid="{00000000-0005-0000-0000-000014CB0000}"/>
    <cellStyle name="Anteckning 3 6 5 3" xfId="31136" xr:uid="{00000000-0005-0000-0000-000015CB0000}"/>
    <cellStyle name="Anteckning 3 6 5_Tabell 6a K" xfId="22122" xr:uid="{00000000-0005-0000-0000-000016CB0000}"/>
    <cellStyle name="Anteckning 3 6 6" xfId="9254" xr:uid="{00000000-0005-0000-0000-000017CB0000}"/>
    <cellStyle name="Anteckning 3 6 6 2" xfId="55106" xr:uid="{00000000-0005-0000-0000-000018CB0000}"/>
    <cellStyle name="Anteckning 3 6 6 3" xfId="55107" xr:uid="{00000000-0005-0000-0000-000019CB0000}"/>
    <cellStyle name="Anteckning 3 6 7" xfId="26751" xr:uid="{00000000-0005-0000-0000-00001ACB0000}"/>
    <cellStyle name="Anteckning 3 6 8" xfId="55108" xr:uid="{00000000-0005-0000-0000-00001BCB0000}"/>
    <cellStyle name="Anteckning 3 6_Tabell 6a K" xfId="20332" xr:uid="{00000000-0005-0000-0000-00001CCB0000}"/>
    <cellStyle name="Anteckning 3 7" xfId="581" xr:uid="{00000000-0005-0000-0000-00001DCB0000}"/>
    <cellStyle name="Anteckning 3 7 2" xfId="2220" xr:uid="{00000000-0005-0000-0000-00001ECB0000}"/>
    <cellStyle name="Anteckning 3 7 2 2" xfId="4412" xr:uid="{00000000-0005-0000-0000-00001FCB0000}"/>
    <cellStyle name="Anteckning 3 7 2 2 2" xfId="8798" xr:uid="{00000000-0005-0000-0000-000020CB0000}"/>
    <cellStyle name="Anteckning 3 7 2 2 2 2" xfId="17683" xr:uid="{00000000-0005-0000-0000-000021CB0000}"/>
    <cellStyle name="Anteckning 3 7 2 2 2 2 2" xfId="55109" xr:uid="{00000000-0005-0000-0000-000022CB0000}"/>
    <cellStyle name="Anteckning 3 7 2 2 2 3" xfId="35180" xr:uid="{00000000-0005-0000-0000-000023CB0000}"/>
    <cellStyle name="Anteckning 3 7 2 2 2_Tabell 6a K" xfId="18305" xr:uid="{00000000-0005-0000-0000-000024CB0000}"/>
    <cellStyle name="Anteckning 3 7 2 2 3" xfId="13297" xr:uid="{00000000-0005-0000-0000-000025CB0000}"/>
    <cellStyle name="Anteckning 3 7 2 2 4" xfId="30794" xr:uid="{00000000-0005-0000-0000-000026CB0000}"/>
    <cellStyle name="Anteckning 3 7 2 2_Tabell 6a K" xfId="21174" xr:uid="{00000000-0005-0000-0000-000027CB0000}"/>
    <cellStyle name="Anteckning 3 7 2 3" xfId="6605" xr:uid="{00000000-0005-0000-0000-000028CB0000}"/>
    <cellStyle name="Anteckning 3 7 2 3 2" xfId="15490" xr:uid="{00000000-0005-0000-0000-000029CB0000}"/>
    <cellStyle name="Anteckning 3 7 2 3 3" xfId="32987" xr:uid="{00000000-0005-0000-0000-00002ACB0000}"/>
    <cellStyle name="Anteckning 3 7 2 3_Tabell 6a K" xfId="26314" xr:uid="{00000000-0005-0000-0000-00002BCB0000}"/>
    <cellStyle name="Anteckning 3 7 2 4" xfId="11105" xr:uid="{00000000-0005-0000-0000-00002CCB0000}"/>
    <cellStyle name="Anteckning 3 7 2 4 2" xfId="55110" xr:uid="{00000000-0005-0000-0000-00002DCB0000}"/>
    <cellStyle name="Anteckning 3 7 2 4 3" xfId="55111" xr:uid="{00000000-0005-0000-0000-00002ECB0000}"/>
    <cellStyle name="Anteckning 3 7 2 5" xfId="28602" xr:uid="{00000000-0005-0000-0000-00002FCB0000}"/>
    <cellStyle name="Anteckning 3 7 2 6" xfId="55112" xr:uid="{00000000-0005-0000-0000-000030CB0000}"/>
    <cellStyle name="Anteckning 3 7 2_Tabell 6a K" xfId="17872" xr:uid="{00000000-0005-0000-0000-000031CB0000}"/>
    <cellStyle name="Anteckning 3 7 3" xfId="2773" xr:uid="{00000000-0005-0000-0000-000032CB0000}"/>
    <cellStyle name="Anteckning 3 7 3 2" xfId="7159" xr:uid="{00000000-0005-0000-0000-000033CB0000}"/>
    <cellStyle name="Anteckning 3 7 3 2 2" xfId="16044" xr:uid="{00000000-0005-0000-0000-000034CB0000}"/>
    <cellStyle name="Anteckning 3 7 3 2 3" xfId="33541" xr:uid="{00000000-0005-0000-0000-000035CB0000}"/>
    <cellStyle name="Anteckning 3 7 3 2_Tabell 6a K" xfId="20512" xr:uid="{00000000-0005-0000-0000-000036CB0000}"/>
    <cellStyle name="Anteckning 3 7 3 3" xfId="11658" xr:uid="{00000000-0005-0000-0000-000037CB0000}"/>
    <cellStyle name="Anteckning 3 7 3 3 2" xfId="55113" xr:uid="{00000000-0005-0000-0000-000038CB0000}"/>
    <cellStyle name="Anteckning 3 7 3 3 2 2" xfId="55114" xr:uid="{00000000-0005-0000-0000-000039CB0000}"/>
    <cellStyle name="Anteckning 3 7 3 3 3" xfId="55115" xr:uid="{00000000-0005-0000-0000-00003ACB0000}"/>
    <cellStyle name="Anteckning 3 7 3 4" xfId="29155" xr:uid="{00000000-0005-0000-0000-00003BCB0000}"/>
    <cellStyle name="Anteckning 3 7 3 5" xfId="55116" xr:uid="{00000000-0005-0000-0000-00003CCB0000}"/>
    <cellStyle name="Anteckning 3 7 3_Tabell 6a K" xfId="22307" xr:uid="{00000000-0005-0000-0000-00003DCB0000}"/>
    <cellStyle name="Anteckning 3 7 4" xfId="4966" xr:uid="{00000000-0005-0000-0000-00003ECB0000}"/>
    <cellStyle name="Anteckning 3 7 4 2" xfId="13851" xr:uid="{00000000-0005-0000-0000-00003FCB0000}"/>
    <cellStyle name="Anteckning 3 7 4 3" xfId="31348" xr:uid="{00000000-0005-0000-0000-000040CB0000}"/>
    <cellStyle name="Anteckning 3 7 4_Tabell 6a K" xfId="26099" xr:uid="{00000000-0005-0000-0000-000041CB0000}"/>
    <cellStyle name="Anteckning 3 7 5" xfId="9466" xr:uid="{00000000-0005-0000-0000-000042CB0000}"/>
    <cellStyle name="Anteckning 3 7 5 2" xfId="55117" xr:uid="{00000000-0005-0000-0000-000043CB0000}"/>
    <cellStyle name="Anteckning 3 7 5 3" xfId="55118" xr:uid="{00000000-0005-0000-0000-000044CB0000}"/>
    <cellStyle name="Anteckning 3 7 6" xfId="26963" xr:uid="{00000000-0005-0000-0000-000045CB0000}"/>
    <cellStyle name="Anteckning 3 7 7" xfId="55119" xr:uid="{00000000-0005-0000-0000-000046CB0000}"/>
    <cellStyle name="Anteckning 3 7_Tabell 6a K" xfId="20965" xr:uid="{00000000-0005-0000-0000-000047CB0000}"/>
    <cellStyle name="Anteckning 3 8" xfId="1005" xr:uid="{00000000-0005-0000-0000-000048CB0000}"/>
    <cellStyle name="Anteckning 3 8 2" xfId="2221" xr:uid="{00000000-0005-0000-0000-000049CB0000}"/>
    <cellStyle name="Anteckning 3 8 2 2" xfId="4413" xr:uid="{00000000-0005-0000-0000-00004ACB0000}"/>
    <cellStyle name="Anteckning 3 8 2 2 2" xfId="8799" xr:uid="{00000000-0005-0000-0000-00004BCB0000}"/>
    <cellStyle name="Anteckning 3 8 2 2 2 2" xfId="17684" xr:uid="{00000000-0005-0000-0000-00004CCB0000}"/>
    <cellStyle name="Anteckning 3 8 2 2 2 2 2" xfId="55120" xr:uid="{00000000-0005-0000-0000-00004DCB0000}"/>
    <cellStyle name="Anteckning 3 8 2 2 2 3" xfId="35181" xr:uid="{00000000-0005-0000-0000-00004ECB0000}"/>
    <cellStyle name="Anteckning 3 8 2 2 2_Tabell 6a K" xfId="21971" xr:uid="{00000000-0005-0000-0000-00004FCB0000}"/>
    <cellStyle name="Anteckning 3 8 2 2 3" xfId="13298" xr:uid="{00000000-0005-0000-0000-000050CB0000}"/>
    <cellStyle name="Anteckning 3 8 2 2 4" xfId="30795" xr:uid="{00000000-0005-0000-0000-000051CB0000}"/>
    <cellStyle name="Anteckning 3 8 2 2_Tabell 6a K" xfId="22435" xr:uid="{00000000-0005-0000-0000-000052CB0000}"/>
    <cellStyle name="Anteckning 3 8 2 3" xfId="6606" xr:uid="{00000000-0005-0000-0000-000053CB0000}"/>
    <cellStyle name="Anteckning 3 8 2 3 2" xfId="15491" xr:uid="{00000000-0005-0000-0000-000054CB0000}"/>
    <cellStyle name="Anteckning 3 8 2 3 3" xfId="32988" xr:uid="{00000000-0005-0000-0000-000055CB0000}"/>
    <cellStyle name="Anteckning 3 8 2 3_Tabell 6a K" xfId="20275" xr:uid="{00000000-0005-0000-0000-000056CB0000}"/>
    <cellStyle name="Anteckning 3 8 2 4" xfId="11106" xr:uid="{00000000-0005-0000-0000-000057CB0000}"/>
    <cellStyle name="Anteckning 3 8 2 4 2" xfId="55121" xr:uid="{00000000-0005-0000-0000-000058CB0000}"/>
    <cellStyle name="Anteckning 3 8 2 4 3" xfId="55122" xr:uid="{00000000-0005-0000-0000-000059CB0000}"/>
    <cellStyle name="Anteckning 3 8 2 5" xfId="28603" xr:uid="{00000000-0005-0000-0000-00005ACB0000}"/>
    <cellStyle name="Anteckning 3 8 2 6" xfId="55123" xr:uid="{00000000-0005-0000-0000-00005BCB0000}"/>
    <cellStyle name="Anteckning 3 8 2_Tabell 6a K" xfId="19004" xr:uid="{00000000-0005-0000-0000-00005CCB0000}"/>
    <cellStyle name="Anteckning 3 8 3" xfId="3197" xr:uid="{00000000-0005-0000-0000-00005DCB0000}"/>
    <cellStyle name="Anteckning 3 8 3 2" xfId="7583" xr:uid="{00000000-0005-0000-0000-00005ECB0000}"/>
    <cellStyle name="Anteckning 3 8 3 2 2" xfId="16468" xr:uid="{00000000-0005-0000-0000-00005FCB0000}"/>
    <cellStyle name="Anteckning 3 8 3 2 3" xfId="33965" xr:uid="{00000000-0005-0000-0000-000060CB0000}"/>
    <cellStyle name="Anteckning 3 8 3 2_Tabell 6a K" xfId="24637" xr:uid="{00000000-0005-0000-0000-000061CB0000}"/>
    <cellStyle name="Anteckning 3 8 3 3" xfId="12082" xr:uid="{00000000-0005-0000-0000-000062CB0000}"/>
    <cellStyle name="Anteckning 3 8 3 3 2" xfId="55124" xr:uid="{00000000-0005-0000-0000-000063CB0000}"/>
    <cellStyle name="Anteckning 3 8 3 3 2 2" xfId="55125" xr:uid="{00000000-0005-0000-0000-000064CB0000}"/>
    <cellStyle name="Anteckning 3 8 3 3 3" xfId="55126" xr:uid="{00000000-0005-0000-0000-000065CB0000}"/>
    <cellStyle name="Anteckning 3 8 3 4" xfId="29579" xr:uid="{00000000-0005-0000-0000-000066CB0000}"/>
    <cellStyle name="Anteckning 3 8 3 5" xfId="55127" xr:uid="{00000000-0005-0000-0000-000067CB0000}"/>
    <cellStyle name="Anteckning 3 8 3_Tabell 6a K" xfId="24241" xr:uid="{00000000-0005-0000-0000-000068CB0000}"/>
    <cellStyle name="Anteckning 3 8 4" xfId="5390" xr:uid="{00000000-0005-0000-0000-000069CB0000}"/>
    <cellStyle name="Anteckning 3 8 4 2" xfId="14275" xr:uid="{00000000-0005-0000-0000-00006ACB0000}"/>
    <cellStyle name="Anteckning 3 8 4 3" xfId="31772" xr:uid="{00000000-0005-0000-0000-00006BCB0000}"/>
    <cellStyle name="Anteckning 3 8 4_Tabell 6a K" xfId="20877" xr:uid="{00000000-0005-0000-0000-00006CCB0000}"/>
    <cellStyle name="Anteckning 3 8 5" xfId="9890" xr:uid="{00000000-0005-0000-0000-00006DCB0000}"/>
    <cellStyle name="Anteckning 3 8 5 2" xfId="55128" xr:uid="{00000000-0005-0000-0000-00006ECB0000}"/>
    <cellStyle name="Anteckning 3 8 5 3" xfId="55129" xr:uid="{00000000-0005-0000-0000-00006FCB0000}"/>
    <cellStyle name="Anteckning 3 8 6" xfId="27387" xr:uid="{00000000-0005-0000-0000-000070CB0000}"/>
    <cellStyle name="Anteckning 3 8 7" xfId="55130" xr:uid="{00000000-0005-0000-0000-000071CB0000}"/>
    <cellStyle name="Anteckning 3 8_Tabell 6a K" xfId="22351" xr:uid="{00000000-0005-0000-0000-000072CB0000}"/>
    <cellStyle name="Anteckning 3 9" xfId="2182" xr:uid="{00000000-0005-0000-0000-000073CB0000}"/>
    <cellStyle name="Anteckning 3 9 2" xfId="4374" xr:uid="{00000000-0005-0000-0000-000074CB0000}"/>
    <cellStyle name="Anteckning 3 9 2 2" xfId="8760" xr:uid="{00000000-0005-0000-0000-000075CB0000}"/>
    <cellStyle name="Anteckning 3 9 2 2 2" xfId="17645" xr:uid="{00000000-0005-0000-0000-000076CB0000}"/>
    <cellStyle name="Anteckning 3 9 2 2 2 2" xfId="55131" xr:uid="{00000000-0005-0000-0000-000077CB0000}"/>
    <cellStyle name="Anteckning 3 9 2 2 3" xfId="35142" xr:uid="{00000000-0005-0000-0000-000078CB0000}"/>
    <cellStyle name="Anteckning 3 9 2 2_Tabell 6a K" xfId="23168" xr:uid="{00000000-0005-0000-0000-000079CB0000}"/>
    <cellStyle name="Anteckning 3 9 2 3" xfId="13259" xr:uid="{00000000-0005-0000-0000-00007ACB0000}"/>
    <cellStyle name="Anteckning 3 9 2 4" xfId="30756" xr:uid="{00000000-0005-0000-0000-00007BCB0000}"/>
    <cellStyle name="Anteckning 3 9 2_Tabell 6a K" xfId="23613" xr:uid="{00000000-0005-0000-0000-00007CCB0000}"/>
    <cellStyle name="Anteckning 3 9 3" xfId="6567" xr:uid="{00000000-0005-0000-0000-00007DCB0000}"/>
    <cellStyle name="Anteckning 3 9 3 2" xfId="15452" xr:uid="{00000000-0005-0000-0000-00007ECB0000}"/>
    <cellStyle name="Anteckning 3 9 3 3" xfId="32949" xr:uid="{00000000-0005-0000-0000-00007FCB0000}"/>
    <cellStyle name="Anteckning 3 9 3_Tabell 6a K" xfId="24396" xr:uid="{00000000-0005-0000-0000-000080CB0000}"/>
    <cellStyle name="Anteckning 3 9 4" xfId="11067" xr:uid="{00000000-0005-0000-0000-000081CB0000}"/>
    <cellStyle name="Anteckning 3 9 4 2" xfId="55132" xr:uid="{00000000-0005-0000-0000-000082CB0000}"/>
    <cellStyle name="Anteckning 3 9 4 3" xfId="55133" xr:uid="{00000000-0005-0000-0000-000083CB0000}"/>
    <cellStyle name="Anteckning 3 9 5" xfId="28564" xr:uid="{00000000-0005-0000-0000-000084CB0000}"/>
    <cellStyle name="Anteckning 3 9 6" xfId="55134" xr:uid="{00000000-0005-0000-0000-000085CB0000}"/>
    <cellStyle name="Anteckning 3 9_Tabell 6a K" xfId="17838" xr:uid="{00000000-0005-0000-0000-000086CB0000}"/>
    <cellStyle name="Anteckning 3_Tabell 6a K" xfId="20318" xr:uid="{00000000-0005-0000-0000-000087CB0000}"/>
    <cellStyle name="Anteckning 4" xfId="1203" xr:uid="{00000000-0005-0000-0000-000088CB0000}"/>
    <cellStyle name="Anteckning 4 2" xfId="2222" xr:uid="{00000000-0005-0000-0000-000089CB0000}"/>
    <cellStyle name="Anteckning 4 2 2" xfId="4414" xr:uid="{00000000-0005-0000-0000-00008ACB0000}"/>
    <cellStyle name="Anteckning 4 2 2 2" xfId="8800" xr:uid="{00000000-0005-0000-0000-00008BCB0000}"/>
    <cellStyle name="Anteckning 4 2 2 2 2" xfId="17685" xr:uid="{00000000-0005-0000-0000-00008CCB0000}"/>
    <cellStyle name="Anteckning 4 2 2 2 2 2" xfId="55135" xr:uid="{00000000-0005-0000-0000-00008DCB0000}"/>
    <cellStyle name="Anteckning 4 2 2 2 3" xfId="35182" xr:uid="{00000000-0005-0000-0000-00008ECB0000}"/>
    <cellStyle name="Anteckning 4 2 2 2_Tabell 6a K" xfId="23913" xr:uid="{00000000-0005-0000-0000-00008FCB0000}"/>
    <cellStyle name="Anteckning 4 2 2 3" xfId="13299" xr:uid="{00000000-0005-0000-0000-000090CB0000}"/>
    <cellStyle name="Anteckning 4 2 2 4" xfId="30796" xr:uid="{00000000-0005-0000-0000-000091CB0000}"/>
    <cellStyle name="Anteckning 4 2 2_Tabell 6a K" xfId="18003" xr:uid="{00000000-0005-0000-0000-000092CB0000}"/>
    <cellStyle name="Anteckning 4 2 3" xfId="6607" xr:uid="{00000000-0005-0000-0000-000093CB0000}"/>
    <cellStyle name="Anteckning 4 2 3 2" xfId="15492" xr:uid="{00000000-0005-0000-0000-000094CB0000}"/>
    <cellStyle name="Anteckning 4 2 3 3" xfId="32989" xr:uid="{00000000-0005-0000-0000-000095CB0000}"/>
    <cellStyle name="Anteckning 4 2 3_Tabell 6a K" xfId="18505" xr:uid="{00000000-0005-0000-0000-000096CB0000}"/>
    <cellStyle name="Anteckning 4 2 4" xfId="11107" xr:uid="{00000000-0005-0000-0000-000097CB0000}"/>
    <cellStyle name="Anteckning 4 2 4 2" xfId="55136" xr:uid="{00000000-0005-0000-0000-000098CB0000}"/>
    <cellStyle name="Anteckning 4 2 4 3" xfId="55137" xr:uid="{00000000-0005-0000-0000-000099CB0000}"/>
    <cellStyle name="Anteckning 4 2 5" xfId="28604" xr:uid="{00000000-0005-0000-0000-00009ACB0000}"/>
    <cellStyle name="Anteckning 4 2 6" xfId="55138" xr:uid="{00000000-0005-0000-0000-00009BCB0000}"/>
    <cellStyle name="Anteckning 4 2_Tabell 6a K" xfId="18415" xr:uid="{00000000-0005-0000-0000-00009CCB0000}"/>
    <cellStyle name="Anteckning 4 3" xfId="3395" xr:uid="{00000000-0005-0000-0000-00009DCB0000}"/>
    <cellStyle name="Anteckning 4 3 2" xfId="7781" xr:uid="{00000000-0005-0000-0000-00009ECB0000}"/>
    <cellStyle name="Anteckning 4 3 2 2" xfId="16666" xr:uid="{00000000-0005-0000-0000-00009FCB0000}"/>
    <cellStyle name="Anteckning 4 3 2 3" xfId="34163" xr:uid="{00000000-0005-0000-0000-0000A0CB0000}"/>
    <cellStyle name="Anteckning 4 3 2_Tabell 6a K" xfId="21706" xr:uid="{00000000-0005-0000-0000-0000A1CB0000}"/>
    <cellStyle name="Anteckning 4 3 3" xfId="12280" xr:uid="{00000000-0005-0000-0000-0000A2CB0000}"/>
    <cellStyle name="Anteckning 4 3 3 2" xfId="55139" xr:uid="{00000000-0005-0000-0000-0000A3CB0000}"/>
    <cellStyle name="Anteckning 4 3 3 2 2" xfId="55140" xr:uid="{00000000-0005-0000-0000-0000A4CB0000}"/>
    <cellStyle name="Anteckning 4 3 3 3" xfId="55141" xr:uid="{00000000-0005-0000-0000-0000A5CB0000}"/>
    <cellStyle name="Anteckning 4 3 4" xfId="29777" xr:uid="{00000000-0005-0000-0000-0000A6CB0000}"/>
    <cellStyle name="Anteckning 4 3 5" xfId="55142" xr:uid="{00000000-0005-0000-0000-0000A7CB0000}"/>
    <cellStyle name="Anteckning 4 3_Tabell 6a K" xfId="23344" xr:uid="{00000000-0005-0000-0000-0000A8CB0000}"/>
    <cellStyle name="Anteckning 4 4" xfId="5588" xr:uid="{00000000-0005-0000-0000-0000A9CB0000}"/>
    <cellStyle name="Anteckning 4 4 2" xfId="14473" xr:uid="{00000000-0005-0000-0000-0000AACB0000}"/>
    <cellStyle name="Anteckning 4 4 3" xfId="31970" xr:uid="{00000000-0005-0000-0000-0000ABCB0000}"/>
    <cellStyle name="Anteckning 4 4_Tabell 6a K" xfId="20433" xr:uid="{00000000-0005-0000-0000-0000ACCB0000}"/>
    <cellStyle name="Anteckning 4 5" xfId="10088" xr:uid="{00000000-0005-0000-0000-0000ADCB0000}"/>
    <cellStyle name="Anteckning 4 5 2" xfId="55143" xr:uid="{00000000-0005-0000-0000-0000AECB0000}"/>
    <cellStyle name="Anteckning 4 5 3" xfId="55144" xr:uid="{00000000-0005-0000-0000-0000AFCB0000}"/>
    <cellStyle name="Anteckning 4 6" xfId="27585" xr:uid="{00000000-0005-0000-0000-0000B0CB0000}"/>
    <cellStyle name="Anteckning 4 7" xfId="55145" xr:uid="{00000000-0005-0000-0000-0000B1CB0000}"/>
    <cellStyle name="Anteckning 4 8" xfId="55146" xr:uid="{00000000-0005-0000-0000-0000B2CB0000}"/>
    <cellStyle name="Anteckning 4_Tabell 6a K" xfId="18546" xr:uid="{00000000-0005-0000-0000-0000B3CB0000}"/>
    <cellStyle name="Anteckning 5" xfId="1217" xr:uid="{00000000-0005-0000-0000-0000B4CB0000}"/>
    <cellStyle name="Anteckning 5 2" xfId="2223" xr:uid="{00000000-0005-0000-0000-0000B5CB0000}"/>
    <cellStyle name="Anteckning 5 2 2" xfId="4415" xr:uid="{00000000-0005-0000-0000-0000B6CB0000}"/>
    <cellStyle name="Anteckning 5 2 2 2" xfId="8801" xr:uid="{00000000-0005-0000-0000-0000B7CB0000}"/>
    <cellStyle name="Anteckning 5 2 2 2 2" xfId="17686" xr:uid="{00000000-0005-0000-0000-0000B8CB0000}"/>
    <cellStyle name="Anteckning 5 2 2 2 2 2" xfId="55147" xr:uid="{00000000-0005-0000-0000-0000B9CB0000}"/>
    <cellStyle name="Anteckning 5 2 2 2 3" xfId="35183" xr:uid="{00000000-0005-0000-0000-0000BACB0000}"/>
    <cellStyle name="Anteckning 5 2 2 2_Tabell 6a K" xfId="23958" xr:uid="{00000000-0005-0000-0000-0000BBCB0000}"/>
    <cellStyle name="Anteckning 5 2 2 3" xfId="13300" xr:uid="{00000000-0005-0000-0000-0000BCCB0000}"/>
    <cellStyle name="Anteckning 5 2 2 4" xfId="30797" xr:uid="{00000000-0005-0000-0000-0000BDCB0000}"/>
    <cellStyle name="Anteckning 5 2 2_Tabell 6a K" xfId="23431" xr:uid="{00000000-0005-0000-0000-0000BECB0000}"/>
    <cellStyle name="Anteckning 5 2 3" xfId="6608" xr:uid="{00000000-0005-0000-0000-0000BFCB0000}"/>
    <cellStyle name="Anteckning 5 2 3 2" xfId="15493" xr:uid="{00000000-0005-0000-0000-0000C0CB0000}"/>
    <cellStyle name="Anteckning 5 2 3 3" xfId="32990" xr:uid="{00000000-0005-0000-0000-0000C1CB0000}"/>
    <cellStyle name="Anteckning 5 2 3_Tabell 6a K" xfId="19272" xr:uid="{00000000-0005-0000-0000-0000C2CB0000}"/>
    <cellStyle name="Anteckning 5 2 4" xfId="11108" xr:uid="{00000000-0005-0000-0000-0000C3CB0000}"/>
    <cellStyle name="Anteckning 5 2 4 2" xfId="55148" xr:uid="{00000000-0005-0000-0000-0000C4CB0000}"/>
    <cellStyle name="Anteckning 5 2 4 3" xfId="55149" xr:uid="{00000000-0005-0000-0000-0000C5CB0000}"/>
    <cellStyle name="Anteckning 5 2 5" xfId="28605" xr:uid="{00000000-0005-0000-0000-0000C6CB0000}"/>
    <cellStyle name="Anteckning 5 2 6" xfId="55150" xr:uid="{00000000-0005-0000-0000-0000C7CB0000}"/>
    <cellStyle name="Anteckning 5 2_Tabell 6a K" xfId="21528" xr:uid="{00000000-0005-0000-0000-0000C8CB0000}"/>
    <cellStyle name="Anteckning 5 3" xfId="3409" xr:uid="{00000000-0005-0000-0000-0000C9CB0000}"/>
    <cellStyle name="Anteckning 5 3 2" xfId="7795" xr:uid="{00000000-0005-0000-0000-0000CACB0000}"/>
    <cellStyle name="Anteckning 5 3 2 2" xfId="16680" xr:uid="{00000000-0005-0000-0000-0000CBCB0000}"/>
    <cellStyle name="Anteckning 5 3 2 3" xfId="34177" xr:uid="{00000000-0005-0000-0000-0000CCCB0000}"/>
    <cellStyle name="Anteckning 5 3 2_Tabell 6a K" xfId="26048" xr:uid="{00000000-0005-0000-0000-0000CDCB0000}"/>
    <cellStyle name="Anteckning 5 3 3" xfId="12294" xr:uid="{00000000-0005-0000-0000-0000CECB0000}"/>
    <cellStyle name="Anteckning 5 3 3 2" xfId="55151" xr:uid="{00000000-0005-0000-0000-0000CFCB0000}"/>
    <cellStyle name="Anteckning 5 3 3 2 2" xfId="55152" xr:uid="{00000000-0005-0000-0000-0000D0CB0000}"/>
    <cellStyle name="Anteckning 5 3 3 3" xfId="55153" xr:uid="{00000000-0005-0000-0000-0000D1CB0000}"/>
    <cellStyle name="Anteckning 5 3 4" xfId="29791" xr:uid="{00000000-0005-0000-0000-0000D2CB0000}"/>
    <cellStyle name="Anteckning 5 3 5" xfId="55154" xr:uid="{00000000-0005-0000-0000-0000D3CB0000}"/>
    <cellStyle name="Anteckning 5 3_Tabell 6a K" xfId="20366" xr:uid="{00000000-0005-0000-0000-0000D4CB0000}"/>
    <cellStyle name="Anteckning 5 4" xfId="5602" xr:uid="{00000000-0005-0000-0000-0000D5CB0000}"/>
    <cellStyle name="Anteckning 5 4 2" xfId="14487" xr:uid="{00000000-0005-0000-0000-0000D6CB0000}"/>
    <cellStyle name="Anteckning 5 4 3" xfId="31984" xr:uid="{00000000-0005-0000-0000-0000D7CB0000}"/>
    <cellStyle name="Anteckning 5 4_Tabell 6a K" xfId="24774" xr:uid="{00000000-0005-0000-0000-0000D8CB0000}"/>
    <cellStyle name="Anteckning 5 5" xfId="10102" xr:uid="{00000000-0005-0000-0000-0000D9CB0000}"/>
    <cellStyle name="Anteckning 5 5 2" xfId="55155" xr:uid="{00000000-0005-0000-0000-0000DACB0000}"/>
    <cellStyle name="Anteckning 5 5 3" xfId="55156" xr:uid="{00000000-0005-0000-0000-0000DBCB0000}"/>
    <cellStyle name="Anteckning 5 6" xfId="27599" xr:uid="{00000000-0005-0000-0000-0000DCCB0000}"/>
    <cellStyle name="Anteckning 5 7" xfId="55157" xr:uid="{00000000-0005-0000-0000-0000DDCB0000}"/>
    <cellStyle name="Anteckning 5_Tabell 6a K" xfId="23078" xr:uid="{00000000-0005-0000-0000-0000DECB0000}"/>
    <cellStyle name="Anteckning 6" xfId="2332" xr:uid="{00000000-0005-0000-0000-0000DFCB0000}"/>
    <cellStyle name="Anteckning 6 2" xfId="4525" xr:uid="{00000000-0005-0000-0000-0000E0CB0000}"/>
    <cellStyle name="Anteckning 6 2 2" xfId="8911" xr:uid="{00000000-0005-0000-0000-0000E1CB0000}"/>
    <cellStyle name="Anteckning 6 2 2 2" xfId="17796" xr:uid="{00000000-0005-0000-0000-0000E2CB0000}"/>
    <cellStyle name="Anteckning 6 2 2 2 2" xfId="55158" xr:uid="{00000000-0005-0000-0000-0000E3CB0000}"/>
    <cellStyle name="Anteckning 6 2 2 3" xfId="35293" xr:uid="{00000000-0005-0000-0000-0000E4CB0000}"/>
    <cellStyle name="Anteckning 6 2 2_Tabell 6a K" xfId="22558" xr:uid="{00000000-0005-0000-0000-0000E5CB0000}"/>
    <cellStyle name="Anteckning 6 2 3" xfId="13410" xr:uid="{00000000-0005-0000-0000-0000E6CB0000}"/>
    <cellStyle name="Anteckning 6 2 4" xfId="30907" xr:uid="{00000000-0005-0000-0000-0000E7CB0000}"/>
    <cellStyle name="Anteckning 6 2_Tabell 6a K" xfId="19377" xr:uid="{00000000-0005-0000-0000-0000E8CB0000}"/>
    <cellStyle name="Anteckning 6 3" xfId="6718" xr:uid="{00000000-0005-0000-0000-0000E9CB0000}"/>
    <cellStyle name="Anteckning 6 3 2" xfId="15603" xr:uid="{00000000-0005-0000-0000-0000EACB0000}"/>
    <cellStyle name="Anteckning 6 3 2 2" xfId="55159" xr:uid="{00000000-0005-0000-0000-0000EBCB0000}"/>
    <cellStyle name="Anteckning 6 3 3" xfId="33100" xr:uid="{00000000-0005-0000-0000-0000ECCB0000}"/>
    <cellStyle name="Anteckning 6 3_Tabell 6a K" xfId="20479" xr:uid="{00000000-0005-0000-0000-0000EDCB0000}"/>
    <cellStyle name="Anteckning 6 4" xfId="11217" xr:uid="{00000000-0005-0000-0000-0000EECB0000}"/>
    <cellStyle name="Anteckning 6 5" xfId="28714" xr:uid="{00000000-0005-0000-0000-0000EFCB0000}"/>
    <cellStyle name="Anteckning 6_Tabell 6a K" xfId="19882" xr:uid="{00000000-0005-0000-0000-0000F0CB0000}"/>
    <cellStyle name="Anteckning 7" xfId="2333" xr:uid="{00000000-0005-0000-0000-0000F1CB0000}"/>
    <cellStyle name="Anteckning 7 2" xfId="4526" xr:uid="{00000000-0005-0000-0000-0000F2CB0000}"/>
    <cellStyle name="Anteckning 7 2 2" xfId="8912" xr:uid="{00000000-0005-0000-0000-0000F3CB0000}"/>
    <cellStyle name="Anteckning 7 2 2 2" xfId="17797" xr:uid="{00000000-0005-0000-0000-0000F4CB0000}"/>
    <cellStyle name="Anteckning 7 2 2 2 2" xfId="55160" xr:uid="{00000000-0005-0000-0000-0000F5CB0000}"/>
    <cellStyle name="Anteckning 7 2 2 3" xfId="35294" xr:uid="{00000000-0005-0000-0000-0000F6CB0000}"/>
    <cellStyle name="Anteckning 7 2 2_Tabell 6a K" xfId="20474" xr:uid="{00000000-0005-0000-0000-0000F7CB0000}"/>
    <cellStyle name="Anteckning 7 2 3" xfId="13411" xr:uid="{00000000-0005-0000-0000-0000F8CB0000}"/>
    <cellStyle name="Anteckning 7 2 4" xfId="30908" xr:uid="{00000000-0005-0000-0000-0000F9CB0000}"/>
    <cellStyle name="Anteckning 7 2_Tabell 6a K" xfId="22538" xr:uid="{00000000-0005-0000-0000-0000FACB0000}"/>
    <cellStyle name="Anteckning 7 3" xfId="6719" xr:uid="{00000000-0005-0000-0000-0000FBCB0000}"/>
    <cellStyle name="Anteckning 7 3 2" xfId="15604" xr:uid="{00000000-0005-0000-0000-0000FCCB0000}"/>
    <cellStyle name="Anteckning 7 3 2 2" xfId="55161" xr:uid="{00000000-0005-0000-0000-0000FDCB0000}"/>
    <cellStyle name="Anteckning 7 3 3" xfId="33101" xr:uid="{00000000-0005-0000-0000-0000FECB0000}"/>
    <cellStyle name="Anteckning 7 3_Tabell 6a K" xfId="18681" xr:uid="{00000000-0005-0000-0000-0000FFCB0000}"/>
    <cellStyle name="Anteckning 7 4" xfId="11218" xr:uid="{00000000-0005-0000-0000-000000CC0000}"/>
    <cellStyle name="Anteckning 7 5" xfId="28715" xr:uid="{00000000-0005-0000-0000-000001CC0000}"/>
    <cellStyle name="Anteckning 7_Tabell 6a K" xfId="25781" xr:uid="{00000000-0005-0000-0000-000002CC0000}"/>
    <cellStyle name="Anteckning 8" xfId="55162" xr:uid="{00000000-0005-0000-0000-000003CC0000}"/>
    <cellStyle name="Anteckning 9" xfId="55163" xr:uid="{00000000-0005-0000-0000-000004CC0000}"/>
    <cellStyle name="b" xfId="2" xr:uid="{00000000-0005-0000-0000-000005CC0000}"/>
    <cellStyle name="b_Tabell 6a K" xfId="22993" xr:uid="{00000000-0005-0000-0000-000006CC0000}"/>
    <cellStyle name="Bad" xfId="67" builtinId="27" customBuiltin="1"/>
    <cellStyle name="Bad 2" xfId="55164" xr:uid="{00000000-0005-0000-0000-000007CC0000}"/>
    <cellStyle name="Bad 3" xfId="55165" xr:uid="{00000000-0005-0000-0000-000008CC0000}"/>
    <cellStyle name="Bad 4" xfId="55166" xr:uid="{00000000-0005-0000-0000-000009CC0000}"/>
    <cellStyle name="Bad 5" xfId="55167" xr:uid="{00000000-0005-0000-0000-00000ACC0000}"/>
    <cellStyle name="Beräkning 2" xfId="55168" xr:uid="{00000000-0005-0000-0000-00000CCC0000}"/>
    <cellStyle name="Beräkning 2 2" xfId="55169" xr:uid="{00000000-0005-0000-0000-00000DCC0000}"/>
    <cellStyle name="Beräkning 2 2 2" xfId="55170" xr:uid="{00000000-0005-0000-0000-00000ECC0000}"/>
    <cellStyle name="Beräkning 2 2 3" xfId="55171" xr:uid="{00000000-0005-0000-0000-00000FCC0000}"/>
    <cellStyle name="Beräkning 2 3" xfId="55172" xr:uid="{00000000-0005-0000-0000-000010CC0000}"/>
    <cellStyle name="Beräkning 2 4" xfId="55173" xr:uid="{00000000-0005-0000-0000-000011CC0000}"/>
    <cellStyle name="Beräkning 2 5" xfId="55174" xr:uid="{00000000-0005-0000-0000-000012CC0000}"/>
    <cellStyle name="Beräkning 2 6" xfId="55175" xr:uid="{00000000-0005-0000-0000-000013CC0000}"/>
    <cellStyle name="Beräkning 3" xfId="55176" xr:uid="{00000000-0005-0000-0000-000014CC0000}"/>
    <cellStyle name="Beräkning 3 2" xfId="55177" xr:uid="{00000000-0005-0000-0000-000015CC0000}"/>
    <cellStyle name="Beräkning 3 3" xfId="55178" xr:uid="{00000000-0005-0000-0000-000016CC0000}"/>
    <cellStyle name="Beräkning 3 4" xfId="55179" xr:uid="{00000000-0005-0000-0000-000017CC0000}"/>
    <cellStyle name="Beräkning 4" xfId="55180" xr:uid="{00000000-0005-0000-0000-000018CC0000}"/>
    <cellStyle name="Beräkning 5" xfId="55181" xr:uid="{00000000-0005-0000-0000-000019CC0000}"/>
    <cellStyle name="Beräkning 6" xfId="55182" xr:uid="{00000000-0005-0000-0000-00001ACC0000}"/>
    <cellStyle name="Beräkning 7" xfId="55183" xr:uid="{00000000-0005-0000-0000-00001BCC0000}"/>
    <cellStyle name="Bra 2" xfId="55184" xr:uid="{00000000-0005-0000-0000-00001DCC0000}"/>
    <cellStyle name="Bra 2 2" xfId="55185" xr:uid="{00000000-0005-0000-0000-00001ECC0000}"/>
    <cellStyle name="Bra 2 2 2" xfId="55186" xr:uid="{00000000-0005-0000-0000-00001FCC0000}"/>
    <cellStyle name="Bra 2 2 3" xfId="55187" xr:uid="{00000000-0005-0000-0000-000020CC0000}"/>
    <cellStyle name="Bra 2 3" xfId="55188" xr:uid="{00000000-0005-0000-0000-000021CC0000}"/>
    <cellStyle name="Bra 2 4" xfId="55189" xr:uid="{00000000-0005-0000-0000-000022CC0000}"/>
    <cellStyle name="Bra 2 5" xfId="55190" xr:uid="{00000000-0005-0000-0000-000023CC0000}"/>
    <cellStyle name="Bra 2 6" xfId="55191" xr:uid="{00000000-0005-0000-0000-000024CC0000}"/>
    <cellStyle name="Bra 3" xfId="55192" xr:uid="{00000000-0005-0000-0000-000025CC0000}"/>
    <cellStyle name="Bra 3 2" xfId="55193" xr:uid="{00000000-0005-0000-0000-000026CC0000}"/>
    <cellStyle name="Bra 3 3" xfId="55194" xr:uid="{00000000-0005-0000-0000-000027CC0000}"/>
    <cellStyle name="Bra 3 4" xfId="55195" xr:uid="{00000000-0005-0000-0000-000028CC0000}"/>
    <cellStyle name="Bra 3 5" xfId="55196" xr:uid="{00000000-0005-0000-0000-000029CC0000}"/>
    <cellStyle name="Bra 4" xfId="55197" xr:uid="{00000000-0005-0000-0000-00002ACC0000}"/>
    <cellStyle name="Bra 4 2" xfId="55198" xr:uid="{00000000-0005-0000-0000-00002BCC0000}"/>
    <cellStyle name="Bra 4 3" xfId="55199" xr:uid="{00000000-0005-0000-0000-00002CCC0000}"/>
    <cellStyle name="Bra 5" xfId="55200" xr:uid="{00000000-0005-0000-0000-00002DCC0000}"/>
    <cellStyle name="Bra 5 2" xfId="55201" xr:uid="{00000000-0005-0000-0000-00002ECC0000}"/>
    <cellStyle name="Bra 6" xfId="55202" xr:uid="{00000000-0005-0000-0000-00002FCC0000}"/>
    <cellStyle name="Bra 7" xfId="55203" xr:uid="{00000000-0005-0000-0000-000030CC0000}"/>
    <cellStyle name="Bra 8" xfId="55204" xr:uid="{00000000-0005-0000-0000-000031CC0000}"/>
    <cellStyle name="Calculation" xfId="71" builtinId="22" customBuiltin="1"/>
    <cellStyle name="Calculation 2" xfId="55205" xr:uid="{00000000-0005-0000-0000-000032CC0000}"/>
    <cellStyle name="Calculation 2 2" xfId="55206" xr:uid="{00000000-0005-0000-0000-000033CC0000}"/>
    <cellStyle name="Calculation 2 3" xfId="55207" xr:uid="{00000000-0005-0000-0000-000034CC0000}"/>
    <cellStyle name="Calculation 2 4" xfId="55208" xr:uid="{00000000-0005-0000-0000-000035CC0000}"/>
    <cellStyle name="Calculation 2 5" xfId="55209" xr:uid="{00000000-0005-0000-0000-000036CC0000}"/>
    <cellStyle name="Calculation 3" xfId="55210" xr:uid="{00000000-0005-0000-0000-000037CC0000}"/>
    <cellStyle name="Calculation 4" xfId="55211" xr:uid="{00000000-0005-0000-0000-000038CC0000}"/>
    <cellStyle name="cc0 -CalComma" xfId="32" xr:uid="{00000000-0005-0000-0000-000039CC0000}"/>
    <cellStyle name="cc0 -CalComma 2" xfId="101" xr:uid="{00000000-0005-0000-0000-00003ACC0000}"/>
    <cellStyle name="cc0 -CalComma 3" xfId="55212" xr:uid="{00000000-0005-0000-0000-00003BCC0000}"/>
    <cellStyle name="cc0 -CalComma 4" xfId="55213" xr:uid="{00000000-0005-0000-0000-00003CCC0000}"/>
    <cellStyle name="cc0 -CalComma 5" xfId="55214" xr:uid="{00000000-0005-0000-0000-00003DCC0000}"/>
    <cellStyle name="cc0 -CalComma_Tabell 6a K" xfId="21442" xr:uid="{00000000-0005-0000-0000-00003ECC0000}"/>
    <cellStyle name="CDMDefaultStyle" xfId="56148" xr:uid="{00000000-0005-0000-0000-00003FCC0000}"/>
    <cellStyle name="CDMDefaultStyle 2" xfId="56268" xr:uid="{E45BA59E-6C8C-4591-BCF8-990FAD17345C}"/>
    <cellStyle name="CG Times 10" xfId="3" xr:uid="{00000000-0005-0000-0000-000040CC0000}"/>
    <cellStyle name="CG Times 10 2" xfId="55215" xr:uid="{00000000-0005-0000-0000-000041CC0000}"/>
    <cellStyle name="CG Times 10 3" xfId="55216" xr:uid="{00000000-0005-0000-0000-000042CC0000}"/>
    <cellStyle name="CG Times 10 4" xfId="55217" xr:uid="{00000000-0005-0000-0000-000043CC0000}"/>
    <cellStyle name="CG Times 10 5" xfId="55218" xr:uid="{00000000-0005-0000-0000-000044CC0000}"/>
    <cellStyle name="CG Times 12" xfId="4" xr:uid="{00000000-0005-0000-0000-000045CC0000}"/>
    <cellStyle name="CG Times 12 2" xfId="55219" xr:uid="{00000000-0005-0000-0000-000046CC0000}"/>
    <cellStyle name="CG Times 12 3" xfId="55220" xr:uid="{00000000-0005-0000-0000-000047CC0000}"/>
    <cellStyle name="CG Times 12 4" xfId="55221" xr:uid="{00000000-0005-0000-0000-000048CC0000}"/>
    <cellStyle name="CG Times 12 5" xfId="55222" xr:uid="{00000000-0005-0000-0000-000049CC0000}"/>
    <cellStyle name="CG Times 14" xfId="5" xr:uid="{00000000-0005-0000-0000-00004ACC0000}"/>
    <cellStyle name="CG Times 14 2" xfId="55223" xr:uid="{00000000-0005-0000-0000-00004BCC0000}"/>
    <cellStyle name="CG Times 14 3" xfId="55224" xr:uid="{00000000-0005-0000-0000-00004CCC0000}"/>
    <cellStyle name="CG Times 14 4" xfId="55225" xr:uid="{00000000-0005-0000-0000-00004DCC0000}"/>
    <cellStyle name="CG Times 14 5" xfId="55226" xr:uid="{00000000-0005-0000-0000-00004ECC0000}"/>
    <cellStyle name="Check Cell" xfId="73" builtinId="23" customBuiltin="1"/>
    <cellStyle name="Check Cell 2" xfId="55227" xr:uid="{00000000-0005-0000-0000-00004FCC0000}"/>
    <cellStyle name="Check Cell 3" xfId="55228" xr:uid="{00000000-0005-0000-0000-000050CC0000}"/>
    <cellStyle name="Check Cell 4" xfId="55229" xr:uid="{00000000-0005-0000-0000-000051CC0000}"/>
    <cellStyle name="Check Cell 5" xfId="55230" xr:uid="{00000000-0005-0000-0000-000052CC0000}"/>
    <cellStyle name="checkExposure" xfId="55231" xr:uid="{00000000-0005-0000-0000-000053CC0000}"/>
    <cellStyle name="Comma" xfId="56336" xr:uid="{00000000-0005-0000-0000-000054CC0000}"/>
    <cellStyle name="Comma [0]" xfId="26493" xr:uid="{00000000-0005-0000-0000-000055CC0000}"/>
    <cellStyle name="Comma [0] 2" xfId="55232" xr:uid="{00000000-0005-0000-0000-000056CC0000}"/>
    <cellStyle name="Comma [0] 3" xfId="56116" xr:uid="{00000000-0005-0000-0000-000057CC0000}"/>
    <cellStyle name="Comma [0] 4" xfId="56207" xr:uid="{218847D3-10A4-46A2-BE0E-0158CEA70100}"/>
    <cellStyle name="Comma 10" xfId="55233" xr:uid="{00000000-0005-0000-0000-000058CC0000}"/>
    <cellStyle name="Comma 11" xfId="56146" xr:uid="{00000000-0005-0000-0000-000059CC0000}"/>
    <cellStyle name="Comma 12" xfId="56147" xr:uid="{00000000-0005-0000-0000-00005ACC0000}"/>
    <cellStyle name="Comma 13" xfId="56150" xr:uid="{00000000-0005-0000-0000-00005BCC0000}"/>
    <cellStyle name="Comma 14" xfId="56152" xr:uid="{00000000-0005-0000-0000-00005CCC0000}"/>
    <cellStyle name="Comma 15" xfId="56155" xr:uid="{00000000-0005-0000-0000-00005DCC0000}"/>
    <cellStyle name="Comma 16" xfId="56156" xr:uid="{00000000-0005-0000-0000-00005ECC0000}"/>
    <cellStyle name="Comma 17" xfId="56158" xr:uid="{00000000-0005-0000-0000-00005FCC0000}"/>
    <cellStyle name="Comma 18" xfId="56160" xr:uid="{00000000-0005-0000-0000-000060CC0000}"/>
    <cellStyle name="Comma 19" xfId="56162" xr:uid="{00000000-0005-0000-0000-000061CC0000}"/>
    <cellStyle name="Comma 2" xfId="33" xr:uid="{00000000-0005-0000-0000-000062CC0000}"/>
    <cellStyle name="Comma 2 10" xfId="35296" xr:uid="{00000000-0005-0000-0000-000063CC0000}"/>
    <cellStyle name="Comma 2 11" xfId="56188" xr:uid="{00000000-0005-0000-0000-000064CC0000}"/>
    <cellStyle name="Comma 2 2" xfId="112" xr:uid="{00000000-0005-0000-0000-000065CC0000}"/>
    <cellStyle name="Comma 2 2 2" xfId="152" xr:uid="{00000000-0005-0000-0000-000066CC0000}"/>
    <cellStyle name="Comma 2 2 2 2" xfId="55234" xr:uid="{00000000-0005-0000-0000-000067CC0000}"/>
    <cellStyle name="Comma 2 2 2 3" xfId="55235" xr:uid="{00000000-0005-0000-0000-000068CC0000}"/>
    <cellStyle name="Comma 2 2 3" xfId="55236" xr:uid="{00000000-0005-0000-0000-000069CC0000}"/>
    <cellStyle name="Comma 2 2 4" xfId="55237" xr:uid="{00000000-0005-0000-0000-00006ACC0000}"/>
    <cellStyle name="Comma 2 2 5" xfId="55238" xr:uid="{00000000-0005-0000-0000-00006BCC0000}"/>
    <cellStyle name="Comma 2 2 6" xfId="55239" xr:uid="{00000000-0005-0000-0000-00006CCC0000}"/>
    <cellStyle name="Comma 2 2_Tabell 6a K" xfId="19904" xr:uid="{00000000-0005-0000-0000-00006DCC0000}"/>
    <cellStyle name="Comma 2 3" xfId="102" xr:uid="{00000000-0005-0000-0000-00006ECC0000}"/>
    <cellStyle name="Comma 2 3 2" xfId="55240" xr:uid="{00000000-0005-0000-0000-00006FCC0000}"/>
    <cellStyle name="Comma 2 3 3" xfId="55241" xr:uid="{00000000-0005-0000-0000-000070CC0000}"/>
    <cellStyle name="Comma 2 3 4" xfId="55242" xr:uid="{00000000-0005-0000-0000-000071CC0000}"/>
    <cellStyle name="Comma 2 4" xfId="148" xr:uid="{00000000-0005-0000-0000-000072CC0000}"/>
    <cellStyle name="Comma 2 5" xfId="9033" xr:uid="{00000000-0005-0000-0000-000073CC0000}"/>
    <cellStyle name="Comma 2 6" xfId="26501" xr:uid="{00000000-0005-0000-0000-000074CC0000}"/>
    <cellStyle name="Comma 2 7" xfId="26503" xr:uid="{00000000-0005-0000-0000-000075CC0000}"/>
    <cellStyle name="Comma 2 8" xfId="26535" xr:uid="{00000000-0005-0000-0000-000076CC0000}"/>
    <cellStyle name="Comma 2 9" xfId="35295" xr:uid="{00000000-0005-0000-0000-000077CC0000}"/>
    <cellStyle name="Comma 2_Tabell 6a K" xfId="22031" xr:uid="{00000000-0005-0000-0000-000078CC0000}"/>
    <cellStyle name="Comma 20" xfId="56164" xr:uid="{00000000-0005-0000-0000-000079CC0000}"/>
    <cellStyle name="Comma 21" xfId="56166" xr:uid="{00000000-0005-0000-0000-00007ACC0000}"/>
    <cellStyle name="Comma 22" xfId="56168" xr:uid="{00000000-0005-0000-0000-00007BCC0000}"/>
    <cellStyle name="Comma 23" xfId="56170" xr:uid="{00000000-0005-0000-0000-00007CCC0000}"/>
    <cellStyle name="Comma 24" xfId="56171" xr:uid="{00000000-0005-0000-0000-00007DCC0000}"/>
    <cellStyle name="Comma 25" xfId="56174" xr:uid="{00000000-0005-0000-0000-00007ECC0000}"/>
    <cellStyle name="Comma 26" xfId="56195" xr:uid="{00000000-0005-0000-0000-000004000000}"/>
    <cellStyle name="Comma 27" xfId="56201" xr:uid="{E984D4E5-15B6-4197-B06A-C119521A5485}"/>
    <cellStyle name="Comma 28" xfId="56206" xr:uid="{9B9D6158-36D6-4A74-8EB0-EE0751F7CFDC}"/>
    <cellStyle name="Comma 29" xfId="56216" xr:uid="{6C1036C6-2B85-49B6-BF4D-A53725106FE7}"/>
    <cellStyle name="Comma 29 2" xfId="56245" xr:uid="{7B98AC8C-E0C9-4BC7-BCD1-172019653A56}"/>
    <cellStyle name="Comma 3" xfId="146" xr:uid="{00000000-0005-0000-0000-00007FCC0000}"/>
    <cellStyle name="Comma 3 2" xfId="55243" xr:uid="{00000000-0005-0000-0000-000080CC0000}"/>
    <cellStyle name="Comma 3 2 2" xfId="56189" xr:uid="{00000000-0005-0000-0000-000081CC0000}"/>
    <cellStyle name="Comma 3 3" xfId="55244" xr:uid="{00000000-0005-0000-0000-000082CC0000}"/>
    <cellStyle name="Comma 30" xfId="56222" xr:uid="{AFF6A0D0-BACF-4BC1-A95E-16A5A4EC8DE7}"/>
    <cellStyle name="Comma 31" xfId="56223" xr:uid="{3B2996BE-D0DB-4D3D-9D71-4B5B9AE6DF8A}"/>
    <cellStyle name="Comma 32" xfId="56236" xr:uid="{EB70169C-86C9-4E2D-8541-11739B7D258D}"/>
    <cellStyle name="Comma 33" xfId="56237" xr:uid="{673FF8E8-55EB-4F4C-8168-DBC9DB943AC3}"/>
    <cellStyle name="Comma 34" xfId="56243" xr:uid="{C4443203-1AF2-46A7-A7BE-9B8A7556C386}"/>
    <cellStyle name="Comma 35" xfId="56253" xr:uid="{8B74CB3A-39BE-4D38-97EE-BDD16418719D}"/>
    <cellStyle name="Comma 36" xfId="56264" xr:uid="{7789FE5B-84D3-41CC-A4F0-D46258B9DDE7}"/>
    <cellStyle name="Comma 37" xfId="56265" xr:uid="{9963B32F-0C19-47DD-8E26-52FE1C0BCF71}"/>
    <cellStyle name="Comma 38" xfId="56269" xr:uid="{963D842D-7929-435D-901D-9FEF3E9DED02}"/>
    <cellStyle name="Comma 39" xfId="56272" xr:uid="{3F454224-6F80-4998-B806-3F426CA4F15B}"/>
    <cellStyle name="Comma 4" xfId="55245" xr:uid="{00000000-0005-0000-0000-000083CC0000}"/>
    <cellStyle name="Comma 4 2" xfId="56231" xr:uid="{6172A17E-2415-4849-9955-D537BEC3528F}"/>
    <cellStyle name="Comma 40" xfId="56274" xr:uid="{54CBE62E-A004-4202-9610-B3F55DB8D632}"/>
    <cellStyle name="Comma 41" xfId="56280" xr:uid="{46DA416F-519E-4893-B5EF-B527C54D173A}"/>
    <cellStyle name="Comma 42" xfId="56293" xr:uid="{A3810851-00C3-4BD5-A7F9-872031336647}"/>
    <cellStyle name="Comma 43" xfId="56294" xr:uid="{930119B4-901A-4A91-86E2-1A847FD9791E}"/>
    <cellStyle name="Comma 44" xfId="56304" xr:uid="{C540D360-A688-4367-9CA5-9AAD17B6E69D}"/>
    <cellStyle name="Comma 45" xfId="56330" xr:uid="{CBE21A1F-F243-40B4-8D57-CF26EB1D6DDF}"/>
    <cellStyle name="Comma 5" xfId="55246" xr:uid="{00000000-0005-0000-0000-000084CC0000}"/>
    <cellStyle name="Comma 6" xfId="55247" xr:uid="{00000000-0005-0000-0000-000085CC0000}"/>
    <cellStyle name="Comma 7" xfId="55248" xr:uid="{00000000-0005-0000-0000-000086CC0000}"/>
    <cellStyle name="Comma 8" xfId="55249" xr:uid="{00000000-0005-0000-0000-000087CC0000}"/>
    <cellStyle name="Comma 9" xfId="55250" xr:uid="{00000000-0005-0000-0000-000088CC0000}"/>
    <cellStyle name="CRMBoldStyle" xfId="26498" xr:uid="{00000000-0005-0000-0000-000089CC0000}"/>
    <cellStyle name="CRMBoldStyle 2" xfId="56208" xr:uid="{A464045D-27DE-4160-81B8-DC248CE190C6}"/>
    <cellStyle name="CRMBottomBorderStyle" xfId="26513" xr:uid="{00000000-0005-0000-0000-00008ACC0000}"/>
    <cellStyle name="CRMBottomBorderStyle 2" xfId="56117" xr:uid="{00000000-0005-0000-0000-00008BCC0000}"/>
    <cellStyle name="CRMBottomBorderStyle 3" xfId="56210" xr:uid="{5D7872EF-59B3-472B-A065-7F56B25275A3}"/>
    <cellStyle name="CRMTopBorderStyle" xfId="26500" xr:uid="{00000000-0005-0000-0000-00008CCC0000}"/>
    <cellStyle name="CRMTopBorderStyle 2" xfId="56209" xr:uid="{D0D05CF8-4F8B-489A-BB95-0139951CDA69}"/>
    <cellStyle name="Currency" xfId="26495" xr:uid="{00000000-0005-0000-0000-00008DCC0000}"/>
    <cellStyle name="Currency [0]" xfId="26494" xr:uid="{00000000-0005-0000-0000-00008ECC0000}"/>
    <cellStyle name="Currency [0] 2" xfId="55251" xr:uid="{00000000-0005-0000-0000-00008FCC0000}"/>
    <cellStyle name="Currency [0] 3" xfId="56115" xr:uid="{00000000-0005-0000-0000-000090CC0000}"/>
    <cellStyle name="Currency [0] 4" xfId="56205" xr:uid="{F67A3090-363E-4075-9154-B34338415689}"/>
    <cellStyle name="Currency 10" xfId="55252" xr:uid="{00000000-0005-0000-0000-000091CC0000}"/>
    <cellStyle name="Currency 11" xfId="56114" xr:uid="{00000000-0005-0000-0000-000092CC0000}"/>
    <cellStyle name="Currency 12" xfId="56144" xr:uid="{00000000-0005-0000-0000-000093CC0000}"/>
    <cellStyle name="Currency 13" xfId="56145" xr:uid="{00000000-0005-0000-0000-000094CC0000}"/>
    <cellStyle name="Currency 14" xfId="56149" xr:uid="{00000000-0005-0000-0000-000095CC0000}"/>
    <cellStyle name="Currency 15" xfId="56151" xr:uid="{00000000-0005-0000-0000-000096CC0000}"/>
    <cellStyle name="Currency 16" xfId="56153" xr:uid="{00000000-0005-0000-0000-000097CC0000}"/>
    <cellStyle name="Currency 17" xfId="56154" xr:uid="{00000000-0005-0000-0000-000098CC0000}"/>
    <cellStyle name="Currency 18" xfId="56157" xr:uid="{00000000-0005-0000-0000-000099CC0000}"/>
    <cellStyle name="Currency 19" xfId="56159" xr:uid="{00000000-0005-0000-0000-00009ACC0000}"/>
    <cellStyle name="Currency 2" xfId="55253" xr:uid="{00000000-0005-0000-0000-00009BCC0000}"/>
    <cellStyle name="Currency 20" xfId="56161" xr:uid="{00000000-0005-0000-0000-00009CCC0000}"/>
    <cellStyle name="Currency 21" xfId="56163" xr:uid="{00000000-0005-0000-0000-00009DCC0000}"/>
    <cellStyle name="Currency 22" xfId="56165" xr:uid="{00000000-0005-0000-0000-00009ECC0000}"/>
    <cellStyle name="Currency 23" xfId="56167" xr:uid="{00000000-0005-0000-0000-00009FCC0000}"/>
    <cellStyle name="Currency 24" xfId="56169" xr:uid="{00000000-0005-0000-0000-0000A0CC0000}"/>
    <cellStyle name="Currency 25" xfId="56172" xr:uid="{00000000-0005-0000-0000-0000A1CC0000}"/>
    <cellStyle name="Currency 26" xfId="56173" xr:uid="{00000000-0005-0000-0000-0000A2CC0000}"/>
    <cellStyle name="Currency 27" xfId="56194" xr:uid="{00000000-0005-0000-0000-000002000000}"/>
    <cellStyle name="Currency 28" xfId="56204" xr:uid="{507F7010-75C3-4BF6-9D36-F03A5B1A6129}"/>
    <cellStyle name="Currency 29" xfId="56220" xr:uid="{BAD8B0AE-D5B6-414D-A591-0028A77FA206}"/>
    <cellStyle name="Currency 3" xfId="55254" xr:uid="{00000000-0005-0000-0000-0000A3CC0000}"/>
    <cellStyle name="Currency 30" xfId="56225" xr:uid="{36E7E2F4-194D-4855-AC41-497543220AB2}"/>
    <cellStyle name="Currency 31" xfId="56235" xr:uid="{E3CEC32D-9BA2-4339-9480-766649C48A8D}"/>
    <cellStyle name="Currency 32" xfId="56238" xr:uid="{8EDAA837-BDB1-428E-844A-897898651AEA}"/>
    <cellStyle name="Currency 33" xfId="56263" xr:uid="{DED14303-454F-47A2-8423-FBC293DEAECF}"/>
    <cellStyle name="Currency 34" xfId="56266" xr:uid="{A2E0F378-BE0D-4D98-AA04-0224620485E1}"/>
    <cellStyle name="Currency 35" xfId="56270" xr:uid="{E51E3849-417F-4D66-96CA-F8BAF6DC4E3A}"/>
    <cellStyle name="Currency 36" xfId="56273" xr:uid="{66D1D095-F5F6-4A07-AE6C-830EF7BE5E0A}"/>
    <cellStyle name="Currency 37" xfId="56275" xr:uid="{B72F4B82-7554-4EEA-8AF9-1809BB0FBDB2}"/>
    <cellStyle name="Currency 38" xfId="56292" xr:uid="{6B5F3AEC-53F0-4EFF-ACAA-C15F101D0804}"/>
    <cellStyle name="Currency 39" xfId="56295" xr:uid="{9EDDCF79-3149-48E4-9593-11ED4ECEC84A}"/>
    <cellStyle name="Currency 4" xfId="55255" xr:uid="{00000000-0005-0000-0000-0000A4CC0000}"/>
    <cellStyle name="Currency 40" xfId="56303" xr:uid="{23A62CC8-7568-4671-BC19-E52B44344510}"/>
    <cellStyle name="Currency 5" xfId="55256" xr:uid="{00000000-0005-0000-0000-0000A5CC0000}"/>
    <cellStyle name="Currency 6" xfId="55257" xr:uid="{00000000-0005-0000-0000-0000A6CC0000}"/>
    <cellStyle name="Currency 7" xfId="55258" xr:uid="{00000000-0005-0000-0000-0000A7CC0000}"/>
    <cellStyle name="Currency 8" xfId="55259" xr:uid="{00000000-0005-0000-0000-0000A8CC0000}"/>
    <cellStyle name="Currency 9" xfId="55260" xr:uid="{00000000-0005-0000-0000-0000A9CC0000}"/>
    <cellStyle name="Datum ÅÅ-MM-DD" xfId="6" xr:uid="{00000000-0005-0000-0000-0000AACC0000}"/>
    <cellStyle name="Datum ÅÅ-MM-DD 2" xfId="34" xr:uid="{00000000-0005-0000-0000-0000ABCC0000}"/>
    <cellStyle name="Datum ÅÅ-MM-DD 2 2" xfId="55261" xr:uid="{00000000-0005-0000-0000-0000ACCC0000}"/>
    <cellStyle name="Datum ÅÅ-MM-DD 2 3" xfId="55262" xr:uid="{00000000-0005-0000-0000-0000ADCC0000}"/>
    <cellStyle name="Datum ÅÅ-MM-DD 2 4" xfId="55263" xr:uid="{00000000-0005-0000-0000-0000AECC0000}"/>
    <cellStyle name="Datum ÅÅ-MM-DD 2 5" xfId="55264" xr:uid="{00000000-0005-0000-0000-0000AFCC0000}"/>
    <cellStyle name="Datum ÅÅ-MM-DD 3" xfId="55265" xr:uid="{00000000-0005-0000-0000-0000B0CC0000}"/>
    <cellStyle name="Datum ÅÅ-MM-DD 4" xfId="55266" xr:uid="{00000000-0005-0000-0000-0000B1CC0000}"/>
    <cellStyle name="Datum ÅÅ-MM-DD 5" xfId="55267" xr:uid="{00000000-0005-0000-0000-0000B2CC0000}"/>
    <cellStyle name="Datum ÅÅ-MM-DD 6" xfId="55268" xr:uid="{00000000-0005-0000-0000-0000B3CC0000}"/>
    <cellStyle name="Datum ÅÅ-MM-DD_Tabell 6a K" xfId="22418" xr:uid="{00000000-0005-0000-0000-0000B4CC0000}"/>
    <cellStyle name="Dollars" xfId="35" xr:uid="{00000000-0005-0000-0000-0000BBCC0000}"/>
    <cellStyle name="Dollars 2" xfId="103" xr:uid="{00000000-0005-0000-0000-0000BCCC0000}"/>
    <cellStyle name="Dollars 3" xfId="55269" xr:uid="{00000000-0005-0000-0000-0000BDCC0000}"/>
    <cellStyle name="Dollars 4" xfId="55270" xr:uid="{00000000-0005-0000-0000-0000BECC0000}"/>
    <cellStyle name="Dollars 5" xfId="55271" xr:uid="{00000000-0005-0000-0000-0000BFCC0000}"/>
    <cellStyle name="Dollars_Tabell 6a K" xfId="19271" xr:uid="{00000000-0005-0000-0000-0000C0CC0000}"/>
    <cellStyle name="Dålig 2" xfId="55272" xr:uid="{00000000-0005-0000-0000-0000C2CC0000}"/>
    <cellStyle name="Dålig 2 2" xfId="55273" xr:uid="{00000000-0005-0000-0000-0000C3CC0000}"/>
    <cellStyle name="Dålig 2 2 2" xfId="55274" xr:uid="{00000000-0005-0000-0000-0000C4CC0000}"/>
    <cellStyle name="Dålig 2 2 3" xfId="55275" xr:uid="{00000000-0005-0000-0000-0000C5CC0000}"/>
    <cellStyle name="Dålig 2 3" xfId="55276" xr:uid="{00000000-0005-0000-0000-0000C6CC0000}"/>
    <cellStyle name="Dålig 2 4" xfId="55277" xr:uid="{00000000-0005-0000-0000-0000C7CC0000}"/>
    <cellStyle name="Dålig 2 5" xfId="55278" xr:uid="{00000000-0005-0000-0000-0000C8CC0000}"/>
    <cellStyle name="Dålig 2 6" xfId="55279" xr:uid="{00000000-0005-0000-0000-0000C9CC0000}"/>
    <cellStyle name="Dålig 3" xfId="55280" xr:uid="{00000000-0005-0000-0000-0000CACC0000}"/>
    <cellStyle name="Dålig 3 2" xfId="55281" xr:uid="{00000000-0005-0000-0000-0000CBCC0000}"/>
    <cellStyle name="Dålig 3 3" xfId="55282" xr:uid="{00000000-0005-0000-0000-0000CCCC0000}"/>
    <cellStyle name="Dålig 3 4" xfId="55283" xr:uid="{00000000-0005-0000-0000-0000CDCC0000}"/>
    <cellStyle name="Dålig 4" xfId="55284" xr:uid="{00000000-0005-0000-0000-0000CECC0000}"/>
    <cellStyle name="Euro" xfId="36" xr:uid="{00000000-0005-0000-0000-0000CFCC0000}"/>
    <cellStyle name="Euro 2" xfId="104" xr:uid="{00000000-0005-0000-0000-0000D0CC0000}"/>
    <cellStyle name="Euro 2 2" xfId="55285" xr:uid="{00000000-0005-0000-0000-0000D1CC0000}"/>
    <cellStyle name="Euro 2 3" xfId="55286" xr:uid="{00000000-0005-0000-0000-0000D2CC0000}"/>
    <cellStyle name="Euro 2 4" xfId="55287" xr:uid="{00000000-0005-0000-0000-0000D3CC0000}"/>
    <cellStyle name="Euro 2 5" xfId="55288" xr:uid="{00000000-0005-0000-0000-0000D4CC0000}"/>
    <cellStyle name="Euro 3" xfId="55289" xr:uid="{00000000-0005-0000-0000-0000D5CC0000}"/>
    <cellStyle name="Euro 4" xfId="55290" xr:uid="{00000000-0005-0000-0000-0000D6CC0000}"/>
    <cellStyle name="Euro 5" xfId="55291" xr:uid="{00000000-0005-0000-0000-0000D7CC0000}"/>
    <cellStyle name="Euro 6" xfId="55292" xr:uid="{00000000-0005-0000-0000-0000D8CC0000}"/>
    <cellStyle name="Euro_Tabell 6a K" xfId="21707" xr:uid="{00000000-0005-0000-0000-0000D9CC0000}"/>
    <cellStyle name="Explanatory Text" xfId="75" builtinId="53" customBuiltin="1"/>
    <cellStyle name="Explanatory Text 2" xfId="55293" xr:uid="{00000000-0005-0000-0000-0000DACC0000}"/>
    <cellStyle name="Explanatory Text 3" xfId="55294" xr:uid="{00000000-0005-0000-0000-0000DBCC0000}"/>
    <cellStyle name="Explanatory Text 4" xfId="55295" xr:uid="{00000000-0005-0000-0000-0000DCCC0000}"/>
    <cellStyle name="Explanatory Text 5" xfId="55296" xr:uid="{00000000-0005-0000-0000-0000DDCC0000}"/>
    <cellStyle name="Footnote" xfId="7" xr:uid="{00000000-0005-0000-0000-0000DECC0000}"/>
    <cellStyle name="Footnote 2" xfId="37" xr:uid="{00000000-0005-0000-0000-0000DFCC0000}"/>
    <cellStyle name="Footnote 2 2" xfId="55297" xr:uid="{00000000-0005-0000-0000-0000E0CC0000}"/>
    <cellStyle name="Footnote 2 3" xfId="55298" xr:uid="{00000000-0005-0000-0000-0000E1CC0000}"/>
    <cellStyle name="Footnote 2 4" xfId="55299" xr:uid="{00000000-0005-0000-0000-0000E2CC0000}"/>
    <cellStyle name="Footnote 2 5" xfId="55300" xr:uid="{00000000-0005-0000-0000-0000E3CC0000}"/>
    <cellStyle name="Footnote 3" xfId="55301" xr:uid="{00000000-0005-0000-0000-0000E4CC0000}"/>
    <cellStyle name="Footnote 4" xfId="55302" xr:uid="{00000000-0005-0000-0000-0000E5CC0000}"/>
    <cellStyle name="Footnote 5" xfId="55303" xr:uid="{00000000-0005-0000-0000-0000E6CC0000}"/>
    <cellStyle name="Footnote 6" xfId="55304" xr:uid="{00000000-0005-0000-0000-0000E7CC0000}"/>
    <cellStyle name="Footnote_Tabell 6a K" xfId="20853" xr:uid="{00000000-0005-0000-0000-0000E8CC0000}"/>
    <cellStyle name="Format 1" xfId="1" xr:uid="{00000000-0005-0000-0000-0000E9CC0000}"/>
    <cellStyle name="Format 1 2" xfId="38" xr:uid="{00000000-0005-0000-0000-0000EACC0000}"/>
    <cellStyle name="Format 1 2 2" xfId="105" xr:uid="{00000000-0005-0000-0000-0000EBCC0000}"/>
    <cellStyle name="Format 1 2 3" xfId="55305" xr:uid="{00000000-0005-0000-0000-0000ECCC0000}"/>
    <cellStyle name="Format 1 2 4" xfId="55306" xr:uid="{00000000-0005-0000-0000-0000EDCC0000}"/>
    <cellStyle name="Format 1 2 5" xfId="55307" xr:uid="{00000000-0005-0000-0000-0000EECC0000}"/>
    <cellStyle name="Format 1 2_Tabell 6a K" xfId="23189" xr:uid="{00000000-0005-0000-0000-0000EFCC0000}"/>
    <cellStyle name="Format 1 3" xfId="115" xr:uid="{00000000-0005-0000-0000-0000F0CC0000}"/>
    <cellStyle name="Format 1 4" xfId="8918" xr:uid="{00000000-0005-0000-0000-0000F1CC0000}"/>
    <cellStyle name="Format 1 5" xfId="55308" xr:uid="{00000000-0005-0000-0000-0000F2CC0000}"/>
    <cellStyle name="Format 1 6" xfId="55309" xr:uid="{00000000-0005-0000-0000-0000F3CC0000}"/>
    <cellStyle name="Format 1_Tabell 6a K" xfId="19037" xr:uid="{00000000-0005-0000-0000-0000F4CC0000}"/>
    <cellStyle name="Färg1 2" xfId="55310" xr:uid="{00000000-0005-0000-0000-0000F5CC0000}"/>
    <cellStyle name="Färg1 2 2" xfId="55311" xr:uid="{00000000-0005-0000-0000-0000F6CC0000}"/>
    <cellStyle name="Färg1 2 2 2" xfId="55312" xr:uid="{00000000-0005-0000-0000-0000F7CC0000}"/>
    <cellStyle name="Färg1 2 2 3" xfId="55313" xr:uid="{00000000-0005-0000-0000-0000F8CC0000}"/>
    <cellStyle name="Färg1 2 3" xfId="55314" xr:uid="{00000000-0005-0000-0000-0000F9CC0000}"/>
    <cellStyle name="Färg1 2 4" xfId="55315" xr:uid="{00000000-0005-0000-0000-0000FACC0000}"/>
    <cellStyle name="Färg1 2 5" xfId="55316" xr:uid="{00000000-0005-0000-0000-0000FBCC0000}"/>
    <cellStyle name="Färg1 2 6" xfId="55317" xr:uid="{00000000-0005-0000-0000-0000FCCC0000}"/>
    <cellStyle name="Färg1 3" xfId="55318" xr:uid="{00000000-0005-0000-0000-0000FDCC0000}"/>
    <cellStyle name="Färg1 3 2" xfId="55319" xr:uid="{00000000-0005-0000-0000-0000FECC0000}"/>
    <cellStyle name="Färg1 3 3" xfId="55320" xr:uid="{00000000-0005-0000-0000-0000FFCC0000}"/>
    <cellStyle name="Färg2 2" xfId="55321" xr:uid="{00000000-0005-0000-0000-000000CD0000}"/>
    <cellStyle name="Färg2 2 2" xfId="55322" xr:uid="{00000000-0005-0000-0000-000001CD0000}"/>
    <cellStyle name="Färg2 2 2 2" xfId="55323" xr:uid="{00000000-0005-0000-0000-000002CD0000}"/>
    <cellStyle name="Färg2 2 2 3" xfId="55324" xr:uid="{00000000-0005-0000-0000-000003CD0000}"/>
    <cellStyle name="Färg2 2 3" xfId="55325" xr:uid="{00000000-0005-0000-0000-000004CD0000}"/>
    <cellStyle name="Färg2 2 4" xfId="55326" xr:uid="{00000000-0005-0000-0000-000005CD0000}"/>
    <cellStyle name="Färg2 2 5" xfId="55327" xr:uid="{00000000-0005-0000-0000-000006CD0000}"/>
    <cellStyle name="Färg2 2 6" xfId="55328" xr:uid="{00000000-0005-0000-0000-000007CD0000}"/>
    <cellStyle name="Färg2 3" xfId="55329" xr:uid="{00000000-0005-0000-0000-000008CD0000}"/>
    <cellStyle name="Färg2 3 2" xfId="55330" xr:uid="{00000000-0005-0000-0000-000009CD0000}"/>
    <cellStyle name="Färg2 3 3" xfId="55331" xr:uid="{00000000-0005-0000-0000-00000ACD0000}"/>
    <cellStyle name="Färg3 2" xfId="55332" xr:uid="{00000000-0005-0000-0000-00000BCD0000}"/>
    <cellStyle name="Färg3 2 2" xfId="55333" xr:uid="{00000000-0005-0000-0000-00000CCD0000}"/>
    <cellStyle name="Färg3 2 2 2" xfId="55334" xr:uid="{00000000-0005-0000-0000-00000DCD0000}"/>
    <cellStyle name="Färg3 2 2 3" xfId="55335" xr:uid="{00000000-0005-0000-0000-00000ECD0000}"/>
    <cellStyle name="Färg3 2 3" xfId="55336" xr:uid="{00000000-0005-0000-0000-00000FCD0000}"/>
    <cellStyle name="Färg3 2 4" xfId="55337" xr:uid="{00000000-0005-0000-0000-000010CD0000}"/>
    <cellStyle name="Färg3 2 5" xfId="55338" xr:uid="{00000000-0005-0000-0000-000011CD0000}"/>
    <cellStyle name="Färg3 2 6" xfId="55339" xr:uid="{00000000-0005-0000-0000-000012CD0000}"/>
    <cellStyle name="Färg3 3" xfId="55340" xr:uid="{00000000-0005-0000-0000-000013CD0000}"/>
    <cellStyle name="Färg3 3 2" xfId="55341" xr:uid="{00000000-0005-0000-0000-000014CD0000}"/>
    <cellStyle name="Färg3 3 3" xfId="55342" xr:uid="{00000000-0005-0000-0000-000015CD0000}"/>
    <cellStyle name="Färg4 2" xfId="55343" xr:uid="{00000000-0005-0000-0000-000016CD0000}"/>
    <cellStyle name="Färg4 2 2" xfId="55344" xr:uid="{00000000-0005-0000-0000-000017CD0000}"/>
    <cellStyle name="Färg4 2 2 2" xfId="55345" xr:uid="{00000000-0005-0000-0000-000018CD0000}"/>
    <cellStyle name="Färg4 2 2 3" xfId="55346" xr:uid="{00000000-0005-0000-0000-000019CD0000}"/>
    <cellStyle name="Färg4 2 3" xfId="55347" xr:uid="{00000000-0005-0000-0000-00001ACD0000}"/>
    <cellStyle name="Färg4 2 4" xfId="55348" xr:uid="{00000000-0005-0000-0000-00001BCD0000}"/>
    <cellStyle name="Färg4 2 5" xfId="55349" xr:uid="{00000000-0005-0000-0000-00001CCD0000}"/>
    <cellStyle name="Färg4 2 6" xfId="55350" xr:uid="{00000000-0005-0000-0000-00001DCD0000}"/>
    <cellStyle name="Färg4 3" xfId="55351" xr:uid="{00000000-0005-0000-0000-00001ECD0000}"/>
    <cellStyle name="Färg4 3 2" xfId="55352" xr:uid="{00000000-0005-0000-0000-00001FCD0000}"/>
    <cellStyle name="Färg4 3 3" xfId="55353" xr:uid="{00000000-0005-0000-0000-000020CD0000}"/>
    <cellStyle name="Färg5 2" xfId="55354" xr:uid="{00000000-0005-0000-0000-000021CD0000}"/>
    <cellStyle name="Färg5 2 2" xfId="55355" xr:uid="{00000000-0005-0000-0000-000022CD0000}"/>
    <cellStyle name="Färg5 2 3" xfId="55356" xr:uid="{00000000-0005-0000-0000-000023CD0000}"/>
    <cellStyle name="Färg5 2 4" xfId="55357" xr:uid="{00000000-0005-0000-0000-000024CD0000}"/>
    <cellStyle name="Färg5 2 5" xfId="55358" xr:uid="{00000000-0005-0000-0000-000025CD0000}"/>
    <cellStyle name="Färg6 2" xfId="55359" xr:uid="{00000000-0005-0000-0000-000026CD0000}"/>
    <cellStyle name="Färg6 2 2" xfId="55360" xr:uid="{00000000-0005-0000-0000-000027CD0000}"/>
    <cellStyle name="Färg6 2 2 2" xfId="55361" xr:uid="{00000000-0005-0000-0000-000028CD0000}"/>
    <cellStyle name="Färg6 2 2 3" xfId="55362" xr:uid="{00000000-0005-0000-0000-000029CD0000}"/>
    <cellStyle name="Färg6 2 3" xfId="55363" xr:uid="{00000000-0005-0000-0000-00002ACD0000}"/>
    <cellStyle name="Färg6 2 4" xfId="55364" xr:uid="{00000000-0005-0000-0000-00002BCD0000}"/>
    <cellStyle name="Färg6 2 5" xfId="55365" xr:uid="{00000000-0005-0000-0000-00002CCD0000}"/>
    <cellStyle name="Färg6 2 6" xfId="55366" xr:uid="{00000000-0005-0000-0000-00002DCD0000}"/>
    <cellStyle name="Färg6 3" xfId="55367" xr:uid="{00000000-0005-0000-0000-00002ECD0000}"/>
    <cellStyle name="Färg6 3 2" xfId="55368" xr:uid="{00000000-0005-0000-0000-00002FCD0000}"/>
    <cellStyle name="Färg6 3 3" xfId="55369" xr:uid="{00000000-0005-0000-0000-000030CD0000}"/>
    <cellStyle name="Förklarande text 2" xfId="55370" xr:uid="{00000000-0005-0000-0000-000032CD0000}"/>
    <cellStyle name="Förklarande text 2 2" xfId="55371" xr:uid="{00000000-0005-0000-0000-000033CD0000}"/>
    <cellStyle name="Förklarande text 2 3" xfId="55372" xr:uid="{00000000-0005-0000-0000-000034CD0000}"/>
    <cellStyle name="Förklarande text 2 4" xfId="55373" xr:uid="{00000000-0005-0000-0000-000035CD0000}"/>
    <cellStyle name="Förklarande text 2 5" xfId="55374" xr:uid="{00000000-0005-0000-0000-000036CD0000}"/>
    <cellStyle name="Good" xfId="66" builtinId="26" customBuiltin="1"/>
    <cellStyle name="Good 2" xfId="55375" xr:uid="{00000000-0005-0000-0000-000037CD0000}"/>
    <cellStyle name="Good 2 2" xfId="55376" xr:uid="{00000000-0005-0000-0000-000038CD0000}"/>
    <cellStyle name="Good 2 3" xfId="55377" xr:uid="{00000000-0005-0000-0000-000039CD0000}"/>
    <cellStyle name="Good 2 4" xfId="55378" xr:uid="{00000000-0005-0000-0000-00003ACD0000}"/>
    <cellStyle name="Good 2 5" xfId="55379" xr:uid="{00000000-0005-0000-0000-00003BCD0000}"/>
    <cellStyle name="Good 3" xfId="55380" xr:uid="{00000000-0005-0000-0000-00003CCD0000}"/>
    <cellStyle name="Good 4" xfId="55381" xr:uid="{00000000-0005-0000-0000-00003DCD0000}"/>
    <cellStyle name="greyed" xfId="55382" xr:uid="{00000000-0005-0000-0000-00003ECD0000}"/>
    <cellStyle name="greyed 2" xfId="56130" xr:uid="{00000000-0005-0000-0000-00003FCD0000}"/>
    <cellStyle name="Heading 1" xfId="62" builtinId="16" customBuiltin="1"/>
    <cellStyle name="Heading 1 2" xfId="55383" xr:uid="{00000000-0005-0000-0000-000040CD0000}"/>
    <cellStyle name="Heading 1 3" xfId="55384" xr:uid="{00000000-0005-0000-0000-000041CD0000}"/>
    <cellStyle name="Heading 1 4" xfId="55385" xr:uid="{00000000-0005-0000-0000-000042CD0000}"/>
    <cellStyle name="Heading 1 5" xfId="55386" xr:uid="{00000000-0005-0000-0000-000043CD0000}"/>
    <cellStyle name="Heading 2" xfId="63" builtinId="17" customBuiltin="1"/>
    <cellStyle name="Heading 2 2" xfId="55387" xr:uid="{00000000-0005-0000-0000-000044CD0000}"/>
    <cellStyle name="Heading 2 3" xfId="55388" xr:uid="{00000000-0005-0000-0000-000045CD0000}"/>
    <cellStyle name="Heading 2 4" xfId="55389" xr:uid="{00000000-0005-0000-0000-000046CD0000}"/>
    <cellStyle name="Heading 2 5" xfId="55390" xr:uid="{00000000-0005-0000-0000-000047CD0000}"/>
    <cellStyle name="Heading 3" xfId="64" builtinId="18" customBuiltin="1"/>
    <cellStyle name="Heading 3 2" xfId="55391" xr:uid="{00000000-0005-0000-0000-000048CD0000}"/>
    <cellStyle name="Heading 3 3" xfId="55392" xr:uid="{00000000-0005-0000-0000-000049CD0000}"/>
    <cellStyle name="Heading 3 4" xfId="55393" xr:uid="{00000000-0005-0000-0000-00004ACD0000}"/>
    <cellStyle name="Heading 3 5" xfId="55394" xr:uid="{00000000-0005-0000-0000-00004BCD0000}"/>
    <cellStyle name="Heading 4" xfId="65" builtinId="19" customBuiltin="1"/>
    <cellStyle name="Heading 4 2" xfId="55395" xr:uid="{00000000-0005-0000-0000-00004CCD0000}"/>
    <cellStyle name="Heading 4 3" xfId="55396" xr:uid="{00000000-0005-0000-0000-00004DCD0000}"/>
    <cellStyle name="Heading 4 4" xfId="55397" xr:uid="{00000000-0005-0000-0000-00004ECD0000}"/>
    <cellStyle name="Heading 4 5" xfId="55398" xr:uid="{00000000-0005-0000-0000-00004FCD0000}"/>
    <cellStyle name="HeadingTable" xfId="55399" xr:uid="{00000000-0005-0000-0000-000050CD0000}"/>
    <cellStyle name="Hyperlink" xfId="56328" builtinId="8"/>
    <cellStyle name="Hyperlink 2" xfId="55400" xr:uid="{00000000-0005-0000-0000-000051CD0000}"/>
    <cellStyle name="Hyperlink 3" xfId="55401" xr:uid="{00000000-0005-0000-0000-000052CD0000}"/>
    <cellStyle name="Hyperlink 4" xfId="56214" xr:uid="{E004B73C-9C10-4991-9BF3-4EC08F0D664F}"/>
    <cellStyle name="Hyperlink 5" xfId="56334" xr:uid="{2C7B2415-E528-4200-A582-E81DCABF49AC}"/>
    <cellStyle name="Indata 2" xfId="55402" xr:uid="{00000000-0005-0000-0000-000054CD0000}"/>
    <cellStyle name="Indata 2 2" xfId="55403" xr:uid="{00000000-0005-0000-0000-000055CD0000}"/>
    <cellStyle name="Indata 2 2 2" xfId="55404" xr:uid="{00000000-0005-0000-0000-000056CD0000}"/>
    <cellStyle name="Indata 2 2 3" xfId="55405" xr:uid="{00000000-0005-0000-0000-000057CD0000}"/>
    <cellStyle name="Indata 2 3" xfId="55406" xr:uid="{00000000-0005-0000-0000-000058CD0000}"/>
    <cellStyle name="Indata 2 4" xfId="55407" xr:uid="{00000000-0005-0000-0000-000059CD0000}"/>
    <cellStyle name="Indata 2 5" xfId="55408" xr:uid="{00000000-0005-0000-0000-00005ACD0000}"/>
    <cellStyle name="Indata 2 6" xfId="55409" xr:uid="{00000000-0005-0000-0000-00005BCD0000}"/>
    <cellStyle name="Indata 3" xfId="55410" xr:uid="{00000000-0005-0000-0000-00005CCD0000}"/>
    <cellStyle name="Indata 3 2" xfId="55411" xr:uid="{00000000-0005-0000-0000-00005DCD0000}"/>
    <cellStyle name="Indata 3 3" xfId="55412" xr:uid="{00000000-0005-0000-0000-00005ECD0000}"/>
    <cellStyle name="Indata 3 4" xfId="55413" xr:uid="{00000000-0005-0000-0000-00005FCD0000}"/>
    <cellStyle name="Indata 4" xfId="55414" xr:uid="{00000000-0005-0000-0000-000060CD0000}"/>
    <cellStyle name="Indata 5" xfId="55415" xr:uid="{00000000-0005-0000-0000-000061CD0000}"/>
    <cellStyle name="Indata 6" xfId="55416" xr:uid="{00000000-0005-0000-0000-000062CD0000}"/>
    <cellStyle name="Indata 7" xfId="55417" xr:uid="{00000000-0005-0000-0000-000063CD0000}"/>
    <cellStyle name="Input" xfId="69" builtinId="20" customBuiltin="1"/>
    <cellStyle name="Input 2" xfId="55418" xr:uid="{00000000-0005-0000-0000-000064CD0000}"/>
    <cellStyle name="Input 2 2" xfId="55419" xr:uid="{00000000-0005-0000-0000-000065CD0000}"/>
    <cellStyle name="Input 2 3" xfId="55420" xr:uid="{00000000-0005-0000-0000-000066CD0000}"/>
    <cellStyle name="Input 2 4" xfId="55421" xr:uid="{00000000-0005-0000-0000-000067CD0000}"/>
    <cellStyle name="Input 2 5" xfId="55422" xr:uid="{00000000-0005-0000-0000-000068CD0000}"/>
    <cellStyle name="Input 3" xfId="55423" xr:uid="{00000000-0005-0000-0000-000069CD0000}"/>
    <cellStyle name="Input 4" xfId="55424" xr:uid="{00000000-0005-0000-0000-00006ACD0000}"/>
    <cellStyle name="inputExposure" xfId="55425" xr:uid="{00000000-0005-0000-0000-00006BCD0000}"/>
    <cellStyle name="inputExposure 2" xfId="56190" xr:uid="{00000000-0005-0000-0000-00006CCD0000}"/>
    <cellStyle name="is0 -InpSideText" xfId="39" xr:uid="{00000000-0005-0000-0000-00006DCD0000}"/>
    <cellStyle name="is0 -InpSideText 2" xfId="55426" xr:uid="{00000000-0005-0000-0000-00006ECD0000}"/>
    <cellStyle name="is0 -InpSideText 3" xfId="55427" xr:uid="{00000000-0005-0000-0000-00006FCD0000}"/>
    <cellStyle name="is0 -InpSideText 4" xfId="55428" xr:uid="{00000000-0005-0000-0000-000070CD0000}"/>
    <cellStyle name="is0 -InpSideText 5" xfId="55429" xr:uid="{00000000-0005-0000-0000-000071CD0000}"/>
    <cellStyle name="Kontrollcell 2" xfId="55430" xr:uid="{00000000-0005-0000-0000-000073CD0000}"/>
    <cellStyle name="Kontrollcell 2 2" xfId="55431" xr:uid="{00000000-0005-0000-0000-000074CD0000}"/>
    <cellStyle name="Kontrollcell 2 3" xfId="55432" xr:uid="{00000000-0005-0000-0000-000075CD0000}"/>
    <cellStyle name="Kontrollcell 2 4" xfId="55433" xr:uid="{00000000-0005-0000-0000-000076CD0000}"/>
    <cellStyle name="Kontrollcell 2 5" xfId="55434" xr:uid="{00000000-0005-0000-0000-000077CD0000}"/>
    <cellStyle name="Linked Cell" xfId="72" builtinId="24" customBuiltin="1"/>
    <cellStyle name="Linked Cell 2" xfId="55435" xr:uid="{00000000-0005-0000-0000-000078CD0000}"/>
    <cellStyle name="Linked Cell 3" xfId="55436" xr:uid="{00000000-0005-0000-0000-000079CD0000}"/>
    <cellStyle name="Linked Cell 4" xfId="55437" xr:uid="{00000000-0005-0000-0000-00007ACD0000}"/>
    <cellStyle name="Linked Cell 5" xfId="55438" xr:uid="{00000000-0005-0000-0000-00007BCD0000}"/>
    <cellStyle name="Länkad cell 2" xfId="55439" xr:uid="{00000000-0005-0000-0000-00007DCD0000}"/>
    <cellStyle name="Länkad cell 2 2" xfId="55440" xr:uid="{00000000-0005-0000-0000-00007ECD0000}"/>
    <cellStyle name="Länkad cell 2 2 2" xfId="55441" xr:uid="{00000000-0005-0000-0000-00007FCD0000}"/>
    <cellStyle name="Länkad cell 2 2 2 2" xfId="55442" xr:uid="{00000000-0005-0000-0000-000080CD0000}"/>
    <cellStyle name="Länkad cell 2 2 2 3" xfId="55443" xr:uid="{00000000-0005-0000-0000-000081CD0000}"/>
    <cellStyle name="Länkad cell 2 2 3" xfId="55444" xr:uid="{00000000-0005-0000-0000-000082CD0000}"/>
    <cellStyle name="Länkad cell 2 2 4" xfId="55445" xr:uid="{00000000-0005-0000-0000-000083CD0000}"/>
    <cellStyle name="Länkad cell 2 3" xfId="55446" xr:uid="{00000000-0005-0000-0000-000084CD0000}"/>
    <cellStyle name="Länkad cell 2 3 2" xfId="55447" xr:uid="{00000000-0005-0000-0000-000085CD0000}"/>
    <cellStyle name="Länkad cell 2 3 3" xfId="55448" xr:uid="{00000000-0005-0000-0000-000086CD0000}"/>
    <cellStyle name="Länkad cell 2 4" xfId="55449" xr:uid="{00000000-0005-0000-0000-000087CD0000}"/>
    <cellStyle name="Länkad cell 2 5" xfId="55450" xr:uid="{00000000-0005-0000-0000-000088CD0000}"/>
    <cellStyle name="Länkad cell 2 6" xfId="55451" xr:uid="{00000000-0005-0000-0000-000089CD0000}"/>
    <cellStyle name="Länkad cell 2 7" xfId="55452" xr:uid="{00000000-0005-0000-0000-00008ACD0000}"/>
    <cellStyle name="Länkad cell 3" xfId="55453" xr:uid="{00000000-0005-0000-0000-00008BCD0000}"/>
    <cellStyle name="Länkad cell 3 2" xfId="55454" xr:uid="{00000000-0005-0000-0000-00008CCD0000}"/>
    <cellStyle name="Länkad cell 3 3" xfId="55455" xr:uid="{00000000-0005-0000-0000-00008DCD0000}"/>
    <cellStyle name="Milliers [0]_3A_NumeratorReport_Option1_040611" xfId="8" xr:uid="{00000000-0005-0000-0000-00008ECD0000}"/>
    <cellStyle name="Milliers_3A_NumeratorReport_Option1_040611" xfId="9" xr:uid="{00000000-0005-0000-0000-00008FCD0000}"/>
    <cellStyle name="Monétaire [0]_3A_NumeratorReport_Option1_040611" xfId="10" xr:uid="{00000000-0005-0000-0000-000090CD0000}"/>
    <cellStyle name="Monétaire_3A_NumeratorReport_Option1_040611" xfId="11" xr:uid="{00000000-0005-0000-0000-000091CD0000}"/>
    <cellStyle name="Neutral" xfId="68" builtinId="28" customBuiltin="1"/>
    <cellStyle name="Neutral 2" xfId="55456" xr:uid="{00000000-0005-0000-0000-000093CD0000}"/>
    <cellStyle name="Neutral 2 2" xfId="55457" xr:uid="{00000000-0005-0000-0000-000094CD0000}"/>
    <cellStyle name="Neutral 2 2 2" xfId="55458" xr:uid="{00000000-0005-0000-0000-000095CD0000}"/>
    <cellStyle name="Neutral 2 2 3" xfId="55459" xr:uid="{00000000-0005-0000-0000-000096CD0000}"/>
    <cellStyle name="Neutral 2 3" xfId="55460" xr:uid="{00000000-0005-0000-0000-000097CD0000}"/>
    <cellStyle name="Neutral 2 4" xfId="55461" xr:uid="{00000000-0005-0000-0000-000098CD0000}"/>
    <cellStyle name="Neutral 2 5" xfId="55462" xr:uid="{00000000-0005-0000-0000-000099CD0000}"/>
    <cellStyle name="Neutral 2 6" xfId="55463" xr:uid="{00000000-0005-0000-0000-00009ACD0000}"/>
    <cellStyle name="Neutral 3" xfId="55464" xr:uid="{00000000-0005-0000-0000-00009BCD0000}"/>
    <cellStyle name="Neutral 3 2" xfId="55465" xr:uid="{00000000-0005-0000-0000-00009CCD0000}"/>
    <cellStyle name="Neutral 3 3" xfId="55466" xr:uid="{00000000-0005-0000-0000-00009DCD0000}"/>
    <cellStyle name="Neutral 3 4" xfId="55467" xr:uid="{00000000-0005-0000-0000-00009ECD0000}"/>
    <cellStyle name="Neutral 4" xfId="55468" xr:uid="{00000000-0005-0000-0000-00009FCD0000}"/>
    <cellStyle name="Neutral 5" xfId="55469" xr:uid="{00000000-0005-0000-0000-0000A0CD0000}"/>
    <cellStyle name="Neutral 6" xfId="55470" xr:uid="{00000000-0005-0000-0000-0000A1CD0000}"/>
    <cellStyle name="Neutral 7" xfId="55471" xr:uid="{00000000-0005-0000-0000-0000A2CD0000}"/>
    <cellStyle name="no dec" xfId="40" xr:uid="{00000000-0005-0000-0000-0000A3CD0000}"/>
    <cellStyle name="no dec 2" xfId="55472" xr:uid="{00000000-0005-0000-0000-0000A4CD0000}"/>
    <cellStyle name="no dec 3" xfId="55473" xr:uid="{00000000-0005-0000-0000-0000A5CD0000}"/>
    <cellStyle name="no dec 4" xfId="55474" xr:uid="{00000000-0005-0000-0000-0000A6CD0000}"/>
    <cellStyle name="no dec 5" xfId="55475" xr:uid="{00000000-0005-0000-0000-0000A7CD0000}"/>
    <cellStyle name="Normal" xfId="0" builtinId="0"/>
    <cellStyle name="Normal 10" xfId="29" xr:uid="{00000000-0005-0000-0000-0000A9CD0000}"/>
    <cellStyle name="Normal 10 2" xfId="55476" xr:uid="{00000000-0005-0000-0000-0000AACD0000}"/>
    <cellStyle name="Normal 10 3" xfId="55477" xr:uid="{00000000-0005-0000-0000-0000ABCD0000}"/>
    <cellStyle name="Normal 10 4" xfId="55478" xr:uid="{00000000-0005-0000-0000-0000ACCD0000}"/>
    <cellStyle name="Normal 10 5" xfId="55479" xr:uid="{00000000-0005-0000-0000-0000ADCD0000}"/>
    <cellStyle name="Normal 100" xfId="56291" xr:uid="{ED47DEED-1C07-4254-8BF2-4D5ADBDE0143}"/>
    <cellStyle name="Normal 101" xfId="56297" xr:uid="{4A96F6CC-42A5-4F24-8970-CBCABC0F5B24}"/>
    <cellStyle name="Normal 102" xfId="56298" xr:uid="{1DD1B797-F55D-4243-9A59-AF7B6F55A157}"/>
    <cellStyle name="Normal 103" xfId="56301" xr:uid="{5E8E69EE-B6A6-474D-9EFD-3D8CF35BB331}"/>
    <cellStyle name="Normal 104" xfId="56302" xr:uid="{04371F51-12D9-44DD-A54D-A2A604C13588}"/>
    <cellStyle name="Normal 105" xfId="56305" xr:uid="{B700FE3A-DEAA-414A-8110-403FE356CD12}"/>
    <cellStyle name="Normal 106" xfId="56306" xr:uid="{CCDD6FA0-7E61-4DB8-8413-894E6E70AB9B}"/>
    <cellStyle name="Normal 107" xfId="56307" xr:uid="{8F338D6F-29F4-4022-8BB9-2062A0037627}"/>
    <cellStyle name="Normal 108" xfId="56308" xr:uid="{2F3D68D4-E45D-45E1-8410-95A682750FB0}"/>
    <cellStyle name="Normal 109" xfId="56309" xr:uid="{A1505B21-38B5-4A61-A070-20E53E8FFBBF}"/>
    <cellStyle name="Normal 11" xfId="109" xr:uid="{00000000-0005-0000-0000-0000AECD0000}"/>
    <cellStyle name="Normal 11 2" xfId="55480" xr:uid="{00000000-0005-0000-0000-0000AFCD0000}"/>
    <cellStyle name="Normal 11 2 2" xfId="55481" xr:uid="{00000000-0005-0000-0000-0000B0CD0000}"/>
    <cellStyle name="Normal 11 3" xfId="55482" xr:uid="{00000000-0005-0000-0000-0000B1CD0000}"/>
    <cellStyle name="Normal 110" xfId="56310" xr:uid="{D07249F2-DE7F-4213-AC2C-B583F9D498DE}"/>
    <cellStyle name="Normal 111" xfId="56311" xr:uid="{DAB2E43A-B0DA-4F31-B676-677A747282C5}"/>
    <cellStyle name="Normal 112" xfId="56313" xr:uid="{143C82AA-D70B-421A-ADD9-8FCEF30CD272}"/>
    <cellStyle name="Normal 113" xfId="56314" xr:uid="{6896F131-A44B-417B-AAC2-F5BB3143BE0A}"/>
    <cellStyle name="Normal 114" xfId="56315" xr:uid="{C449CCF9-3D57-4E79-B7D5-2A6CEFF02C10}"/>
    <cellStyle name="Normal 115" xfId="56316" xr:uid="{72F2A572-CB5A-41DA-B9B2-EAE6EF06362E}"/>
    <cellStyle name="Normal 115 2" xfId="56333" xr:uid="{73293898-01CD-440B-B602-8FD84BBC47CC}"/>
    <cellStyle name="Normal 116" xfId="56317" xr:uid="{9357025A-2474-44FC-B4BF-30274F1532FB}"/>
    <cellStyle name="Normal 117" xfId="56318" xr:uid="{D62960B1-88FD-4581-A65D-9E1FF9534BFD}"/>
    <cellStyle name="Normal 118" xfId="56319" xr:uid="{9B09431C-5BAD-450A-8186-9D215BFF524E}"/>
    <cellStyle name="Normal 119" xfId="56320" xr:uid="{0A5028B7-11C9-492F-9BE7-42052D774190}"/>
    <cellStyle name="Normal 12" xfId="111" xr:uid="{00000000-0005-0000-0000-0000B2CD0000}"/>
    <cellStyle name="Normal 12 2" xfId="55483" xr:uid="{00000000-0005-0000-0000-0000B3CD0000}"/>
    <cellStyle name="Normal 120" xfId="56321" xr:uid="{64CFF920-1E90-4BEE-B1B3-6693533A2A55}"/>
    <cellStyle name="Normal 121" xfId="56322" xr:uid="{D5E683C9-6AC2-473F-B2E6-7C14005C815F}"/>
    <cellStyle name="Normal 122" xfId="56323" xr:uid="{CACED6BB-8E8F-475E-8B66-2DBB78BC4140}"/>
    <cellStyle name="Normal 123" xfId="56324" xr:uid="{AAA1BEB5-D9B3-4367-BD20-DCB7B5F63AF2}"/>
    <cellStyle name="Normal 124" xfId="56325" xr:uid="{0CF5AE25-ABA0-4143-A1DA-1958EE9352EF}"/>
    <cellStyle name="Normal 125" xfId="56326" xr:uid="{D80F37FC-B8B3-49F1-A99F-8CAD7AAB744F}"/>
    <cellStyle name="Normal 126" xfId="56327" xr:uid="{73A3FDAC-38E6-4A1F-93B2-B371A493D5E2}"/>
    <cellStyle name="Normal 127" xfId="56329" xr:uid="{FFB6B8F0-3305-4E8C-9A5A-C68D94CDFEAE}"/>
    <cellStyle name="Normal 128" xfId="56331" xr:uid="{7D4E76DC-65EA-425F-8FB7-2CDD1AD7E753}"/>
    <cellStyle name="Normal 129" xfId="56332" xr:uid="{40F53E98-D807-4733-944A-E7317049203B}"/>
    <cellStyle name="Normal 13" xfId="26496" xr:uid="{00000000-0005-0000-0000-0000B4CD0000}"/>
    <cellStyle name="Normal 13 2" xfId="55484" xr:uid="{00000000-0005-0000-0000-0000B5CD0000}"/>
    <cellStyle name="Normal 13 3" xfId="55485" xr:uid="{00000000-0005-0000-0000-0000B6CD0000}"/>
    <cellStyle name="Normal 130" xfId="56335" xr:uid="{FE3388ED-0B09-47C1-A280-E0816EA222A2}"/>
    <cellStyle name="Normal 14" xfId="26499" xr:uid="{00000000-0005-0000-0000-0000B7CD0000}"/>
    <cellStyle name="Normal 15" xfId="26492" xr:uid="{00000000-0005-0000-0000-0000B8CD0000}"/>
    <cellStyle name="Normal 16" xfId="26512" xr:uid="{00000000-0005-0000-0000-0000B9CD0000}"/>
    <cellStyle name="Normal 17" xfId="114" xr:uid="{00000000-0005-0000-0000-0000BACD0000}"/>
    <cellStyle name="Normal 18" xfId="26507" xr:uid="{00000000-0005-0000-0000-0000BBCD0000}"/>
    <cellStyle name="Normal 19" xfId="26506" xr:uid="{00000000-0005-0000-0000-0000BCCD0000}"/>
    <cellStyle name="Normal 2" xfId="28" xr:uid="{00000000-0005-0000-0000-0000BDCD0000}"/>
    <cellStyle name="Normal 2 10" xfId="56135" xr:uid="{00000000-0005-0000-0000-0000BECD0000}"/>
    <cellStyle name="Normal 2 2" xfId="42" xr:uid="{00000000-0005-0000-0000-0000BFCD0000}"/>
    <cellStyle name="Normal 2 2 2" xfId="8914" xr:uid="{00000000-0005-0000-0000-0000C0CD0000}"/>
    <cellStyle name="Normal 2 2 3" xfId="55486" xr:uid="{00000000-0005-0000-0000-0000C1CD0000}"/>
    <cellStyle name="Normal 2 2 4" xfId="55487" xr:uid="{00000000-0005-0000-0000-0000C2CD0000}"/>
    <cellStyle name="Normal 2 2 5" xfId="55488" xr:uid="{00000000-0005-0000-0000-0000C3CD0000}"/>
    <cellStyle name="Normal 2 2 6" xfId="56256" xr:uid="{ADBF77E0-BC86-4A13-8883-F05B378AA0C0}"/>
    <cellStyle name="Normal 2 2_Tabell 6a K" xfId="25015" xr:uid="{00000000-0005-0000-0000-0000C4CD0000}"/>
    <cellStyle name="Normal 2 3" xfId="41" xr:uid="{00000000-0005-0000-0000-0000C5CD0000}"/>
    <cellStyle name="Normal 2 3 2" xfId="150" xr:uid="{00000000-0005-0000-0000-0000C6CD0000}"/>
    <cellStyle name="Normal 2 3 3" xfId="55489" xr:uid="{00000000-0005-0000-0000-0000C7CD0000}"/>
    <cellStyle name="Normal 2 3 4" xfId="55490" xr:uid="{00000000-0005-0000-0000-0000C8CD0000}"/>
    <cellStyle name="Normal 2 3_Tabell 6a K" xfId="18722" xr:uid="{00000000-0005-0000-0000-0000C9CD0000}"/>
    <cellStyle name="Normal 2 4" xfId="140" xr:uid="{00000000-0005-0000-0000-0000CACD0000}"/>
    <cellStyle name="Normal 2 4 2" xfId="55491" xr:uid="{00000000-0005-0000-0000-0000CBCD0000}"/>
    <cellStyle name="Normal 2 4 3" xfId="55492" xr:uid="{00000000-0005-0000-0000-0000CCCD0000}"/>
    <cellStyle name="Normal 2 4 4" xfId="55493" xr:uid="{00000000-0005-0000-0000-0000CDCD0000}"/>
    <cellStyle name="Normal 2 4 5" xfId="55494" xr:uid="{00000000-0005-0000-0000-0000CECD0000}"/>
    <cellStyle name="Normal 2 5" xfId="55495" xr:uid="{00000000-0005-0000-0000-0000CFCD0000}"/>
    <cellStyle name="Normal 2 5 2 2" xfId="56230" xr:uid="{E1BCBA64-4971-443C-983A-773526CC4C73}"/>
    <cellStyle name="Normal 2 6" xfId="55496" xr:uid="{00000000-0005-0000-0000-0000D0CD0000}"/>
    <cellStyle name="Normal 2 7" xfId="55497" xr:uid="{00000000-0005-0000-0000-0000D1CD0000}"/>
    <cellStyle name="Normal 2 8" xfId="56129" xr:uid="{00000000-0005-0000-0000-0000D2CD0000}"/>
    <cellStyle name="Normal 2 9" xfId="56133" xr:uid="{00000000-0005-0000-0000-0000D3CD0000}"/>
    <cellStyle name="Normal 2_~0149226 2" xfId="56232" xr:uid="{B15BBE3C-66DD-445E-8C7B-2A5674F36A8E}"/>
    <cellStyle name="Normal 20" xfId="26511" xr:uid="{00000000-0005-0000-0000-0000D5CD0000}"/>
    <cellStyle name="Normal 21" xfId="26510" xr:uid="{00000000-0005-0000-0000-0000D6CD0000}"/>
    <cellStyle name="Normal 22" xfId="26505" xr:uid="{00000000-0005-0000-0000-0000D7CD0000}"/>
    <cellStyle name="Normal 23" xfId="26504" xr:uid="{00000000-0005-0000-0000-0000D8CD0000}"/>
    <cellStyle name="Normal 24" xfId="26509" xr:uid="{00000000-0005-0000-0000-0000D9CD0000}"/>
    <cellStyle name="Normal 25" xfId="26508" xr:uid="{00000000-0005-0000-0000-0000DACD0000}"/>
    <cellStyle name="Normal 26" xfId="35298" xr:uid="{00000000-0005-0000-0000-0000DBCD0000}"/>
    <cellStyle name="Normal 27" xfId="35299" xr:uid="{00000000-0005-0000-0000-0000DCCD0000}"/>
    <cellStyle name="Normal 28" xfId="35313" xr:uid="{00000000-0005-0000-0000-0000DDCD0000}"/>
    <cellStyle name="Normal 29" xfId="35321" xr:uid="{00000000-0005-0000-0000-0000DECD0000}"/>
    <cellStyle name="Normal 3" xfId="43" xr:uid="{00000000-0005-0000-0000-0000DFCD0000}"/>
    <cellStyle name="Normal 3 10" xfId="2346" xr:uid="{00000000-0005-0000-0000-0000E0CD0000}"/>
    <cellStyle name="Normal 3 10 2" xfId="6732" xr:uid="{00000000-0005-0000-0000-0000E1CD0000}"/>
    <cellStyle name="Normal 3 10 2 2" xfId="15617" xr:uid="{00000000-0005-0000-0000-0000E2CD0000}"/>
    <cellStyle name="Normal 3 10 2 2 2" xfId="55498" xr:uid="{00000000-0005-0000-0000-0000E3CD0000}"/>
    <cellStyle name="Normal 3 10 2 3" xfId="33114" xr:uid="{00000000-0005-0000-0000-0000E4CD0000}"/>
    <cellStyle name="Normal 3 10 2_Tabell 6a K" xfId="23152" xr:uid="{00000000-0005-0000-0000-0000E5CD0000}"/>
    <cellStyle name="Normal 3 10 3" xfId="11231" xr:uid="{00000000-0005-0000-0000-0000E6CD0000}"/>
    <cellStyle name="Normal 3 10 4" xfId="28728" xr:uid="{00000000-0005-0000-0000-0000E7CD0000}"/>
    <cellStyle name="Normal 3 10_Tabell 6a K" xfId="22076" xr:uid="{00000000-0005-0000-0000-0000E8CD0000}"/>
    <cellStyle name="Normal 3 11" xfId="4539" xr:uid="{00000000-0005-0000-0000-0000E9CD0000}"/>
    <cellStyle name="Normal 3 11 2" xfId="13424" xr:uid="{00000000-0005-0000-0000-0000EACD0000}"/>
    <cellStyle name="Normal 3 11 3" xfId="30921" xr:uid="{00000000-0005-0000-0000-0000EBCD0000}"/>
    <cellStyle name="Normal 3 11_Tabell 6a K" xfId="19387" xr:uid="{00000000-0005-0000-0000-0000ECCD0000}"/>
    <cellStyle name="Normal 3 12" xfId="155" xr:uid="{00000000-0005-0000-0000-0000EDCD0000}"/>
    <cellStyle name="Normal 3 12 2" xfId="9040" xr:uid="{00000000-0005-0000-0000-0000EECD0000}"/>
    <cellStyle name="Normal 3 12 3" xfId="26537" xr:uid="{00000000-0005-0000-0000-0000EFCD0000}"/>
    <cellStyle name="Normal 3 12_Tabell 6a K" xfId="23049" xr:uid="{00000000-0005-0000-0000-0000F0CD0000}"/>
    <cellStyle name="Normal 3 13" xfId="123" xr:uid="{00000000-0005-0000-0000-0000F1CD0000}"/>
    <cellStyle name="Normal 3 14" xfId="26497" xr:uid="{00000000-0005-0000-0000-0000F2CD0000}"/>
    <cellStyle name="Normal 3 15" xfId="26502" xr:uid="{00000000-0005-0000-0000-0000F3CD0000}"/>
    <cellStyle name="Normal 3 16" xfId="26517" xr:uid="{00000000-0005-0000-0000-0000F4CD0000}"/>
    <cellStyle name="Normal 3 17" xfId="26516" xr:uid="{00000000-0005-0000-0000-0000F5CD0000}"/>
    <cellStyle name="Normal 3 18" xfId="26515" xr:uid="{00000000-0005-0000-0000-0000F6CD0000}"/>
    <cellStyle name="Normal 3 19" xfId="26533" xr:uid="{00000000-0005-0000-0000-0000F7CD0000}"/>
    <cellStyle name="Normal 3 2" xfId="44" xr:uid="{00000000-0005-0000-0000-0000F8CD0000}"/>
    <cellStyle name="Normal 3 2 10" xfId="4567" xr:uid="{00000000-0005-0000-0000-0000F9CD0000}"/>
    <cellStyle name="Normal 3 2 10 2" xfId="13452" xr:uid="{00000000-0005-0000-0000-0000FACD0000}"/>
    <cellStyle name="Normal 3 2 10 3" xfId="30949" xr:uid="{00000000-0005-0000-0000-0000FBCD0000}"/>
    <cellStyle name="Normal 3 2 10_Tabell 6a K" xfId="24595" xr:uid="{00000000-0005-0000-0000-0000FCCD0000}"/>
    <cellStyle name="Normal 3 2 11" xfId="182" xr:uid="{00000000-0005-0000-0000-0000FDCD0000}"/>
    <cellStyle name="Normal 3 2 11 2" xfId="9067" xr:uid="{00000000-0005-0000-0000-0000FECD0000}"/>
    <cellStyle name="Normal 3 2 11 3" xfId="26564" xr:uid="{00000000-0005-0000-0000-0000FFCD0000}"/>
    <cellStyle name="Normal 3 2 11_Tabell 6a K" xfId="19006" xr:uid="{00000000-0005-0000-0000-000000CE0000}"/>
    <cellStyle name="Normal 3 2 12" xfId="55499" xr:uid="{00000000-0005-0000-0000-000001CE0000}"/>
    <cellStyle name="Normal 3 2 13" xfId="55500" xr:uid="{00000000-0005-0000-0000-000002CE0000}"/>
    <cellStyle name="Normal 3 2 2" xfId="282" xr:uid="{00000000-0005-0000-0000-000003CE0000}"/>
    <cellStyle name="Normal 3 2 2 10" xfId="55501" xr:uid="{00000000-0005-0000-0000-000004CE0000}"/>
    <cellStyle name="Normal 3 2 2 2" xfId="494" xr:uid="{00000000-0005-0000-0000-000005CE0000}"/>
    <cellStyle name="Normal 3 2 2 2 2" xfId="918" xr:uid="{00000000-0005-0000-0000-000006CE0000}"/>
    <cellStyle name="Normal 3 2 2 2 2 2" xfId="2228" xr:uid="{00000000-0005-0000-0000-000007CE0000}"/>
    <cellStyle name="Normal 3 2 2 2 2 2 2" xfId="4420" xr:uid="{00000000-0005-0000-0000-000008CE0000}"/>
    <cellStyle name="Normal 3 2 2 2 2 2 2 2" xfId="8806" xr:uid="{00000000-0005-0000-0000-000009CE0000}"/>
    <cellStyle name="Normal 3 2 2 2 2 2 2 2 2" xfId="17691" xr:uid="{00000000-0005-0000-0000-00000ACE0000}"/>
    <cellStyle name="Normal 3 2 2 2 2 2 2 2 2 2" xfId="55502" xr:uid="{00000000-0005-0000-0000-00000BCE0000}"/>
    <cellStyle name="Normal 3 2 2 2 2 2 2 2 3" xfId="35188" xr:uid="{00000000-0005-0000-0000-00000CCE0000}"/>
    <cellStyle name="Normal 3 2 2 2 2 2 2 2_Tabell 6a K" xfId="21441" xr:uid="{00000000-0005-0000-0000-00000DCE0000}"/>
    <cellStyle name="Normal 3 2 2 2 2 2 2 3" xfId="13305" xr:uid="{00000000-0005-0000-0000-00000ECE0000}"/>
    <cellStyle name="Normal 3 2 2 2 2 2 2 4" xfId="30802" xr:uid="{00000000-0005-0000-0000-00000FCE0000}"/>
    <cellStyle name="Normal 3 2 2 2 2 2 2_Tabell 6a K" xfId="23888" xr:uid="{00000000-0005-0000-0000-000010CE0000}"/>
    <cellStyle name="Normal 3 2 2 2 2 2 3" xfId="6613" xr:uid="{00000000-0005-0000-0000-000011CE0000}"/>
    <cellStyle name="Normal 3 2 2 2 2 2 3 2" xfId="15498" xr:uid="{00000000-0005-0000-0000-000012CE0000}"/>
    <cellStyle name="Normal 3 2 2 2 2 2 3 2 2" xfId="55503" xr:uid="{00000000-0005-0000-0000-000013CE0000}"/>
    <cellStyle name="Normal 3 2 2 2 2 2 3 3" xfId="32995" xr:uid="{00000000-0005-0000-0000-000014CE0000}"/>
    <cellStyle name="Normal 3 2 2 2 2 2 3_Tabell 6a K" xfId="20577" xr:uid="{00000000-0005-0000-0000-000015CE0000}"/>
    <cellStyle name="Normal 3 2 2 2 2 2 4" xfId="11113" xr:uid="{00000000-0005-0000-0000-000016CE0000}"/>
    <cellStyle name="Normal 3 2 2 2 2 2 5" xfId="28610" xr:uid="{00000000-0005-0000-0000-000017CE0000}"/>
    <cellStyle name="Normal 3 2 2 2 2 2_Tabell 6a K" xfId="20970" xr:uid="{00000000-0005-0000-0000-000018CE0000}"/>
    <cellStyle name="Normal 3 2 2 2 2 3" xfId="3110" xr:uid="{00000000-0005-0000-0000-000019CE0000}"/>
    <cellStyle name="Normal 3 2 2 2 2 3 2" xfId="7496" xr:uid="{00000000-0005-0000-0000-00001ACE0000}"/>
    <cellStyle name="Normal 3 2 2 2 2 3 2 2" xfId="16381" xr:uid="{00000000-0005-0000-0000-00001BCE0000}"/>
    <cellStyle name="Normal 3 2 2 2 2 3 2 2 2" xfId="55504" xr:uid="{00000000-0005-0000-0000-00001CCE0000}"/>
    <cellStyle name="Normal 3 2 2 2 2 3 2 3" xfId="33878" xr:uid="{00000000-0005-0000-0000-00001DCE0000}"/>
    <cellStyle name="Normal 3 2 2 2 2 3 2_Tabell 6a K" xfId="25193" xr:uid="{00000000-0005-0000-0000-00001ECE0000}"/>
    <cellStyle name="Normal 3 2 2 2 2 3 3" xfId="11995" xr:uid="{00000000-0005-0000-0000-00001FCE0000}"/>
    <cellStyle name="Normal 3 2 2 2 2 3 4" xfId="29492" xr:uid="{00000000-0005-0000-0000-000020CE0000}"/>
    <cellStyle name="Normal 3 2 2 2 2 3_Tabell 6a K" xfId="26049" xr:uid="{00000000-0005-0000-0000-000021CE0000}"/>
    <cellStyle name="Normal 3 2 2 2 2 4" xfId="5303" xr:uid="{00000000-0005-0000-0000-000022CE0000}"/>
    <cellStyle name="Normal 3 2 2 2 2 4 2" xfId="14188" xr:uid="{00000000-0005-0000-0000-000023CE0000}"/>
    <cellStyle name="Normal 3 2 2 2 2 4 2 2" xfId="55505" xr:uid="{00000000-0005-0000-0000-000024CE0000}"/>
    <cellStyle name="Normal 3 2 2 2 2 4 3" xfId="31685" xr:uid="{00000000-0005-0000-0000-000025CE0000}"/>
    <cellStyle name="Normal 3 2 2 2 2 4_Tabell 6a K" xfId="24406" xr:uid="{00000000-0005-0000-0000-000026CE0000}"/>
    <cellStyle name="Normal 3 2 2 2 2 5" xfId="9803" xr:uid="{00000000-0005-0000-0000-000027CE0000}"/>
    <cellStyle name="Normal 3 2 2 2 2 6" xfId="27300" xr:uid="{00000000-0005-0000-0000-000028CE0000}"/>
    <cellStyle name="Normal 3 2 2 2 2_Tabell 6a K" xfId="21457" xr:uid="{00000000-0005-0000-0000-000029CE0000}"/>
    <cellStyle name="Normal 3 2 2 2 3" xfId="2227" xr:uid="{00000000-0005-0000-0000-00002ACE0000}"/>
    <cellStyle name="Normal 3 2 2 2 3 2" xfId="4419" xr:uid="{00000000-0005-0000-0000-00002BCE0000}"/>
    <cellStyle name="Normal 3 2 2 2 3 2 2" xfId="8805" xr:uid="{00000000-0005-0000-0000-00002CCE0000}"/>
    <cellStyle name="Normal 3 2 2 2 3 2 2 2" xfId="17690" xr:uid="{00000000-0005-0000-0000-00002DCE0000}"/>
    <cellStyle name="Normal 3 2 2 2 3 2 2 2 2" xfId="55506" xr:uid="{00000000-0005-0000-0000-00002ECE0000}"/>
    <cellStyle name="Normal 3 2 2 2 3 2 2 3" xfId="35187" xr:uid="{00000000-0005-0000-0000-00002FCE0000}"/>
    <cellStyle name="Normal 3 2 2 2 3 2 2_Tabell 6a K" xfId="24449" xr:uid="{00000000-0005-0000-0000-000030CE0000}"/>
    <cellStyle name="Normal 3 2 2 2 3 2 3" xfId="13304" xr:uid="{00000000-0005-0000-0000-000031CE0000}"/>
    <cellStyle name="Normal 3 2 2 2 3 2 4" xfId="30801" xr:uid="{00000000-0005-0000-0000-000032CE0000}"/>
    <cellStyle name="Normal 3 2 2 2 3 2_Tabell 6a K" xfId="25173" xr:uid="{00000000-0005-0000-0000-000033CE0000}"/>
    <cellStyle name="Normal 3 2 2 2 3 3" xfId="6612" xr:uid="{00000000-0005-0000-0000-000034CE0000}"/>
    <cellStyle name="Normal 3 2 2 2 3 3 2" xfId="15497" xr:uid="{00000000-0005-0000-0000-000035CE0000}"/>
    <cellStyle name="Normal 3 2 2 2 3 3 2 2" xfId="55507" xr:uid="{00000000-0005-0000-0000-000036CE0000}"/>
    <cellStyle name="Normal 3 2 2 2 3 3 3" xfId="32994" xr:uid="{00000000-0005-0000-0000-000037CE0000}"/>
    <cellStyle name="Normal 3 2 2 2 3 3_Tabell 6a K" xfId="25780" xr:uid="{00000000-0005-0000-0000-000038CE0000}"/>
    <cellStyle name="Normal 3 2 2 2 3 4" xfId="11112" xr:uid="{00000000-0005-0000-0000-000039CE0000}"/>
    <cellStyle name="Normal 3 2 2 2 3 5" xfId="28609" xr:uid="{00000000-0005-0000-0000-00003ACE0000}"/>
    <cellStyle name="Normal 3 2 2 2 3_Tabell 6a K" xfId="23678" xr:uid="{00000000-0005-0000-0000-00003BCE0000}"/>
    <cellStyle name="Normal 3 2 2 2 4" xfId="2686" xr:uid="{00000000-0005-0000-0000-00003CCE0000}"/>
    <cellStyle name="Normal 3 2 2 2 4 2" xfId="7072" xr:uid="{00000000-0005-0000-0000-00003DCE0000}"/>
    <cellStyle name="Normal 3 2 2 2 4 2 2" xfId="15957" xr:uid="{00000000-0005-0000-0000-00003ECE0000}"/>
    <cellStyle name="Normal 3 2 2 2 4 2 2 2" xfId="55508" xr:uid="{00000000-0005-0000-0000-00003FCE0000}"/>
    <cellStyle name="Normal 3 2 2 2 4 2 3" xfId="33454" xr:uid="{00000000-0005-0000-0000-000040CE0000}"/>
    <cellStyle name="Normal 3 2 2 2 4 2_Tabell 6a K" xfId="23878" xr:uid="{00000000-0005-0000-0000-000041CE0000}"/>
    <cellStyle name="Normal 3 2 2 2 4 3" xfId="11571" xr:uid="{00000000-0005-0000-0000-000042CE0000}"/>
    <cellStyle name="Normal 3 2 2 2 4 4" xfId="29068" xr:uid="{00000000-0005-0000-0000-000043CE0000}"/>
    <cellStyle name="Normal 3 2 2 2 4_Tabell 6a K" xfId="24917" xr:uid="{00000000-0005-0000-0000-000044CE0000}"/>
    <cellStyle name="Normal 3 2 2 2 5" xfId="4879" xr:uid="{00000000-0005-0000-0000-000045CE0000}"/>
    <cellStyle name="Normal 3 2 2 2 5 2" xfId="13764" xr:uid="{00000000-0005-0000-0000-000046CE0000}"/>
    <cellStyle name="Normal 3 2 2 2 5 2 2" xfId="55509" xr:uid="{00000000-0005-0000-0000-000047CE0000}"/>
    <cellStyle name="Normal 3 2 2 2 5 3" xfId="31261" xr:uid="{00000000-0005-0000-0000-000048CE0000}"/>
    <cellStyle name="Normal 3 2 2 2 5_Tabell 6a K" xfId="23024" xr:uid="{00000000-0005-0000-0000-000049CE0000}"/>
    <cellStyle name="Normal 3 2 2 2 6" xfId="9379" xr:uid="{00000000-0005-0000-0000-00004ACE0000}"/>
    <cellStyle name="Normal 3 2 2 2 7" xfId="26876" xr:uid="{00000000-0005-0000-0000-00004BCE0000}"/>
    <cellStyle name="Normal 3 2 2 2_Tabell 6a K" xfId="26296" xr:uid="{00000000-0005-0000-0000-00004CCE0000}"/>
    <cellStyle name="Normal 3 2 2 3" xfId="706" xr:uid="{00000000-0005-0000-0000-00004DCE0000}"/>
    <cellStyle name="Normal 3 2 2 3 2" xfId="2229" xr:uid="{00000000-0005-0000-0000-00004ECE0000}"/>
    <cellStyle name="Normal 3 2 2 3 2 2" xfId="4421" xr:uid="{00000000-0005-0000-0000-00004FCE0000}"/>
    <cellStyle name="Normal 3 2 2 3 2 2 2" xfId="8807" xr:uid="{00000000-0005-0000-0000-000050CE0000}"/>
    <cellStyle name="Normal 3 2 2 3 2 2 2 2" xfId="17692" xr:uid="{00000000-0005-0000-0000-000051CE0000}"/>
    <cellStyle name="Normal 3 2 2 3 2 2 2 2 2" xfId="55510" xr:uid="{00000000-0005-0000-0000-000052CE0000}"/>
    <cellStyle name="Normal 3 2 2 3 2 2 2 3" xfId="35189" xr:uid="{00000000-0005-0000-0000-000053CE0000}"/>
    <cellStyle name="Normal 3 2 2 3 2 2 2_Tabell 6a K" xfId="23968" xr:uid="{00000000-0005-0000-0000-000054CE0000}"/>
    <cellStyle name="Normal 3 2 2 3 2 2 3" xfId="13306" xr:uid="{00000000-0005-0000-0000-000055CE0000}"/>
    <cellStyle name="Normal 3 2 2 3 2 2 4" xfId="30803" xr:uid="{00000000-0005-0000-0000-000056CE0000}"/>
    <cellStyle name="Normal 3 2 2 3 2 2_Tabell 6a K" xfId="23439" xr:uid="{00000000-0005-0000-0000-000057CE0000}"/>
    <cellStyle name="Normal 3 2 2 3 2 3" xfId="6614" xr:uid="{00000000-0005-0000-0000-000058CE0000}"/>
    <cellStyle name="Normal 3 2 2 3 2 3 2" xfId="15499" xr:uid="{00000000-0005-0000-0000-000059CE0000}"/>
    <cellStyle name="Normal 3 2 2 3 2 3 2 2" xfId="55511" xr:uid="{00000000-0005-0000-0000-00005ACE0000}"/>
    <cellStyle name="Normal 3 2 2 3 2 3 3" xfId="32996" xr:uid="{00000000-0005-0000-0000-00005BCE0000}"/>
    <cellStyle name="Normal 3 2 2 3 2 3_Tabell 6a K" xfId="20253" xr:uid="{00000000-0005-0000-0000-00005CCE0000}"/>
    <cellStyle name="Normal 3 2 2 3 2 4" xfId="11114" xr:uid="{00000000-0005-0000-0000-00005DCE0000}"/>
    <cellStyle name="Normal 3 2 2 3 2 5" xfId="28611" xr:uid="{00000000-0005-0000-0000-00005ECE0000}"/>
    <cellStyle name="Normal 3 2 2 3 2_Tabell 6a K" xfId="25868" xr:uid="{00000000-0005-0000-0000-00005FCE0000}"/>
    <cellStyle name="Normal 3 2 2 3 3" xfId="2898" xr:uid="{00000000-0005-0000-0000-000060CE0000}"/>
    <cellStyle name="Normal 3 2 2 3 3 2" xfId="7284" xr:uid="{00000000-0005-0000-0000-000061CE0000}"/>
    <cellStyle name="Normal 3 2 2 3 3 2 2" xfId="16169" xr:uid="{00000000-0005-0000-0000-000062CE0000}"/>
    <cellStyle name="Normal 3 2 2 3 3 2 2 2" xfId="55512" xr:uid="{00000000-0005-0000-0000-000063CE0000}"/>
    <cellStyle name="Normal 3 2 2 3 3 2 3" xfId="33666" xr:uid="{00000000-0005-0000-0000-000064CE0000}"/>
    <cellStyle name="Normal 3 2 2 3 3 2_Tabell 6a K" xfId="25234" xr:uid="{00000000-0005-0000-0000-000065CE0000}"/>
    <cellStyle name="Normal 3 2 2 3 3 3" xfId="11783" xr:uid="{00000000-0005-0000-0000-000066CE0000}"/>
    <cellStyle name="Normal 3 2 2 3 3 4" xfId="29280" xr:uid="{00000000-0005-0000-0000-000067CE0000}"/>
    <cellStyle name="Normal 3 2 2 3 3_Tabell 6a K" xfId="18826" xr:uid="{00000000-0005-0000-0000-000068CE0000}"/>
    <cellStyle name="Normal 3 2 2 3 4" xfId="5091" xr:uid="{00000000-0005-0000-0000-000069CE0000}"/>
    <cellStyle name="Normal 3 2 2 3 4 2" xfId="13976" xr:uid="{00000000-0005-0000-0000-00006ACE0000}"/>
    <cellStyle name="Normal 3 2 2 3 4 2 2" xfId="55513" xr:uid="{00000000-0005-0000-0000-00006BCE0000}"/>
    <cellStyle name="Normal 3 2 2 3 4 3" xfId="31473" xr:uid="{00000000-0005-0000-0000-00006CCE0000}"/>
    <cellStyle name="Normal 3 2 2 3 4_Tabell 6a K" xfId="21953" xr:uid="{00000000-0005-0000-0000-00006DCE0000}"/>
    <cellStyle name="Normal 3 2 2 3 5" xfId="9591" xr:uid="{00000000-0005-0000-0000-00006ECE0000}"/>
    <cellStyle name="Normal 3 2 2 3 6" xfId="27088" xr:uid="{00000000-0005-0000-0000-00006FCE0000}"/>
    <cellStyle name="Normal 3 2 2 3_Tabell 6a K" xfId="26484" xr:uid="{00000000-0005-0000-0000-000070CE0000}"/>
    <cellStyle name="Normal 3 2 2 4" xfId="1130" xr:uid="{00000000-0005-0000-0000-000071CE0000}"/>
    <cellStyle name="Normal 3 2 2 4 2" xfId="2230" xr:uid="{00000000-0005-0000-0000-000072CE0000}"/>
    <cellStyle name="Normal 3 2 2 4 2 2" xfId="4422" xr:uid="{00000000-0005-0000-0000-000073CE0000}"/>
    <cellStyle name="Normal 3 2 2 4 2 2 2" xfId="8808" xr:uid="{00000000-0005-0000-0000-000074CE0000}"/>
    <cellStyle name="Normal 3 2 2 4 2 2 2 2" xfId="17693" xr:uid="{00000000-0005-0000-0000-000075CE0000}"/>
    <cellStyle name="Normal 3 2 2 4 2 2 2 2 2" xfId="55514" xr:uid="{00000000-0005-0000-0000-000076CE0000}"/>
    <cellStyle name="Normal 3 2 2 4 2 2 2 3" xfId="35190" xr:uid="{00000000-0005-0000-0000-000077CE0000}"/>
    <cellStyle name="Normal 3 2 2 4 2 2 2_Tabell 6a K" xfId="23612" xr:uid="{00000000-0005-0000-0000-000078CE0000}"/>
    <cellStyle name="Normal 3 2 2 4 2 2 3" xfId="13307" xr:uid="{00000000-0005-0000-0000-000079CE0000}"/>
    <cellStyle name="Normal 3 2 2 4 2 2 4" xfId="30804" xr:uid="{00000000-0005-0000-0000-00007ACE0000}"/>
    <cellStyle name="Normal 3 2 2 4 2 2_Tabell 6a K" xfId="24784" xr:uid="{00000000-0005-0000-0000-00007BCE0000}"/>
    <cellStyle name="Normal 3 2 2 4 2 3" xfId="6615" xr:uid="{00000000-0005-0000-0000-00007CCE0000}"/>
    <cellStyle name="Normal 3 2 2 4 2 3 2" xfId="15500" xr:uid="{00000000-0005-0000-0000-00007DCE0000}"/>
    <cellStyle name="Normal 3 2 2 4 2 3 2 2" xfId="55515" xr:uid="{00000000-0005-0000-0000-00007ECE0000}"/>
    <cellStyle name="Normal 3 2 2 4 2 3 3" xfId="32997" xr:uid="{00000000-0005-0000-0000-00007FCE0000}"/>
    <cellStyle name="Normal 3 2 2 4 2 3_Tabell 6a K" xfId="22746" xr:uid="{00000000-0005-0000-0000-000080CE0000}"/>
    <cellStyle name="Normal 3 2 2 4 2 4" xfId="11115" xr:uid="{00000000-0005-0000-0000-000081CE0000}"/>
    <cellStyle name="Normal 3 2 2 4 2 5" xfId="28612" xr:uid="{00000000-0005-0000-0000-000082CE0000}"/>
    <cellStyle name="Normal 3 2 2 4 2_Tabell 6a K" xfId="22416" xr:uid="{00000000-0005-0000-0000-000083CE0000}"/>
    <cellStyle name="Normal 3 2 2 4 3" xfId="3322" xr:uid="{00000000-0005-0000-0000-000084CE0000}"/>
    <cellStyle name="Normal 3 2 2 4 3 2" xfId="7708" xr:uid="{00000000-0005-0000-0000-000085CE0000}"/>
    <cellStyle name="Normal 3 2 2 4 3 2 2" xfId="16593" xr:uid="{00000000-0005-0000-0000-000086CE0000}"/>
    <cellStyle name="Normal 3 2 2 4 3 2 2 2" xfId="55516" xr:uid="{00000000-0005-0000-0000-000087CE0000}"/>
    <cellStyle name="Normal 3 2 2 4 3 2 3" xfId="34090" xr:uid="{00000000-0005-0000-0000-000088CE0000}"/>
    <cellStyle name="Normal 3 2 2 4 3 2_Tabell 6a K" xfId="19783" xr:uid="{00000000-0005-0000-0000-000089CE0000}"/>
    <cellStyle name="Normal 3 2 2 4 3 3" xfId="12207" xr:uid="{00000000-0005-0000-0000-00008ACE0000}"/>
    <cellStyle name="Normal 3 2 2 4 3 4" xfId="29704" xr:uid="{00000000-0005-0000-0000-00008BCE0000}"/>
    <cellStyle name="Normal 3 2 2 4 3_Tabell 6a K" xfId="20894" xr:uid="{00000000-0005-0000-0000-00008CCE0000}"/>
    <cellStyle name="Normal 3 2 2 4 4" xfId="5515" xr:uid="{00000000-0005-0000-0000-00008DCE0000}"/>
    <cellStyle name="Normal 3 2 2 4 4 2" xfId="14400" xr:uid="{00000000-0005-0000-0000-00008ECE0000}"/>
    <cellStyle name="Normal 3 2 2 4 4 2 2" xfId="55517" xr:uid="{00000000-0005-0000-0000-00008FCE0000}"/>
    <cellStyle name="Normal 3 2 2 4 4 3" xfId="31897" xr:uid="{00000000-0005-0000-0000-000090CE0000}"/>
    <cellStyle name="Normal 3 2 2 4 4_Tabell 6a K" xfId="19842" xr:uid="{00000000-0005-0000-0000-000091CE0000}"/>
    <cellStyle name="Normal 3 2 2 4 5" xfId="10015" xr:uid="{00000000-0005-0000-0000-000092CE0000}"/>
    <cellStyle name="Normal 3 2 2 4 6" xfId="27512" xr:uid="{00000000-0005-0000-0000-000093CE0000}"/>
    <cellStyle name="Normal 3 2 2 4_Tabell 6a K" xfId="19307" xr:uid="{00000000-0005-0000-0000-000094CE0000}"/>
    <cellStyle name="Normal 3 2 2 5" xfId="2226" xr:uid="{00000000-0005-0000-0000-000095CE0000}"/>
    <cellStyle name="Normal 3 2 2 5 2" xfId="4418" xr:uid="{00000000-0005-0000-0000-000096CE0000}"/>
    <cellStyle name="Normal 3 2 2 5 2 2" xfId="8804" xr:uid="{00000000-0005-0000-0000-000097CE0000}"/>
    <cellStyle name="Normal 3 2 2 5 2 2 2" xfId="17689" xr:uid="{00000000-0005-0000-0000-000098CE0000}"/>
    <cellStyle name="Normal 3 2 2 5 2 2 2 2" xfId="55518" xr:uid="{00000000-0005-0000-0000-000099CE0000}"/>
    <cellStyle name="Normal 3 2 2 5 2 2 3" xfId="35186" xr:uid="{00000000-0005-0000-0000-00009ACE0000}"/>
    <cellStyle name="Normal 3 2 2 5 2 2_Tabell 6a K" xfId="21567" xr:uid="{00000000-0005-0000-0000-00009BCE0000}"/>
    <cellStyle name="Normal 3 2 2 5 2 3" xfId="13303" xr:uid="{00000000-0005-0000-0000-00009CCE0000}"/>
    <cellStyle name="Normal 3 2 2 5 2 4" xfId="30800" xr:uid="{00000000-0005-0000-0000-00009DCE0000}"/>
    <cellStyle name="Normal 3 2 2 5 2_Tabell 6a K" xfId="22870" xr:uid="{00000000-0005-0000-0000-00009ECE0000}"/>
    <cellStyle name="Normal 3 2 2 5 3" xfId="6611" xr:uid="{00000000-0005-0000-0000-00009FCE0000}"/>
    <cellStyle name="Normal 3 2 2 5 3 2" xfId="15496" xr:uid="{00000000-0005-0000-0000-0000A0CE0000}"/>
    <cellStyle name="Normal 3 2 2 5 3 2 2" xfId="55519" xr:uid="{00000000-0005-0000-0000-0000A1CE0000}"/>
    <cellStyle name="Normal 3 2 2 5 3 3" xfId="32993" xr:uid="{00000000-0005-0000-0000-0000A2CE0000}"/>
    <cellStyle name="Normal 3 2 2 5 3_Tabell 6a K" xfId="19129" xr:uid="{00000000-0005-0000-0000-0000A3CE0000}"/>
    <cellStyle name="Normal 3 2 2 5 4" xfId="11111" xr:uid="{00000000-0005-0000-0000-0000A4CE0000}"/>
    <cellStyle name="Normal 3 2 2 5 5" xfId="28608" xr:uid="{00000000-0005-0000-0000-0000A5CE0000}"/>
    <cellStyle name="Normal 3 2 2 5_Tabell 6a K" xfId="18599" xr:uid="{00000000-0005-0000-0000-0000A6CE0000}"/>
    <cellStyle name="Normal 3 2 2 6" xfId="2474" xr:uid="{00000000-0005-0000-0000-0000A7CE0000}"/>
    <cellStyle name="Normal 3 2 2 6 2" xfId="6860" xr:uid="{00000000-0005-0000-0000-0000A8CE0000}"/>
    <cellStyle name="Normal 3 2 2 6 2 2" xfId="15745" xr:uid="{00000000-0005-0000-0000-0000A9CE0000}"/>
    <cellStyle name="Normal 3 2 2 6 2 2 2" xfId="55520" xr:uid="{00000000-0005-0000-0000-0000AACE0000}"/>
    <cellStyle name="Normal 3 2 2 6 2 3" xfId="33242" xr:uid="{00000000-0005-0000-0000-0000ABCE0000}"/>
    <cellStyle name="Normal 3 2 2 6 2_Tabell 6a K" xfId="25782" xr:uid="{00000000-0005-0000-0000-0000ACCE0000}"/>
    <cellStyle name="Normal 3 2 2 6 3" xfId="11359" xr:uid="{00000000-0005-0000-0000-0000ADCE0000}"/>
    <cellStyle name="Normal 3 2 2 6 4" xfId="28856" xr:uid="{00000000-0005-0000-0000-0000AECE0000}"/>
    <cellStyle name="Normal 3 2 2 6_Tabell 6a K" xfId="22533" xr:uid="{00000000-0005-0000-0000-0000AFCE0000}"/>
    <cellStyle name="Normal 3 2 2 7" xfId="4667" xr:uid="{00000000-0005-0000-0000-0000B0CE0000}"/>
    <cellStyle name="Normal 3 2 2 7 2" xfId="13552" xr:uid="{00000000-0005-0000-0000-0000B1CE0000}"/>
    <cellStyle name="Normal 3 2 2 7 2 2" xfId="55521" xr:uid="{00000000-0005-0000-0000-0000B2CE0000}"/>
    <cellStyle name="Normal 3 2 2 7 3" xfId="31049" xr:uid="{00000000-0005-0000-0000-0000B3CE0000}"/>
    <cellStyle name="Normal 3 2 2 7_Tabell 6a K" xfId="25338" xr:uid="{00000000-0005-0000-0000-0000B4CE0000}"/>
    <cellStyle name="Normal 3 2 2 8" xfId="9167" xr:uid="{00000000-0005-0000-0000-0000B5CE0000}"/>
    <cellStyle name="Normal 3 2 2 9" xfId="26664" xr:uid="{00000000-0005-0000-0000-0000B6CE0000}"/>
    <cellStyle name="Normal 3 2 2_Tabell 6a K" xfId="23065" xr:uid="{00000000-0005-0000-0000-0000B7CE0000}"/>
    <cellStyle name="Normal 3 2 3" xfId="338" xr:uid="{00000000-0005-0000-0000-0000B8CE0000}"/>
    <cellStyle name="Normal 3 2 3 10" xfId="55522" xr:uid="{00000000-0005-0000-0000-0000B9CE0000}"/>
    <cellStyle name="Normal 3 2 3 2" xfId="550" xr:uid="{00000000-0005-0000-0000-0000BACE0000}"/>
    <cellStyle name="Normal 3 2 3 2 2" xfId="974" xr:uid="{00000000-0005-0000-0000-0000BBCE0000}"/>
    <cellStyle name="Normal 3 2 3 2 2 2" xfId="2233" xr:uid="{00000000-0005-0000-0000-0000BCCE0000}"/>
    <cellStyle name="Normal 3 2 3 2 2 2 2" xfId="4425" xr:uid="{00000000-0005-0000-0000-0000BDCE0000}"/>
    <cellStyle name="Normal 3 2 3 2 2 2 2 2" xfId="8811" xr:uid="{00000000-0005-0000-0000-0000BECE0000}"/>
    <cellStyle name="Normal 3 2 3 2 2 2 2 2 2" xfId="17696" xr:uid="{00000000-0005-0000-0000-0000BFCE0000}"/>
    <cellStyle name="Normal 3 2 3 2 2 2 2 2 2 2" xfId="55523" xr:uid="{00000000-0005-0000-0000-0000C0CE0000}"/>
    <cellStyle name="Normal 3 2 3 2 2 2 2 2 3" xfId="35193" xr:uid="{00000000-0005-0000-0000-0000C1CE0000}"/>
    <cellStyle name="Normal 3 2 3 2 2 2 2 2_Tabell 6a K" xfId="22425" xr:uid="{00000000-0005-0000-0000-0000C2CE0000}"/>
    <cellStyle name="Normal 3 2 3 2 2 2 2 3" xfId="13310" xr:uid="{00000000-0005-0000-0000-0000C3CE0000}"/>
    <cellStyle name="Normal 3 2 3 2 2 2 2 4" xfId="30807" xr:uid="{00000000-0005-0000-0000-0000C4CE0000}"/>
    <cellStyle name="Normal 3 2 3 2 2 2 2_Tabell 6a K" xfId="24306" xr:uid="{00000000-0005-0000-0000-0000C5CE0000}"/>
    <cellStyle name="Normal 3 2 3 2 2 2 3" xfId="6618" xr:uid="{00000000-0005-0000-0000-0000C6CE0000}"/>
    <cellStyle name="Normal 3 2 3 2 2 2 3 2" xfId="15503" xr:uid="{00000000-0005-0000-0000-0000C7CE0000}"/>
    <cellStyle name="Normal 3 2 3 2 2 2 3 2 2" xfId="55524" xr:uid="{00000000-0005-0000-0000-0000C8CE0000}"/>
    <cellStyle name="Normal 3 2 3 2 2 2 3 3" xfId="33000" xr:uid="{00000000-0005-0000-0000-0000C9CE0000}"/>
    <cellStyle name="Normal 3 2 3 2 2 2 3_Tabell 6a K" xfId="21176" xr:uid="{00000000-0005-0000-0000-0000CACE0000}"/>
    <cellStyle name="Normal 3 2 3 2 2 2 4" xfId="11118" xr:uid="{00000000-0005-0000-0000-0000CBCE0000}"/>
    <cellStyle name="Normal 3 2 3 2 2 2 5" xfId="28615" xr:uid="{00000000-0005-0000-0000-0000CCCE0000}"/>
    <cellStyle name="Normal 3 2 3 2 2 2_Tabell 6a K" xfId="20605" xr:uid="{00000000-0005-0000-0000-0000CDCE0000}"/>
    <cellStyle name="Normal 3 2 3 2 2 3" xfId="3166" xr:uid="{00000000-0005-0000-0000-0000CECE0000}"/>
    <cellStyle name="Normal 3 2 3 2 2 3 2" xfId="7552" xr:uid="{00000000-0005-0000-0000-0000CFCE0000}"/>
    <cellStyle name="Normal 3 2 3 2 2 3 2 2" xfId="16437" xr:uid="{00000000-0005-0000-0000-0000D0CE0000}"/>
    <cellStyle name="Normal 3 2 3 2 2 3 2 2 2" xfId="55525" xr:uid="{00000000-0005-0000-0000-0000D1CE0000}"/>
    <cellStyle name="Normal 3 2 3 2 2 3 2 3" xfId="33934" xr:uid="{00000000-0005-0000-0000-0000D2CE0000}"/>
    <cellStyle name="Normal 3 2 3 2 2 3 2_Tabell 6a K" xfId="24126" xr:uid="{00000000-0005-0000-0000-0000D3CE0000}"/>
    <cellStyle name="Normal 3 2 3 2 2 3 3" xfId="12051" xr:uid="{00000000-0005-0000-0000-0000D4CE0000}"/>
    <cellStyle name="Normal 3 2 3 2 2 3 4" xfId="29548" xr:uid="{00000000-0005-0000-0000-0000D5CE0000}"/>
    <cellStyle name="Normal 3 2 3 2 2 3_Tabell 6a K" xfId="19533" xr:uid="{00000000-0005-0000-0000-0000D6CE0000}"/>
    <cellStyle name="Normal 3 2 3 2 2 4" xfId="5359" xr:uid="{00000000-0005-0000-0000-0000D7CE0000}"/>
    <cellStyle name="Normal 3 2 3 2 2 4 2" xfId="14244" xr:uid="{00000000-0005-0000-0000-0000D8CE0000}"/>
    <cellStyle name="Normal 3 2 3 2 2 4 2 2" xfId="55526" xr:uid="{00000000-0005-0000-0000-0000D9CE0000}"/>
    <cellStyle name="Normal 3 2 3 2 2 4 3" xfId="31741" xr:uid="{00000000-0005-0000-0000-0000DACE0000}"/>
    <cellStyle name="Normal 3 2 3 2 2 4_Tabell 6a K" xfId="26335" xr:uid="{00000000-0005-0000-0000-0000DBCE0000}"/>
    <cellStyle name="Normal 3 2 3 2 2 5" xfId="9859" xr:uid="{00000000-0005-0000-0000-0000DCCE0000}"/>
    <cellStyle name="Normal 3 2 3 2 2 6" xfId="27356" xr:uid="{00000000-0005-0000-0000-0000DDCE0000}"/>
    <cellStyle name="Normal 3 2 3 2 2_Tabell 6a K" xfId="25798" xr:uid="{00000000-0005-0000-0000-0000DECE0000}"/>
    <cellStyle name="Normal 3 2 3 2 3" xfId="2232" xr:uid="{00000000-0005-0000-0000-0000DFCE0000}"/>
    <cellStyle name="Normal 3 2 3 2 3 2" xfId="4424" xr:uid="{00000000-0005-0000-0000-0000E0CE0000}"/>
    <cellStyle name="Normal 3 2 3 2 3 2 2" xfId="8810" xr:uid="{00000000-0005-0000-0000-0000E1CE0000}"/>
    <cellStyle name="Normal 3 2 3 2 3 2 2 2" xfId="17695" xr:uid="{00000000-0005-0000-0000-0000E2CE0000}"/>
    <cellStyle name="Normal 3 2 3 2 3 2 2 2 2" xfId="55527" xr:uid="{00000000-0005-0000-0000-0000E3CE0000}"/>
    <cellStyle name="Normal 3 2 3 2 3 2 2 3" xfId="35192" xr:uid="{00000000-0005-0000-0000-0000E4CE0000}"/>
    <cellStyle name="Normal 3 2 3 2 3 2 2_Tabell 6a K" xfId="20266" xr:uid="{00000000-0005-0000-0000-0000E5CE0000}"/>
    <cellStyle name="Normal 3 2 3 2 3 2 3" xfId="13309" xr:uid="{00000000-0005-0000-0000-0000E6CE0000}"/>
    <cellStyle name="Normal 3 2 3 2 3 2 4" xfId="30806" xr:uid="{00000000-0005-0000-0000-0000E7CE0000}"/>
    <cellStyle name="Normal 3 2 3 2 3 2_Tabell 6a K" xfId="25129" xr:uid="{00000000-0005-0000-0000-0000E8CE0000}"/>
    <cellStyle name="Normal 3 2 3 2 3 3" xfId="6617" xr:uid="{00000000-0005-0000-0000-0000E9CE0000}"/>
    <cellStyle name="Normal 3 2 3 2 3 3 2" xfId="15502" xr:uid="{00000000-0005-0000-0000-0000EACE0000}"/>
    <cellStyle name="Normal 3 2 3 2 3 3 2 2" xfId="55528" xr:uid="{00000000-0005-0000-0000-0000EBCE0000}"/>
    <cellStyle name="Normal 3 2 3 2 3 3 3" xfId="32999" xr:uid="{00000000-0005-0000-0000-0000ECCE0000}"/>
    <cellStyle name="Normal 3 2 3 2 3 3_Tabell 6a K" xfId="18295" xr:uid="{00000000-0005-0000-0000-0000EDCE0000}"/>
    <cellStyle name="Normal 3 2 3 2 3 4" xfId="11117" xr:uid="{00000000-0005-0000-0000-0000EECE0000}"/>
    <cellStyle name="Normal 3 2 3 2 3 5" xfId="28614" xr:uid="{00000000-0005-0000-0000-0000EFCE0000}"/>
    <cellStyle name="Normal 3 2 3 2 3_Tabell 6a K" xfId="20172" xr:uid="{00000000-0005-0000-0000-0000F0CE0000}"/>
    <cellStyle name="Normal 3 2 3 2 4" xfId="2742" xr:uid="{00000000-0005-0000-0000-0000F1CE0000}"/>
    <cellStyle name="Normal 3 2 3 2 4 2" xfId="7128" xr:uid="{00000000-0005-0000-0000-0000F2CE0000}"/>
    <cellStyle name="Normal 3 2 3 2 4 2 2" xfId="16013" xr:uid="{00000000-0005-0000-0000-0000F3CE0000}"/>
    <cellStyle name="Normal 3 2 3 2 4 2 2 2" xfId="55529" xr:uid="{00000000-0005-0000-0000-0000F4CE0000}"/>
    <cellStyle name="Normal 3 2 3 2 4 2 3" xfId="33510" xr:uid="{00000000-0005-0000-0000-0000F5CE0000}"/>
    <cellStyle name="Normal 3 2 3 2 4 2_Tabell 6a K" xfId="21703" xr:uid="{00000000-0005-0000-0000-0000F6CE0000}"/>
    <cellStyle name="Normal 3 2 3 2 4 3" xfId="11627" xr:uid="{00000000-0005-0000-0000-0000F7CE0000}"/>
    <cellStyle name="Normal 3 2 3 2 4 4" xfId="29124" xr:uid="{00000000-0005-0000-0000-0000F8CE0000}"/>
    <cellStyle name="Normal 3 2 3 2 4_Tabell 6a K" xfId="25516" xr:uid="{00000000-0005-0000-0000-0000F9CE0000}"/>
    <cellStyle name="Normal 3 2 3 2 5" xfId="4935" xr:uid="{00000000-0005-0000-0000-0000FACE0000}"/>
    <cellStyle name="Normal 3 2 3 2 5 2" xfId="13820" xr:uid="{00000000-0005-0000-0000-0000FBCE0000}"/>
    <cellStyle name="Normal 3 2 3 2 5 2 2" xfId="55530" xr:uid="{00000000-0005-0000-0000-0000FCCE0000}"/>
    <cellStyle name="Normal 3 2 3 2 5 3" xfId="31317" xr:uid="{00000000-0005-0000-0000-0000FDCE0000}"/>
    <cellStyle name="Normal 3 2 3 2 5_Tabell 6a K" xfId="20012" xr:uid="{00000000-0005-0000-0000-0000FECE0000}"/>
    <cellStyle name="Normal 3 2 3 2 6" xfId="9435" xr:uid="{00000000-0005-0000-0000-0000FFCE0000}"/>
    <cellStyle name="Normal 3 2 3 2 7" xfId="26932" xr:uid="{00000000-0005-0000-0000-000000CF0000}"/>
    <cellStyle name="Normal 3 2 3 2_Tabell 6a K" xfId="18124" xr:uid="{00000000-0005-0000-0000-000001CF0000}"/>
    <cellStyle name="Normal 3 2 3 3" xfId="762" xr:uid="{00000000-0005-0000-0000-000002CF0000}"/>
    <cellStyle name="Normal 3 2 3 3 2" xfId="2234" xr:uid="{00000000-0005-0000-0000-000003CF0000}"/>
    <cellStyle name="Normal 3 2 3 3 2 2" xfId="4426" xr:uid="{00000000-0005-0000-0000-000004CF0000}"/>
    <cellStyle name="Normal 3 2 3 3 2 2 2" xfId="8812" xr:uid="{00000000-0005-0000-0000-000005CF0000}"/>
    <cellStyle name="Normal 3 2 3 3 2 2 2 2" xfId="17697" xr:uid="{00000000-0005-0000-0000-000006CF0000}"/>
    <cellStyle name="Normal 3 2 3 3 2 2 2 2 2" xfId="55531" xr:uid="{00000000-0005-0000-0000-000007CF0000}"/>
    <cellStyle name="Normal 3 2 3 3 2 2 2 3" xfId="35194" xr:uid="{00000000-0005-0000-0000-000008CF0000}"/>
    <cellStyle name="Normal 3 2 3 3 2 2 2_Tabell 6a K" xfId="18585" xr:uid="{00000000-0005-0000-0000-000009CF0000}"/>
    <cellStyle name="Normal 3 2 3 3 2 2 3" xfId="13311" xr:uid="{00000000-0005-0000-0000-00000ACF0000}"/>
    <cellStyle name="Normal 3 2 3 3 2 2 4" xfId="30808" xr:uid="{00000000-0005-0000-0000-00000BCF0000}"/>
    <cellStyle name="Normal 3 2 3 3 2 2_Tabell 6a K" xfId="24738" xr:uid="{00000000-0005-0000-0000-00000CCF0000}"/>
    <cellStyle name="Normal 3 2 3 3 2 3" xfId="6619" xr:uid="{00000000-0005-0000-0000-00000DCF0000}"/>
    <cellStyle name="Normal 3 2 3 3 2 3 2" xfId="15504" xr:uid="{00000000-0005-0000-0000-00000ECF0000}"/>
    <cellStyle name="Normal 3 2 3 3 2 3 2 2" xfId="55532" xr:uid="{00000000-0005-0000-0000-00000FCF0000}"/>
    <cellStyle name="Normal 3 2 3 3 2 3 3" xfId="33001" xr:uid="{00000000-0005-0000-0000-000010CF0000}"/>
    <cellStyle name="Normal 3 2 3 3 2 3_Tabell 6a K" xfId="21443" xr:uid="{00000000-0005-0000-0000-000011CF0000}"/>
    <cellStyle name="Normal 3 2 3 3 2 4" xfId="11119" xr:uid="{00000000-0005-0000-0000-000012CF0000}"/>
    <cellStyle name="Normal 3 2 3 3 2 5" xfId="28616" xr:uid="{00000000-0005-0000-0000-000013CF0000}"/>
    <cellStyle name="Normal 3 2 3 3 2_Tabell 6a K" xfId="25878" xr:uid="{00000000-0005-0000-0000-000014CF0000}"/>
    <cellStyle name="Normal 3 2 3 3 3" xfId="2954" xr:uid="{00000000-0005-0000-0000-000015CF0000}"/>
    <cellStyle name="Normal 3 2 3 3 3 2" xfId="7340" xr:uid="{00000000-0005-0000-0000-000016CF0000}"/>
    <cellStyle name="Normal 3 2 3 3 3 2 2" xfId="16225" xr:uid="{00000000-0005-0000-0000-000017CF0000}"/>
    <cellStyle name="Normal 3 2 3 3 3 2 2 2" xfId="55533" xr:uid="{00000000-0005-0000-0000-000018CF0000}"/>
    <cellStyle name="Normal 3 2 3 3 3 2 3" xfId="33722" xr:uid="{00000000-0005-0000-0000-000019CF0000}"/>
    <cellStyle name="Normal 3 2 3 3 3 2_Tabell 6a K" xfId="23875" xr:uid="{00000000-0005-0000-0000-00001ACF0000}"/>
    <cellStyle name="Normal 3 2 3 3 3 3" xfId="11839" xr:uid="{00000000-0005-0000-0000-00001BCF0000}"/>
    <cellStyle name="Normal 3 2 3 3 3 4" xfId="29336" xr:uid="{00000000-0005-0000-0000-00001CCF0000}"/>
    <cellStyle name="Normal 3 2 3 3 3_Tabell 6a K" xfId="20998" xr:uid="{00000000-0005-0000-0000-00001DCF0000}"/>
    <cellStyle name="Normal 3 2 3 3 4" xfId="5147" xr:uid="{00000000-0005-0000-0000-00001ECF0000}"/>
    <cellStyle name="Normal 3 2 3 3 4 2" xfId="14032" xr:uid="{00000000-0005-0000-0000-00001FCF0000}"/>
    <cellStyle name="Normal 3 2 3 3 4 2 2" xfId="55534" xr:uid="{00000000-0005-0000-0000-000020CF0000}"/>
    <cellStyle name="Normal 3 2 3 3 4 3" xfId="31529" xr:uid="{00000000-0005-0000-0000-000021CF0000}"/>
    <cellStyle name="Normal 3 2 3 3 4_Tabell 6a K" xfId="17912" xr:uid="{00000000-0005-0000-0000-000022CF0000}"/>
    <cellStyle name="Normal 3 2 3 3 5" xfId="9647" xr:uid="{00000000-0005-0000-0000-000023CF0000}"/>
    <cellStyle name="Normal 3 2 3 3 6" xfId="27144" xr:uid="{00000000-0005-0000-0000-000024CF0000}"/>
    <cellStyle name="Normal 3 2 3 3_Tabell 6a K" xfId="26383" xr:uid="{00000000-0005-0000-0000-000025CF0000}"/>
    <cellStyle name="Normal 3 2 3 4" xfId="1186" xr:uid="{00000000-0005-0000-0000-000026CF0000}"/>
    <cellStyle name="Normal 3 2 3 4 2" xfId="2235" xr:uid="{00000000-0005-0000-0000-000027CF0000}"/>
    <cellStyle name="Normal 3 2 3 4 2 2" xfId="4427" xr:uid="{00000000-0005-0000-0000-000028CF0000}"/>
    <cellStyle name="Normal 3 2 3 4 2 2 2" xfId="8813" xr:uid="{00000000-0005-0000-0000-000029CF0000}"/>
    <cellStyle name="Normal 3 2 3 4 2 2 2 2" xfId="17698" xr:uid="{00000000-0005-0000-0000-00002ACF0000}"/>
    <cellStyle name="Normal 3 2 3 4 2 2 2 2 2" xfId="55535" xr:uid="{00000000-0005-0000-0000-00002BCF0000}"/>
    <cellStyle name="Normal 3 2 3 4 2 2 2 3" xfId="35195" xr:uid="{00000000-0005-0000-0000-00002CCF0000}"/>
    <cellStyle name="Normal 3 2 3 4 2 2 2_Tabell 6a K" xfId="19273" xr:uid="{00000000-0005-0000-0000-00002DCF0000}"/>
    <cellStyle name="Normal 3 2 3 4 2 2 3" xfId="13312" xr:uid="{00000000-0005-0000-0000-00002ECF0000}"/>
    <cellStyle name="Normal 3 2 3 4 2 2 4" xfId="30809" xr:uid="{00000000-0005-0000-0000-00002FCF0000}"/>
    <cellStyle name="Normal 3 2 3 4 2 2_Tabell 6a K" xfId="17978" xr:uid="{00000000-0005-0000-0000-000030CF0000}"/>
    <cellStyle name="Normal 3 2 3 4 2 3" xfId="6620" xr:uid="{00000000-0005-0000-0000-000031CF0000}"/>
    <cellStyle name="Normal 3 2 3 4 2 3 2" xfId="15505" xr:uid="{00000000-0005-0000-0000-000032CF0000}"/>
    <cellStyle name="Normal 3 2 3 4 2 3 2 2" xfId="55536" xr:uid="{00000000-0005-0000-0000-000033CF0000}"/>
    <cellStyle name="Normal 3 2 3 4 2 3 3" xfId="33002" xr:uid="{00000000-0005-0000-0000-000034CF0000}"/>
    <cellStyle name="Normal 3 2 3 4 2 3_Tabell 6a K" xfId="23346" xr:uid="{00000000-0005-0000-0000-000035CF0000}"/>
    <cellStyle name="Normal 3 2 3 4 2 4" xfId="11120" xr:uid="{00000000-0005-0000-0000-000036CF0000}"/>
    <cellStyle name="Normal 3 2 3 4 2 5" xfId="28617" xr:uid="{00000000-0005-0000-0000-000037CF0000}"/>
    <cellStyle name="Normal 3 2 3 4 2_Tabell 6a K" xfId="19032" xr:uid="{00000000-0005-0000-0000-000038CF0000}"/>
    <cellStyle name="Normal 3 2 3 4 3" xfId="3378" xr:uid="{00000000-0005-0000-0000-000039CF0000}"/>
    <cellStyle name="Normal 3 2 3 4 3 2" xfId="7764" xr:uid="{00000000-0005-0000-0000-00003ACF0000}"/>
    <cellStyle name="Normal 3 2 3 4 3 2 2" xfId="16649" xr:uid="{00000000-0005-0000-0000-00003BCF0000}"/>
    <cellStyle name="Normal 3 2 3 4 3 2 2 2" xfId="55537" xr:uid="{00000000-0005-0000-0000-00003CCF0000}"/>
    <cellStyle name="Normal 3 2 3 4 3 2 3" xfId="34146" xr:uid="{00000000-0005-0000-0000-00003DCF0000}"/>
    <cellStyle name="Normal 3 2 3 4 3 2_Tabell 6a K" xfId="24355" xr:uid="{00000000-0005-0000-0000-00003ECF0000}"/>
    <cellStyle name="Normal 3 2 3 4 3 3" xfId="12263" xr:uid="{00000000-0005-0000-0000-00003FCF0000}"/>
    <cellStyle name="Normal 3 2 3 4 3 4" xfId="29760" xr:uid="{00000000-0005-0000-0000-000040CF0000}"/>
    <cellStyle name="Normal 3 2 3 4 3_Tabell 6a K" xfId="26045" xr:uid="{00000000-0005-0000-0000-000041CF0000}"/>
    <cellStyle name="Normal 3 2 3 4 4" xfId="5571" xr:uid="{00000000-0005-0000-0000-000042CF0000}"/>
    <cellStyle name="Normal 3 2 3 4 4 2" xfId="14456" xr:uid="{00000000-0005-0000-0000-000043CF0000}"/>
    <cellStyle name="Normal 3 2 3 4 4 2 2" xfId="55538" xr:uid="{00000000-0005-0000-0000-000044CF0000}"/>
    <cellStyle name="Normal 3 2 3 4 4 3" xfId="31953" xr:uid="{00000000-0005-0000-0000-000045CF0000}"/>
    <cellStyle name="Normal 3 2 3 4 4_Tabell 6a K" xfId="19850" xr:uid="{00000000-0005-0000-0000-000046CF0000}"/>
    <cellStyle name="Normal 3 2 3 4 5" xfId="10071" xr:uid="{00000000-0005-0000-0000-000047CF0000}"/>
    <cellStyle name="Normal 3 2 3 4 6" xfId="27568" xr:uid="{00000000-0005-0000-0000-000048CF0000}"/>
    <cellStyle name="Normal 3 2 3 4_Tabell 6a K" xfId="21489" xr:uid="{00000000-0005-0000-0000-000049CF0000}"/>
    <cellStyle name="Normal 3 2 3 5" xfId="2231" xr:uid="{00000000-0005-0000-0000-00004ACF0000}"/>
    <cellStyle name="Normal 3 2 3 5 2" xfId="4423" xr:uid="{00000000-0005-0000-0000-00004BCF0000}"/>
    <cellStyle name="Normal 3 2 3 5 2 2" xfId="8809" xr:uid="{00000000-0005-0000-0000-00004CCF0000}"/>
    <cellStyle name="Normal 3 2 3 5 2 2 2" xfId="17694" xr:uid="{00000000-0005-0000-0000-00004DCF0000}"/>
    <cellStyle name="Normal 3 2 3 5 2 2 2 2" xfId="55539" xr:uid="{00000000-0005-0000-0000-00004ECF0000}"/>
    <cellStyle name="Normal 3 2 3 5 2 2 3" xfId="35191" xr:uid="{00000000-0005-0000-0000-00004FCF0000}"/>
    <cellStyle name="Normal 3 2 3 5 2 2_Tabell 6a K" xfId="25382" xr:uid="{00000000-0005-0000-0000-000050CF0000}"/>
    <cellStyle name="Normal 3 2 3 5 2 3" xfId="13308" xr:uid="{00000000-0005-0000-0000-000051CF0000}"/>
    <cellStyle name="Normal 3 2 3 5 2 4" xfId="30805" xr:uid="{00000000-0005-0000-0000-000052CF0000}"/>
    <cellStyle name="Normal 3 2 3 5 2_Tabell 6a K" xfId="19922" xr:uid="{00000000-0005-0000-0000-000053CF0000}"/>
    <cellStyle name="Normal 3 2 3 5 3" xfId="6616" xr:uid="{00000000-0005-0000-0000-000054CF0000}"/>
    <cellStyle name="Normal 3 2 3 5 3 2" xfId="15501" xr:uid="{00000000-0005-0000-0000-000055CF0000}"/>
    <cellStyle name="Normal 3 2 3 5 3 2 2" xfId="55540" xr:uid="{00000000-0005-0000-0000-000056CF0000}"/>
    <cellStyle name="Normal 3 2 3 5 3 3" xfId="32998" xr:uid="{00000000-0005-0000-0000-000057CF0000}"/>
    <cellStyle name="Normal 3 2 3 5 3_Tabell 6a K" xfId="24276" xr:uid="{00000000-0005-0000-0000-000058CF0000}"/>
    <cellStyle name="Normal 3 2 3 5 4" xfId="11116" xr:uid="{00000000-0005-0000-0000-000059CF0000}"/>
    <cellStyle name="Normal 3 2 3 5 5" xfId="28613" xr:uid="{00000000-0005-0000-0000-00005ACF0000}"/>
    <cellStyle name="Normal 3 2 3 5_Tabell 6a K" xfId="18319" xr:uid="{00000000-0005-0000-0000-00005BCF0000}"/>
    <cellStyle name="Normal 3 2 3 6" xfId="2530" xr:uid="{00000000-0005-0000-0000-00005CCF0000}"/>
    <cellStyle name="Normal 3 2 3 6 2" xfId="6916" xr:uid="{00000000-0005-0000-0000-00005DCF0000}"/>
    <cellStyle name="Normal 3 2 3 6 2 2" xfId="15801" xr:uid="{00000000-0005-0000-0000-00005ECF0000}"/>
    <cellStyle name="Normal 3 2 3 6 2 2 2" xfId="55541" xr:uid="{00000000-0005-0000-0000-00005FCF0000}"/>
    <cellStyle name="Normal 3 2 3 6 2 3" xfId="33298" xr:uid="{00000000-0005-0000-0000-000060CF0000}"/>
    <cellStyle name="Normal 3 2 3 6 2_Tabell 6a K" xfId="21315" xr:uid="{00000000-0005-0000-0000-000061CF0000}"/>
    <cellStyle name="Normal 3 2 3 6 3" xfId="11415" xr:uid="{00000000-0005-0000-0000-000062CF0000}"/>
    <cellStyle name="Normal 3 2 3 6 4" xfId="28912" xr:uid="{00000000-0005-0000-0000-000063CF0000}"/>
    <cellStyle name="Normal 3 2 3 6_Tabell 6a K" xfId="22918" xr:uid="{00000000-0005-0000-0000-000064CF0000}"/>
    <cellStyle name="Normal 3 2 3 7" xfId="4723" xr:uid="{00000000-0005-0000-0000-000065CF0000}"/>
    <cellStyle name="Normal 3 2 3 7 2" xfId="13608" xr:uid="{00000000-0005-0000-0000-000066CF0000}"/>
    <cellStyle name="Normal 3 2 3 7 2 2" xfId="55542" xr:uid="{00000000-0005-0000-0000-000067CF0000}"/>
    <cellStyle name="Normal 3 2 3 7 3" xfId="31105" xr:uid="{00000000-0005-0000-0000-000068CF0000}"/>
    <cellStyle name="Normal 3 2 3 7_Tabell 6a K" xfId="19676" xr:uid="{00000000-0005-0000-0000-000069CF0000}"/>
    <cellStyle name="Normal 3 2 3 8" xfId="9223" xr:uid="{00000000-0005-0000-0000-00006ACF0000}"/>
    <cellStyle name="Normal 3 2 3 9" xfId="26720" xr:uid="{00000000-0005-0000-0000-00006BCF0000}"/>
    <cellStyle name="Normal 3 2 3_Tabell 6a K" xfId="20053" xr:uid="{00000000-0005-0000-0000-00006CCF0000}"/>
    <cellStyle name="Normal 3 2 4" xfId="239" xr:uid="{00000000-0005-0000-0000-00006DCF0000}"/>
    <cellStyle name="Normal 3 2 4 10" xfId="55543" xr:uid="{00000000-0005-0000-0000-00006ECF0000}"/>
    <cellStyle name="Normal 3 2 4 2" xfId="451" xr:uid="{00000000-0005-0000-0000-00006FCF0000}"/>
    <cellStyle name="Normal 3 2 4 2 2" xfId="875" xr:uid="{00000000-0005-0000-0000-000070CF0000}"/>
    <cellStyle name="Normal 3 2 4 2 2 2" xfId="2238" xr:uid="{00000000-0005-0000-0000-000071CF0000}"/>
    <cellStyle name="Normal 3 2 4 2 2 2 2" xfId="4430" xr:uid="{00000000-0005-0000-0000-000072CF0000}"/>
    <cellStyle name="Normal 3 2 4 2 2 2 2 2" xfId="8816" xr:uid="{00000000-0005-0000-0000-000073CF0000}"/>
    <cellStyle name="Normal 3 2 4 2 2 2 2 2 2" xfId="17701" xr:uid="{00000000-0005-0000-0000-000074CF0000}"/>
    <cellStyle name="Normal 3 2 4 2 2 2 2 2 2 2" xfId="55544" xr:uid="{00000000-0005-0000-0000-000075CF0000}"/>
    <cellStyle name="Normal 3 2 4 2 2 2 2 2 3" xfId="35198" xr:uid="{00000000-0005-0000-0000-000076CF0000}"/>
    <cellStyle name="Normal 3 2 4 2 2 2 2 2_Tabell 6a K" xfId="21055" xr:uid="{00000000-0005-0000-0000-000077CF0000}"/>
    <cellStyle name="Normal 3 2 4 2 2 2 2 3" xfId="13315" xr:uid="{00000000-0005-0000-0000-000078CF0000}"/>
    <cellStyle name="Normal 3 2 4 2 2 2 2 4" xfId="30812" xr:uid="{00000000-0005-0000-0000-000079CF0000}"/>
    <cellStyle name="Normal 3 2 4 2 2 2 2_Tabell 6a K" xfId="23491" xr:uid="{00000000-0005-0000-0000-00007ACF0000}"/>
    <cellStyle name="Normal 3 2 4 2 2 2 3" xfId="6623" xr:uid="{00000000-0005-0000-0000-00007BCF0000}"/>
    <cellStyle name="Normal 3 2 4 2 2 2 3 2" xfId="15508" xr:uid="{00000000-0005-0000-0000-00007CCF0000}"/>
    <cellStyle name="Normal 3 2 4 2 2 2 3 2 2" xfId="55545" xr:uid="{00000000-0005-0000-0000-00007DCF0000}"/>
    <cellStyle name="Normal 3 2 4 2 2 2 3 3" xfId="33005" xr:uid="{00000000-0005-0000-0000-00007ECF0000}"/>
    <cellStyle name="Normal 3 2 4 2 2 2 3_Tabell 6a K" xfId="19414" xr:uid="{00000000-0005-0000-0000-00007FCF0000}"/>
    <cellStyle name="Normal 3 2 4 2 2 2 4" xfId="11123" xr:uid="{00000000-0005-0000-0000-000080CF0000}"/>
    <cellStyle name="Normal 3 2 4 2 2 2 5" xfId="28620" xr:uid="{00000000-0005-0000-0000-000081CF0000}"/>
    <cellStyle name="Normal 3 2 4 2 2 2_Tabell 6a K" xfId="18623" xr:uid="{00000000-0005-0000-0000-000082CF0000}"/>
    <cellStyle name="Normal 3 2 4 2 2 3" xfId="3067" xr:uid="{00000000-0005-0000-0000-000083CF0000}"/>
    <cellStyle name="Normal 3 2 4 2 2 3 2" xfId="7453" xr:uid="{00000000-0005-0000-0000-000084CF0000}"/>
    <cellStyle name="Normal 3 2 4 2 2 3 2 2" xfId="16338" xr:uid="{00000000-0005-0000-0000-000085CF0000}"/>
    <cellStyle name="Normal 3 2 4 2 2 3 2 2 2" xfId="55546" xr:uid="{00000000-0005-0000-0000-000086CF0000}"/>
    <cellStyle name="Normal 3 2 4 2 2 3 2 3" xfId="33835" xr:uid="{00000000-0005-0000-0000-000087CF0000}"/>
    <cellStyle name="Normal 3 2 4 2 2 3 2_Tabell 6a K" xfId="20526" xr:uid="{00000000-0005-0000-0000-000088CF0000}"/>
    <cellStyle name="Normal 3 2 4 2 2 3 3" xfId="11952" xr:uid="{00000000-0005-0000-0000-000089CF0000}"/>
    <cellStyle name="Normal 3 2 4 2 2 3 4" xfId="29449" xr:uid="{00000000-0005-0000-0000-00008ACF0000}"/>
    <cellStyle name="Normal 3 2 4 2 2 3_Tabell 6a K" xfId="21851" xr:uid="{00000000-0005-0000-0000-00008BCF0000}"/>
    <cellStyle name="Normal 3 2 4 2 2 4" xfId="5260" xr:uid="{00000000-0005-0000-0000-00008CCF0000}"/>
    <cellStyle name="Normal 3 2 4 2 2 4 2" xfId="14145" xr:uid="{00000000-0005-0000-0000-00008DCF0000}"/>
    <cellStyle name="Normal 3 2 4 2 2 4 2 2" xfId="55547" xr:uid="{00000000-0005-0000-0000-00008ECF0000}"/>
    <cellStyle name="Normal 3 2 4 2 2 4 3" xfId="31642" xr:uid="{00000000-0005-0000-0000-00008FCF0000}"/>
    <cellStyle name="Normal 3 2 4 2 2 4_Tabell 6a K" xfId="25396" xr:uid="{00000000-0005-0000-0000-000090CF0000}"/>
    <cellStyle name="Normal 3 2 4 2 2 5" xfId="9760" xr:uid="{00000000-0005-0000-0000-000091CF0000}"/>
    <cellStyle name="Normal 3 2 4 2 2 6" xfId="27257" xr:uid="{00000000-0005-0000-0000-000092CF0000}"/>
    <cellStyle name="Normal 3 2 4 2 2_Tabell 6a K" xfId="25617" xr:uid="{00000000-0005-0000-0000-000093CF0000}"/>
    <cellStyle name="Normal 3 2 4 2 3" xfId="2237" xr:uid="{00000000-0005-0000-0000-000094CF0000}"/>
    <cellStyle name="Normal 3 2 4 2 3 2" xfId="4429" xr:uid="{00000000-0005-0000-0000-000095CF0000}"/>
    <cellStyle name="Normal 3 2 4 2 3 2 2" xfId="8815" xr:uid="{00000000-0005-0000-0000-000096CF0000}"/>
    <cellStyle name="Normal 3 2 4 2 3 2 2 2" xfId="17700" xr:uid="{00000000-0005-0000-0000-000097CF0000}"/>
    <cellStyle name="Normal 3 2 4 2 3 2 2 2 2" xfId="55548" xr:uid="{00000000-0005-0000-0000-000098CF0000}"/>
    <cellStyle name="Normal 3 2 4 2 3 2 2 3" xfId="35197" xr:uid="{00000000-0005-0000-0000-000099CF0000}"/>
    <cellStyle name="Normal 3 2 4 2 3 2 2_Tabell 6a K" xfId="25278" xr:uid="{00000000-0005-0000-0000-00009ACF0000}"/>
    <cellStyle name="Normal 3 2 4 2 3 2 3" xfId="13314" xr:uid="{00000000-0005-0000-0000-00009BCF0000}"/>
    <cellStyle name="Normal 3 2 4 2 3 2 4" xfId="30811" xr:uid="{00000000-0005-0000-0000-00009CCF0000}"/>
    <cellStyle name="Normal 3 2 4 2 3 2_Tabell 6a K" xfId="26194" xr:uid="{00000000-0005-0000-0000-00009DCF0000}"/>
    <cellStyle name="Normal 3 2 4 2 3 3" xfId="6622" xr:uid="{00000000-0005-0000-0000-00009ECF0000}"/>
    <cellStyle name="Normal 3 2 4 2 3 3 2" xfId="15507" xr:uid="{00000000-0005-0000-0000-00009FCF0000}"/>
    <cellStyle name="Normal 3 2 4 2 3 3 2 2" xfId="55549" xr:uid="{00000000-0005-0000-0000-0000A0CF0000}"/>
    <cellStyle name="Normal 3 2 4 2 3 3 3" xfId="33004" xr:uid="{00000000-0005-0000-0000-0000A1CF0000}"/>
    <cellStyle name="Normal 3 2 4 2 3 3_Tabell 6a K" xfId="18589" xr:uid="{00000000-0005-0000-0000-0000A2CF0000}"/>
    <cellStyle name="Normal 3 2 4 2 3 4" xfId="11122" xr:uid="{00000000-0005-0000-0000-0000A3CF0000}"/>
    <cellStyle name="Normal 3 2 4 2 3 5" xfId="28619" xr:uid="{00000000-0005-0000-0000-0000A4CF0000}"/>
    <cellStyle name="Normal 3 2 4 2 3_Tabell 6a K" xfId="21585" xr:uid="{00000000-0005-0000-0000-0000A5CF0000}"/>
    <cellStyle name="Normal 3 2 4 2 4" xfId="2643" xr:uid="{00000000-0005-0000-0000-0000A6CF0000}"/>
    <cellStyle name="Normal 3 2 4 2 4 2" xfId="7029" xr:uid="{00000000-0005-0000-0000-0000A7CF0000}"/>
    <cellStyle name="Normal 3 2 4 2 4 2 2" xfId="15914" xr:uid="{00000000-0005-0000-0000-0000A8CF0000}"/>
    <cellStyle name="Normal 3 2 4 2 4 2 2 2" xfId="55550" xr:uid="{00000000-0005-0000-0000-0000A9CF0000}"/>
    <cellStyle name="Normal 3 2 4 2 4 2 3" xfId="33411" xr:uid="{00000000-0005-0000-0000-0000AACF0000}"/>
    <cellStyle name="Normal 3 2 4 2 4 2_Tabell 6a K" xfId="24805" xr:uid="{00000000-0005-0000-0000-0000ABCF0000}"/>
    <cellStyle name="Normal 3 2 4 2 4 3" xfId="11528" xr:uid="{00000000-0005-0000-0000-0000ACCF0000}"/>
    <cellStyle name="Normal 3 2 4 2 4 4" xfId="29025" xr:uid="{00000000-0005-0000-0000-0000ADCF0000}"/>
    <cellStyle name="Normal 3 2 4 2 4_Tabell 6a K" xfId="25047" xr:uid="{00000000-0005-0000-0000-0000AECF0000}"/>
    <cellStyle name="Normal 3 2 4 2 5" xfId="4836" xr:uid="{00000000-0005-0000-0000-0000AFCF0000}"/>
    <cellStyle name="Normal 3 2 4 2 5 2" xfId="13721" xr:uid="{00000000-0005-0000-0000-0000B0CF0000}"/>
    <cellStyle name="Normal 3 2 4 2 5 2 2" xfId="55551" xr:uid="{00000000-0005-0000-0000-0000B1CF0000}"/>
    <cellStyle name="Normal 3 2 4 2 5 3" xfId="31218" xr:uid="{00000000-0005-0000-0000-0000B2CF0000}"/>
    <cellStyle name="Normal 3 2 4 2 5_Tabell 6a K" xfId="21173" xr:uid="{00000000-0005-0000-0000-0000B3CF0000}"/>
    <cellStyle name="Normal 3 2 4 2 6" xfId="9336" xr:uid="{00000000-0005-0000-0000-0000B4CF0000}"/>
    <cellStyle name="Normal 3 2 4 2 7" xfId="26833" xr:uid="{00000000-0005-0000-0000-0000B5CF0000}"/>
    <cellStyle name="Normal 3 2 4 2_Tabell 6a K" xfId="18787" xr:uid="{00000000-0005-0000-0000-0000B6CF0000}"/>
    <cellStyle name="Normal 3 2 4 3" xfId="663" xr:uid="{00000000-0005-0000-0000-0000B7CF0000}"/>
    <cellStyle name="Normal 3 2 4 3 2" xfId="2239" xr:uid="{00000000-0005-0000-0000-0000B8CF0000}"/>
    <cellStyle name="Normal 3 2 4 3 2 2" xfId="4431" xr:uid="{00000000-0005-0000-0000-0000B9CF0000}"/>
    <cellStyle name="Normal 3 2 4 3 2 2 2" xfId="8817" xr:uid="{00000000-0005-0000-0000-0000BACF0000}"/>
    <cellStyle name="Normal 3 2 4 3 2 2 2 2" xfId="17702" xr:uid="{00000000-0005-0000-0000-0000BBCF0000}"/>
    <cellStyle name="Normal 3 2 4 3 2 2 2 2 2" xfId="55552" xr:uid="{00000000-0005-0000-0000-0000BCCF0000}"/>
    <cellStyle name="Normal 3 2 4 3 2 2 2 3" xfId="35199" xr:uid="{00000000-0005-0000-0000-0000BDCF0000}"/>
    <cellStyle name="Normal 3 2 4 3 2 2 2_Tabell 6a K" xfId="25377" xr:uid="{00000000-0005-0000-0000-0000BECF0000}"/>
    <cellStyle name="Normal 3 2 4 3 2 2 3" xfId="13316" xr:uid="{00000000-0005-0000-0000-0000BFCF0000}"/>
    <cellStyle name="Normal 3 2 4 3 2 2 4" xfId="30813" xr:uid="{00000000-0005-0000-0000-0000C0CF0000}"/>
    <cellStyle name="Normal 3 2 4 3 2 2_Tabell 6a K" xfId="19813" xr:uid="{00000000-0005-0000-0000-0000C1CF0000}"/>
    <cellStyle name="Normal 3 2 4 3 2 3" xfId="6624" xr:uid="{00000000-0005-0000-0000-0000C2CF0000}"/>
    <cellStyle name="Normal 3 2 4 3 2 3 2" xfId="15509" xr:uid="{00000000-0005-0000-0000-0000C3CF0000}"/>
    <cellStyle name="Normal 3 2 4 3 2 3 2 2" xfId="55553" xr:uid="{00000000-0005-0000-0000-0000C4CF0000}"/>
    <cellStyle name="Normal 3 2 4 3 2 3 3" xfId="33006" xr:uid="{00000000-0005-0000-0000-0000C5CF0000}"/>
    <cellStyle name="Normal 3 2 4 3 2 3_Tabell 6a K" xfId="20782" xr:uid="{00000000-0005-0000-0000-0000C6CF0000}"/>
    <cellStyle name="Normal 3 2 4 3 2 4" xfId="11124" xr:uid="{00000000-0005-0000-0000-0000C7CF0000}"/>
    <cellStyle name="Normal 3 2 4 3 2 5" xfId="28621" xr:uid="{00000000-0005-0000-0000-0000C8CF0000}"/>
    <cellStyle name="Normal 3 2 4 3 2_Tabell 6a K" xfId="21974" xr:uid="{00000000-0005-0000-0000-0000C9CF0000}"/>
    <cellStyle name="Normal 3 2 4 3 3" xfId="2855" xr:uid="{00000000-0005-0000-0000-0000CACF0000}"/>
    <cellStyle name="Normal 3 2 4 3 3 2" xfId="7241" xr:uid="{00000000-0005-0000-0000-0000CBCF0000}"/>
    <cellStyle name="Normal 3 2 4 3 3 2 2" xfId="16126" xr:uid="{00000000-0005-0000-0000-0000CCCF0000}"/>
    <cellStyle name="Normal 3 2 4 3 3 2 2 2" xfId="55554" xr:uid="{00000000-0005-0000-0000-0000CDCF0000}"/>
    <cellStyle name="Normal 3 2 4 3 3 2 3" xfId="33623" xr:uid="{00000000-0005-0000-0000-0000CECF0000}"/>
    <cellStyle name="Normal 3 2 4 3 3 2_Tabell 6a K" xfId="22666" xr:uid="{00000000-0005-0000-0000-0000CFCF0000}"/>
    <cellStyle name="Normal 3 2 4 3 3 3" xfId="11740" xr:uid="{00000000-0005-0000-0000-0000D0CF0000}"/>
    <cellStyle name="Normal 3 2 4 3 3 4" xfId="29237" xr:uid="{00000000-0005-0000-0000-0000D1CF0000}"/>
    <cellStyle name="Normal 3 2 4 3 3_Tabell 6a K" xfId="19018" xr:uid="{00000000-0005-0000-0000-0000D2CF0000}"/>
    <cellStyle name="Normal 3 2 4 3 4" xfId="5048" xr:uid="{00000000-0005-0000-0000-0000D3CF0000}"/>
    <cellStyle name="Normal 3 2 4 3 4 2" xfId="13933" xr:uid="{00000000-0005-0000-0000-0000D4CF0000}"/>
    <cellStyle name="Normal 3 2 4 3 4 2 2" xfId="55555" xr:uid="{00000000-0005-0000-0000-0000D5CF0000}"/>
    <cellStyle name="Normal 3 2 4 3 4 3" xfId="31430" xr:uid="{00000000-0005-0000-0000-0000D6CF0000}"/>
    <cellStyle name="Normal 3 2 4 3 4_Tabell 6a K" xfId="22634" xr:uid="{00000000-0005-0000-0000-0000D7CF0000}"/>
    <cellStyle name="Normal 3 2 4 3 5" xfId="9548" xr:uid="{00000000-0005-0000-0000-0000D8CF0000}"/>
    <cellStyle name="Normal 3 2 4 3 6" xfId="27045" xr:uid="{00000000-0005-0000-0000-0000D9CF0000}"/>
    <cellStyle name="Normal 3 2 4 3_Tabell 6a K" xfId="18044" xr:uid="{00000000-0005-0000-0000-0000DACF0000}"/>
    <cellStyle name="Normal 3 2 4 4" xfId="1087" xr:uid="{00000000-0005-0000-0000-0000DBCF0000}"/>
    <cellStyle name="Normal 3 2 4 4 2" xfId="2240" xr:uid="{00000000-0005-0000-0000-0000DCCF0000}"/>
    <cellStyle name="Normal 3 2 4 4 2 2" xfId="4432" xr:uid="{00000000-0005-0000-0000-0000DDCF0000}"/>
    <cellStyle name="Normal 3 2 4 4 2 2 2" xfId="8818" xr:uid="{00000000-0005-0000-0000-0000DECF0000}"/>
    <cellStyle name="Normal 3 2 4 4 2 2 2 2" xfId="17703" xr:uid="{00000000-0005-0000-0000-0000DFCF0000}"/>
    <cellStyle name="Normal 3 2 4 4 2 2 2 2 2" xfId="55556" xr:uid="{00000000-0005-0000-0000-0000E0CF0000}"/>
    <cellStyle name="Normal 3 2 4 4 2 2 2 3" xfId="35200" xr:uid="{00000000-0005-0000-0000-0000E1CF0000}"/>
    <cellStyle name="Normal 3 2 4 4 2 2 2_Tabell 6a K" xfId="19816" xr:uid="{00000000-0005-0000-0000-0000E2CF0000}"/>
    <cellStyle name="Normal 3 2 4 4 2 2 3" xfId="13317" xr:uid="{00000000-0005-0000-0000-0000E3CF0000}"/>
    <cellStyle name="Normal 3 2 4 4 2 2 4" xfId="30814" xr:uid="{00000000-0005-0000-0000-0000E4CF0000}"/>
    <cellStyle name="Normal 3 2 4 4 2 2_Tabell 6a K" xfId="26317" xr:uid="{00000000-0005-0000-0000-0000E5CF0000}"/>
    <cellStyle name="Normal 3 2 4 4 2 3" xfId="6625" xr:uid="{00000000-0005-0000-0000-0000E6CF0000}"/>
    <cellStyle name="Normal 3 2 4 4 2 3 2" xfId="15510" xr:uid="{00000000-0005-0000-0000-0000E7CF0000}"/>
    <cellStyle name="Normal 3 2 4 4 2 3 2 2" xfId="55557" xr:uid="{00000000-0005-0000-0000-0000E8CF0000}"/>
    <cellStyle name="Normal 3 2 4 4 2 3 3" xfId="33007" xr:uid="{00000000-0005-0000-0000-0000E9CF0000}"/>
    <cellStyle name="Normal 3 2 4 4 2 3_Tabell 6a K" xfId="24806" xr:uid="{00000000-0005-0000-0000-0000EACF0000}"/>
    <cellStyle name="Normal 3 2 4 4 2 4" xfId="11125" xr:uid="{00000000-0005-0000-0000-0000EBCF0000}"/>
    <cellStyle name="Normal 3 2 4 4 2 5" xfId="28622" xr:uid="{00000000-0005-0000-0000-0000ECCF0000}"/>
    <cellStyle name="Normal 3 2 4 4 2_Tabell 6a K" xfId="18466" xr:uid="{00000000-0005-0000-0000-0000EDCF0000}"/>
    <cellStyle name="Normal 3 2 4 4 3" xfId="3279" xr:uid="{00000000-0005-0000-0000-0000EECF0000}"/>
    <cellStyle name="Normal 3 2 4 4 3 2" xfId="7665" xr:uid="{00000000-0005-0000-0000-0000EFCF0000}"/>
    <cellStyle name="Normal 3 2 4 4 3 2 2" xfId="16550" xr:uid="{00000000-0005-0000-0000-0000F0CF0000}"/>
    <cellStyle name="Normal 3 2 4 4 3 2 2 2" xfId="55558" xr:uid="{00000000-0005-0000-0000-0000F1CF0000}"/>
    <cellStyle name="Normal 3 2 4 4 3 2 3" xfId="34047" xr:uid="{00000000-0005-0000-0000-0000F2CF0000}"/>
    <cellStyle name="Normal 3 2 4 4 3 2_Tabell 6a K" xfId="23916" xr:uid="{00000000-0005-0000-0000-0000F3CF0000}"/>
    <cellStyle name="Normal 3 2 4 4 3 3" xfId="12164" xr:uid="{00000000-0005-0000-0000-0000F4CF0000}"/>
    <cellStyle name="Normal 3 2 4 4 3 4" xfId="29661" xr:uid="{00000000-0005-0000-0000-0000F5CF0000}"/>
    <cellStyle name="Normal 3 2 4 4 3_Tabell 6a K" xfId="23386" xr:uid="{00000000-0005-0000-0000-0000F6CF0000}"/>
    <cellStyle name="Normal 3 2 4 4 4" xfId="5472" xr:uid="{00000000-0005-0000-0000-0000F7CF0000}"/>
    <cellStyle name="Normal 3 2 4 4 4 2" xfId="14357" xr:uid="{00000000-0005-0000-0000-0000F8CF0000}"/>
    <cellStyle name="Normal 3 2 4 4 4 2 2" xfId="55559" xr:uid="{00000000-0005-0000-0000-0000F9CF0000}"/>
    <cellStyle name="Normal 3 2 4 4 4 3" xfId="31854" xr:uid="{00000000-0005-0000-0000-0000FACF0000}"/>
    <cellStyle name="Normal 3 2 4 4 4_Tabell 6a K" xfId="18712" xr:uid="{00000000-0005-0000-0000-0000FBCF0000}"/>
    <cellStyle name="Normal 3 2 4 4 5" xfId="9972" xr:uid="{00000000-0005-0000-0000-0000FCCF0000}"/>
    <cellStyle name="Normal 3 2 4 4 6" xfId="27469" xr:uid="{00000000-0005-0000-0000-0000FDCF0000}"/>
    <cellStyle name="Normal 3 2 4 4_Tabell 6a K" xfId="25513" xr:uid="{00000000-0005-0000-0000-0000FECF0000}"/>
    <cellStyle name="Normal 3 2 4 5" xfId="2236" xr:uid="{00000000-0005-0000-0000-0000FFCF0000}"/>
    <cellStyle name="Normal 3 2 4 5 2" xfId="4428" xr:uid="{00000000-0005-0000-0000-000000D00000}"/>
    <cellStyle name="Normal 3 2 4 5 2 2" xfId="8814" xr:uid="{00000000-0005-0000-0000-000001D00000}"/>
    <cellStyle name="Normal 3 2 4 5 2 2 2" xfId="17699" xr:uid="{00000000-0005-0000-0000-000002D00000}"/>
    <cellStyle name="Normal 3 2 4 5 2 2 2 2" xfId="55560" xr:uid="{00000000-0005-0000-0000-000003D00000}"/>
    <cellStyle name="Normal 3 2 4 5 2 2 3" xfId="35196" xr:uid="{00000000-0005-0000-0000-000004D00000}"/>
    <cellStyle name="Normal 3 2 4 5 2 2_Tabell 6a K" xfId="24146" xr:uid="{00000000-0005-0000-0000-000005D00000}"/>
    <cellStyle name="Normal 3 2 4 5 2 3" xfId="13313" xr:uid="{00000000-0005-0000-0000-000006D00000}"/>
    <cellStyle name="Normal 3 2 4 5 2 4" xfId="30810" xr:uid="{00000000-0005-0000-0000-000007D00000}"/>
    <cellStyle name="Normal 3 2 4 5 2_Tabell 6a K" xfId="19538" xr:uid="{00000000-0005-0000-0000-000008D00000}"/>
    <cellStyle name="Normal 3 2 4 5 3" xfId="6621" xr:uid="{00000000-0005-0000-0000-000009D00000}"/>
    <cellStyle name="Normal 3 2 4 5 3 2" xfId="15506" xr:uid="{00000000-0005-0000-0000-00000AD00000}"/>
    <cellStyle name="Normal 3 2 4 5 3 2 2" xfId="55561" xr:uid="{00000000-0005-0000-0000-00000BD00000}"/>
    <cellStyle name="Normal 3 2 4 5 3 3" xfId="33003" xr:uid="{00000000-0005-0000-0000-00000CD00000}"/>
    <cellStyle name="Normal 3 2 4 5 3_Tabell 6a K" xfId="17914" xr:uid="{00000000-0005-0000-0000-00000DD00000}"/>
    <cellStyle name="Normal 3 2 4 5 4" xfId="11121" xr:uid="{00000000-0005-0000-0000-00000ED00000}"/>
    <cellStyle name="Normal 3 2 4 5 5" xfId="28618" xr:uid="{00000000-0005-0000-0000-00000FD00000}"/>
    <cellStyle name="Normal 3 2 4 5_Tabell 6a K" xfId="23343" xr:uid="{00000000-0005-0000-0000-000010D00000}"/>
    <cellStyle name="Normal 3 2 4 6" xfId="2431" xr:uid="{00000000-0005-0000-0000-000011D00000}"/>
    <cellStyle name="Normal 3 2 4 6 2" xfId="6817" xr:uid="{00000000-0005-0000-0000-000012D00000}"/>
    <cellStyle name="Normal 3 2 4 6 2 2" xfId="15702" xr:uid="{00000000-0005-0000-0000-000013D00000}"/>
    <cellStyle name="Normal 3 2 4 6 2 2 2" xfId="55562" xr:uid="{00000000-0005-0000-0000-000014D00000}"/>
    <cellStyle name="Normal 3 2 4 6 2 3" xfId="33199" xr:uid="{00000000-0005-0000-0000-000015D00000}"/>
    <cellStyle name="Normal 3 2 4 6 2_Tabell 6a K" xfId="23432" xr:uid="{00000000-0005-0000-0000-000016D00000}"/>
    <cellStyle name="Normal 3 2 4 6 3" xfId="11316" xr:uid="{00000000-0005-0000-0000-000017D00000}"/>
    <cellStyle name="Normal 3 2 4 6 4" xfId="28813" xr:uid="{00000000-0005-0000-0000-000018D00000}"/>
    <cellStyle name="Normal 3 2 4 6_Tabell 6a K" xfId="18813" xr:uid="{00000000-0005-0000-0000-000019D00000}"/>
    <cellStyle name="Normal 3 2 4 7" xfId="4624" xr:uid="{00000000-0005-0000-0000-00001AD00000}"/>
    <cellStyle name="Normal 3 2 4 7 2" xfId="13509" xr:uid="{00000000-0005-0000-0000-00001BD00000}"/>
    <cellStyle name="Normal 3 2 4 7 2 2" xfId="55563" xr:uid="{00000000-0005-0000-0000-00001CD00000}"/>
    <cellStyle name="Normal 3 2 4 7 3" xfId="31006" xr:uid="{00000000-0005-0000-0000-00001DD00000}"/>
    <cellStyle name="Normal 3 2 4 7_Tabell 6a K" xfId="19626" xr:uid="{00000000-0005-0000-0000-00001ED00000}"/>
    <cellStyle name="Normal 3 2 4 8" xfId="9124" xr:uid="{00000000-0005-0000-0000-00001FD00000}"/>
    <cellStyle name="Normal 3 2 4 9" xfId="26621" xr:uid="{00000000-0005-0000-0000-000020D00000}"/>
    <cellStyle name="Normal 3 2 4_Tabell 6a K" xfId="22102" xr:uid="{00000000-0005-0000-0000-000021D00000}"/>
    <cellStyle name="Normal 3 2 5" xfId="394" xr:uid="{00000000-0005-0000-0000-000022D00000}"/>
    <cellStyle name="Normal 3 2 5 2" xfId="818" xr:uid="{00000000-0005-0000-0000-000023D00000}"/>
    <cellStyle name="Normal 3 2 5 2 2" xfId="2242" xr:uid="{00000000-0005-0000-0000-000024D00000}"/>
    <cellStyle name="Normal 3 2 5 2 2 2" xfId="4434" xr:uid="{00000000-0005-0000-0000-000025D00000}"/>
    <cellStyle name="Normal 3 2 5 2 2 2 2" xfId="8820" xr:uid="{00000000-0005-0000-0000-000026D00000}"/>
    <cellStyle name="Normal 3 2 5 2 2 2 2 2" xfId="17705" xr:uid="{00000000-0005-0000-0000-000027D00000}"/>
    <cellStyle name="Normal 3 2 5 2 2 2 2 2 2" xfId="55564" xr:uid="{00000000-0005-0000-0000-000028D00000}"/>
    <cellStyle name="Normal 3 2 5 2 2 2 2 3" xfId="35202" xr:uid="{00000000-0005-0000-0000-000029D00000}"/>
    <cellStyle name="Normal 3 2 5 2 2 2 2_Tabell 6a K" xfId="19883" xr:uid="{00000000-0005-0000-0000-00002AD00000}"/>
    <cellStyle name="Normal 3 2 5 2 2 2 3" xfId="13319" xr:uid="{00000000-0005-0000-0000-00002BD00000}"/>
    <cellStyle name="Normal 3 2 5 2 2 2 4" xfId="30816" xr:uid="{00000000-0005-0000-0000-00002CD00000}"/>
    <cellStyle name="Normal 3 2 5 2 2 2_Tabell 6a K" xfId="20714" xr:uid="{00000000-0005-0000-0000-00002DD00000}"/>
    <cellStyle name="Normal 3 2 5 2 2 3" xfId="6627" xr:uid="{00000000-0005-0000-0000-00002ED00000}"/>
    <cellStyle name="Normal 3 2 5 2 2 3 2" xfId="15512" xr:uid="{00000000-0005-0000-0000-00002FD00000}"/>
    <cellStyle name="Normal 3 2 5 2 2 3 2 2" xfId="55565" xr:uid="{00000000-0005-0000-0000-000030D00000}"/>
    <cellStyle name="Normal 3 2 5 2 2 3 3" xfId="33009" xr:uid="{00000000-0005-0000-0000-000031D00000}"/>
    <cellStyle name="Normal 3 2 5 2 2 3_Tabell 6a K" xfId="22217" xr:uid="{00000000-0005-0000-0000-000032D00000}"/>
    <cellStyle name="Normal 3 2 5 2 2 4" xfId="11127" xr:uid="{00000000-0005-0000-0000-000033D00000}"/>
    <cellStyle name="Normal 3 2 5 2 2 5" xfId="28624" xr:uid="{00000000-0005-0000-0000-000034D00000}"/>
    <cellStyle name="Normal 3 2 5 2 2_Tabell 6a K" xfId="21709" xr:uid="{00000000-0005-0000-0000-000035D00000}"/>
    <cellStyle name="Normal 3 2 5 2 3" xfId="3010" xr:uid="{00000000-0005-0000-0000-000036D00000}"/>
    <cellStyle name="Normal 3 2 5 2 3 2" xfId="7396" xr:uid="{00000000-0005-0000-0000-000037D00000}"/>
    <cellStyle name="Normal 3 2 5 2 3 2 2" xfId="16281" xr:uid="{00000000-0005-0000-0000-000038D00000}"/>
    <cellStyle name="Normal 3 2 5 2 3 2 2 2" xfId="55566" xr:uid="{00000000-0005-0000-0000-000039D00000}"/>
    <cellStyle name="Normal 3 2 5 2 3 2 3" xfId="33778" xr:uid="{00000000-0005-0000-0000-00003AD00000}"/>
    <cellStyle name="Normal 3 2 5 2 3 2_Tabell 6a K" xfId="23994" xr:uid="{00000000-0005-0000-0000-00003BD00000}"/>
    <cellStyle name="Normal 3 2 5 2 3 3" xfId="11895" xr:uid="{00000000-0005-0000-0000-00003CD00000}"/>
    <cellStyle name="Normal 3 2 5 2 3 4" xfId="29392" xr:uid="{00000000-0005-0000-0000-00003DD00000}"/>
    <cellStyle name="Normal 3 2 5 2 3_Tabell 6a K" xfId="20458" xr:uid="{00000000-0005-0000-0000-00003ED00000}"/>
    <cellStyle name="Normal 3 2 5 2 4" xfId="5203" xr:uid="{00000000-0005-0000-0000-00003FD00000}"/>
    <cellStyle name="Normal 3 2 5 2 4 2" xfId="14088" xr:uid="{00000000-0005-0000-0000-000040D00000}"/>
    <cellStyle name="Normal 3 2 5 2 4 2 2" xfId="55567" xr:uid="{00000000-0005-0000-0000-000041D00000}"/>
    <cellStyle name="Normal 3 2 5 2 4 3" xfId="31585" xr:uid="{00000000-0005-0000-0000-000042D00000}"/>
    <cellStyle name="Normal 3 2 5 2 4_Tabell 6a K" xfId="25783" xr:uid="{00000000-0005-0000-0000-000043D00000}"/>
    <cellStyle name="Normal 3 2 5 2 5" xfId="9703" xr:uid="{00000000-0005-0000-0000-000044D00000}"/>
    <cellStyle name="Normal 3 2 5 2 6" xfId="27200" xr:uid="{00000000-0005-0000-0000-000045D00000}"/>
    <cellStyle name="Normal 3 2 5 2_Tabell 6a K" xfId="20157" xr:uid="{00000000-0005-0000-0000-000046D00000}"/>
    <cellStyle name="Normal 3 2 5 3" xfId="2241" xr:uid="{00000000-0005-0000-0000-000047D00000}"/>
    <cellStyle name="Normal 3 2 5 3 2" xfId="4433" xr:uid="{00000000-0005-0000-0000-000048D00000}"/>
    <cellStyle name="Normal 3 2 5 3 2 2" xfId="8819" xr:uid="{00000000-0005-0000-0000-000049D00000}"/>
    <cellStyle name="Normal 3 2 5 3 2 2 2" xfId="17704" xr:uid="{00000000-0005-0000-0000-00004AD00000}"/>
    <cellStyle name="Normal 3 2 5 3 2 2 2 2" xfId="55568" xr:uid="{00000000-0005-0000-0000-00004BD00000}"/>
    <cellStyle name="Normal 3 2 5 3 2 2 3" xfId="35201" xr:uid="{00000000-0005-0000-0000-00004CD00000}"/>
    <cellStyle name="Normal 3 2 5 3 2 2_Tabell 6a K" xfId="22884" xr:uid="{00000000-0005-0000-0000-00004DD00000}"/>
    <cellStyle name="Normal 3 2 5 3 2 3" xfId="13318" xr:uid="{00000000-0005-0000-0000-00004ED00000}"/>
    <cellStyle name="Normal 3 2 5 3 2 4" xfId="30815" xr:uid="{00000000-0005-0000-0000-00004FD00000}"/>
    <cellStyle name="Normal 3 2 5 3 2_Tabell 6a K" xfId="23880" xr:uid="{00000000-0005-0000-0000-000050D00000}"/>
    <cellStyle name="Normal 3 2 5 3 3" xfId="6626" xr:uid="{00000000-0005-0000-0000-000051D00000}"/>
    <cellStyle name="Normal 3 2 5 3 3 2" xfId="15511" xr:uid="{00000000-0005-0000-0000-000052D00000}"/>
    <cellStyle name="Normal 3 2 5 3 3 2 2" xfId="55569" xr:uid="{00000000-0005-0000-0000-000053D00000}"/>
    <cellStyle name="Normal 3 2 5 3 3 3" xfId="33008" xr:uid="{00000000-0005-0000-0000-000054D00000}"/>
    <cellStyle name="Normal 3 2 5 3 3_Tabell 6a K" xfId="21507" xr:uid="{00000000-0005-0000-0000-000055D00000}"/>
    <cellStyle name="Normal 3 2 5 3 4" xfId="11126" xr:uid="{00000000-0005-0000-0000-000056D00000}"/>
    <cellStyle name="Normal 3 2 5 3 5" xfId="28623" xr:uid="{00000000-0005-0000-0000-000057D00000}"/>
    <cellStyle name="Normal 3 2 5 3_Tabell 6a K" xfId="22327" xr:uid="{00000000-0005-0000-0000-000058D00000}"/>
    <cellStyle name="Normal 3 2 5 4" xfId="2586" xr:uid="{00000000-0005-0000-0000-000059D00000}"/>
    <cellStyle name="Normal 3 2 5 4 2" xfId="6972" xr:uid="{00000000-0005-0000-0000-00005AD00000}"/>
    <cellStyle name="Normal 3 2 5 4 2 2" xfId="15857" xr:uid="{00000000-0005-0000-0000-00005BD00000}"/>
    <cellStyle name="Normal 3 2 5 4 2 2 2" xfId="55570" xr:uid="{00000000-0005-0000-0000-00005CD00000}"/>
    <cellStyle name="Normal 3 2 5 4 2 3" xfId="33354" xr:uid="{00000000-0005-0000-0000-00005DD00000}"/>
    <cellStyle name="Normal 3 2 5 4 2_Tabell 6a K" xfId="26114" xr:uid="{00000000-0005-0000-0000-00005ED00000}"/>
    <cellStyle name="Normal 3 2 5 4 3" xfId="11471" xr:uid="{00000000-0005-0000-0000-00005FD00000}"/>
    <cellStyle name="Normal 3 2 5 4 4" xfId="28968" xr:uid="{00000000-0005-0000-0000-000060D00000}"/>
    <cellStyle name="Normal 3 2 5 4_Tabell 6a K" xfId="23410" xr:uid="{00000000-0005-0000-0000-000061D00000}"/>
    <cellStyle name="Normal 3 2 5 5" xfId="4779" xr:uid="{00000000-0005-0000-0000-000062D00000}"/>
    <cellStyle name="Normal 3 2 5 5 2" xfId="13664" xr:uid="{00000000-0005-0000-0000-000063D00000}"/>
    <cellStyle name="Normal 3 2 5 5 2 2" xfId="55571" xr:uid="{00000000-0005-0000-0000-000064D00000}"/>
    <cellStyle name="Normal 3 2 5 5 3" xfId="31161" xr:uid="{00000000-0005-0000-0000-000065D00000}"/>
    <cellStyle name="Normal 3 2 5 5_Tabell 6a K" xfId="21444" xr:uid="{00000000-0005-0000-0000-000066D00000}"/>
    <cellStyle name="Normal 3 2 5 6" xfId="9279" xr:uid="{00000000-0005-0000-0000-000067D00000}"/>
    <cellStyle name="Normal 3 2 5 7" xfId="26776" xr:uid="{00000000-0005-0000-0000-000068D00000}"/>
    <cellStyle name="Normal 3 2 5 8" xfId="55572" xr:uid="{00000000-0005-0000-0000-000069D00000}"/>
    <cellStyle name="Normal 3 2 5_Tabell 6a K" xfId="19274" xr:uid="{00000000-0005-0000-0000-00006AD00000}"/>
    <cellStyle name="Normal 3 2 6" xfId="606" xr:uid="{00000000-0005-0000-0000-00006BD00000}"/>
    <cellStyle name="Normal 3 2 6 2" xfId="2243" xr:uid="{00000000-0005-0000-0000-00006CD00000}"/>
    <cellStyle name="Normal 3 2 6 2 2" xfId="4435" xr:uid="{00000000-0005-0000-0000-00006DD00000}"/>
    <cellStyle name="Normal 3 2 6 2 2 2" xfId="8821" xr:uid="{00000000-0005-0000-0000-00006ED00000}"/>
    <cellStyle name="Normal 3 2 6 2 2 2 2" xfId="17706" xr:uid="{00000000-0005-0000-0000-00006FD00000}"/>
    <cellStyle name="Normal 3 2 6 2 2 2 2 2" xfId="55573" xr:uid="{00000000-0005-0000-0000-000070D00000}"/>
    <cellStyle name="Normal 3 2 6 2 2 2 3" xfId="35203" xr:uid="{00000000-0005-0000-0000-000071D00000}"/>
    <cellStyle name="Normal 3 2 6 2 2 2_Tabell 6a K" xfId="17801" xr:uid="{00000000-0005-0000-0000-000072D00000}"/>
    <cellStyle name="Normal 3 2 6 2 2 3" xfId="13320" xr:uid="{00000000-0005-0000-0000-000073D00000}"/>
    <cellStyle name="Normal 3 2 6 2 2 4" xfId="30817" xr:uid="{00000000-0005-0000-0000-000074D00000}"/>
    <cellStyle name="Normal 3 2 6 2 2_Tabell 6a K" xfId="25055" xr:uid="{00000000-0005-0000-0000-000075D00000}"/>
    <cellStyle name="Normal 3 2 6 2 3" xfId="6628" xr:uid="{00000000-0005-0000-0000-000076D00000}"/>
    <cellStyle name="Normal 3 2 6 2 3 2" xfId="15513" xr:uid="{00000000-0005-0000-0000-000077D00000}"/>
    <cellStyle name="Normal 3 2 6 2 3 2 2" xfId="55574" xr:uid="{00000000-0005-0000-0000-000078D00000}"/>
    <cellStyle name="Normal 3 2 6 2 3 3" xfId="33010" xr:uid="{00000000-0005-0000-0000-000079D00000}"/>
    <cellStyle name="Normal 3 2 6 2 3_Tabell 6a K" xfId="22339" xr:uid="{00000000-0005-0000-0000-00007AD00000}"/>
    <cellStyle name="Normal 3 2 6 2 4" xfId="11128" xr:uid="{00000000-0005-0000-0000-00007BD00000}"/>
    <cellStyle name="Normal 3 2 6 2 5" xfId="28625" xr:uid="{00000000-0005-0000-0000-00007CD00000}"/>
    <cellStyle name="Normal 3 2 6 2_Tabell 6a K" xfId="26051" xr:uid="{00000000-0005-0000-0000-00007DD00000}"/>
    <cellStyle name="Normal 3 2 6 3" xfId="2798" xr:uid="{00000000-0005-0000-0000-00007ED00000}"/>
    <cellStyle name="Normal 3 2 6 3 2" xfId="7184" xr:uid="{00000000-0005-0000-0000-00007FD00000}"/>
    <cellStyle name="Normal 3 2 6 3 2 2" xfId="16069" xr:uid="{00000000-0005-0000-0000-000080D00000}"/>
    <cellStyle name="Normal 3 2 6 3 2 2 2" xfId="55575" xr:uid="{00000000-0005-0000-0000-000081D00000}"/>
    <cellStyle name="Normal 3 2 6 3 2 3" xfId="33566" xr:uid="{00000000-0005-0000-0000-000082D00000}"/>
    <cellStyle name="Normal 3 2 6 3 2_Tabell 6a K" xfId="22530" xr:uid="{00000000-0005-0000-0000-000083D00000}"/>
    <cellStyle name="Normal 3 2 6 3 3" xfId="11683" xr:uid="{00000000-0005-0000-0000-000084D00000}"/>
    <cellStyle name="Normal 3 2 6 3 4" xfId="29180" xr:uid="{00000000-0005-0000-0000-000085D00000}"/>
    <cellStyle name="Normal 3 2 6 3_Tabell 6a K" xfId="19396" xr:uid="{00000000-0005-0000-0000-000086D00000}"/>
    <cellStyle name="Normal 3 2 6 4" xfId="4991" xr:uid="{00000000-0005-0000-0000-000087D00000}"/>
    <cellStyle name="Normal 3 2 6 4 2" xfId="13876" xr:uid="{00000000-0005-0000-0000-000088D00000}"/>
    <cellStyle name="Normal 3 2 6 4 2 2" xfId="55576" xr:uid="{00000000-0005-0000-0000-000089D00000}"/>
    <cellStyle name="Normal 3 2 6 4 3" xfId="31373" xr:uid="{00000000-0005-0000-0000-00008AD00000}"/>
    <cellStyle name="Normal 3 2 6 4_Tabell 6a K" xfId="20478" xr:uid="{00000000-0005-0000-0000-00008BD00000}"/>
    <cellStyle name="Normal 3 2 6 5" xfId="9491" xr:uid="{00000000-0005-0000-0000-00008CD00000}"/>
    <cellStyle name="Normal 3 2 6 6" xfId="26988" xr:uid="{00000000-0005-0000-0000-00008DD00000}"/>
    <cellStyle name="Normal 3 2 6_Tabell 6a K" xfId="24499" xr:uid="{00000000-0005-0000-0000-00008ED00000}"/>
    <cellStyle name="Normal 3 2 7" xfId="1030" xr:uid="{00000000-0005-0000-0000-00008FD00000}"/>
    <cellStyle name="Normal 3 2 7 2" xfId="2244" xr:uid="{00000000-0005-0000-0000-000090D00000}"/>
    <cellStyle name="Normal 3 2 7 2 2" xfId="4436" xr:uid="{00000000-0005-0000-0000-000091D00000}"/>
    <cellStyle name="Normal 3 2 7 2 2 2" xfId="8822" xr:uid="{00000000-0005-0000-0000-000092D00000}"/>
    <cellStyle name="Normal 3 2 7 2 2 2 2" xfId="17707" xr:uid="{00000000-0005-0000-0000-000093D00000}"/>
    <cellStyle name="Normal 3 2 7 2 2 2 2 2" xfId="55577" xr:uid="{00000000-0005-0000-0000-000094D00000}"/>
    <cellStyle name="Normal 3 2 7 2 2 2 3" xfId="35204" xr:uid="{00000000-0005-0000-0000-000095D00000}"/>
    <cellStyle name="Normal 3 2 7 2 2 2_Tabell 6a K" xfId="20294" xr:uid="{00000000-0005-0000-0000-000096D00000}"/>
    <cellStyle name="Normal 3 2 7 2 2 3" xfId="13321" xr:uid="{00000000-0005-0000-0000-000097D00000}"/>
    <cellStyle name="Normal 3 2 7 2 2 4" xfId="30818" xr:uid="{00000000-0005-0000-0000-000098D00000}"/>
    <cellStyle name="Normal 3 2 7 2 2_Tabell 6a K" xfId="21708" xr:uid="{00000000-0005-0000-0000-000099D00000}"/>
    <cellStyle name="Normal 3 2 7 2 3" xfId="6629" xr:uid="{00000000-0005-0000-0000-00009AD00000}"/>
    <cellStyle name="Normal 3 2 7 2 3 2" xfId="15514" xr:uid="{00000000-0005-0000-0000-00009BD00000}"/>
    <cellStyle name="Normal 3 2 7 2 3 2 2" xfId="55578" xr:uid="{00000000-0005-0000-0000-00009CD00000}"/>
    <cellStyle name="Normal 3 2 7 2 3 3" xfId="33011" xr:uid="{00000000-0005-0000-0000-00009DD00000}"/>
    <cellStyle name="Normal 3 2 7 2 3_Tabell 6a K" xfId="19300" xr:uid="{00000000-0005-0000-0000-00009ED00000}"/>
    <cellStyle name="Normal 3 2 7 2 4" xfId="11129" xr:uid="{00000000-0005-0000-0000-00009FD00000}"/>
    <cellStyle name="Normal 3 2 7 2 5" xfId="28626" xr:uid="{00000000-0005-0000-0000-0000A0D00000}"/>
    <cellStyle name="Normal 3 2 7 2_Tabell 6a K" xfId="21179" xr:uid="{00000000-0005-0000-0000-0000A1D00000}"/>
    <cellStyle name="Normal 3 2 7 3" xfId="3222" xr:uid="{00000000-0005-0000-0000-0000A2D00000}"/>
    <cellStyle name="Normal 3 2 7 3 2" xfId="7608" xr:uid="{00000000-0005-0000-0000-0000A3D00000}"/>
    <cellStyle name="Normal 3 2 7 3 2 2" xfId="16493" xr:uid="{00000000-0005-0000-0000-0000A4D00000}"/>
    <cellStyle name="Normal 3 2 7 3 2 2 2" xfId="55579" xr:uid="{00000000-0005-0000-0000-0000A5D00000}"/>
    <cellStyle name="Normal 3 2 7 3 2 3" xfId="33990" xr:uid="{00000000-0005-0000-0000-0000A6D00000}"/>
    <cellStyle name="Normal 3 2 7 3 2_Tabell 6a K" xfId="23133" xr:uid="{00000000-0005-0000-0000-0000A7D00000}"/>
    <cellStyle name="Normal 3 2 7 3 3" xfId="12107" xr:uid="{00000000-0005-0000-0000-0000A8D00000}"/>
    <cellStyle name="Normal 3 2 7 3 4" xfId="29604" xr:uid="{00000000-0005-0000-0000-0000A9D00000}"/>
    <cellStyle name="Normal 3 2 7 3_Tabell 6a K" xfId="24292" xr:uid="{00000000-0005-0000-0000-0000AAD00000}"/>
    <cellStyle name="Normal 3 2 7 4" xfId="5415" xr:uid="{00000000-0005-0000-0000-0000ABD00000}"/>
    <cellStyle name="Normal 3 2 7 4 2" xfId="14300" xr:uid="{00000000-0005-0000-0000-0000ACD00000}"/>
    <cellStyle name="Normal 3 2 7 4 2 2" xfId="55580" xr:uid="{00000000-0005-0000-0000-0000ADD00000}"/>
    <cellStyle name="Normal 3 2 7 4 3" xfId="31797" xr:uid="{00000000-0005-0000-0000-0000AED00000}"/>
    <cellStyle name="Normal 3 2 7 4_Tabell 6a K" xfId="23614" xr:uid="{00000000-0005-0000-0000-0000AFD00000}"/>
    <cellStyle name="Normal 3 2 7 5" xfId="9915" xr:uid="{00000000-0005-0000-0000-0000B0D00000}"/>
    <cellStyle name="Normal 3 2 7 6" xfId="27412" xr:uid="{00000000-0005-0000-0000-0000B1D00000}"/>
    <cellStyle name="Normal 3 2 7_Tabell 6a K" xfId="19270" xr:uid="{00000000-0005-0000-0000-0000B2D00000}"/>
    <cellStyle name="Normal 3 2 8" xfId="2225" xr:uid="{00000000-0005-0000-0000-0000B3D00000}"/>
    <cellStyle name="Normal 3 2 8 2" xfId="4417" xr:uid="{00000000-0005-0000-0000-0000B4D00000}"/>
    <cellStyle name="Normal 3 2 8 2 2" xfId="8803" xr:uid="{00000000-0005-0000-0000-0000B5D00000}"/>
    <cellStyle name="Normal 3 2 8 2 2 2" xfId="17688" xr:uid="{00000000-0005-0000-0000-0000B6D00000}"/>
    <cellStyle name="Normal 3 2 8 2 2 2 2" xfId="55581" xr:uid="{00000000-0005-0000-0000-0000B7D00000}"/>
    <cellStyle name="Normal 3 2 8 2 2 3" xfId="35185" xr:uid="{00000000-0005-0000-0000-0000B8D00000}"/>
    <cellStyle name="Normal 3 2 8 2 2_Tabell 6a K" xfId="19803" xr:uid="{00000000-0005-0000-0000-0000B9D00000}"/>
    <cellStyle name="Normal 3 2 8 2 3" xfId="13302" xr:uid="{00000000-0005-0000-0000-0000BAD00000}"/>
    <cellStyle name="Normal 3 2 8 2 4" xfId="30799" xr:uid="{00000000-0005-0000-0000-0000BBD00000}"/>
    <cellStyle name="Normal 3 2 8 2_Tabell 6a K" xfId="20635" xr:uid="{00000000-0005-0000-0000-0000BCD00000}"/>
    <cellStyle name="Normal 3 2 8 3" xfId="6610" xr:uid="{00000000-0005-0000-0000-0000BDD00000}"/>
    <cellStyle name="Normal 3 2 8 3 2" xfId="15495" xr:uid="{00000000-0005-0000-0000-0000BED00000}"/>
    <cellStyle name="Normal 3 2 8 3 2 2" xfId="55582" xr:uid="{00000000-0005-0000-0000-0000BFD00000}"/>
    <cellStyle name="Normal 3 2 8 3 3" xfId="32992" xr:uid="{00000000-0005-0000-0000-0000C0D00000}"/>
    <cellStyle name="Normal 3 2 8 3_Tabell 6a K" xfId="19831" xr:uid="{00000000-0005-0000-0000-0000C1D00000}"/>
    <cellStyle name="Normal 3 2 8 4" xfId="11110" xr:uid="{00000000-0005-0000-0000-0000C2D00000}"/>
    <cellStyle name="Normal 3 2 8 5" xfId="28607" xr:uid="{00000000-0005-0000-0000-0000C3D00000}"/>
    <cellStyle name="Normal 3 2 8_Tabell 6a K" xfId="17862" xr:uid="{00000000-0005-0000-0000-0000C4D00000}"/>
    <cellStyle name="Normal 3 2 9" xfId="2374" xr:uid="{00000000-0005-0000-0000-0000C5D00000}"/>
    <cellStyle name="Normal 3 2 9 2" xfId="6760" xr:uid="{00000000-0005-0000-0000-0000C6D00000}"/>
    <cellStyle name="Normal 3 2 9 2 2" xfId="15645" xr:uid="{00000000-0005-0000-0000-0000C7D00000}"/>
    <cellStyle name="Normal 3 2 9 2 2 2" xfId="55583" xr:uid="{00000000-0005-0000-0000-0000C8D00000}"/>
    <cellStyle name="Normal 3 2 9 2 3" xfId="33142" xr:uid="{00000000-0005-0000-0000-0000C9D00000}"/>
    <cellStyle name="Normal 3 2 9 2_Tabell 6a K" xfId="20245" xr:uid="{00000000-0005-0000-0000-0000CAD00000}"/>
    <cellStyle name="Normal 3 2 9 3" xfId="11259" xr:uid="{00000000-0005-0000-0000-0000CBD00000}"/>
    <cellStyle name="Normal 3 2 9 4" xfId="28756" xr:uid="{00000000-0005-0000-0000-0000CCD00000}"/>
    <cellStyle name="Normal 3 2 9_Tabell 6a K" xfId="21522" xr:uid="{00000000-0005-0000-0000-0000CDD00000}"/>
    <cellStyle name="Normal 3 2_Tabell 6a K" xfId="17924" xr:uid="{00000000-0005-0000-0000-0000CED00000}"/>
    <cellStyle name="Normal 3 20" xfId="26514" xr:uid="{00000000-0005-0000-0000-0000CFD00000}"/>
    <cellStyle name="Normal 3 21" xfId="26525" xr:uid="{00000000-0005-0000-0000-0000D0D00000}"/>
    <cellStyle name="Normal 3 22" xfId="35297" xr:uid="{00000000-0005-0000-0000-0000D1D00000}"/>
    <cellStyle name="Normal 3 23" xfId="35314" xr:uid="{00000000-0005-0000-0000-0000D2D00000}"/>
    <cellStyle name="Normal 3 24" xfId="35322" xr:uid="{00000000-0005-0000-0000-0000D3D00000}"/>
    <cellStyle name="Normal 3 25" xfId="35310" xr:uid="{00000000-0005-0000-0000-0000D4D00000}"/>
    <cellStyle name="Normal 3 26" xfId="35331" xr:uid="{00000000-0005-0000-0000-0000D5D00000}"/>
    <cellStyle name="Normal 3 27" xfId="35335" xr:uid="{00000000-0005-0000-0000-0000D6D00000}"/>
    <cellStyle name="Normal 3 28" xfId="35304" xr:uid="{00000000-0005-0000-0000-0000D7D00000}"/>
    <cellStyle name="Normal 3 29" xfId="35316" xr:uid="{00000000-0005-0000-0000-0000D8D00000}"/>
    <cellStyle name="Normal 3 3" xfId="149" xr:uid="{00000000-0005-0000-0000-0000D9D00000}"/>
    <cellStyle name="Normal 3 3 10" xfId="55584" xr:uid="{00000000-0005-0000-0000-0000DAD00000}"/>
    <cellStyle name="Normal 3 3 2" xfId="466" xr:uid="{00000000-0005-0000-0000-0000DBD00000}"/>
    <cellStyle name="Normal 3 3 2 2" xfId="890" xr:uid="{00000000-0005-0000-0000-0000DCD00000}"/>
    <cellStyle name="Normal 3 3 2 2 2" xfId="2247" xr:uid="{00000000-0005-0000-0000-0000DDD00000}"/>
    <cellStyle name="Normal 3 3 2 2 2 2" xfId="4439" xr:uid="{00000000-0005-0000-0000-0000DED00000}"/>
    <cellStyle name="Normal 3 3 2 2 2 2 2" xfId="8825" xr:uid="{00000000-0005-0000-0000-0000DFD00000}"/>
    <cellStyle name="Normal 3 3 2 2 2 2 2 2" xfId="17710" xr:uid="{00000000-0005-0000-0000-0000E0D00000}"/>
    <cellStyle name="Normal 3 3 2 2 2 2 2 2 2" xfId="55585" xr:uid="{00000000-0005-0000-0000-0000E1D00000}"/>
    <cellStyle name="Normal 3 3 2 2 2 2 2 3" xfId="35207" xr:uid="{00000000-0005-0000-0000-0000E2D00000}"/>
    <cellStyle name="Normal 3 3 2 2 2 2 2_Tabell 6a K" xfId="22045" xr:uid="{00000000-0005-0000-0000-0000E3D00000}"/>
    <cellStyle name="Normal 3 3 2 2 2 2 3" xfId="13324" xr:uid="{00000000-0005-0000-0000-0000E4D00000}"/>
    <cellStyle name="Normal 3 3 2 2 2 2 4" xfId="30821" xr:uid="{00000000-0005-0000-0000-0000E5D00000}"/>
    <cellStyle name="Normal 3 3 2 2 2 2_Tabell 6a K" xfId="21973" xr:uid="{00000000-0005-0000-0000-0000E6D00000}"/>
    <cellStyle name="Normal 3 3 2 2 2 3" xfId="6632" xr:uid="{00000000-0005-0000-0000-0000E7D00000}"/>
    <cellStyle name="Normal 3 3 2 2 2 3 2" xfId="15517" xr:uid="{00000000-0005-0000-0000-0000E8D00000}"/>
    <cellStyle name="Normal 3 3 2 2 2 3 2 2" xfId="55586" xr:uid="{00000000-0005-0000-0000-0000E9D00000}"/>
    <cellStyle name="Normal 3 3 2 2 2 3 3" xfId="33014" xr:uid="{00000000-0005-0000-0000-0000EAD00000}"/>
    <cellStyle name="Normal 3 3 2 2 2 3_Tabell 6a K" xfId="21548" xr:uid="{00000000-0005-0000-0000-0000EBD00000}"/>
    <cellStyle name="Normal 3 3 2 2 2 4" xfId="11132" xr:uid="{00000000-0005-0000-0000-0000ECD00000}"/>
    <cellStyle name="Normal 3 3 2 2 2 5" xfId="28629" xr:uid="{00000000-0005-0000-0000-0000EDD00000}"/>
    <cellStyle name="Normal 3 3 2 2 2_Tabell 6a K" xfId="24976" xr:uid="{00000000-0005-0000-0000-0000EED00000}"/>
    <cellStyle name="Normal 3 3 2 2 3" xfId="3082" xr:uid="{00000000-0005-0000-0000-0000EFD00000}"/>
    <cellStyle name="Normal 3 3 2 2 3 2" xfId="7468" xr:uid="{00000000-0005-0000-0000-0000F0D00000}"/>
    <cellStyle name="Normal 3 3 2 2 3 2 2" xfId="16353" xr:uid="{00000000-0005-0000-0000-0000F1D00000}"/>
    <cellStyle name="Normal 3 3 2 2 3 2 2 2" xfId="55587" xr:uid="{00000000-0005-0000-0000-0000F2D00000}"/>
    <cellStyle name="Normal 3 3 2 2 3 2 3" xfId="33850" xr:uid="{00000000-0005-0000-0000-0000F3D00000}"/>
    <cellStyle name="Normal 3 3 2 2 3 2_Tabell 6a K" xfId="25150" xr:uid="{00000000-0005-0000-0000-0000F4D00000}"/>
    <cellStyle name="Normal 3 3 2 2 3 3" xfId="11967" xr:uid="{00000000-0005-0000-0000-0000F5D00000}"/>
    <cellStyle name="Normal 3 3 2 2 3 4" xfId="29464" xr:uid="{00000000-0005-0000-0000-0000F6D00000}"/>
    <cellStyle name="Normal 3 3 2 2 3_Tabell 6a K" xfId="18582" xr:uid="{00000000-0005-0000-0000-0000F7D00000}"/>
    <cellStyle name="Normal 3 3 2 2 4" xfId="5275" xr:uid="{00000000-0005-0000-0000-0000F8D00000}"/>
    <cellStyle name="Normal 3 3 2 2 4 2" xfId="14160" xr:uid="{00000000-0005-0000-0000-0000F9D00000}"/>
    <cellStyle name="Normal 3 3 2 2 4 2 2" xfId="55588" xr:uid="{00000000-0005-0000-0000-0000FAD00000}"/>
    <cellStyle name="Normal 3 3 2 2 4 3" xfId="31657" xr:uid="{00000000-0005-0000-0000-0000FBD00000}"/>
    <cellStyle name="Normal 3 3 2 2 4_Tabell 6a K" xfId="23055" xr:uid="{00000000-0005-0000-0000-0000FCD00000}"/>
    <cellStyle name="Normal 3 3 2 2 5" xfId="9775" xr:uid="{00000000-0005-0000-0000-0000FDD00000}"/>
    <cellStyle name="Normal 3 3 2 2 6" xfId="27272" xr:uid="{00000000-0005-0000-0000-0000FED00000}"/>
    <cellStyle name="Normal 3 3 2 2_Tabell 6a K" xfId="18072" xr:uid="{00000000-0005-0000-0000-0000FFD00000}"/>
    <cellStyle name="Normal 3 3 2 3" xfId="2246" xr:uid="{00000000-0005-0000-0000-000000D10000}"/>
    <cellStyle name="Normal 3 3 2 3 2" xfId="4438" xr:uid="{00000000-0005-0000-0000-000001D10000}"/>
    <cellStyle name="Normal 3 3 2 3 2 2" xfId="8824" xr:uid="{00000000-0005-0000-0000-000002D10000}"/>
    <cellStyle name="Normal 3 3 2 3 2 2 2" xfId="17709" xr:uid="{00000000-0005-0000-0000-000003D10000}"/>
    <cellStyle name="Normal 3 3 2 3 2 2 2 2" xfId="55589" xr:uid="{00000000-0005-0000-0000-000004D10000}"/>
    <cellStyle name="Normal 3 3 2 3 2 2 3" xfId="35206" xr:uid="{00000000-0005-0000-0000-000005D10000}"/>
    <cellStyle name="Normal 3 3 2 3 2 2_Tabell 6a K" xfId="24145" xr:uid="{00000000-0005-0000-0000-000006D10000}"/>
    <cellStyle name="Normal 3 3 2 3 2 3" xfId="13323" xr:uid="{00000000-0005-0000-0000-000007D10000}"/>
    <cellStyle name="Normal 3 3 2 3 2 4" xfId="30820" xr:uid="{00000000-0005-0000-0000-000008D10000}"/>
    <cellStyle name="Normal 3 3 2 3 2_Tabell 6a K" xfId="19537" xr:uid="{00000000-0005-0000-0000-000009D10000}"/>
    <cellStyle name="Normal 3 3 2 3 3" xfId="6631" xr:uid="{00000000-0005-0000-0000-00000AD10000}"/>
    <cellStyle name="Normal 3 3 2 3 3 2" xfId="15516" xr:uid="{00000000-0005-0000-0000-00000BD10000}"/>
    <cellStyle name="Normal 3 3 2 3 3 2 2" xfId="55590" xr:uid="{00000000-0005-0000-0000-00000CD10000}"/>
    <cellStyle name="Normal 3 3 2 3 3 3" xfId="33013" xr:uid="{00000000-0005-0000-0000-00000DD10000}"/>
    <cellStyle name="Normal 3 3 2 3 3_Tabell 6a K" xfId="18333" xr:uid="{00000000-0005-0000-0000-00000ED10000}"/>
    <cellStyle name="Normal 3 3 2 3 4" xfId="11131" xr:uid="{00000000-0005-0000-0000-00000FD10000}"/>
    <cellStyle name="Normal 3 3 2 3 5" xfId="28628" xr:uid="{00000000-0005-0000-0000-000010D10000}"/>
    <cellStyle name="Normal 3 3 2 3_Tabell 6a K" xfId="19009" xr:uid="{00000000-0005-0000-0000-000011D10000}"/>
    <cellStyle name="Normal 3 3 2 4" xfId="2658" xr:uid="{00000000-0005-0000-0000-000012D10000}"/>
    <cellStyle name="Normal 3 3 2 4 2" xfId="7044" xr:uid="{00000000-0005-0000-0000-000013D10000}"/>
    <cellStyle name="Normal 3 3 2 4 2 2" xfId="15929" xr:uid="{00000000-0005-0000-0000-000014D10000}"/>
    <cellStyle name="Normal 3 3 2 4 2 2 2" xfId="55591" xr:uid="{00000000-0005-0000-0000-000015D10000}"/>
    <cellStyle name="Normal 3 3 2 4 2 3" xfId="33426" xr:uid="{00000000-0005-0000-0000-000016D10000}"/>
    <cellStyle name="Normal 3 3 2 4 2_Tabell 6a K" xfId="23932" xr:uid="{00000000-0005-0000-0000-000017D10000}"/>
    <cellStyle name="Normal 3 3 2 4 3" xfId="11543" xr:uid="{00000000-0005-0000-0000-000018D10000}"/>
    <cellStyle name="Normal 3 3 2 4 4" xfId="29040" xr:uid="{00000000-0005-0000-0000-000019D10000}"/>
    <cellStyle name="Normal 3 3 2 4_Tabell 6a K" xfId="17975" xr:uid="{00000000-0005-0000-0000-00001AD10000}"/>
    <cellStyle name="Normal 3 3 2 5" xfId="4851" xr:uid="{00000000-0005-0000-0000-00001BD10000}"/>
    <cellStyle name="Normal 3 3 2 5 2" xfId="13736" xr:uid="{00000000-0005-0000-0000-00001CD10000}"/>
    <cellStyle name="Normal 3 3 2 5 2 2" xfId="55592" xr:uid="{00000000-0005-0000-0000-00001DD10000}"/>
    <cellStyle name="Normal 3 3 2 5 3" xfId="31233" xr:uid="{00000000-0005-0000-0000-00001ED10000}"/>
    <cellStyle name="Normal 3 3 2 5_Tabell 6a K" xfId="25224" xr:uid="{00000000-0005-0000-0000-00001FD10000}"/>
    <cellStyle name="Normal 3 3 2 6" xfId="9351" xr:uid="{00000000-0005-0000-0000-000020D10000}"/>
    <cellStyle name="Normal 3 3 2 7" xfId="26848" xr:uid="{00000000-0005-0000-0000-000021D10000}"/>
    <cellStyle name="Normal 3 3 2 8" xfId="55593" xr:uid="{00000000-0005-0000-0000-000022D10000}"/>
    <cellStyle name="Normal 3 3 2_Tabell 6a K" xfId="20884" xr:uid="{00000000-0005-0000-0000-000023D10000}"/>
    <cellStyle name="Normal 3 3 3" xfId="678" xr:uid="{00000000-0005-0000-0000-000024D10000}"/>
    <cellStyle name="Normal 3 3 3 2" xfId="2248" xr:uid="{00000000-0005-0000-0000-000025D10000}"/>
    <cellStyle name="Normal 3 3 3 2 2" xfId="4440" xr:uid="{00000000-0005-0000-0000-000026D10000}"/>
    <cellStyle name="Normal 3 3 3 2 2 2" xfId="8826" xr:uid="{00000000-0005-0000-0000-000027D10000}"/>
    <cellStyle name="Normal 3 3 3 2 2 2 2" xfId="17711" xr:uid="{00000000-0005-0000-0000-000028D10000}"/>
    <cellStyle name="Normal 3 3 3 2 2 2 2 2" xfId="55594" xr:uid="{00000000-0005-0000-0000-000029D10000}"/>
    <cellStyle name="Normal 3 3 3 2 2 2 3" xfId="35208" xr:uid="{00000000-0005-0000-0000-00002AD10000}"/>
    <cellStyle name="Normal 3 3 3 2 2 2_Tabell 6a K" xfId="23077" xr:uid="{00000000-0005-0000-0000-00002BD10000}"/>
    <cellStyle name="Normal 3 3 3 2 2 3" xfId="13325" xr:uid="{00000000-0005-0000-0000-00002CD10000}"/>
    <cellStyle name="Normal 3 3 3 2 2 4" xfId="30822" xr:uid="{00000000-0005-0000-0000-00002DD10000}"/>
    <cellStyle name="Normal 3 3 3 2 2_Tabell 6a K" xfId="26316" xr:uid="{00000000-0005-0000-0000-00002ED10000}"/>
    <cellStyle name="Normal 3 3 3 2 3" xfId="6633" xr:uid="{00000000-0005-0000-0000-00002FD10000}"/>
    <cellStyle name="Normal 3 3 3 2 3 2" xfId="15518" xr:uid="{00000000-0005-0000-0000-000030D10000}"/>
    <cellStyle name="Normal 3 3 3 2 3 2 2" xfId="55595" xr:uid="{00000000-0005-0000-0000-000031D10000}"/>
    <cellStyle name="Normal 3 3 3 2 3 3" xfId="33015" xr:uid="{00000000-0005-0000-0000-000032D10000}"/>
    <cellStyle name="Normal 3 3 3 2 3_Tabell 6a K" xfId="22576" xr:uid="{00000000-0005-0000-0000-000033D10000}"/>
    <cellStyle name="Normal 3 3 3 2 4" xfId="11133" xr:uid="{00000000-0005-0000-0000-000034D10000}"/>
    <cellStyle name="Normal 3 3 3 2 5" xfId="28630" xr:uid="{00000000-0005-0000-0000-000035D10000}"/>
    <cellStyle name="Normal 3 3 3 2_Tabell 6a K" xfId="22805" xr:uid="{00000000-0005-0000-0000-000036D10000}"/>
    <cellStyle name="Normal 3 3 3 3" xfId="2870" xr:uid="{00000000-0005-0000-0000-000037D10000}"/>
    <cellStyle name="Normal 3 3 3 3 2" xfId="7256" xr:uid="{00000000-0005-0000-0000-000038D10000}"/>
    <cellStyle name="Normal 3 3 3 3 2 2" xfId="16141" xr:uid="{00000000-0005-0000-0000-000039D10000}"/>
    <cellStyle name="Normal 3 3 3 3 2 2 2" xfId="55596" xr:uid="{00000000-0005-0000-0000-00003AD10000}"/>
    <cellStyle name="Normal 3 3 3 3 2 3" xfId="33638" xr:uid="{00000000-0005-0000-0000-00003BD10000}"/>
    <cellStyle name="Normal 3 3 3 3 2_Tabell 6a K" xfId="18379" xr:uid="{00000000-0005-0000-0000-00003CD10000}"/>
    <cellStyle name="Normal 3 3 3 3 3" xfId="11755" xr:uid="{00000000-0005-0000-0000-00003DD10000}"/>
    <cellStyle name="Normal 3 3 3 3 4" xfId="29252" xr:uid="{00000000-0005-0000-0000-00003ED10000}"/>
    <cellStyle name="Normal 3 3 3 3_Tabell 6a K" xfId="19923" xr:uid="{00000000-0005-0000-0000-00003FD10000}"/>
    <cellStyle name="Normal 3 3 3 4" xfId="5063" xr:uid="{00000000-0005-0000-0000-000040D10000}"/>
    <cellStyle name="Normal 3 3 3 4 2" xfId="13948" xr:uid="{00000000-0005-0000-0000-000041D10000}"/>
    <cellStyle name="Normal 3 3 3 4 2 2" xfId="55597" xr:uid="{00000000-0005-0000-0000-000042D10000}"/>
    <cellStyle name="Normal 3 3 3 4 3" xfId="31445" xr:uid="{00000000-0005-0000-0000-000043D10000}"/>
    <cellStyle name="Normal 3 3 3 4_Tabell 6a K" xfId="17921" xr:uid="{00000000-0005-0000-0000-000044D10000}"/>
    <cellStyle name="Normal 3 3 3 5" xfId="9563" xr:uid="{00000000-0005-0000-0000-000045D10000}"/>
    <cellStyle name="Normal 3 3 3 6" xfId="27060" xr:uid="{00000000-0005-0000-0000-000046D10000}"/>
    <cellStyle name="Normal 3 3 3_Tabell 6a K" xfId="18494" xr:uid="{00000000-0005-0000-0000-000047D10000}"/>
    <cellStyle name="Normal 3 3 4" xfId="1102" xr:uid="{00000000-0005-0000-0000-000048D10000}"/>
    <cellStyle name="Normal 3 3 4 2" xfId="2249" xr:uid="{00000000-0005-0000-0000-000049D10000}"/>
    <cellStyle name="Normal 3 3 4 2 2" xfId="4441" xr:uid="{00000000-0005-0000-0000-00004AD10000}"/>
    <cellStyle name="Normal 3 3 4 2 2 2" xfId="8827" xr:uid="{00000000-0005-0000-0000-00004BD10000}"/>
    <cellStyle name="Normal 3 3 4 2 2 2 2" xfId="17712" xr:uid="{00000000-0005-0000-0000-00004CD10000}"/>
    <cellStyle name="Normal 3 3 4 2 2 2 2 2" xfId="55598" xr:uid="{00000000-0005-0000-0000-00004DD10000}"/>
    <cellStyle name="Normal 3 3 4 2 2 2 3" xfId="35209" xr:uid="{00000000-0005-0000-0000-00004ED10000}"/>
    <cellStyle name="Normal 3 3 4 2 2 2_Tabell 6a K" xfId="22386" xr:uid="{00000000-0005-0000-0000-00004FD10000}"/>
    <cellStyle name="Normal 3 3 4 2 2 3" xfId="13326" xr:uid="{00000000-0005-0000-0000-000050D10000}"/>
    <cellStyle name="Normal 3 3 4 2 2 4" xfId="30823" xr:uid="{00000000-0005-0000-0000-000051D10000}"/>
    <cellStyle name="Normal 3 3 4 2 2_Tabell 6a K" xfId="22833" xr:uid="{00000000-0005-0000-0000-000052D10000}"/>
    <cellStyle name="Normal 3 3 4 2 3" xfId="6634" xr:uid="{00000000-0005-0000-0000-000053D10000}"/>
    <cellStyle name="Normal 3 3 4 2 3 2" xfId="15519" xr:uid="{00000000-0005-0000-0000-000054D10000}"/>
    <cellStyle name="Normal 3 3 4 2 3 2 2" xfId="55599" xr:uid="{00000000-0005-0000-0000-000055D10000}"/>
    <cellStyle name="Normal 3 3 4 2 3 3" xfId="33016" xr:uid="{00000000-0005-0000-0000-000056D10000}"/>
    <cellStyle name="Normal 3 3 4 2 3_Tabell 6a K" xfId="21975" xr:uid="{00000000-0005-0000-0000-000057D10000}"/>
    <cellStyle name="Normal 3 3 4 2 4" xfId="11134" xr:uid="{00000000-0005-0000-0000-000058D10000}"/>
    <cellStyle name="Normal 3 3 4 2 5" xfId="28631" xr:uid="{00000000-0005-0000-0000-000059D10000}"/>
    <cellStyle name="Normal 3 3 4 2_Tabell 6a K" xfId="24386" xr:uid="{00000000-0005-0000-0000-00005AD10000}"/>
    <cellStyle name="Normal 3 3 4 3" xfId="3294" xr:uid="{00000000-0005-0000-0000-00005BD10000}"/>
    <cellStyle name="Normal 3 3 4 3 2" xfId="7680" xr:uid="{00000000-0005-0000-0000-00005CD10000}"/>
    <cellStyle name="Normal 3 3 4 3 2 2" xfId="16565" xr:uid="{00000000-0005-0000-0000-00005DD10000}"/>
    <cellStyle name="Normal 3 3 4 3 2 2 2" xfId="55600" xr:uid="{00000000-0005-0000-0000-00005ED10000}"/>
    <cellStyle name="Normal 3 3 4 3 2 3" xfId="34062" xr:uid="{00000000-0005-0000-0000-00005FD10000}"/>
    <cellStyle name="Normal 3 3 4 3 2_Tabell 6a K" xfId="23361" xr:uid="{00000000-0005-0000-0000-000060D10000}"/>
    <cellStyle name="Normal 3 3 4 3 3" xfId="12179" xr:uid="{00000000-0005-0000-0000-000061D10000}"/>
    <cellStyle name="Normal 3 3 4 3 4" xfId="29676" xr:uid="{00000000-0005-0000-0000-000062D10000}"/>
    <cellStyle name="Normal 3 3 4 3_Tabell 6a K" xfId="18711" xr:uid="{00000000-0005-0000-0000-000063D10000}"/>
    <cellStyle name="Normal 3 3 4 4" xfId="5487" xr:uid="{00000000-0005-0000-0000-000064D10000}"/>
    <cellStyle name="Normal 3 3 4 4 2" xfId="14372" xr:uid="{00000000-0005-0000-0000-000065D10000}"/>
    <cellStyle name="Normal 3 3 4 4 2 2" xfId="55601" xr:uid="{00000000-0005-0000-0000-000066D10000}"/>
    <cellStyle name="Normal 3 3 4 4 3" xfId="31869" xr:uid="{00000000-0005-0000-0000-000067D10000}"/>
    <cellStyle name="Normal 3 3 4 4_Tabell 6a K" xfId="19554" xr:uid="{00000000-0005-0000-0000-000068D10000}"/>
    <cellStyle name="Normal 3 3 4 5" xfId="9987" xr:uid="{00000000-0005-0000-0000-000069D10000}"/>
    <cellStyle name="Normal 3 3 4 6" xfId="27484" xr:uid="{00000000-0005-0000-0000-00006AD10000}"/>
    <cellStyle name="Normal 3 3 4_Tabell 6a K" xfId="24002" xr:uid="{00000000-0005-0000-0000-00006BD10000}"/>
    <cellStyle name="Normal 3 3 5" xfId="2245" xr:uid="{00000000-0005-0000-0000-00006CD10000}"/>
    <cellStyle name="Normal 3 3 5 2" xfId="4437" xr:uid="{00000000-0005-0000-0000-00006DD10000}"/>
    <cellStyle name="Normal 3 3 5 2 2" xfId="8823" xr:uid="{00000000-0005-0000-0000-00006ED10000}"/>
    <cellStyle name="Normal 3 3 5 2 2 2" xfId="17708" xr:uid="{00000000-0005-0000-0000-00006FD10000}"/>
    <cellStyle name="Normal 3 3 5 2 2 2 2" xfId="55602" xr:uid="{00000000-0005-0000-0000-000070D10000}"/>
    <cellStyle name="Normal 3 3 5 2 2 3" xfId="35205" xr:uid="{00000000-0005-0000-0000-000071D10000}"/>
    <cellStyle name="Normal 3 3 5 2 2_Tabell 6a K" xfId="26050" xr:uid="{00000000-0005-0000-0000-000072D10000}"/>
    <cellStyle name="Normal 3 3 5 2 3" xfId="13322" xr:uid="{00000000-0005-0000-0000-000073D10000}"/>
    <cellStyle name="Normal 3 3 5 2 4" xfId="30819" xr:uid="{00000000-0005-0000-0000-000074D10000}"/>
    <cellStyle name="Normal 3 3 5 2_Tabell 6a K" xfId="25519" xr:uid="{00000000-0005-0000-0000-000075D10000}"/>
    <cellStyle name="Normal 3 3 5 3" xfId="6630" xr:uid="{00000000-0005-0000-0000-000076D10000}"/>
    <cellStyle name="Normal 3 3 5 3 2" xfId="15515" xr:uid="{00000000-0005-0000-0000-000077D10000}"/>
    <cellStyle name="Normal 3 3 5 3 2 2" xfId="55603" xr:uid="{00000000-0005-0000-0000-000078D10000}"/>
    <cellStyle name="Normal 3 3 5 3 3" xfId="33012" xr:uid="{00000000-0005-0000-0000-000079D10000}"/>
    <cellStyle name="Normal 3 3 5 3_Tabell 6a K" xfId="24636" xr:uid="{00000000-0005-0000-0000-00007AD10000}"/>
    <cellStyle name="Normal 3 3 5 4" xfId="11130" xr:uid="{00000000-0005-0000-0000-00007BD10000}"/>
    <cellStyle name="Normal 3 3 5 5" xfId="28627" xr:uid="{00000000-0005-0000-0000-00007CD10000}"/>
    <cellStyle name="Normal 3 3 5_Tabell 6a K" xfId="21440" xr:uid="{00000000-0005-0000-0000-00007DD10000}"/>
    <cellStyle name="Normal 3 3 6" xfId="2446" xr:uid="{00000000-0005-0000-0000-00007ED10000}"/>
    <cellStyle name="Normal 3 3 6 2" xfId="6832" xr:uid="{00000000-0005-0000-0000-00007FD10000}"/>
    <cellStyle name="Normal 3 3 6 2 2" xfId="15717" xr:uid="{00000000-0005-0000-0000-000080D10000}"/>
    <cellStyle name="Normal 3 3 6 2 2 2" xfId="55604" xr:uid="{00000000-0005-0000-0000-000081D10000}"/>
    <cellStyle name="Normal 3 3 6 2 3" xfId="33214" xr:uid="{00000000-0005-0000-0000-000082D10000}"/>
    <cellStyle name="Normal 3 3 6 2_Tabell 6a K" xfId="21515" xr:uid="{00000000-0005-0000-0000-000083D10000}"/>
    <cellStyle name="Normal 3 3 6 3" xfId="11331" xr:uid="{00000000-0005-0000-0000-000084D10000}"/>
    <cellStyle name="Normal 3 3 6 4" xfId="28828" xr:uid="{00000000-0005-0000-0000-000085D10000}"/>
    <cellStyle name="Normal 3 3 6_Tabell 6a K" xfId="18575" xr:uid="{00000000-0005-0000-0000-000086D10000}"/>
    <cellStyle name="Normal 3 3 7" xfId="4639" xr:uid="{00000000-0005-0000-0000-000087D10000}"/>
    <cellStyle name="Normal 3 3 7 2" xfId="13524" xr:uid="{00000000-0005-0000-0000-000088D10000}"/>
    <cellStyle name="Normal 3 3 7 3" xfId="31021" xr:uid="{00000000-0005-0000-0000-000089D10000}"/>
    <cellStyle name="Normal 3 3 7_Tabell 6a K" xfId="24446" xr:uid="{00000000-0005-0000-0000-00008AD10000}"/>
    <cellStyle name="Normal 3 3 8" xfId="254" xr:uid="{00000000-0005-0000-0000-00008BD10000}"/>
    <cellStyle name="Normal 3 3 8 2" xfId="9139" xr:uid="{00000000-0005-0000-0000-00008CD10000}"/>
    <cellStyle name="Normal 3 3 8 3" xfId="26636" xr:uid="{00000000-0005-0000-0000-00008DD10000}"/>
    <cellStyle name="Normal 3 3 8_Tabell 6a K" xfId="21780" xr:uid="{00000000-0005-0000-0000-00008ED10000}"/>
    <cellStyle name="Normal 3 3 9" xfId="55605" xr:uid="{00000000-0005-0000-0000-00008FD10000}"/>
    <cellStyle name="Normal 3 3_Tabell 6a K" xfId="23956" xr:uid="{00000000-0005-0000-0000-000090D10000}"/>
    <cellStyle name="Normal 3 30" xfId="35301" xr:uid="{00000000-0005-0000-0000-000091D10000}"/>
    <cellStyle name="Normal 3 31" xfId="35328" xr:uid="{00000000-0005-0000-0000-000092D10000}"/>
    <cellStyle name="Normal 3 32" xfId="35320" xr:uid="{00000000-0005-0000-0000-000093D10000}"/>
    <cellStyle name="Normal 3 33" xfId="35333" xr:uid="{00000000-0005-0000-0000-000094D10000}"/>
    <cellStyle name="Normal 3 34" xfId="35327" xr:uid="{00000000-0005-0000-0000-000095D10000}"/>
    <cellStyle name="Normal 3 35" xfId="35349" xr:uid="{00000000-0005-0000-0000-000096D10000}"/>
    <cellStyle name="Normal 3 36" xfId="35352" xr:uid="{00000000-0005-0000-0000-000097D10000}"/>
    <cellStyle name="Normal 3 4" xfId="141" xr:uid="{00000000-0005-0000-0000-000098D10000}"/>
    <cellStyle name="Normal 3 4 10" xfId="55606" xr:uid="{00000000-0005-0000-0000-000099D10000}"/>
    <cellStyle name="Normal 3 4 2" xfId="522" xr:uid="{00000000-0005-0000-0000-00009AD10000}"/>
    <cellStyle name="Normal 3 4 2 2" xfId="946" xr:uid="{00000000-0005-0000-0000-00009BD10000}"/>
    <cellStyle name="Normal 3 4 2 2 2" xfId="2252" xr:uid="{00000000-0005-0000-0000-00009CD10000}"/>
    <cellStyle name="Normal 3 4 2 2 2 2" xfId="4444" xr:uid="{00000000-0005-0000-0000-00009DD10000}"/>
    <cellStyle name="Normal 3 4 2 2 2 2 2" xfId="8830" xr:uid="{00000000-0005-0000-0000-00009ED10000}"/>
    <cellStyle name="Normal 3 4 2 2 2 2 2 2" xfId="17715" xr:uid="{00000000-0005-0000-0000-00009FD10000}"/>
    <cellStyle name="Normal 3 4 2 2 2 2 2 2 2" xfId="55607" xr:uid="{00000000-0005-0000-0000-0000A0D10000}"/>
    <cellStyle name="Normal 3 4 2 2 2 2 2 3" xfId="35212" xr:uid="{00000000-0005-0000-0000-0000A1D10000}"/>
    <cellStyle name="Normal 3 4 2 2 2 2 2_Tabell 6a K" xfId="18450" xr:uid="{00000000-0005-0000-0000-0000A2D10000}"/>
    <cellStyle name="Normal 3 4 2 2 2 2 3" xfId="13329" xr:uid="{00000000-0005-0000-0000-0000A3D10000}"/>
    <cellStyle name="Normal 3 4 2 2 2 2 4" xfId="30826" xr:uid="{00000000-0005-0000-0000-0000A4D10000}"/>
    <cellStyle name="Normal 3 4 2 2 2 2_Tabell 6a K" xfId="26376" xr:uid="{00000000-0005-0000-0000-0000A5D10000}"/>
    <cellStyle name="Normal 3 4 2 2 2 3" xfId="6637" xr:uid="{00000000-0005-0000-0000-0000A6D10000}"/>
    <cellStyle name="Normal 3 4 2 2 2 3 2" xfId="15522" xr:uid="{00000000-0005-0000-0000-0000A7D10000}"/>
    <cellStyle name="Normal 3 4 2 2 2 3 2 2" xfId="55608" xr:uid="{00000000-0005-0000-0000-0000A8D10000}"/>
    <cellStyle name="Normal 3 4 2 2 2 3 3" xfId="33019" xr:uid="{00000000-0005-0000-0000-0000A9D10000}"/>
    <cellStyle name="Normal 3 4 2 2 2 3_Tabell 6a K" xfId="23442" xr:uid="{00000000-0005-0000-0000-0000AAD10000}"/>
    <cellStyle name="Normal 3 4 2 2 2 4" xfId="11137" xr:uid="{00000000-0005-0000-0000-0000ABD10000}"/>
    <cellStyle name="Normal 3 4 2 2 2 5" xfId="28634" xr:uid="{00000000-0005-0000-0000-0000ACD10000}"/>
    <cellStyle name="Normal 3 4 2 2 2_Tabell 6a K" xfId="22466" xr:uid="{00000000-0005-0000-0000-0000ADD10000}"/>
    <cellStyle name="Normal 3 4 2 2 3" xfId="3138" xr:uid="{00000000-0005-0000-0000-0000AED10000}"/>
    <cellStyle name="Normal 3 4 2 2 3 2" xfId="7524" xr:uid="{00000000-0005-0000-0000-0000AFD10000}"/>
    <cellStyle name="Normal 3 4 2 2 3 2 2" xfId="16409" xr:uid="{00000000-0005-0000-0000-0000B0D10000}"/>
    <cellStyle name="Normal 3 4 2 2 3 2 2 2" xfId="55609" xr:uid="{00000000-0005-0000-0000-0000B1D10000}"/>
    <cellStyle name="Normal 3 4 2 2 3 2 3" xfId="33906" xr:uid="{00000000-0005-0000-0000-0000B2D10000}"/>
    <cellStyle name="Normal 3 4 2 2 3 2_Tabell 6a K" xfId="20043" xr:uid="{00000000-0005-0000-0000-0000B3D10000}"/>
    <cellStyle name="Normal 3 4 2 2 3 3" xfId="12023" xr:uid="{00000000-0005-0000-0000-0000B4D10000}"/>
    <cellStyle name="Normal 3 4 2 2 3 4" xfId="29520" xr:uid="{00000000-0005-0000-0000-0000B5D10000}"/>
    <cellStyle name="Normal 3 4 2 2 3_Tabell 6a K" xfId="24323" xr:uid="{00000000-0005-0000-0000-0000B6D10000}"/>
    <cellStyle name="Normal 3 4 2 2 4" xfId="5331" xr:uid="{00000000-0005-0000-0000-0000B7D10000}"/>
    <cellStyle name="Normal 3 4 2 2 4 2" xfId="14216" xr:uid="{00000000-0005-0000-0000-0000B8D10000}"/>
    <cellStyle name="Normal 3 4 2 2 4 2 2" xfId="55610" xr:uid="{00000000-0005-0000-0000-0000B9D10000}"/>
    <cellStyle name="Normal 3 4 2 2 4 3" xfId="31713" xr:uid="{00000000-0005-0000-0000-0000BAD10000}"/>
    <cellStyle name="Normal 3 4 2 2 4_Tabell 6a K" xfId="25004" xr:uid="{00000000-0005-0000-0000-0000BBD10000}"/>
    <cellStyle name="Normal 3 4 2 2 5" xfId="9831" xr:uid="{00000000-0005-0000-0000-0000BCD10000}"/>
    <cellStyle name="Normal 3 4 2 2 6" xfId="27328" xr:uid="{00000000-0005-0000-0000-0000BDD10000}"/>
    <cellStyle name="Normal 3 4 2 2_Tabell 6a K" xfId="23879" xr:uid="{00000000-0005-0000-0000-0000BED10000}"/>
    <cellStyle name="Normal 3 4 2 3" xfId="2251" xr:uid="{00000000-0005-0000-0000-0000BFD10000}"/>
    <cellStyle name="Normal 3 4 2 3 2" xfId="4443" xr:uid="{00000000-0005-0000-0000-0000C0D10000}"/>
    <cellStyle name="Normal 3 4 2 3 2 2" xfId="8829" xr:uid="{00000000-0005-0000-0000-0000C1D10000}"/>
    <cellStyle name="Normal 3 4 2 3 2 2 2" xfId="17714" xr:uid="{00000000-0005-0000-0000-0000C2D10000}"/>
    <cellStyle name="Normal 3 4 2 3 2 2 2 2" xfId="55611" xr:uid="{00000000-0005-0000-0000-0000C3D10000}"/>
    <cellStyle name="Normal 3 4 2 3 2 2 3" xfId="35211" xr:uid="{00000000-0005-0000-0000-0000C4D10000}"/>
    <cellStyle name="Normal 3 4 2 3 2 2_Tabell 6a K" xfId="18177" xr:uid="{00000000-0005-0000-0000-0000C5D10000}"/>
    <cellStyle name="Normal 3 4 2 3 2 3" xfId="13328" xr:uid="{00000000-0005-0000-0000-0000C6D10000}"/>
    <cellStyle name="Normal 3 4 2 3 2 4" xfId="30825" xr:uid="{00000000-0005-0000-0000-0000C7D10000}"/>
    <cellStyle name="Normal 3 4 2 3 2_Tabell 6a K" xfId="19805" xr:uid="{00000000-0005-0000-0000-0000C8D10000}"/>
    <cellStyle name="Normal 3 4 2 3 3" xfId="6636" xr:uid="{00000000-0005-0000-0000-0000C9D10000}"/>
    <cellStyle name="Normal 3 4 2 3 3 2" xfId="15521" xr:uid="{00000000-0005-0000-0000-0000CAD10000}"/>
    <cellStyle name="Normal 3 4 2 3 3 2 2" xfId="55612" xr:uid="{00000000-0005-0000-0000-0000CBD10000}"/>
    <cellStyle name="Normal 3 4 2 3 3 3" xfId="33018" xr:uid="{00000000-0005-0000-0000-0000CCD10000}"/>
    <cellStyle name="Normal 3 4 2 3 3_Tabell 6a K" xfId="24781" xr:uid="{00000000-0005-0000-0000-0000CDD10000}"/>
    <cellStyle name="Normal 3 4 2 3 4" xfId="11136" xr:uid="{00000000-0005-0000-0000-0000CED10000}"/>
    <cellStyle name="Normal 3 4 2 3 5" xfId="28633" xr:uid="{00000000-0005-0000-0000-0000CFD10000}"/>
    <cellStyle name="Normal 3 4 2 3_Tabell 6a K" xfId="24556" xr:uid="{00000000-0005-0000-0000-0000D0D10000}"/>
    <cellStyle name="Normal 3 4 2 4" xfId="2714" xr:uid="{00000000-0005-0000-0000-0000D1D10000}"/>
    <cellStyle name="Normal 3 4 2 4 2" xfId="7100" xr:uid="{00000000-0005-0000-0000-0000D2D10000}"/>
    <cellStyle name="Normal 3 4 2 4 2 2" xfId="15985" xr:uid="{00000000-0005-0000-0000-0000D3D10000}"/>
    <cellStyle name="Normal 3 4 2 4 2 2 2" xfId="55613" xr:uid="{00000000-0005-0000-0000-0000D4D10000}"/>
    <cellStyle name="Normal 3 4 2 4 2 3" xfId="33482" xr:uid="{00000000-0005-0000-0000-0000D5D10000}"/>
    <cellStyle name="Normal 3 4 2 4 2_Tabell 6a K" xfId="23611" xr:uid="{00000000-0005-0000-0000-0000D6D10000}"/>
    <cellStyle name="Normal 3 4 2 4 3" xfId="11599" xr:uid="{00000000-0005-0000-0000-0000D7D10000}"/>
    <cellStyle name="Normal 3 4 2 4 4" xfId="29096" xr:uid="{00000000-0005-0000-0000-0000D8D10000}"/>
    <cellStyle name="Normal 3 4 2 4_Tabell 6a K" xfId="20935" xr:uid="{00000000-0005-0000-0000-0000D9D10000}"/>
    <cellStyle name="Normal 3 4 2 5" xfId="4907" xr:uid="{00000000-0005-0000-0000-0000DAD10000}"/>
    <cellStyle name="Normal 3 4 2 5 2" xfId="13792" xr:uid="{00000000-0005-0000-0000-0000DBD10000}"/>
    <cellStyle name="Normal 3 4 2 5 2 2" xfId="55614" xr:uid="{00000000-0005-0000-0000-0000DCD10000}"/>
    <cellStyle name="Normal 3 4 2 5 3" xfId="31289" xr:uid="{00000000-0005-0000-0000-0000DDD10000}"/>
    <cellStyle name="Normal 3 4 2 5_Tabell 6a K" xfId="20663" xr:uid="{00000000-0005-0000-0000-0000DED10000}"/>
    <cellStyle name="Normal 3 4 2 6" xfId="9407" xr:uid="{00000000-0005-0000-0000-0000DFD10000}"/>
    <cellStyle name="Normal 3 4 2 7" xfId="26904" xr:uid="{00000000-0005-0000-0000-0000E0D10000}"/>
    <cellStyle name="Normal 3 4 2_Tabell 6a K" xfId="23349" xr:uid="{00000000-0005-0000-0000-0000E1D10000}"/>
    <cellStyle name="Normal 3 4 3" xfId="734" xr:uid="{00000000-0005-0000-0000-0000E2D10000}"/>
    <cellStyle name="Normal 3 4 3 2" xfId="2253" xr:uid="{00000000-0005-0000-0000-0000E3D10000}"/>
    <cellStyle name="Normal 3 4 3 2 2" xfId="4445" xr:uid="{00000000-0005-0000-0000-0000E4D10000}"/>
    <cellStyle name="Normal 3 4 3 2 2 2" xfId="8831" xr:uid="{00000000-0005-0000-0000-0000E5D10000}"/>
    <cellStyle name="Normal 3 4 3 2 2 2 2" xfId="17716" xr:uid="{00000000-0005-0000-0000-0000E6D10000}"/>
    <cellStyle name="Normal 3 4 3 2 2 2 2 2" xfId="55615" xr:uid="{00000000-0005-0000-0000-0000E7D10000}"/>
    <cellStyle name="Normal 3 4 3 2 2 2 3" xfId="35213" xr:uid="{00000000-0005-0000-0000-0000E8D10000}"/>
    <cellStyle name="Normal 3 4 3 2 2 2_Tabell 6a K" xfId="20697" xr:uid="{00000000-0005-0000-0000-0000E9D10000}"/>
    <cellStyle name="Normal 3 4 3 2 2 3" xfId="13330" xr:uid="{00000000-0005-0000-0000-0000EAD10000}"/>
    <cellStyle name="Normal 3 4 3 2 2 4" xfId="30827" xr:uid="{00000000-0005-0000-0000-0000EBD10000}"/>
    <cellStyle name="Normal 3 4 3 2 2_Tabell 6a K" xfId="22523" xr:uid="{00000000-0005-0000-0000-0000ECD10000}"/>
    <cellStyle name="Normal 3 4 3 2 3" xfId="6638" xr:uid="{00000000-0005-0000-0000-0000EDD10000}"/>
    <cellStyle name="Normal 3 4 3 2 3 2" xfId="15523" xr:uid="{00000000-0005-0000-0000-0000EED10000}"/>
    <cellStyle name="Normal 3 4 3 2 3 2 2" xfId="55616" xr:uid="{00000000-0005-0000-0000-0000EFD10000}"/>
    <cellStyle name="Normal 3 4 3 2 3 3" xfId="33020" xr:uid="{00000000-0005-0000-0000-0000F0D10000}"/>
    <cellStyle name="Normal 3 4 3 2 3_Tabell 6a K" xfId="22395" xr:uid="{00000000-0005-0000-0000-0000F1D10000}"/>
    <cellStyle name="Normal 3 4 3 2 4" xfId="11138" xr:uid="{00000000-0005-0000-0000-0000F2D10000}"/>
    <cellStyle name="Normal 3 4 3 2 5" xfId="28635" xr:uid="{00000000-0005-0000-0000-0000F3D10000}"/>
    <cellStyle name="Normal 3 4 3 2_Tabell 6a K" xfId="18336" xr:uid="{00000000-0005-0000-0000-0000F4D10000}"/>
    <cellStyle name="Normal 3 4 3 3" xfId="2926" xr:uid="{00000000-0005-0000-0000-0000F5D10000}"/>
    <cellStyle name="Normal 3 4 3 3 2" xfId="7312" xr:uid="{00000000-0005-0000-0000-0000F6D10000}"/>
    <cellStyle name="Normal 3 4 3 3 2 2" xfId="16197" xr:uid="{00000000-0005-0000-0000-0000F7D10000}"/>
    <cellStyle name="Normal 3 4 3 3 2 2 2" xfId="55617" xr:uid="{00000000-0005-0000-0000-0000F8D10000}"/>
    <cellStyle name="Normal 3 4 3 3 2 3" xfId="33694" xr:uid="{00000000-0005-0000-0000-0000F9D10000}"/>
    <cellStyle name="Normal 3 4 3 3 2_Tabell 6a K" xfId="22489" xr:uid="{00000000-0005-0000-0000-0000FAD10000}"/>
    <cellStyle name="Normal 3 4 3 3 3" xfId="11811" xr:uid="{00000000-0005-0000-0000-0000FBD10000}"/>
    <cellStyle name="Normal 3 4 3 3 4" xfId="29308" xr:uid="{00000000-0005-0000-0000-0000FCD10000}"/>
    <cellStyle name="Normal 3 4 3 3_Tabell 6a K" xfId="22794" xr:uid="{00000000-0005-0000-0000-0000FDD10000}"/>
    <cellStyle name="Normal 3 4 3 4" xfId="5119" xr:uid="{00000000-0005-0000-0000-0000FED10000}"/>
    <cellStyle name="Normal 3 4 3 4 2" xfId="14004" xr:uid="{00000000-0005-0000-0000-0000FFD10000}"/>
    <cellStyle name="Normal 3 4 3 4 2 2" xfId="55618" xr:uid="{00000000-0005-0000-0000-000000D20000}"/>
    <cellStyle name="Normal 3 4 3 4 3" xfId="31501" xr:uid="{00000000-0005-0000-0000-000001D20000}"/>
    <cellStyle name="Normal 3 4 3 4_Tabell 6a K" xfId="21447" xr:uid="{00000000-0005-0000-0000-000002D20000}"/>
    <cellStyle name="Normal 3 4 3 5" xfId="9619" xr:uid="{00000000-0005-0000-0000-000003D20000}"/>
    <cellStyle name="Normal 3 4 3 6" xfId="27116" xr:uid="{00000000-0005-0000-0000-000004D20000}"/>
    <cellStyle name="Normal 3 4 3_Tabell 6a K" xfId="20215" xr:uid="{00000000-0005-0000-0000-000005D20000}"/>
    <cellStyle name="Normal 3 4 4" xfId="1158" xr:uid="{00000000-0005-0000-0000-000006D20000}"/>
    <cellStyle name="Normal 3 4 4 2" xfId="2254" xr:uid="{00000000-0005-0000-0000-000007D20000}"/>
    <cellStyle name="Normal 3 4 4 2 2" xfId="4446" xr:uid="{00000000-0005-0000-0000-000008D20000}"/>
    <cellStyle name="Normal 3 4 4 2 2 2" xfId="8832" xr:uid="{00000000-0005-0000-0000-000009D20000}"/>
    <cellStyle name="Normal 3 4 4 2 2 2 2" xfId="17717" xr:uid="{00000000-0005-0000-0000-00000AD20000}"/>
    <cellStyle name="Normal 3 4 4 2 2 2 2 2" xfId="55619" xr:uid="{00000000-0005-0000-0000-00000BD20000}"/>
    <cellStyle name="Normal 3 4 4 2 2 2 3" xfId="35214" xr:uid="{00000000-0005-0000-0000-00000CD20000}"/>
    <cellStyle name="Normal 3 4 4 2 2 2_Tabell 6a K" xfId="25813" xr:uid="{00000000-0005-0000-0000-00000DD20000}"/>
    <cellStyle name="Normal 3 4 4 2 2 3" xfId="13331" xr:uid="{00000000-0005-0000-0000-00000ED20000}"/>
    <cellStyle name="Normal 3 4 4 2 2 4" xfId="30828" xr:uid="{00000000-0005-0000-0000-00000FD20000}"/>
    <cellStyle name="Normal 3 4 4 2 2_Tabell 6a K" xfId="22254" xr:uid="{00000000-0005-0000-0000-000010D20000}"/>
    <cellStyle name="Normal 3 4 4 2 3" xfId="6639" xr:uid="{00000000-0005-0000-0000-000011D20000}"/>
    <cellStyle name="Normal 3 4 4 2 3 2" xfId="15524" xr:uid="{00000000-0005-0000-0000-000012D20000}"/>
    <cellStyle name="Normal 3 4 4 2 3 2 2" xfId="55620" xr:uid="{00000000-0005-0000-0000-000013D20000}"/>
    <cellStyle name="Normal 3 4 4 2 3 3" xfId="33021" xr:uid="{00000000-0005-0000-0000-000014D20000}"/>
    <cellStyle name="Normal 3 4 4 2 3_Tabell 6a K" xfId="19041" xr:uid="{00000000-0005-0000-0000-000015D20000}"/>
    <cellStyle name="Normal 3 4 4 2 4" xfId="11139" xr:uid="{00000000-0005-0000-0000-000016D20000}"/>
    <cellStyle name="Normal 3 4 4 2 5" xfId="28636" xr:uid="{00000000-0005-0000-0000-000017D20000}"/>
    <cellStyle name="Normal 3 4 4 2_Tabell 6a K" xfId="23864" xr:uid="{00000000-0005-0000-0000-000018D20000}"/>
    <cellStyle name="Normal 3 4 4 3" xfId="3350" xr:uid="{00000000-0005-0000-0000-000019D20000}"/>
    <cellStyle name="Normal 3 4 4 3 2" xfId="7736" xr:uid="{00000000-0005-0000-0000-00001AD20000}"/>
    <cellStyle name="Normal 3 4 4 3 2 2" xfId="16621" xr:uid="{00000000-0005-0000-0000-00001BD20000}"/>
    <cellStyle name="Normal 3 4 4 3 2 2 2" xfId="55621" xr:uid="{00000000-0005-0000-0000-00001CD20000}"/>
    <cellStyle name="Normal 3 4 4 3 2 3" xfId="34118" xr:uid="{00000000-0005-0000-0000-00001DD20000}"/>
    <cellStyle name="Normal 3 4 4 3 2_Tabell 6a K" xfId="22213" xr:uid="{00000000-0005-0000-0000-00001ED20000}"/>
    <cellStyle name="Normal 3 4 4 3 3" xfId="12235" xr:uid="{00000000-0005-0000-0000-00001FD20000}"/>
    <cellStyle name="Normal 3 4 4 3 4" xfId="29732" xr:uid="{00000000-0005-0000-0000-000020D20000}"/>
    <cellStyle name="Normal 3 4 4 3_Tabell 6a K" xfId="22645" xr:uid="{00000000-0005-0000-0000-000021D20000}"/>
    <cellStyle name="Normal 3 4 4 4" xfId="5543" xr:uid="{00000000-0005-0000-0000-000022D20000}"/>
    <cellStyle name="Normal 3 4 4 4 2" xfId="14428" xr:uid="{00000000-0005-0000-0000-000023D20000}"/>
    <cellStyle name="Normal 3 4 4 4 2 2" xfId="55622" xr:uid="{00000000-0005-0000-0000-000024D20000}"/>
    <cellStyle name="Normal 3 4 4 4 3" xfId="31925" xr:uid="{00000000-0005-0000-0000-000025D20000}"/>
    <cellStyle name="Normal 3 4 4 4_Tabell 6a K" xfId="19008" xr:uid="{00000000-0005-0000-0000-000026D20000}"/>
    <cellStyle name="Normal 3 4 4 5" xfId="10043" xr:uid="{00000000-0005-0000-0000-000027D20000}"/>
    <cellStyle name="Normal 3 4 4 6" xfId="27540" xr:uid="{00000000-0005-0000-0000-000028D20000}"/>
    <cellStyle name="Normal 3 4 4_Tabell 6a K" xfId="23351" xr:uid="{00000000-0005-0000-0000-000029D20000}"/>
    <cellStyle name="Normal 3 4 5" xfId="2250" xr:uid="{00000000-0005-0000-0000-00002AD20000}"/>
    <cellStyle name="Normal 3 4 5 2" xfId="4442" xr:uid="{00000000-0005-0000-0000-00002BD20000}"/>
    <cellStyle name="Normal 3 4 5 2 2" xfId="8828" xr:uid="{00000000-0005-0000-0000-00002CD20000}"/>
    <cellStyle name="Normal 3 4 5 2 2 2" xfId="17713" xr:uid="{00000000-0005-0000-0000-00002DD20000}"/>
    <cellStyle name="Normal 3 4 5 2 2 2 2" xfId="55623" xr:uid="{00000000-0005-0000-0000-00002ED20000}"/>
    <cellStyle name="Normal 3 4 5 2 2 3" xfId="35210" xr:uid="{00000000-0005-0000-0000-00002FD20000}"/>
    <cellStyle name="Normal 3 4 5 2 2_Tabell 6a K" xfId="22007" xr:uid="{00000000-0005-0000-0000-000030D20000}"/>
    <cellStyle name="Normal 3 4 5 2 3" xfId="13327" xr:uid="{00000000-0005-0000-0000-000031D20000}"/>
    <cellStyle name="Normal 3 4 5 2 4" xfId="30824" xr:uid="{00000000-0005-0000-0000-000032D20000}"/>
    <cellStyle name="Normal 3 4 5 2_Tabell 6a K" xfId="26318" xr:uid="{00000000-0005-0000-0000-000033D20000}"/>
    <cellStyle name="Normal 3 4 5 3" xfId="6635" xr:uid="{00000000-0005-0000-0000-000034D20000}"/>
    <cellStyle name="Normal 3 4 5 3 2" xfId="15520" xr:uid="{00000000-0005-0000-0000-000035D20000}"/>
    <cellStyle name="Normal 3 4 5 3 2 2" xfId="55624" xr:uid="{00000000-0005-0000-0000-000036D20000}"/>
    <cellStyle name="Normal 3 4 5 3 3" xfId="33017" xr:uid="{00000000-0005-0000-0000-000037D20000}"/>
    <cellStyle name="Normal 3 4 5 3_Tabell 6a K" xfId="20088" xr:uid="{00000000-0005-0000-0000-000038D20000}"/>
    <cellStyle name="Normal 3 4 5 4" xfId="11135" xr:uid="{00000000-0005-0000-0000-000039D20000}"/>
    <cellStyle name="Normal 3 4 5 5" xfId="28632" xr:uid="{00000000-0005-0000-0000-00003AD20000}"/>
    <cellStyle name="Normal 3 4 5_Tabell 6a K" xfId="18256" xr:uid="{00000000-0005-0000-0000-00003BD20000}"/>
    <cellStyle name="Normal 3 4 6" xfId="2502" xr:uid="{00000000-0005-0000-0000-00003CD20000}"/>
    <cellStyle name="Normal 3 4 6 2" xfId="6888" xr:uid="{00000000-0005-0000-0000-00003DD20000}"/>
    <cellStyle name="Normal 3 4 6 2 2" xfId="15773" xr:uid="{00000000-0005-0000-0000-00003ED20000}"/>
    <cellStyle name="Normal 3 4 6 2 2 2" xfId="55625" xr:uid="{00000000-0005-0000-0000-00003FD20000}"/>
    <cellStyle name="Normal 3 4 6 2 3" xfId="33270" xr:uid="{00000000-0005-0000-0000-000040D20000}"/>
    <cellStyle name="Normal 3 4 6 2_Tabell 6a K" xfId="20288" xr:uid="{00000000-0005-0000-0000-000041D20000}"/>
    <cellStyle name="Normal 3 4 6 3" xfId="11387" xr:uid="{00000000-0005-0000-0000-000042D20000}"/>
    <cellStyle name="Normal 3 4 6 4" xfId="28884" xr:uid="{00000000-0005-0000-0000-000043D20000}"/>
    <cellStyle name="Normal 3 4 6_Tabell 6a K" xfId="25101" xr:uid="{00000000-0005-0000-0000-000044D20000}"/>
    <cellStyle name="Normal 3 4 7" xfId="4695" xr:uid="{00000000-0005-0000-0000-000045D20000}"/>
    <cellStyle name="Normal 3 4 7 2" xfId="13580" xr:uid="{00000000-0005-0000-0000-000046D20000}"/>
    <cellStyle name="Normal 3 4 7 2 2" xfId="55626" xr:uid="{00000000-0005-0000-0000-000047D20000}"/>
    <cellStyle name="Normal 3 4 7 3" xfId="31077" xr:uid="{00000000-0005-0000-0000-000048D20000}"/>
    <cellStyle name="Normal 3 4 7_Tabell 6a K" xfId="18065" xr:uid="{00000000-0005-0000-0000-000049D20000}"/>
    <cellStyle name="Normal 3 4 8" xfId="310" xr:uid="{00000000-0005-0000-0000-00004AD20000}"/>
    <cellStyle name="Normal 3 4 8 2" xfId="9195" xr:uid="{00000000-0005-0000-0000-00004BD20000}"/>
    <cellStyle name="Normal 3 4 8 3" xfId="26692" xr:uid="{00000000-0005-0000-0000-00004CD20000}"/>
    <cellStyle name="Normal 3 4 8_Tabell 6a K" xfId="21178" xr:uid="{00000000-0005-0000-0000-00004DD20000}"/>
    <cellStyle name="Normal 3 4 9" xfId="55627" xr:uid="{00000000-0005-0000-0000-00004ED20000}"/>
    <cellStyle name="Normal 3 4_Tabell 6a K" xfId="25779" xr:uid="{00000000-0005-0000-0000-00004FD20000}"/>
    <cellStyle name="Normal 3 5" xfId="238" xr:uid="{00000000-0005-0000-0000-000050D20000}"/>
    <cellStyle name="Normal 3 5 10" xfId="55628" xr:uid="{00000000-0005-0000-0000-000051D20000}"/>
    <cellStyle name="Normal 3 5 2" xfId="450" xr:uid="{00000000-0005-0000-0000-000052D20000}"/>
    <cellStyle name="Normal 3 5 2 2" xfId="874" xr:uid="{00000000-0005-0000-0000-000053D20000}"/>
    <cellStyle name="Normal 3 5 2 2 2" xfId="2257" xr:uid="{00000000-0005-0000-0000-000054D20000}"/>
    <cellStyle name="Normal 3 5 2 2 2 2" xfId="4449" xr:uid="{00000000-0005-0000-0000-000055D20000}"/>
    <cellStyle name="Normal 3 5 2 2 2 2 2" xfId="8835" xr:uid="{00000000-0005-0000-0000-000056D20000}"/>
    <cellStyle name="Normal 3 5 2 2 2 2 2 2" xfId="17720" xr:uid="{00000000-0005-0000-0000-000057D20000}"/>
    <cellStyle name="Normal 3 5 2 2 2 2 2 2 2" xfId="55629" xr:uid="{00000000-0005-0000-0000-000058D20000}"/>
    <cellStyle name="Normal 3 5 2 2 2 2 2 3" xfId="35217" xr:uid="{00000000-0005-0000-0000-000059D20000}"/>
    <cellStyle name="Normal 3 5 2 2 2 2 2_Tabell 6a K" xfId="18064" xr:uid="{00000000-0005-0000-0000-00005AD20000}"/>
    <cellStyle name="Normal 3 5 2 2 2 2 3" xfId="13334" xr:uid="{00000000-0005-0000-0000-00005BD20000}"/>
    <cellStyle name="Normal 3 5 2 2 2 2 4" xfId="30831" xr:uid="{00000000-0005-0000-0000-00005CD20000}"/>
    <cellStyle name="Normal 3 5 2 2 2 2_Tabell 6a K" xfId="21284" xr:uid="{00000000-0005-0000-0000-00005DD20000}"/>
    <cellStyle name="Normal 3 5 2 2 2 3" xfId="6642" xr:uid="{00000000-0005-0000-0000-00005ED20000}"/>
    <cellStyle name="Normal 3 5 2 2 2 3 2" xfId="15527" xr:uid="{00000000-0005-0000-0000-00005FD20000}"/>
    <cellStyle name="Normal 3 5 2 2 2 3 2 2" xfId="55630" xr:uid="{00000000-0005-0000-0000-000060D20000}"/>
    <cellStyle name="Normal 3 5 2 2 2 3 3" xfId="33024" xr:uid="{00000000-0005-0000-0000-000061D20000}"/>
    <cellStyle name="Normal 3 5 2 2 2 3_Tabell 6a K" xfId="19276" xr:uid="{00000000-0005-0000-0000-000062D20000}"/>
    <cellStyle name="Normal 3 5 2 2 2 4" xfId="11142" xr:uid="{00000000-0005-0000-0000-000063D20000}"/>
    <cellStyle name="Normal 3 5 2 2 2 5" xfId="28639" xr:uid="{00000000-0005-0000-0000-000064D20000}"/>
    <cellStyle name="Normal 3 5 2 2 2_Tabell 6a K" xfId="21555" xr:uid="{00000000-0005-0000-0000-000065D20000}"/>
    <cellStyle name="Normal 3 5 2 2 3" xfId="3066" xr:uid="{00000000-0005-0000-0000-000066D20000}"/>
    <cellStyle name="Normal 3 5 2 2 3 2" xfId="7452" xr:uid="{00000000-0005-0000-0000-000067D20000}"/>
    <cellStyle name="Normal 3 5 2 2 3 2 2" xfId="16337" xr:uid="{00000000-0005-0000-0000-000068D20000}"/>
    <cellStyle name="Normal 3 5 2 2 3 2 2 2" xfId="55631" xr:uid="{00000000-0005-0000-0000-000069D20000}"/>
    <cellStyle name="Normal 3 5 2 2 3 2 3" xfId="33834" xr:uid="{00000000-0005-0000-0000-00006AD20000}"/>
    <cellStyle name="Normal 3 5 2 2 3 2_Tabell 6a K" xfId="26052" xr:uid="{00000000-0005-0000-0000-00006BD20000}"/>
    <cellStyle name="Normal 3 5 2 2 3 3" xfId="11951" xr:uid="{00000000-0005-0000-0000-00006CD20000}"/>
    <cellStyle name="Normal 3 5 2 2 3 4" xfId="29448" xr:uid="{00000000-0005-0000-0000-00006DD20000}"/>
    <cellStyle name="Normal 3 5 2 2 3_Tabell 6a K" xfId="23348" xr:uid="{00000000-0005-0000-0000-00006ED20000}"/>
    <cellStyle name="Normal 3 5 2 2 4" xfId="5259" xr:uid="{00000000-0005-0000-0000-00006FD20000}"/>
    <cellStyle name="Normal 3 5 2 2 4 2" xfId="14144" xr:uid="{00000000-0005-0000-0000-000070D20000}"/>
    <cellStyle name="Normal 3 5 2 2 4 2 2" xfId="55632" xr:uid="{00000000-0005-0000-0000-000071D20000}"/>
    <cellStyle name="Normal 3 5 2 2 4 3" xfId="31641" xr:uid="{00000000-0005-0000-0000-000072D20000}"/>
    <cellStyle name="Normal 3 5 2 2 4_Tabell 6a K" xfId="24845" xr:uid="{00000000-0005-0000-0000-000073D20000}"/>
    <cellStyle name="Normal 3 5 2 2 5" xfId="9759" xr:uid="{00000000-0005-0000-0000-000074D20000}"/>
    <cellStyle name="Normal 3 5 2 2 6" xfId="27256" xr:uid="{00000000-0005-0000-0000-000075D20000}"/>
    <cellStyle name="Normal 3 5 2 2_Tabell 6a K" xfId="26396" xr:uid="{00000000-0005-0000-0000-000076D20000}"/>
    <cellStyle name="Normal 3 5 2 3" xfId="2256" xr:uid="{00000000-0005-0000-0000-000077D20000}"/>
    <cellStyle name="Normal 3 5 2 3 2" xfId="4448" xr:uid="{00000000-0005-0000-0000-000078D20000}"/>
    <cellStyle name="Normal 3 5 2 3 2 2" xfId="8834" xr:uid="{00000000-0005-0000-0000-000079D20000}"/>
    <cellStyle name="Normal 3 5 2 3 2 2 2" xfId="17719" xr:uid="{00000000-0005-0000-0000-00007AD20000}"/>
    <cellStyle name="Normal 3 5 2 3 2 2 2 2" xfId="55633" xr:uid="{00000000-0005-0000-0000-00007BD20000}"/>
    <cellStyle name="Normal 3 5 2 3 2 2 3" xfId="35216" xr:uid="{00000000-0005-0000-0000-00007CD20000}"/>
    <cellStyle name="Normal 3 5 2 3 2 2_Tabell 6a K" xfId="17934" xr:uid="{00000000-0005-0000-0000-00007DD20000}"/>
    <cellStyle name="Normal 3 5 2 3 2 3" xfId="13333" xr:uid="{00000000-0005-0000-0000-00007ED20000}"/>
    <cellStyle name="Normal 3 5 2 3 2 4" xfId="30830" xr:uid="{00000000-0005-0000-0000-00007FD20000}"/>
    <cellStyle name="Normal 3 5 2 3 2_Tabell 6a K" xfId="23045" xr:uid="{00000000-0005-0000-0000-000080D20000}"/>
    <cellStyle name="Normal 3 5 2 3 3" xfId="6641" xr:uid="{00000000-0005-0000-0000-000081D20000}"/>
    <cellStyle name="Normal 3 5 2 3 3 2" xfId="15526" xr:uid="{00000000-0005-0000-0000-000082D20000}"/>
    <cellStyle name="Normal 3 5 2 3 3 2 2" xfId="55634" xr:uid="{00000000-0005-0000-0000-000083D20000}"/>
    <cellStyle name="Normal 3 5 2 3 3 3" xfId="33023" xr:uid="{00000000-0005-0000-0000-000084D20000}"/>
    <cellStyle name="Normal 3 5 2 3 3_Tabell 6a K" xfId="18487" xr:uid="{00000000-0005-0000-0000-000085D20000}"/>
    <cellStyle name="Normal 3 5 2 3 4" xfId="11141" xr:uid="{00000000-0005-0000-0000-000086D20000}"/>
    <cellStyle name="Normal 3 5 2 3 5" xfId="28638" xr:uid="{00000000-0005-0000-0000-000087D20000}"/>
    <cellStyle name="Normal 3 5 2 3_Tabell 6a K" xfId="19958" xr:uid="{00000000-0005-0000-0000-000088D20000}"/>
    <cellStyle name="Normal 3 5 2 4" xfId="2642" xr:uid="{00000000-0005-0000-0000-000089D20000}"/>
    <cellStyle name="Normal 3 5 2 4 2" xfId="7028" xr:uid="{00000000-0005-0000-0000-00008AD20000}"/>
    <cellStyle name="Normal 3 5 2 4 2 2" xfId="15913" xr:uid="{00000000-0005-0000-0000-00008BD20000}"/>
    <cellStyle name="Normal 3 5 2 4 2 2 2" xfId="55635" xr:uid="{00000000-0005-0000-0000-00008CD20000}"/>
    <cellStyle name="Normal 3 5 2 4 2 3" xfId="33410" xr:uid="{00000000-0005-0000-0000-00008DD20000}"/>
    <cellStyle name="Normal 3 5 2 4 2_Tabell 6a K" xfId="21710" xr:uid="{00000000-0005-0000-0000-00008ED20000}"/>
    <cellStyle name="Normal 3 5 2 4 3" xfId="11527" xr:uid="{00000000-0005-0000-0000-00008FD20000}"/>
    <cellStyle name="Normal 3 5 2 4 4" xfId="29024" xr:uid="{00000000-0005-0000-0000-000090D20000}"/>
    <cellStyle name="Normal 3 5 2 4_Tabell 6a K" xfId="25518" xr:uid="{00000000-0005-0000-0000-000091D20000}"/>
    <cellStyle name="Normal 3 5 2 5" xfId="4835" xr:uid="{00000000-0005-0000-0000-000092D20000}"/>
    <cellStyle name="Normal 3 5 2 5 2" xfId="13720" xr:uid="{00000000-0005-0000-0000-000093D20000}"/>
    <cellStyle name="Normal 3 5 2 5 2 2" xfId="55636" xr:uid="{00000000-0005-0000-0000-000094D20000}"/>
    <cellStyle name="Normal 3 5 2 5 3" xfId="31217" xr:uid="{00000000-0005-0000-0000-000095D20000}"/>
    <cellStyle name="Normal 3 5 2 5_Tabell 6a K" xfId="20505" xr:uid="{00000000-0005-0000-0000-000096D20000}"/>
    <cellStyle name="Normal 3 5 2 6" xfId="9335" xr:uid="{00000000-0005-0000-0000-000097D20000}"/>
    <cellStyle name="Normal 3 5 2 7" xfId="26832" xr:uid="{00000000-0005-0000-0000-000098D20000}"/>
    <cellStyle name="Normal 3 5 2_Tabell 6a K" xfId="24147" xr:uid="{00000000-0005-0000-0000-000099D20000}"/>
    <cellStyle name="Normal 3 5 3" xfId="662" xr:uid="{00000000-0005-0000-0000-00009AD20000}"/>
    <cellStyle name="Normal 3 5 3 2" xfId="2258" xr:uid="{00000000-0005-0000-0000-00009BD20000}"/>
    <cellStyle name="Normal 3 5 3 2 2" xfId="4450" xr:uid="{00000000-0005-0000-0000-00009CD20000}"/>
    <cellStyle name="Normal 3 5 3 2 2 2" xfId="8836" xr:uid="{00000000-0005-0000-0000-00009DD20000}"/>
    <cellStyle name="Normal 3 5 3 2 2 2 2" xfId="17721" xr:uid="{00000000-0005-0000-0000-00009ED20000}"/>
    <cellStyle name="Normal 3 5 3 2 2 2 2 2" xfId="55637" xr:uid="{00000000-0005-0000-0000-00009FD20000}"/>
    <cellStyle name="Normal 3 5 3 2 2 2 3" xfId="35218" xr:uid="{00000000-0005-0000-0000-0000A0D20000}"/>
    <cellStyle name="Normal 3 5 3 2 2 2_Tabell 6a K" xfId="19141" xr:uid="{00000000-0005-0000-0000-0000A1D20000}"/>
    <cellStyle name="Normal 3 5 3 2 2 3" xfId="13335" xr:uid="{00000000-0005-0000-0000-0000A2D20000}"/>
    <cellStyle name="Normal 3 5 3 2 2 4" xfId="30832" xr:uid="{00000000-0005-0000-0000-0000A3D20000}"/>
    <cellStyle name="Normal 3 5 3 2 2_Tabell 6a K" xfId="25916" xr:uid="{00000000-0005-0000-0000-0000A4D20000}"/>
    <cellStyle name="Normal 3 5 3 2 3" xfId="6643" xr:uid="{00000000-0005-0000-0000-0000A5D20000}"/>
    <cellStyle name="Normal 3 5 3 2 3 2" xfId="15528" xr:uid="{00000000-0005-0000-0000-0000A6D20000}"/>
    <cellStyle name="Normal 3 5 3 2 3 2 2" xfId="55638" xr:uid="{00000000-0005-0000-0000-0000A7D20000}"/>
    <cellStyle name="Normal 3 5 3 2 3 3" xfId="33025" xr:uid="{00000000-0005-0000-0000-0000A8D20000}"/>
    <cellStyle name="Normal 3 5 3 2 3_Tabell 6a K" xfId="18665" xr:uid="{00000000-0005-0000-0000-0000A9D20000}"/>
    <cellStyle name="Normal 3 5 3 2 4" xfId="11143" xr:uid="{00000000-0005-0000-0000-0000AAD20000}"/>
    <cellStyle name="Normal 3 5 3 2 5" xfId="28640" xr:uid="{00000000-0005-0000-0000-0000ABD20000}"/>
    <cellStyle name="Normal 3 5 3 2_Tabell 6a K" xfId="22079" xr:uid="{00000000-0005-0000-0000-0000ACD20000}"/>
    <cellStyle name="Normal 3 5 3 3" xfId="2854" xr:uid="{00000000-0005-0000-0000-0000ADD20000}"/>
    <cellStyle name="Normal 3 5 3 3 2" xfId="7240" xr:uid="{00000000-0005-0000-0000-0000AED20000}"/>
    <cellStyle name="Normal 3 5 3 3 2 2" xfId="16125" xr:uid="{00000000-0005-0000-0000-0000AFD20000}"/>
    <cellStyle name="Normal 3 5 3 3 2 2 2" xfId="55639" xr:uid="{00000000-0005-0000-0000-0000B0D20000}"/>
    <cellStyle name="Normal 3 5 3 3 2 3" xfId="33622" xr:uid="{00000000-0005-0000-0000-0000B1D20000}"/>
    <cellStyle name="Normal 3 5 3 3 2_Tabell 6a K" xfId="19010" xr:uid="{00000000-0005-0000-0000-0000B2D20000}"/>
    <cellStyle name="Normal 3 5 3 3 3" xfId="11739" xr:uid="{00000000-0005-0000-0000-0000B3D20000}"/>
    <cellStyle name="Normal 3 5 3 3 4" xfId="29236" xr:uid="{00000000-0005-0000-0000-0000B4D20000}"/>
    <cellStyle name="Normal 3 5 3 3_Tabell 6a K" xfId="24997" xr:uid="{00000000-0005-0000-0000-0000B5D20000}"/>
    <cellStyle name="Normal 3 5 3 4" xfId="5047" xr:uid="{00000000-0005-0000-0000-0000B6D20000}"/>
    <cellStyle name="Normal 3 5 3 4 2" xfId="13932" xr:uid="{00000000-0005-0000-0000-0000B7D20000}"/>
    <cellStyle name="Normal 3 5 3 4 2 2" xfId="55640" xr:uid="{00000000-0005-0000-0000-0000B8D20000}"/>
    <cellStyle name="Normal 3 5 3 4 3" xfId="31429" xr:uid="{00000000-0005-0000-0000-0000B9D20000}"/>
    <cellStyle name="Normal 3 5 3 4_Tabell 6a K" xfId="18673" xr:uid="{00000000-0005-0000-0000-0000BAD20000}"/>
    <cellStyle name="Normal 3 5 3 5" xfId="9547" xr:uid="{00000000-0005-0000-0000-0000BBD20000}"/>
    <cellStyle name="Normal 3 5 3 6" xfId="27044" xr:uid="{00000000-0005-0000-0000-0000BCD20000}"/>
    <cellStyle name="Normal 3 5 3_Tabell 6a K" xfId="8945" xr:uid="{00000000-0005-0000-0000-0000BDD20000}"/>
    <cellStyle name="Normal 3 5 4" xfId="1086" xr:uid="{00000000-0005-0000-0000-0000BED20000}"/>
    <cellStyle name="Normal 3 5 4 2" xfId="2259" xr:uid="{00000000-0005-0000-0000-0000BFD20000}"/>
    <cellStyle name="Normal 3 5 4 2 2" xfId="4451" xr:uid="{00000000-0005-0000-0000-0000C0D20000}"/>
    <cellStyle name="Normal 3 5 4 2 2 2" xfId="8837" xr:uid="{00000000-0005-0000-0000-0000C1D20000}"/>
    <cellStyle name="Normal 3 5 4 2 2 2 2" xfId="17722" xr:uid="{00000000-0005-0000-0000-0000C2D20000}"/>
    <cellStyle name="Normal 3 5 4 2 2 2 2 2" xfId="55641" xr:uid="{00000000-0005-0000-0000-0000C3D20000}"/>
    <cellStyle name="Normal 3 5 4 2 2 2 3" xfId="35219" xr:uid="{00000000-0005-0000-0000-0000C4D20000}"/>
    <cellStyle name="Normal 3 5 4 2 2 2_Tabell 6a K" xfId="21734" xr:uid="{00000000-0005-0000-0000-0000C5D20000}"/>
    <cellStyle name="Normal 3 5 4 2 2 3" xfId="13336" xr:uid="{00000000-0005-0000-0000-0000C6D20000}"/>
    <cellStyle name="Normal 3 5 4 2 2 4" xfId="30833" xr:uid="{00000000-0005-0000-0000-0000C7D20000}"/>
    <cellStyle name="Normal 3 5 4 2 2_Tabell 6a K" xfId="25547" xr:uid="{00000000-0005-0000-0000-0000C8D20000}"/>
    <cellStyle name="Normal 3 5 4 2 3" xfId="6644" xr:uid="{00000000-0005-0000-0000-0000C9D20000}"/>
    <cellStyle name="Normal 3 5 4 2 3 2" xfId="15529" xr:uid="{00000000-0005-0000-0000-0000CAD20000}"/>
    <cellStyle name="Normal 3 5 4 2 3 2 2" xfId="55642" xr:uid="{00000000-0005-0000-0000-0000CBD20000}"/>
    <cellStyle name="Normal 3 5 4 2 3 3" xfId="33026" xr:uid="{00000000-0005-0000-0000-0000CCD20000}"/>
    <cellStyle name="Normal 3 5 4 2 3_Tabell 6a K" xfId="21446" xr:uid="{00000000-0005-0000-0000-0000CDD20000}"/>
    <cellStyle name="Normal 3 5 4 2 4" xfId="11144" xr:uid="{00000000-0005-0000-0000-0000CED20000}"/>
    <cellStyle name="Normal 3 5 4 2 5" xfId="28641" xr:uid="{00000000-0005-0000-0000-0000CFD20000}"/>
    <cellStyle name="Normal 3 5 4 2_Tabell 6a K" xfId="25815" xr:uid="{00000000-0005-0000-0000-0000D0D20000}"/>
    <cellStyle name="Normal 3 5 4 3" xfId="3278" xr:uid="{00000000-0005-0000-0000-0000D1D20000}"/>
    <cellStyle name="Normal 3 5 4 3 2" xfId="7664" xr:uid="{00000000-0005-0000-0000-0000D2D20000}"/>
    <cellStyle name="Normal 3 5 4 3 2 2" xfId="16549" xr:uid="{00000000-0005-0000-0000-0000D3D20000}"/>
    <cellStyle name="Normal 3 5 4 3 2 2 2" xfId="55643" xr:uid="{00000000-0005-0000-0000-0000D4D20000}"/>
    <cellStyle name="Normal 3 5 4 3 2 3" xfId="34046" xr:uid="{00000000-0005-0000-0000-0000D5D20000}"/>
    <cellStyle name="Normal 3 5 4 3 2_Tabell 6a K" xfId="23881" xr:uid="{00000000-0005-0000-0000-0000D6D20000}"/>
    <cellStyle name="Normal 3 5 4 3 3" xfId="12163" xr:uid="{00000000-0005-0000-0000-0000D7D20000}"/>
    <cellStyle name="Normal 3 5 4 3 4" xfId="29660" xr:uid="{00000000-0005-0000-0000-0000D8D20000}"/>
    <cellStyle name="Normal 3 5 4 3_Tabell 6a K" xfId="20243" xr:uid="{00000000-0005-0000-0000-0000D9D20000}"/>
    <cellStyle name="Normal 3 5 4 4" xfId="5471" xr:uid="{00000000-0005-0000-0000-0000DAD20000}"/>
    <cellStyle name="Normal 3 5 4 4 2" xfId="14356" xr:uid="{00000000-0005-0000-0000-0000DBD20000}"/>
    <cellStyle name="Normal 3 5 4 4 2 2" xfId="55644" xr:uid="{00000000-0005-0000-0000-0000DCD20000}"/>
    <cellStyle name="Normal 3 5 4 4 3" xfId="31853" xr:uid="{00000000-0005-0000-0000-0000DDD20000}"/>
    <cellStyle name="Normal 3 5 4 4_Tabell 6a K" xfId="22674" xr:uid="{00000000-0005-0000-0000-0000DED20000}"/>
    <cellStyle name="Normal 3 5 4 5" xfId="9971" xr:uid="{00000000-0005-0000-0000-0000DFD20000}"/>
    <cellStyle name="Normal 3 5 4 6" xfId="27468" xr:uid="{00000000-0005-0000-0000-0000E0D20000}"/>
    <cellStyle name="Normal 3 5 4_Tabell 6a K" xfId="26319" xr:uid="{00000000-0005-0000-0000-0000E1D20000}"/>
    <cellStyle name="Normal 3 5 5" xfId="2255" xr:uid="{00000000-0005-0000-0000-0000E2D20000}"/>
    <cellStyle name="Normal 3 5 5 2" xfId="4447" xr:uid="{00000000-0005-0000-0000-0000E3D20000}"/>
    <cellStyle name="Normal 3 5 5 2 2" xfId="8833" xr:uid="{00000000-0005-0000-0000-0000E4D20000}"/>
    <cellStyle name="Normal 3 5 5 2 2 2" xfId="17718" xr:uid="{00000000-0005-0000-0000-0000E5D20000}"/>
    <cellStyle name="Normal 3 5 5 2 2 2 2" xfId="55645" xr:uid="{00000000-0005-0000-0000-0000E6D20000}"/>
    <cellStyle name="Normal 3 5 5 2 2 3" xfId="35215" xr:uid="{00000000-0005-0000-0000-0000E7D20000}"/>
    <cellStyle name="Normal 3 5 5 2 2_Tabell 6a K" xfId="18255" xr:uid="{00000000-0005-0000-0000-0000E8D20000}"/>
    <cellStyle name="Normal 3 5 5 2 3" xfId="13332" xr:uid="{00000000-0005-0000-0000-0000E9D20000}"/>
    <cellStyle name="Normal 3 5 5 2 4" xfId="30829" xr:uid="{00000000-0005-0000-0000-0000EAD20000}"/>
    <cellStyle name="Normal 3 5 5 2_Tabell 6a K" xfId="20718" xr:uid="{00000000-0005-0000-0000-0000EBD20000}"/>
    <cellStyle name="Normal 3 5 5 3" xfId="6640" xr:uid="{00000000-0005-0000-0000-0000ECD20000}"/>
    <cellStyle name="Normal 3 5 5 3 2" xfId="15525" xr:uid="{00000000-0005-0000-0000-0000EDD20000}"/>
    <cellStyle name="Normal 3 5 5 3 2 2" xfId="55646" xr:uid="{00000000-0005-0000-0000-0000EED20000}"/>
    <cellStyle name="Normal 3 5 5 3 3" xfId="33022" xr:uid="{00000000-0005-0000-0000-0000EFD20000}"/>
    <cellStyle name="Normal 3 5 5 3_Tabell 6a K" xfId="22723" xr:uid="{00000000-0005-0000-0000-0000F0D20000}"/>
    <cellStyle name="Normal 3 5 5 4" xfId="11140" xr:uid="{00000000-0005-0000-0000-0000F1D20000}"/>
    <cellStyle name="Normal 3 5 5 5" xfId="28637" xr:uid="{00000000-0005-0000-0000-0000F2D20000}"/>
    <cellStyle name="Normal 3 5 5_Tabell 6a K" xfId="26347" xr:uid="{00000000-0005-0000-0000-0000F3D20000}"/>
    <cellStyle name="Normal 3 5 6" xfId="2430" xr:uid="{00000000-0005-0000-0000-0000F4D20000}"/>
    <cellStyle name="Normal 3 5 6 2" xfId="6816" xr:uid="{00000000-0005-0000-0000-0000F5D20000}"/>
    <cellStyle name="Normal 3 5 6 2 2" xfId="15701" xr:uid="{00000000-0005-0000-0000-0000F6D20000}"/>
    <cellStyle name="Normal 3 5 6 2 2 2" xfId="55647" xr:uid="{00000000-0005-0000-0000-0000F7D20000}"/>
    <cellStyle name="Normal 3 5 6 2 3" xfId="33198" xr:uid="{00000000-0005-0000-0000-0000F8D20000}"/>
    <cellStyle name="Normal 3 5 6 2_Tabell 6a K" xfId="24584" xr:uid="{00000000-0005-0000-0000-0000F9D20000}"/>
    <cellStyle name="Normal 3 5 6 3" xfId="11315" xr:uid="{00000000-0005-0000-0000-0000FAD20000}"/>
    <cellStyle name="Normal 3 5 6 4" xfId="28812" xr:uid="{00000000-0005-0000-0000-0000FBD20000}"/>
    <cellStyle name="Normal 3 5 6_Tabell 6a K" xfId="25785" xr:uid="{00000000-0005-0000-0000-0000FCD20000}"/>
    <cellStyle name="Normal 3 5 7" xfId="4623" xr:uid="{00000000-0005-0000-0000-0000FDD20000}"/>
    <cellStyle name="Normal 3 5 7 2" xfId="13508" xr:uid="{00000000-0005-0000-0000-0000FED20000}"/>
    <cellStyle name="Normal 3 5 7 2 2" xfId="55648" xr:uid="{00000000-0005-0000-0000-0000FFD20000}"/>
    <cellStyle name="Normal 3 5 7 3" xfId="31005" xr:uid="{00000000-0005-0000-0000-000000D30000}"/>
    <cellStyle name="Normal 3 5 7_Tabell 6a K" xfId="20425" xr:uid="{00000000-0005-0000-0000-000001D30000}"/>
    <cellStyle name="Normal 3 5 8" xfId="9123" xr:uid="{00000000-0005-0000-0000-000002D30000}"/>
    <cellStyle name="Normal 3 5 9" xfId="26620" xr:uid="{00000000-0005-0000-0000-000003D30000}"/>
    <cellStyle name="Normal 3 5_Tabell 6a K" xfId="19539" xr:uid="{00000000-0005-0000-0000-000004D30000}"/>
    <cellStyle name="Normal 3 6" xfId="366" xr:uid="{00000000-0005-0000-0000-000005D30000}"/>
    <cellStyle name="Normal 3 6 2" xfId="790" xr:uid="{00000000-0005-0000-0000-000006D30000}"/>
    <cellStyle name="Normal 3 6 2 2" xfId="2261" xr:uid="{00000000-0005-0000-0000-000007D30000}"/>
    <cellStyle name="Normal 3 6 2 2 2" xfId="4453" xr:uid="{00000000-0005-0000-0000-000008D30000}"/>
    <cellStyle name="Normal 3 6 2 2 2 2" xfId="8839" xr:uid="{00000000-0005-0000-0000-000009D30000}"/>
    <cellStyle name="Normal 3 6 2 2 2 2 2" xfId="17724" xr:uid="{00000000-0005-0000-0000-00000AD30000}"/>
    <cellStyle name="Normal 3 6 2 2 2 2 2 2" xfId="55649" xr:uid="{00000000-0005-0000-0000-00000BD30000}"/>
    <cellStyle name="Normal 3 6 2 2 2 2 3" xfId="35221" xr:uid="{00000000-0005-0000-0000-00000CD30000}"/>
    <cellStyle name="Normal 3 6 2 2 2 2_Tabell 6a K" xfId="19644" xr:uid="{00000000-0005-0000-0000-00000DD30000}"/>
    <cellStyle name="Normal 3 6 2 2 2 3" xfId="13338" xr:uid="{00000000-0005-0000-0000-00000ED30000}"/>
    <cellStyle name="Normal 3 6 2 2 2 4" xfId="30835" xr:uid="{00000000-0005-0000-0000-00000FD30000}"/>
    <cellStyle name="Normal 3 6 2 2 2_Tabell 6a K" xfId="21286" xr:uid="{00000000-0005-0000-0000-000010D30000}"/>
    <cellStyle name="Normal 3 6 2 2 3" xfId="6646" xr:uid="{00000000-0005-0000-0000-000011D30000}"/>
    <cellStyle name="Normal 3 6 2 2 3 2" xfId="15531" xr:uid="{00000000-0005-0000-0000-000012D30000}"/>
    <cellStyle name="Normal 3 6 2 2 3 2 2" xfId="55650" xr:uid="{00000000-0005-0000-0000-000013D30000}"/>
    <cellStyle name="Normal 3 6 2 2 3 3" xfId="33028" xr:uid="{00000000-0005-0000-0000-000014D30000}"/>
    <cellStyle name="Normal 3 6 2 2 3_Tabell 6a K" xfId="20656" xr:uid="{00000000-0005-0000-0000-000015D30000}"/>
    <cellStyle name="Normal 3 6 2 2 4" xfId="11146" xr:uid="{00000000-0005-0000-0000-000016D30000}"/>
    <cellStyle name="Normal 3 6 2 2 5" xfId="28643" xr:uid="{00000000-0005-0000-0000-000017D30000}"/>
    <cellStyle name="Normal 3 6 2 2_Tabell 6a K" xfId="23722" xr:uid="{00000000-0005-0000-0000-000018D30000}"/>
    <cellStyle name="Normal 3 6 2 3" xfId="2982" xr:uid="{00000000-0005-0000-0000-000019D30000}"/>
    <cellStyle name="Normal 3 6 2 3 2" xfId="7368" xr:uid="{00000000-0005-0000-0000-00001AD30000}"/>
    <cellStyle name="Normal 3 6 2 3 2 2" xfId="16253" xr:uid="{00000000-0005-0000-0000-00001BD30000}"/>
    <cellStyle name="Normal 3 6 2 3 2 2 2" xfId="55651" xr:uid="{00000000-0005-0000-0000-00001CD30000}"/>
    <cellStyle name="Normal 3 6 2 3 2 3" xfId="33750" xr:uid="{00000000-0005-0000-0000-00001DD30000}"/>
    <cellStyle name="Normal 3 6 2 3 2_Tabell 6a K" xfId="22597" xr:uid="{00000000-0005-0000-0000-00001ED30000}"/>
    <cellStyle name="Normal 3 6 2 3 3" xfId="11867" xr:uid="{00000000-0005-0000-0000-00001FD30000}"/>
    <cellStyle name="Normal 3 6 2 3 4" xfId="29364" xr:uid="{00000000-0005-0000-0000-000020D30000}"/>
    <cellStyle name="Normal 3 6 2 3_Tabell 6a K" xfId="18284" xr:uid="{00000000-0005-0000-0000-000021D30000}"/>
    <cellStyle name="Normal 3 6 2 4" xfId="5175" xr:uid="{00000000-0005-0000-0000-000022D30000}"/>
    <cellStyle name="Normal 3 6 2 4 2" xfId="14060" xr:uid="{00000000-0005-0000-0000-000023D30000}"/>
    <cellStyle name="Normal 3 6 2 4 2 2" xfId="55652" xr:uid="{00000000-0005-0000-0000-000024D30000}"/>
    <cellStyle name="Normal 3 6 2 4 3" xfId="31557" xr:uid="{00000000-0005-0000-0000-000025D30000}"/>
    <cellStyle name="Normal 3 6 2 4_Tabell 6a K" xfId="21976" xr:uid="{00000000-0005-0000-0000-000026D30000}"/>
    <cellStyle name="Normal 3 6 2 5" xfId="9675" xr:uid="{00000000-0005-0000-0000-000027D30000}"/>
    <cellStyle name="Normal 3 6 2 6" xfId="27172" xr:uid="{00000000-0005-0000-0000-000028D30000}"/>
    <cellStyle name="Normal 3 6 2_Tabell 6a K" xfId="20222" xr:uid="{00000000-0005-0000-0000-000029D30000}"/>
    <cellStyle name="Normal 3 6 3" xfId="2260" xr:uid="{00000000-0005-0000-0000-00002AD30000}"/>
    <cellStyle name="Normal 3 6 3 2" xfId="4452" xr:uid="{00000000-0005-0000-0000-00002BD30000}"/>
    <cellStyle name="Normal 3 6 3 2 2" xfId="8838" xr:uid="{00000000-0005-0000-0000-00002CD30000}"/>
    <cellStyle name="Normal 3 6 3 2 2 2" xfId="17723" xr:uid="{00000000-0005-0000-0000-00002DD30000}"/>
    <cellStyle name="Normal 3 6 3 2 2 2 2" xfId="55653" xr:uid="{00000000-0005-0000-0000-00002ED30000}"/>
    <cellStyle name="Normal 3 6 3 2 2 3" xfId="35220" xr:uid="{00000000-0005-0000-0000-00002FD30000}"/>
    <cellStyle name="Normal 3 6 3 2 2_Tabell 6a K" xfId="22795" xr:uid="{00000000-0005-0000-0000-000030D30000}"/>
    <cellStyle name="Normal 3 6 3 2 3" xfId="13337" xr:uid="{00000000-0005-0000-0000-000031D30000}"/>
    <cellStyle name="Normal 3 6 3 2 4" xfId="30834" xr:uid="{00000000-0005-0000-0000-000032D30000}"/>
    <cellStyle name="Normal 3 6 3 2_Tabell 6a K" xfId="18495" xr:uid="{00000000-0005-0000-0000-000033D30000}"/>
    <cellStyle name="Normal 3 6 3 3" xfId="6645" xr:uid="{00000000-0005-0000-0000-000034D30000}"/>
    <cellStyle name="Normal 3 6 3 3 2" xfId="15530" xr:uid="{00000000-0005-0000-0000-000035D30000}"/>
    <cellStyle name="Normal 3 6 3 3 2 2" xfId="55654" xr:uid="{00000000-0005-0000-0000-000036D30000}"/>
    <cellStyle name="Normal 3 6 3 3 3" xfId="33027" xr:uid="{00000000-0005-0000-0000-000037D30000}"/>
    <cellStyle name="Normal 3 6 3 3_Tabell 6a K" xfId="23616" xr:uid="{00000000-0005-0000-0000-000038D30000}"/>
    <cellStyle name="Normal 3 6 3 4" xfId="11145" xr:uid="{00000000-0005-0000-0000-000039D30000}"/>
    <cellStyle name="Normal 3 6 3 5" xfId="28642" xr:uid="{00000000-0005-0000-0000-00003AD30000}"/>
    <cellStyle name="Normal 3 6 3_Tabell 6a K" xfId="25839" xr:uid="{00000000-0005-0000-0000-00003BD30000}"/>
    <cellStyle name="Normal 3 6 4" xfId="2558" xr:uid="{00000000-0005-0000-0000-00003CD30000}"/>
    <cellStyle name="Normal 3 6 4 2" xfId="6944" xr:uid="{00000000-0005-0000-0000-00003DD30000}"/>
    <cellStyle name="Normal 3 6 4 2 2" xfId="15829" xr:uid="{00000000-0005-0000-0000-00003ED30000}"/>
    <cellStyle name="Normal 3 6 4 2 2 2" xfId="55655" xr:uid="{00000000-0005-0000-0000-00003FD30000}"/>
    <cellStyle name="Normal 3 6 4 2 3" xfId="33326" xr:uid="{00000000-0005-0000-0000-000040D30000}"/>
    <cellStyle name="Normal 3 6 4 2_Tabell 6a K" xfId="24766" xr:uid="{00000000-0005-0000-0000-000041D30000}"/>
    <cellStyle name="Normal 3 6 4 3" xfId="11443" xr:uid="{00000000-0005-0000-0000-000042D30000}"/>
    <cellStyle name="Normal 3 6 4 4" xfId="28940" xr:uid="{00000000-0005-0000-0000-000043D30000}"/>
    <cellStyle name="Normal 3 6 4_Tabell 6a K" xfId="22414" xr:uid="{00000000-0005-0000-0000-000044D30000}"/>
    <cellStyle name="Normal 3 6 5" xfId="4751" xr:uid="{00000000-0005-0000-0000-000045D30000}"/>
    <cellStyle name="Normal 3 6 5 2" xfId="13636" xr:uid="{00000000-0005-0000-0000-000046D30000}"/>
    <cellStyle name="Normal 3 6 5 2 2" xfId="55656" xr:uid="{00000000-0005-0000-0000-000047D30000}"/>
    <cellStyle name="Normal 3 6 5 3" xfId="31133" xr:uid="{00000000-0005-0000-0000-000048D30000}"/>
    <cellStyle name="Normal 3 6 5_Tabell 6a K" xfId="19806" xr:uid="{00000000-0005-0000-0000-000049D30000}"/>
    <cellStyle name="Normal 3 6 6" xfId="9251" xr:uid="{00000000-0005-0000-0000-00004AD30000}"/>
    <cellStyle name="Normal 3 6 7" xfId="26748" xr:uid="{00000000-0005-0000-0000-00004BD30000}"/>
    <cellStyle name="Normal 3 6 8" xfId="55657" xr:uid="{00000000-0005-0000-0000-00004CD30000}"/>
    <cellStyle name="Normal 3 6_Tabell 6a K" xfId="18753" xr:uid="{00000000-0005-0000-0000-00004DD30000}"/>
    <cellStyle name="Normal 3 7" xfId="578" xr:uid="{00000000-0005-0000-0000-00004ED30000}"/>
    <cellStyle name="Normal 3 7 2" xfId="2262" xr:uid="{00000000-0005-0000-0000-00004FD30000}"/>
    <cellStyle name="Normal 3 7 2 2" xfId="4454" xr:uid="{00000000-0005-0000-0000-000050D30000}"/>
    <cellStyle name="Normal 3 7 2 2 2" xfId="8840" xr:uid="{00000000-0005-0000-0000-000051D30000}"/>
    <cellStyle name="Normal 3 7 2 2 2 2" xfId="17725" xr:uid="{00000000-0005-0000-0000-000052D30000}"/>
    <cellStyle name="Normal 3 7 2 2 2 2 2" xfId="55658" xr:uid="{00000000-0005-0000-0000-000053D30000}"/>
    <cellStyle name="Normal 3 7 2 2 2 3" xfId="35222" xr:uid="{00000000-0005-0000-0000-000054D30000}"/>
    <cellStyle name="Normal 3 7 2 2 2_Tabell 6a K" xfId="25901" xr:uid="{00000000-0005-0000-0000-000055D30000}"/>
    <cellStyle name="Normal 3 7 2 2 3" xfId="13339" xr:uid="{00000000-0005-0000-0000-000056D30000}"/>
    <cellStyle name="Normal 3 7 2 2 4" xfId="30836" xr:uid="{00000000-0005-0000-0000-000057D30000}"/>
    <cellStyle name="Normal 3 7 2 2_Tabell 6a K" xfId="22097" xr:uid="{00000000-0005-0000-0000-000058D30000}"/>
    <cellStyle name="Normal 3 7 2 3" xfId="6647" xr:uid="{00000000-0005-0000-0000-000059D30000}"/>
    <cellStyle name="Normal 3 7 2 3 2" xfId="15532" xr:uid="{00000000-0005-0000-0000-00005AD30000}"/>
    <cellStyle name="Normal 3 7 2 3 2 2" xfId="55659" xr:uid="{00000000-0005-0000-0000-00005BD30000}"/>
    <cellStyle name="Normal 3 7 2 3 3" xfId="33029" xr:uid="{00000000-0005-0000-0000-00005CD30000}"/>
    <cellStyle name="Normal 3 7 2 3_Tabell 6a K" xfId="21294" xr:uid="{00000000-0005-0000-0000-00005DD30000}"/>
    <cellStyle name="Normal 3 7 2 4" xfId="11147" xr:uid="{00000000-0005-0000-0000-00005ED30000}"/>
    <cellStyle name="Normal 3 7 2 5" xfId="28644" xr:uid="{00000000-0005-0000-0000-00005FD30000}"/>
    <cellStyle name="Normal 3 7 2_Tabell 6a K" xfId="24249" xr:uid="{00000000-0005-0000-0000-000060D30000}"/>
    <cellStyle name="Normal 3 7 3" xfId="2770" xr:uid="{00000000-0005-0000-0000-000061D30000}"/>
    <cellStyle name="Normal 3 7 3 2" xfId="7156" xr:uid="{00000000-0005-0000-0000-000062D30000}"/>
    <cellStyle name="Normal 3 7 3 2 2" xfId="16041" xr:uid="{00000000-0005-0000-0000-000063D30000}"/>
    <cellStyle name="Normal 3 7 3 2 2 2" xfId="55660" xr:uid="{00000000-0005-0000-0000-000064D30000}"/>
    <cellStyle name="Normal 3 7 3 2 3" xfId="33538" xr:uid="{00000000-0005-0000-0000-000065D30000}"/>
    <cellStyle name="Normal 3 7 3 2_Tabell 6a K" xfId="23615" xr:uid="{00000000-0005-0000-0000-000066D30000}"/>
    <cellStyle name="Normal 3 7 3 3" xfId="11655" xr:uid="{00000000-0005-0000-0000-000067D30000}"/>
    <cellStyle name="Normal 3 7 3 4" xfId="29152" xr:uid="{00000000-0005-0000-0000-000068D30000}"/>
    <cellStyle name="Normal 3 7 3_Tabell 6a K" xfId="19655" xr:uid="{00000000-0005-0000-0000-000069D30000}"/>
    <cellStyle name="Normal 3 7 4" xfId="4963" xr:uid="{00000000-0005-0000-0000-00006AD30000}"/>
    <cellStyle name="Normal 3 7 4 2" xfId="13848" xr:uid="{00000000-0005-0000-0000-00006BD30000}"/>
    <cellStyle name="Normal 3 7 4 2 2" xfId="55661" xr:uid="{00000000-0005-0000-0000-00006CD30000}"/>
    <cellStyle name="Normal 3 7 4 3" xfId="31345" xr:uid="{00000000-0005-0000-0000-00006DD30000}"/>
    <cellStyle name="Normal 3 7 4_Tabell 6a K" xfId="24794" xr:uid="{00000000-0005-0000-0000-00006ED30000}"/>
    <cellStyle name="Normal 3 7 5" xfId="9463" xr:uid="{00000000-0005-0000-0000-00006FD30000}"/>
    <cellStyle name="Normal 3 7 6" xfId="26960" xr:uid="{00000000-0005-0000-0000-000070D30000}"/>
    <cellStyle name="Normal 3 7 7" xfId="55662" xr:uid="{00000000-0005-0000-0000-000071D30000}"/>
    <cellStyle name="Normal 3 7_Tabell 6a K" xfId="26332" xr:uid="{00000000-0005-0000-0000-000072D30000}"/>
    <cellStyle name="Normal 3 8" xfId="1002" xr:uid="{00000000-0005-0000-0000-000073D30000}"/>
    <cellStyle name="Normal 3 8 2" xfId="2263" xr:uid="{00000000-0005-0000-0000-000074D30000}"/>
    <cellStyle name="Normal 3 8 2 2" xfId="4455" xr:uid="{00000000-0005-0000-0000-000075D30000}"/>
    <cellStyle name="Normal 3 8 2 2 2" xfId="8841" xr:uid="{00000000-0005-0000-0000-000076D30000}"/>
    <cellStyle name="Normal 3 8 2 2 2 2" xfId="17726" xr:uid="{00000000-0005-0000-0000-000077D30000}"/>
    <cellStyle name="Normal 3 8 2 2 2 2 2" xfId="55663" xr:uid="{00000000-0005-0000-0000-000078D30000}"/>
    <cellStyle name="Normal 3 8 2 2 2 3" xfId="35223" xr:uid="{00000000-0005-0000-0000-000079D30000}"/>
    <cellStyle name="Normal 3 8 2 2 2_Tabell 6a K" xfId="25044" xr:uid="{00000000-0005-0000-0000-00007AD30000}"/>
    <cellStyle name="Normal 3 8 2 2 3" xfId="13340" xr:uid="{00000000-0005-0000-0000-00007BD30000}"/>
    <cellStyle name="Normal 3 8 2 2 4" xfId="30837" xr:uid="{00000000-0005-0000-0000-00007CD30000}"/>
    <cellStyle name="Normal 3 8 2 2_Tabell 6a K" xfId="20153" xr:uid="{00000000-0005-0000-0000-00007DD30000}"/>
    <cellStyle name="Normal 3 8 2 3" xfId="6648" xr:uid="{00000000-0005-0000-0000-00007ED30000}"/>
    <cellStyle name="Normal 3 8 2 3 2" xfId="15533" xr:uid="{00000000-0005-0000-0000-00007FD30000}"/>
    <cellStyle name="Normal 3 8 2 3 2 2" xfId="55664" xr:uid="{00000000-0005-0000-0000-000080D30000}"/>
    <cellStyle name="Normal 3 8 2 3 3" xfId="33030" xr:uid="{00000000-0005-0000-0000-000081D30000}"/>
    <cellStyle name="Normal 3 8 2 3_Tabell 6a K" xfId="24529" xr:uid="{00000000-0005-0000-0000-000082D30000}"/>
    <cellStyle name="Normal 3 8 2 4" xfId="11148" xr:uid="{00000000-0005-0000-0000-000083D30000}"/>
    <cellStyle name="Normal 3 8 2 5" xfId="28645" xr:uid="{00000000-0005-0000-0000-000084D30000}"/>
    <cellStyle name="Normal 3 8 2_Tabell 6a K" xfId="19802" xr:uid="{00000000-0005-0000-0000-000085D30000}"/>
    <cellStyle name="Normal 3 8 3" xfId="3194" xr:uid="{00000000-0005-0000-0000-000086D30000}"/>
    <cellStyle name="Normal 3 8 3 2" xfId="7580" xr:uid="{00000000-0005-0000-0000-000087D30000}"/>
    <cellStyle name="Normal 3 8 3 2 2" xfId="16465" xr:uid="{00000000-0005-0000-0000-000088D30000}"/>
    <cellStyle name="Normal 3 8 3 2 2 2" xfId="55665" xr:uid="{00000000-0005-0000-0000-000089D30000}"/>
    <cellStyle name="Normal 3 8 3 2 3" xfId="33962" xr:uid="{00000000-0005-0000-0000-00008AD30000}"/>
    <cellStyle name="Normal 3 8 3 2_Tabell 6a K" xfId="21180" xr:uid="{00000000-0005-0000-0000-00008BD30000}"/>
    <cellStyle name="Normal 3 8 3 3" xfId="12079" xr:uid="{00000000-0005-0000-0000-00008CD30000}"/>
    <cellStyle name="Normal 3 8 3 4" xfId="29576" xr:uid="{00000000-0005-0000-0000-00008DD30000}"/>
    <cellStyle name="Normal 3 8 3_Tabell 6a K" xfId="22826" xr:uid="{00000000-0005-0000-0000-00008ED30000}"/>
    <cellStyle name="Normal 3 8 4" xfId="5387" xr:uid="{00000000-0005-0000-0000-00008FD30000}"/>
    <cellStyle name="Normal 3 8 4 2" xfId="14272" xr:uid="{00000000-0005-0000-0000-000090D30000}"/>
    <cellStyle name="Normal 3 8 4 2 2" xfId="55666" xr:uid="{00000000-0005-0000-0000-000091D30000}"/>
    <cellStyle name="Normal 3 8 4 3" xfId="31769" xr:uid="{00000000-0005-0000-0000-000092D30000}"/>
    <cellStyle name="Normal 3 8 4_Tabell 6a K" xfId="19540" xr:uid="{00000000-0005-0000-0000-000093D30000}"/>
    <cellStyle name="Normal 3 8 5" xfId="9887" xr:uid="{00000000-0005-0000-0000-000094D30000}"/>
    <cellStyle name="Normal 3 8 6" xfId="27384" xr:uid="{00000000-0005-0000-0000-000095D30000}"/>
    <cellStyle name="Normal 3 8_Tabell 6a K" xfId="20845" xr:uid="{00000000-0005-0000-0000-000096D30000}"/>
    <cellStyle name="Normal 3 9" xfId="2224" xr:uid="{00000000-0005-0000-0000-000097D30000}"/>
    <cellStyle name="Normal 3 9 2" xfId="4416" xr:uid="{00000000-0005-0000-0000-000098D30000}"/>
    <cellStyle name="Normal 3 9 2 2" xfId="8802" xr:uid="{00000000-0005-0000-0000-000099D30000}"/>
    <cellStyle name="Normal 3 9 2 2 2" xfId="17687" xr:uid="{00000000-0005-0000-0000-00009AD30000}"/>
    <cellStyle name="Normal 3 9 2 2 2 2" xfId="55667" xr:uid="{00000000-0005-0000-0000-00009BD30000}"/>
    <cellStyle name="Normal 3 9 2 2 3" xfId="35184" xr:uid="{00000000-0005-0000-0000-00009CD30000}"/>
    <cellStyle name="Normal 3 9 2 2_Tabell 6a K" xfId="22286" xr:uid="{00000000-0005-0000-0000-00009DD30000}"/>
    <cellStyle name="Normal 3 9 2 3" xfId="13301" xr:uid="{00000000-0005-0000-0000-00009ED30000}"/>
    <cellStyle name="Normal 3 9 2 4" xfId="30798" xr:uid="{00000000-0005-0000-0000-00009FD30000}"/>
    <cellStyle name="Normal 3 9 2_Tabell 6a K" xfId="18236" xr:uid="{00000000-0005-0000-0000-0000A0D30000}"/>
    <cellStyle name="Normal 3 9 3" xfId="6609" xr:uid="{00000000-0005-0000-0000-0000A1D30000}"/>
    <cellStyle name="Normal 3 9 3 2" xfId="15494" xr:uid="{00000000-0005-0000-0000-0000A2D30000}"/>
    <cellStyle name="Normal 3 9 3 2 2" xfId="55668" xr:uid="{00000000-0005-0000-0000-0000A3D30000}"/>
    <cellStyle name="Normal 3 9 3 3" xfId="32991" xr:uid="{00000000-0005-0000-0000-0000A4D30000}"/>
    <cellStyle name="Normal 3 9 3_Tabell 6a K" xfId="19073" xr:uid="{00000000-0005-0000-0000-0000A5D30000}"/>
    <cellStyle name="Normal 3 9 4" xfId="11109" xr:uid="{00000000-0005-0000-0000-0000A6D30000}"/>
    <cellStyle name="Normal 3 9 5" xfId="28606" xr:uid="{00000000-0005-0000-0000-0000A7D30000}"/>
    <cellStyle name="Normal 3 9_Tabell 6a K" xfId="24148" xr:uid="{00000000-0005-0000-0000-0000A8D30000}"/>
    <cellStyle name="Normal 3_Tabell 6a K" xfId="19821" xr:uid="{00000000-0005-0000-0000-0000A9D30000}"/>
    <cellStyle name="Normal 30" xfId="35317" xr:uid="{00000000-0005-0000-0000-0000AAD30000}"/>
    <cellStyle name="Normal 31" xfId="35330" xr:uid="{00000000-0005-0000-0000-0000ABD30000}"/>
    <cellStyle name="Normal 32" xfId="35309" xr:uid="{00000000-0005-0000-0000-0000ACD30000}"/>
    <cellStyle name="Normal 33" xfId="35305" xr:uid="{00000000-0005-0000-0000-0000ADD30000}"/>
    <cellStyle name="Normal 34" xfId="35325" xr:uid="{00000000-0005-0000-0000-0000AED30000}"/>
    <cellStyle name="Normal 35" xfId="35307" xr:uid="{00000000-0005-0000-0000-0000AFD30000}"/>
    <cellStyle name="Normal 36" xfId="35308" xr:uid="{00000000-0005-0000-0000-0000B0D30000}"/>
    <cellStyle name="Normal 37" xfId="35306" xr:uid="{00000000-0005-0000-0000-0000B1D30000}"/>
    <cellStyle name="Normal 38" xfId="35312" xr:uid="{00000000-0005-0000-0000-0000B2D30000}"/>
    <cellStyle name="Normal 39" xfId="35339" xr:uid="{00000000-0005-0000-0000-0000B3D30000}"/>
    <cellStyle name="Normal 4" xfId="45" xr:uid="{00000000-0005-0000-0000-0000B4D30000}"/>
    <cellStyle name="Normal 4 10" xfId="2348" xr:uid="{00000000-0005-0000-0000-0000B5D30000}"/>
    <cellStyle name="Normal 4 10 2" xfId="6734" xr:uid="{00000000-0005-0000-0000-0000B6D30000}"/>
    <cellStyle name="Normal 4 10 2 2" xfId="15619" xr:uid="{00000000-0005-0000-0000-0000B7D30000}"/>
    <cellStyle name="Normal 4 10 2 2 2" xfId="55669" xr:uid="{00000000-0005-0000-0000-0000B8D30000}"/>
    <cellStyle name="Normal 4 10 2 3" xfId="33116" xr:uid="{00000000-0005-0000-0000-0000B9D30000}"/>
    <cellStyle name="Normal 4 10 2_Tabell 6a K" xfId="25520" xr:uid="{00000000-0005-0000-0000-0000BAD30000}"/>
    <cellStyle name="Normal 4 10 3" xfId="11233" xr:uid="{00000000-0005-0000-0000-0000BBD30000}"/>
    <cellStyle name="Normal 4 10 4" xfId="28730" xr:uid="{00000000-0005-0000-0000-0000BCD30000}"/>
    <cellStyle name="Normal 4 10_Tabell 6a K" xfId="19275" xr:uid="{00000000-0005-0000-0000-0000BDD30000}"/>
    <cellStyle name="Normal 4 11" xfId="4541" xr:uid="{00000000-0005-0000-0000-0000BED30000}"/>
    <cellStyle name="Normal 4 11 2" xfId="13426" xr:uid="{00000000-0005-0000-0000-0000BFD30000}"/>
    <cellStyle name="Normal 4 11 3" xfId="30923" xr:uid="{00000000-0005-0000-0000-0000C0D30000}"/>
    <cellStyle name="Normal 4 11_Tabell 6a K" xfId="21711" xr:uid="{00000000-0005-0000-0000-0000C1D30000}"/>
    <cellStyle name="Normal 4 12" xfId="154" xr:uid="{00000000-0005-0000-0000-0000C2D30000}"/>
    <cellStyle name="Normal 4 12 2" xfId="9039" xr:uid="{00000000-0005-0000-0000-0000C3D30000}"/>
    <cellStyle name="Normal 4 12 3" xfId="26536" xr:uid="{00000000-0005-0000-0000-0000C4D30000}"/>
    <cellStyle name="Normal 4 12_Tabell 6a K" xfId="20925" xr:uid="{00000000-0005-0000-0000-0000C5D30000}"/>
    <cellStyle name="Normal 4 13" xfId="124" xr:uid="{00000000-0005-0000-0000-0000C6D30000}"/>
    <cellStyle name="Normal 4 14" xfId="8964" xr:uid="{00000000-0005-0000-0000-0000C7D30000}"/>
    <cellStyle name="Normal 4 15" xfId="26518" xr:uid="{00000000-0005-0000-0000-0000C8D30000}"/>
    <cellStyle name="Normal 4 16" xfId="35315" xr:uid="{00000000-0005-0000-0000-0000C9D30000}"/>
    <cellStyle name="Normal 4 17" xfId="35323" xr:uid="{00000000-0005-0000-0000-0000CAD30000}"/>
    <cellStyle name="Normal 4 18" xfId="35311" xr:uid="{00000000-0005-0000-0000-0000CBD30000}"/>
    <cellStyle name="Normal 4 19" xfId="35332" xr:uid="{00000000-0005-0000-0000-0000CCD30000}"/>
    <cellStyle name="Normal 4 2" xfId="46" xr:uid="{00000000-0005-0000-0000-0000CDD30000}"/>
    <cellStyle name="Normal 4 2 10" xfId="4569" xr:uid="{00000000-0005-0000-0000-0000CED30000}"/>
    <cellStyle name="Normal 4 2 10 2" xfId="13454" xr:uid="{00000000-0005-0000-0000-0000CFD30000}"/>
    <cellStyle name="Normal 4 2 10 3" xfId="30951" xr:uid="{00000000-0005-0000-0000-0000D0D30000}"/>
    <cellStyle name="Normal 4 2 10_Tabell 6a K" xfId="23705" xr:uid="{00000000-0005-0000-0000-0000D1D30000}"/>
    <cellStyle name="Normal 4 2 11" xfId="184" xr:uid="{00000000-0005-0000-0000-0000D2D30000}"/>
    <cellStyle name="Normal 4 2 11 2" xfId="9069" xr:uid="{00000000-0005-0000-0000-0000D3D30000}"/>
    <cellStyle name="Normal 4 2 11 3" xfId="26566" xr:uid="{00000000-0005-0000-0000-0000D4D30000}"/>
    <cellStyle name="Normal 4 2 11_Tabell 6a K" xfId="22665" xr:uid="{00000000-0005-0000-0000-0000D5D30000}"/>
    <cellStyle name="Normal 4 2 12" xfId="55670" xr:uid="{00000000-0005-0000-0000-0000D6D30000}"/>
    <cellStyle name="Normal 4 2 13" xfId="55671" xr:uid="{00000000-0005-0000-0000-0000D7D30000}"/>
    <cellStyle name="Normal 4 2 2" xfId="284" xr:uid="{00000000-0005-0000-0000-0000D8D30000}"/>
    <cellStyle name="Normal 4 2 2 10" xfId="55672" xr:uid="{00000000-0005-0000-0000-0000D9D30000}"/>
    <cellStyle name="Normal 4 2 2 2" xfId="496" xr:uid="{00000000-0005-0000-0000-0000DAD30000}"/>
    <cellStyle name="Normal 4 2 2 2 2" xfId="920" xr:uid="{00000000-0005-0000-0000-0000DBD30000}"/>
    <cellStyle name="Normal 4 2 2 2 2 2" xfId="2268" xr:uid="{00000000-0005-0000-0000-0000DCD30000}"/>
    <cellStyle name="Normal 4 2 2 2 2 2 2" xfId="4460" xr:uid="{00000000-0005-0000-0000-0000DDD30000}"/>
    <cellStyle name="Normal 4 2 2 2 2 2 2 2" xfId="8846" xr:uid="{00000000-0005-0000-0000-0000DED30000}"/>
    <cellStyle name="Normal 4 2 2 2 2 2 2 2 2" xfId="17731" xr:uid="{00000000-0005-0000-0000-0000DFD30000}"/>
    <cellStyle name="Normal 4 2 2 2 2 2 2 2 2 2" xfId="55673" xr:uid="{00000000-0005-0000-0000-0000E0D30000}"/>
    <cellStyle name="Normal 4 2 2 2 2 2 2 2 3" xfId="35228" xr:uid="{00000000-0005-0000-0000-0000E1D30000}"/>
    <cellStyle name="Normal 4 2 2 2 2 2 2 2_Tabell 6a K" xfId="25823" xr:uid="{00000000-0005-0000-0000-0000E2D30000}"/>
    <cellStyle name="Normal 4 2 2 2 2 2 2 3" xfId="13345" xr:uid="{00000000-0005-0000-0000-0000E3D30000}"/>
    <cellStyle name="Normal 4 2 2 2 2 2 2 4" xfId="30842" xr:uid="{00000000-0005-0000-0000-0000E4D30000}"/>
    <cellStyle name="Normal 4 2 2 2 2 2 2_Tabell 6a K" xfId="23095" xr:uid="{00000000-0005-0000-0000-0000E5D30000}"/>
    <cellStyle name="Normal 4 2 2 2 2 2 3" xfId="6653" xr:uid="{00000000-0005-0000-0000-0000E6D30000}"/>
    <cellStyle name="Normal 4 2 2 2 2 2 3 2" xfId="15538" xr:uid="{00000000-0005-0000-0000-0000E7D30000}"/>
    <cellStyle name="Normal 4 2 2 2 2 2 3 2 2" xfId="55674" xr:uid="{00000000-0005-0000-0000-0000E8D30000}"/>
    <cellStyle name="Normal 4 2 2 2 2 2 3 3" xfId="33035" xr:uid="{00000000-0005-0000-0000-0000E9D30000}"/>
    <cellStyle name="Normal 4 2 2 2 2 2 3_Tabell 6a K" xfId="21213" xr:uid="{00000000-0005-0000-0000-0000EAD30000}"/>
    <cellStyle name="Normal 4 2 2 2 2 2 4" xfId="11153" xr:uid="{00000000-0005-0000-0000-0000EBD30000}"/>
    <cellStyle name="Normal 4 2 2 2 2 2 5" xfId="28650" xr:uid="{00000000-0005-0000-0000-0000ECD30000}"/>
    <cellStyle name="Normal 4 2 2 2 2 2_Tabell 6a K" xfId="23882" xr:uid="{00000000-0005-0000-0000-0000EDD30000}"/>
    <cellStyle name="Normal 4 2 2 2 2 3" xfId="3112" xr:uid="{00000000-0005-0000-0000-0000EED30000}"/>
    <cellStyle name="Normal 4 2 2 2 2 3 2" xfId="7498" xr:uid="{00000000-0005-0000-0000-0000EFD30000}"/>
    <cellStyle name="Normal 4 2 2 2 2 3 2 2" xfId="16383" xr:uid="{00000000-0005-0000-0000-0000F0D30000}"/>
    <cellStyle name="Normal 4 2 2 2 2 3 2 2 2" xfId="55675" xr:uid="{00000000-0005-0000-0000-0000F1D30000}"/>
    <cellStyle name="Normal 4 2 2 2 2 3 2 3" xfId="33880" xr:uid="{00000000-0005-0000-0000-0000F2D30000}"/>
    <cellStyle name="Normal 4 2 2 2 2 3 2_Tabell 6a K" xfId="21445" xr:uid="{00000000-0005-0000-0000-0000F3D30000}"/>
    <cellStyle name="Normal 4 2 2 2 2 3 3" xfId="11997" xr:uid="{00000000-0005-0000-0000-0000F4D30000}"/>
    <cellStyle name="Normal 4 2 2 2 2 3 4" xfId="29494" xr:uid="{00000000-0005-0000-0000-0000F5D30000}"/>
    <cellStyle name="Normal 4 2 2 2 2 3_Tabell 6a K" xfId="18556" xr:uid="{00000000-0005-0000-0000-0000F6D30000}"/>
    <cellStyle name="Normal 4 2 2 2 2 4" xfId="5305" xr:uid="{00000000-0005-0000-0000-0000F7D30000}"/>
    <cellStyle name="Normal 4 2 2 2 2 4 2" xfId="14190" xr:uid="{00000000-0005-0000-0000-0000F8D30000}"/>
    <cellStyle name="Normal 4 2 2 2 2 4 2 2" xfId="55676" xr:uid="{00000000-0005-0000-0000-0000F9D30000}"/>
    <cellStyle name="Normal 4 2 2 2 2 4 3" xfId="31687" xr:uid="{00000000-0005-0000-0000-0000FAD30000}"/>
    <cellStyle name="Normal 4 2 2 2 2 4_Tabell 6a K" xfId="23350" xr:uid="{00000000-0005-0000-0000-0000FBD30000}"/>
    <cellStyle name="Normal 4 2 2 2 2 5" xfId="9805" xr:uid="{00000000-0005-0000-0000-0000FCD30000}"/>
    <cellStyle name="Normal 4 2 2 2 2 6" xfId="27302" xr:uid="{00000000-0005-0000-0000-0000FDD30000}"/>
    <cellStyle name="Normal 4 2 2 2 2_Tabell 6a K" xfId="20453" xr:uid="{00000000-0005-0000-0000-0000FED30000}"/>
    <cellStyle name="Normal 4 2 2 2 3" xfId="2267" xr:uid="{00000000-0005-0000-0000-0000FFD30000}"/>
    <cellStyle name="Normal 4 2 2 2 3 2" xfId="4459" xr:uid="{00000000-0005-0000-0000-000000D40000}"/>
    <cellStyle name="Normal 4 2 2 2 3 2 2" xfId="8845" xr:uid="{00000000-0005-0000-0000-000001D40000}"/>
    <cellStyle name="Normal 4 2 2 2 3 2 2 2" xfId="17730" xr:uid="{00000000-0005-0000-0000-000002D40000}"/>
    <cellStyle name="Normal 4 2 2 2 3 2 2 2 2" xfId="55677" xr:uid="{00000000-0005-0000-0000-000003D40000}"/>
    <cellStyle name="Normal 4 2 2 2 3 2 2 3" xfId="35227" xr:uid="{00000000-0005-0000-0000-000004D40000}"/>
    <cellStyle name="Normal 4 2 2 2 3 2 2_Tabell 6a K" xfId="26357" xr:uid="{00000000-0005-0000-0000-000005D40000}"/>
    <cellStyle name="Normal 4 2 2 2 3 2 3" xfId="13344" xr:uid="{00000000-0005-0000-0000-000006D40000}"/>
    <cellStyle name="Normal 4 2 2 2 3 2 4" xfId="30841" xr:uid="{00000000-0005-0000-0000-000007D40000}"/>
    <cellStyle name="Normal 4 2 2 2 3 2_Tabell 6a K" xfId="25265" xr:uid="{00000000-0005-0000-0000-000008D40000}"/>
    <cellStyle name="Normal 4 2 2 2 3 3" xfId="6652" xr:uid="{00000000-0005-0000-0000-000009D40000}"/>
    <cellStyle name="Normal 4 2 2 2 3 3 2" xfId="15537" xr:uid="{00000000-0005-0000-0000-00000AD40000}"/>
    <cellStyle name="Normal 4 2 2 2 3 3 2 2" xfId="55678" xr:uid="{00000000-0005-0000-0000-00000BD40000}"/>
    <cellStyle name="Normal 4 2 2 2 3 3 3" xfId="33034" xr:uid="{00000000-0005-0000-0000-00000CD40000}"/>
    <cellStyle name="Normal 4 2 2 2 3 3_Tabell 6a K" xfId="26402" xr:uid="{00000000-0005-0000-0000-00000DD40000}"/>
    <cellStyle name="Normal 4 2 2 2 3 4" xfId="11152" xr:uid="{00000000-0005-0000-0000-00000ED40000}"/>
    <cellStyle name="Normal 4 2 2 2 3 5" xfId="28649" xr:uid="{00000000-0005-0000-0000-00000FD40000}"/>
    <cellStyle name="Normal 4 2 2 2 3_Tabell 6a K" xfId="26053" xr:uid="{00000000-0005-0000-0000-000010D40000}"/>
    <cellStyle name="Normal 4 2 2 2 4" xfId="2688" xr:uid="{00000000-0005-0000-0000-000011D40000}"/>
    <cellStyle name="Normal 4 2 2 2 4 2" xfId="7074" xr:uid="{00000000-0005-0000-0000-000012D40000}"/>
    <cellStyle name="Normal 4 2 2 2 4 2 2" xfId="15959" xr:uid="{00000000-0005-0000-0000-000013D40000}"/>
    <cellStyle name="Normal 4 2 2 2 4 2 2 2" xfId="55679" xr:uid="{00000000-0005-0000-0000-000014D40000}"/>
    <cellStyle name="Normal 4 2 2 2 4 2 3" xfId="33456" xr:uid="{00000000-0005-0000-0000-000015D40000}"/>
    <cellStyle name="Normal 4 2 2 2 4 2_Tabell 6a K" xfId="25909" xr:uid="{00000000-0005-0000-0000-000016D40000}"/>
    <cellStyle name="Normal 4 2 2 2 4 3" xfId="11573" xr:uid="{00000000-0005-0000-0000-000017D40000}"/>
    <cellStyle name="Normal 4 2 2 2 4 4" xfId="29070" xr:uid="{00000000-0005-0000-0000-000018D40000}"/>
    <cellStyle name="Normal 4 2 2 2 4_Tabell 6a K" xfId="22087" xr:uid="{00000000-0005-0000-0000-000019D40000}"/>
    <cellStyle name="Normal 4 2 2 2 5" xfId="4881" xr:uid="{00000000-0005-0000-0000-00001AD40000}"/>
    <cellStyle name="Normal 4 2 2 2 5 2" xfId="13766" xr:uid="{00000000-0005-0000-0000-00001BD40000}"/>
    <cellStyle name="Normal 4 2 2 2 5 2 2" xfId="55680" xr:uid="{00000000-0005-0000-0000-00001CD40000}"/>
    <cellStyle name="Normal 4 2 2 2 5 3" xfId="31263" xr:uid="{00000000-0005-0000-0000-00001DD40000}"/>
    <cellStyle name="Normal 4 2 2 2 5_Tabell 6a K" xfId="25642" xr:uid="{00000000-0005-0000-0000-00001ED40000}"/>
    <cellStyle name="Normal 4 2 2 2 6" xfId="9381" xr:uid="{00000000-0005-0000-0000-00001FD40000}"/>
    <cellStyle name="Normal 4 2 2 2 7" xfId="26878" xr:uid="{00000000-0005-0000-0000-000020D40000}"/>
    <cellStyle name="Normal 4 2 2 2_Tabell 6a K" xfId="25784" xr:uid="{00000000-0005-0000-0000-000021D40000}"/>
    <cellStyle name="Normal 4 2 2 3" xfId="708" xr:uid="{00000000-0005-0000-0000-000022D40000}"/>
    <cellStyle name="Normal 4 2 2 3 2" xfId="2269" xr:uid="{00000000-0005-0000-0000-000023D40000}"/>
    <cellStyle name="Normal 4 2 2 3 2 2" xfId="4461" xr:uid="{00000000-0005-0000-0000-000024D40000}"/>
    <cellStyle name="Normal 4 2 2 3 2 2 2" xfId="8847" xr:uid="{00000000-0005-0000-0000-000025D40000}"/>
    <cellStyle name="Normal 4 2 2 3 2 2 2 2" xfId="17732" xr:uid="{00000000-0005-0000-0000-000026D40000}"/>
    <cellStyle name="Normal 4 2 2 3 2 2 2 2 2" xfId="55681" xr:uid="{00000000-0005-0000-0000-000027D40000}"/>
    <cellStyle name="Normal 4 2 2 3 2 2 2 3" xfId="35229" xr:uid="{00000000-0005-0000-0000-000028D40000}"/>
    <cellStyle name="Normal 4 2 2 3 2 2 2_Tabell 6a K" xfId="26034" xr:uid="{00000000-0005-0000-0000-000029D40000}"/>
    <cellStyle name="Normal 4 2 2 3 2 2 3" xfId="13346" xr:uid="{00000000-0005-0000-0000-00002AD40000}"/>
    <cellStyle name="Normal 4 2 2 3 2 2 4" xfId="30843" xr:uid="{00000000-0005-0000-0000-00002BD40000}"/>
    <cellStyle name="Normal 4 2 2 3 2 2_Tabell 6a K" xfId="25521" xr:uid="{00000000-0005-0000-0000-00002CD40000}"/>
    <cellStyle name="Normal 4 2 2 3 2 3" xfId="6654" xr:uid="{00000000-0005-0000-0000-00002DD40000}"/>
    <cellStyle name="Normal 4 2 2 3 2 3 2" xfId="15539" xr:uid="{00000000-0005-0000-0000-00002ED40000}"/>
    <cellStyle name="Normal 4 2 2 3 2 3 2 2" xfId="55682" xr:uid="{00000000-0005-0000-0000-00002FD40000}"/>
    <cellStyle name="Normal 4 2 2 3 2 3 3" xfId="33036" xr:uid="{00000000-0005-0000-0000-000030D40000}"/>
    <cellStyle name="Normal 4 2 2 3 2 3_Tabell 6a K" xfId="24427" xr:uid="{00000000-0005-0000-0000-000031D40000}"/>
    <cellStyle name="Normal 4 2 2 3 2 4" xfId="11154" xr:uid="{00000000-0005-0000-0000-000032D40000}"/>
    <cellStyle name="Normal 4 2 2 3 2 5" xfId="28651" xr:uid="{00000000-0005-0000-0000-000033D40000}"/>
    <cellStyle name="Normal 4 2 2 3 2_Tabell 6a K" xfId="19277" xr:uid="{00000000-0005-0000-0000-000034D40000}"/>
    <cellStyle name="Normal 4 2 2 3 3" xfId="2900" xr:uid="{00000000-0005-0000-0000-000035D40000}"/>
    <cellStyle name="Normal 4 2 2 3 3 2" xfId="7286" xr:uid="{00000000-0005-0000-0000-000036D40000}"/>
    <cellStyle name="Normal 4 2 2 3 3 2 2" xfId="16171" xr:uid="{00000000-0005-0000-0000-000037D40000}"/>
    <cellStyle name="Normal 4 2 2 3 3 2 2 2" xfId="55683" xr:uid="{00000000-0005-0000-0000-000038D40000}"/>
    <cellStyle name="Normal 4 2 2 3 3 2 3" xfId="33668" xr:uid="{00000000-0005-0000-0000-000039D40000}"/>
    <cellStyle name="Normal 4 2 2 3 3 2_Tabell 6a K" xfId="18643" xr:uid="{00000000-0005-0000-0000-00003AD40000}"/>
    <cellStyle name="Normal 4 2 2 3 3 3" xfId="11785" xr:uid="{00000000-0005-0000-0000-00003BD40000}"/>
    <cellStyle name="Normal 4 2 2 3 3 4" xfId="29282" xr:uid="{00000000-0005-0000-0000-00003CD40000}"/>
    <cellStyle name="Normal 4 2 2 3 3_Tabell 6a K" xfId="20208" xr:uid="{00000000-0005-0000-0000-00003DD40000}"/>
    <cellStyle name="Normal 4 2 2 3 4" xfId="5093" xr:uid="{00000000-0005-0000-0000-00003ED40000}"/>
    <cellStyle name="Normal 4 2 2 3 4 2" xfId="13978" xr:uid="{00000000-0005-0000-0000-00003FD40000}"/>
    <cellStyle name="Normal 4 2 2 3 4 2 2" xfId="55684" xr:uid="{00000000-0005-0000-0000-000040D40000}"/>
    <cellStyle name="Normal 4 2 2 3 4 3" xfId="31475" xr:uid="{00000000-0005-0000-0000-000041D40000}"/>
    <cellStyle name="Normal 4 2 2 3 4_Tabell 6a K" xfId="21731" xr:uid="{00000000-0005-0000-0000-000042D40000}"/>
    <cellStyle name="Normal 4 2 2 3 5" xfId="9593" xr:uid="{00000000-0005-0000-0000-000043D40000}"/>
    <cellStyle name="Normal 4 2 2 3 6" xfId="27090" xr:uid="{00000000-0005-0000-0000-000044D40000}"/>
    <cellStyle name="Normal 4 2 2 3_Tabell 6a K" xfId="21828" xr:uid="{00000000-0005-0000-0000-000045D40000}"/>
    <cellStyle name="Normal 4 2 2 4" xfId="1132" xr:uid="{00000000-0005-0000-0000-000046D40000}"/>
    <cellStyle name="Normal 4 2 2 4 2" xfId="2270" xr:uid="{00000000-0005-0000-0000-000047D40000}"/>
    <cellStyle name="Normal 4 2 2 4 2 2" xfId="4462" xr:uid="{00000000-0005-0000-0000-000048D40000}"/>
    <cellStyle name="Normal 4 2 2 4 2 2 2" xfId="8848" xr:uid="{00000000-0005-0000-0000-000049D40000}"/>
    <cellStyle name="Normal 4 2 2 4 2 2 2 2" xfId="17733" xr:uid="{00000000-0005-0000-0000-00004AD40000}"/>
    <cellStyle name="Normal 4 2 2 4 2 2 2 2 2" xfId="55685" xr:uid="{00000000-0005-0000-0000-00004BD40000}"/>
    <cellStyle name="Normal 4 2 2 4 2 2 2 3" xfId="35230" xr:uid="{00000000-0005-0000-0000-00004CD40000}"/>
    <cellStyle name="Normal 4 2 2 4 2 2 2_Tabell 6a K" xfId="21972" xr:uid="{00000000-0005-0000-0000-00004DD40000}"/>
    <cellStyle name="Normal 4 2 2 4 2 2 3" xfId="13347" xr:uid="{00000000-0005-0000-0000-00004ED40000}"/>
    <cellStyle name="Normal 4 2 2 4 2 2 4" xfId="30844" xr:uid="{00000000-0005-0000-0000-00004FD40000}"/>
    <cellStyle name="Normal 4 2 2 4 2 2_Tabell 6a K" xfId="25185" xr:uid="{00000000-0005-0000-0000-000050D40000}"/>
    <cellStyle name="Normal 4 2 2 4 2 3" xfId="6655" xr:uid="{00000000-0005-0000-0000-000051D40000}"/>
    <cellStyle name="Normal 4 2 2 4 2 3 2" xfId="15540" xr:uid="{00000000-0005-0000-0000-000052D40000}"/>
    <cellStyle name="Normal 4 2 2 4 2 3 2 2" xfId="55686" xr:uid="{00000000-0005-0000-0000-000053D40000}"/>
    <cellStyle name="Normal 4 2 2 4 2 3 3" xfId="33037" xr:uid="{00000000-0005-0000-0000-000054D40000}"/>
    <cellStyle name="Normal 4 2 2 4 2 3_Tabell 6a K" xfId="20955" xr:uid="{00000000-0005-0000-0000-000055D40000}"/>
    <cellStyle name="Normal 4 2 2 4 2 4" xfId="11155" xr:uid="{00000000-0005-0000-0000-000056D40000}"/>
    <cellStyle name="Normal 4 2 2 4 2 5" xfId="28652" xr:uid="{00000000-0005-0000-0000-000057D40000}"/>
    <cellStyle name="Normal 4 2 2 4 2_Tabell 6a K" xfId="22623" xr:uid="{00000000-0005-0000-0000-000058D40000}"/>
    <cellStyle name="Normal 4 2 2 4 3" xfId="3324" xr:uid="{00000000-0005-0000-0000-000059D40000}"/>
    <cellStyle name="Normal 4 2 2 4 3 2" xfId="7710" xr:uid="{00000000-0005-0000-0000-00005AD40000}"/>
    <cellStyle name="Normal 4 2 2 4 3 2 2" xfId="16595" xr:uid="{00000000-0005-0000-0000-00005BD40000}"/>
    <cellStyle name="Normal 4 2 2 4 3 2 2 2" xfId="55687" xr:uid="{00000000-0005-0000-0000-00005CD40000}"/>
    <cellStyle name="Normal 4 2 2 4 3 2 3" xfId="34092" xr:uid="{00000000-0005-0000-0000-00005DD40000}"/>
    <cellStyle name="Normal 4 2 2 4 3 2_Tabell 6a K" xfId="19081" xr:uid="{00000000-0005-0000-0000-00005ED40000}"/>
    <cellStyle name="Normal 4 2 2 4 3 3" xfId="12209" xr:uid="{00000000-0005-0000-0000-00005FD40000}"/>
    <cellStyle name="Normal 4 2 2 4 3 4" xfId="29706" xr:uid="{00000000-0005-0000-0000-000060D40000}"/>
    <cellStyle name="Normal 4 2 2 4 3_Tabell 6a K" xfId="24598" xr:uid="{00000000-0005-0000-0000-000061D40000}"/>
    <cellStyle name="Normal 4 2 2 4 4" xfId="5517" xr:uid="{00000000-0005-0000-0000-000062D40000}"/>
    <cellStyle name="Normal 4 2 2 4 4 2" xfId="14402" xr:uid="{00000000-0005-0000-0000-000063D40000}"/>
    <cellStyle name="Normal 4 2 2 4 4 2 2" xfId="55688" xr:uid="{00000000-0005-0000-0000-000064D40000}"/>
    <cellStyle name="Normal 4 2 2 4 4 3" xfId="31899" xr:uid="{00000000-0005-0000-0000-000065D40000}"/>
    <cellStyle name="Normal 4 2 2 4 4_Tabell 6a K" xfId="23068" xr:uid="{00000000-0005-0000-0000-000066D40000}"/>
    <cellStyle name="Normal 4 2 2 4 5" xfId="10017" xr:uid="{00000000-0005-0000-0000-000067D40000}"/>
    <cellStyle name="Normal 4 2 2 4 6" xfId="27514" xr:uid="{00000000-0005-0000-0000-000068D40000}"/>
    <cellStyle name="Normal 4 2 2 4_Tabell 6a K" xfId="20236" xr:uid="{00000000-0005-0000-0000-000069D40000}"/>
    <cellStyle name="Normal 4 2 2 5" xfId="2266" xr:uid="{00000000-0005-0000-0000-00006AD40000}"/>
    <cellStyle name="Normal 4 2 2 5 2" xfId="4458" xr:uid="{00000000-0005-0000-0000-00006BD40000}"/>
    <cellStyle name="Normal 4 2 2 5 2 2" xfId="8844" xr:uid="{00000000-0005-0000-0000-00006CD40000}"/>
    <cellStyle name="Normal 4 2 2 5 2 2 2" xfId="17729" xr:uid="{00000000-0005-0000-0000-00006DD40000}"/>
    <cellStyle name="Normal 4 2 2 5 2 2 2 2" xfId="55689" xr:uid="{00000000-0005-0000-0000-00006ED40000}"/>
    <cellStyle name="Normal 4 2 2 5 2 2 3" xfId="35226" xr:uid="{00000000-0005-0000-0000-00006FD40000}"/>
    <cellStyle name="Normal 4 2 2 5 2 2_Tabell 6a K" xfId="23016" xr:uid="{00000000-0005-0000-0000-000070D40000}"/>
    <cellStyle name="Normal 4 2 2 5 2 3" xfId="13343" xr:uid="{00000000-0005-0000-0000-000071D40000}"/>
    <cellStyle name="Normal 4 2 2 5 2 4" xfId="30840" xr:uid="{00000000-0005-0000-0000-000072D40000}"/>
    <cellStyle name="Normal 4 2 2 5 2_Tabell 6a K" xfId="18701" xr:uid="{00000000-0005-0000-0000-000073D40000}"/>
    <cellStyle name="Normal 4 2 2 5 3" xfId="6651" xr:uid="{00000000-0005-0000-0000-000074D40000}"/>
    <cellStyle name="Normal 4 2 2 5 3 2" xfId="15536" xr:uid="{00000000-0005-0000-0000-000075D40000}"/>
    <cellStyle name="Normal 4 2 2 5 3 2 2" xfId="55690" xr:uid="{00000000-0005-0000-0000-000076D40000}"/>
    <cellStyle name="Normal 4 2 2 5 3 3" xfId="33033" xr:uid="{00000000-0005-0000-0000-000077D40000}"/>
    <cellStyle name="Normal 4 2 2 5 3_Tabell 6a K" xfId="26315" xr:uid="{00000000-0005-0000-0000-000078D40000}"/>
    <cellStyle name="Normal 4 2 2 5 4" xfId="11151" xr:uid="{00000000-0005-0000-0000-000079D40000}"/>
    <cellStyle name="Normal 4 2 2 5 5" xfId="28648" xr:uid="{00000000-0005-0000-0000-00007AD40000}"/>
    <cellStyle name="Normal 4 2 2 5_Tabell 6a K" xfId="24577" xr:uid="{00000000-0005-0000-0000-00007BD40000}"/>
    <cellStyle name="Normal 4 2 2 6" xfId="2476" xr:uid="{00000000-0005-0000-0000-00007CD40000}"/>
    <cellStyle name="Normal 4 2 2 6 2" xfId="6862" xr:uid="{00000000-0005-0000-0000-00007DD40000}"/>
    <cellStyle name="Normal 4 2 2 6 2 2" xfId="15747" xr:uid="{00000000-0005-0000-0000-00007ED40000}"/>
    <cellStyle name="Normal 4 2 2 6 2 2 2" xfId="55691" xr:uid="{00000000-0005-0000-0000-00007FD40000}"/>
    <cellStyle name="Normal 4 2 2 6 2 3" xfId="33244" xr:uid="{00000000-0005-0000-0000-000080D40000}"/>
    <cellStyle name="Normal 4 2 2 6 2_Tabell 6a K" xfId="20829" xr:uid="{00000000-0005-0000-0000-000081D40000}"/>
    <cellStyle name="Normal 4 2 2 6 3" xfId="11361" xr:uid="{00000000-0005-0000-0000-000082D40000}"/>
    <cellStyle name="Normal 4 2 2 6 4" xfId="28858" xr:uid="{00000000-0005-0000-0000-000083D40000}"/>
    <cellStyle name="Normal 4 2 2 6_Tabell 6a K" xfId="24927" xr:uid="{00000000-0005-0000-0000-000084D40000}"/>
    <cellStyle name="Normal 4 2 2 7" xfId="4669" xr:uid="{00000000-0005-0000-0000-000085D40000}"/>
    <cellStyle name="Normal 4 2 2 7 2" xfId="13554" xr:uid="{00000000-0005-0000-0000-000086D40000}"/>
    <cellStyle name="Normal 4 2 2 7 2 2" xfId="55692" xr:uid="{00000000-0005-0000-0000-000087D40000}"/>
    <cellStyle name="Normal 4 2 2 7 3" xfId="31051" xr:uid="{00000000-0005-0000-0000-000088D40000}"/>
    <cellStyle name="Normal 4 2 2 7_Tabell 6a K" xfId="8929" xr:uid="{00000000-0005-0000-0000-000089D40000}"/>
    <cellStyle name="Normal 4 2 2 8" xfId="9169" xr:uid="{00000000-0005-0000-0000-00008AD40000}"/>
    <cellStyle name="Normal 4 2 2 9" xfId="26666" xr:uid="{00000000-0005-0000-0000-00008BD40000}"/>
    <cellStyle name="Normal 4 2 2_Tabell 6a K" xfId="25160" xr:uid="{00000000-0005-0000-0000-00008CD40000}"/>
    <cellStyle name="Normal 4 2 3" xfId="340" xr:uid="{00000000-0005-0000-0000-00008DD40000}"/>
    <cellStyle name="Normal 4 2 3 10" xfId="55693" xr:uid="{00000000-0005-0000-0000-00008ED40000}"/>
    <cellStyle name="Normal 4 2 3 2" xfId="552" xr:uid="{00000000-0005-0000-0000-00008FD40000}"/>
    <cellStyle name="Normal 4 2 3 2 2" xfId="976" xr:uid="{00000000-0005-0000-0000-000090D40000}"/>
    <cellStyle name="Normal 4 2 3 2 2 2" xfId="2273" xr:uid="{00000000-0005-0000-0000-000091D40000}"/>
    <cellStyle name="Normal 4 2 3 2 2 2 2" xfId="4465" xr:uid="{00000000-0005-0000-0000-000092D40000}"/>
    <cellStyle name="Normal 4 2 3 2 2 2 2 2" xfId="8851" xr:uid="{00000000-0005-0000-0000-000093D40000}"/>
    <cellStyle name="Normal 4 2 3 2 2 2 2 2 2" xfId="17736" xr:uid="{00000000-0005-0000-0000-000094D40000}"/>
    <cellStyle name="Normal 4 2 3 2 2 2 2 2 2 2" xfId="55694" xr:uid="{00000000-0005-0000-0000-000095D40000}"/>
    <cellStyle name="Normal 4 2 3 2 2 2 2 2 3" xfId="35233" xr:uid="{00000000-0005-0000-0000-000096D40000}"/>
    <cellStyle name="Normal 4 2 3 2 2 2 2 2_Tabell 6a K" xfId="23661" xr:uid="{00000000-0005-0000-0000-000097D40000}"/>
    <cellStyle name="Normal 4 2 3 2 2 2 2 3" xfId="13350" xr:uid="{00000000-0005-0000-0000-000098D40000}"/>
    <cellStyle name="Normal 4 2 3 2 2 2 2 4" xfId="30847" xr:uid="{00000000-0005-0000-0000-000099D40000}"/>
    <cellStyle name="Normal 4 2 3 2 2 2 2_Tabell 6a K" xfId="20084" xr:uid="{00000000-0005-0000-0000-00009AD40000}"/>
    <cellStyle name="Normal 4 2 3 2 2 2 3" xfId="6658" xr:uid="{00000000-0005-0000-0000-00009BD40000}"/>
    <cellStyle name="Normal 4 2 3 2 2 2 3 2" xfId="15543" xr:uid="{00000000-0005-0000-0000-00009CD40000}"/>
    <cellStyle name="Normal 4 2 3 2 2 2 3 2 2" xfId="55695" xr:uid="{00000000-0005-0000-0000-00009DD40000}"/>
    <cellStyle name="Normal 4 2 3 2 2 2 3 3" xfId="33040" xr:uid="{00000000-0005-0000-0000-00009ED40000}"/>
    <cellStyle name="Normal 4 2 3 2 2 2 3_Tabell 6a K" xfId="25563" xr:uid="{00000000-0005-0000-0000-00009FD40000}"/>
    <cellStyle name="Normal 4 2 3 2 2 2 4" xfId="11158" xr:uid="{00000000-0005-0000-0000-0000A0D40000}"/>
    <cellStyle name="Normal 4 2 3 2 2 2 5" xfId="28655" xr:uid="{00000000-0005-0000-0000-0000A1D40000}"/>
    <cellStyle name="Normal 4 2 3 2 2 2_Tabell 6a K" xfId="21693" xr:uid="{00000000-0005-0000-0000-0000A2D40000}"/>
    <cellStyle name="Normal 4 2 3 2 2 3" xfId="3168" xr:uid="{00000000-0005-0000-0000-0000A3D40000}"/>
    <cellStyle name="Normal 4 2 3 2 2 3 2" xfId="7554" xr:uid="{00000000-0005-0000-0000-0000A4D40000}"/>
    <cellStyle name="Normal 4 2 3 2 2 3 2 2" xfId="16439" xr:uid="{00000000-0005-0000-0000-0000A5D40000}"/>
    <cellStyle name="Normal 4 2 3 2 2 3 2 2 2" xfId="55696" xr:uid="{00000000-0005-0000-0000-0000A6D40000}"/>
    <cellStyle name="Normal 4 2 3 2 2 3 2 3" xfId="33936" xr:uid="{00000000-0005-0000-0000-0000A7D40000}"/>
    <cellStyle name="Normal 4 2 3 2 2 3 2_Tabell 6a K" xfId="22407" xr:uid="{00000000-0005-0000-0000-0000A8D40000}"/>
    <cellStyle name="Normal 4 2 3 2 2 3 3" xfId="12053" xr:uid="{00000000-0005-0000-0000-0000A9D40000}"/>
    <cellStyle name="Normal 4 2 3 2 2 3 4" xfId="29550" xr:uid="{00000000-0005-0000-0000-0000AAD40000}"/>
    <cellStyle name="Normal 4 2 3 2 2 3_Tabell 6a K" xfId="19584" xr:uid="{00000000-0005-0000-0000-0000ABD40000}"/>
    <cellStyle name="Normal 4 2 3 2 2 4" xfId="5361" xr:uid="{00000000-0005-0000-0000-0000ACD40000}"/>
    <cellStyle name="Normal 4 2 3 2 2 4 2" xfId="14246" xr:uid="{00000000-0005-0000-0000-0000ADD40000}"/>
    <cellStyle name="Normal 4 2 3 2 2 4 2 2" xfId="55697" xr:uid="{00000000-0005-0000-0000-0000AED40000}"/>
    <cellStyle name="Normal 4 2 3 2 2 4 3" xfId="31743" xr:uid="{00000000-0005-0000-0000-0000AFD40000}"/>
    <cellStyle name="Normal 4 2 3 2 2 4_Tabell 6a K" xfId="19011" xr:uid="{00000000-0005-0000-0000-0000B0D40000}"/>
    <cellStyle name="Normal 4 2 3 2 2 5" xfId="9861" xr:uid="{00000000-0005-0000-0000-0000B1D40000}"/>
    <cellStyle name="Normal 4 2 3 2 2 6" xfId="27358" xr:uid="{00000000-0005-0000-0000-0000B2D40000}"/>
    <cellStyle name="Normal 4 2 3 2 2_Tabell 6a K" xfId="21181" xr:uid="{00000000-0005-0000-0000-0000B3D40000}"/>
    <cellStyle name="Normal 4 2 3 2 3" xfId="2272" xr:uid="{00000000-0005-0000-0000-0000B4D40000}"/>
    <cellStyle name="Normal 4 2 3 2 3 2" xfId="4464" xr:uid="{00000000-0005-0000-0000-0000B5D40000}"/>
    <cellStyle name="Normal 4 2 3 2 3 2 2" xfId="8850" xr:uid="{00000000-0005-0000-0000-0000B6D40000}"/>
    <cellStyle name="Normal 4 2 3 2 3 2 2 2" xfId="17735" xr:uid="{00000000-0005-0000-0000-0000B7D40000}"/>
    <cellStyle name="Normal 4 2 3 2 3 2 2 2 2" xfId="55698" xr:uid="{00000000-0005-0000-0000-0000B8D40000}"/>
    <cellStyle name="Normal 4 2 3 2 3 2 2 3" xfId="35232" xr:uid="{00000000-0005-0000-0000-0000B9D40000}"/>
    <cellStyle name="Normal 4 2 3 2 3 2 2_Tabell 6a K" xfId="22023" xr:uid="{00000000-0005-0000-0000-0000BAD40000}"/>
    <cellStyle name="Normal 4 2 3 2 3 2 3" xfId="13349" xr:uid="{00000000-0005-0000-0000-0000BBD40000}"/>
    <cellStyle name="Normal 4 2 3 2 3 2 4" xfId="30846" xr:uid="{00000000-0005-0000-0000-0000BCD40000}"/>
    <cellStyle name="Normal 4 2 3 2 3 2_Tabell 6a K" xfId="24144" xr:uid="{00000000-0005-0000-0000-0000BDD40000}"/>
    <cellStyle name="Normal 4 2 3 2 3 3" xfId="6657" xr:uid="{00000000-0005-0000-0000-0000BED40000}"/>
    <cellStyle name="Normal 4 2 3 2 3 3 2" xfId="15542" xr:uid="{00000000-0005-0000-0000-0000BFD40000}"/>
    <cellStyle name="Normal 4 2 3 2 3 3 2 2" xfId="55699" xr:uid="{00000000-0005-0000-0000-0000C0D40000}"/>
    <cellStyle name="Normal 4 2 3 2 3 3 3" xfId="33039" xr:uid="{00000000-0005-0000-0000-0000C1D40000}"/>
    <cellStyle name="Normal 4 2 3 2 3 3_Tabell 6a K" xfId="26404" xr:uid="{00000000-0005-0000-0000-0000C2D40000}"/>
    <cellStyle name="Normal 4 2 3 2 3 4" xfId="11157" xr:uid="{00000000-0005-0000-0000-0000C3D40000}"/>
    <cellStyle name="Normal 4 2 3 2 3 5" xfId="28654" xr:uid="{00000000-0005-0000-0000-0000C4D40000}"/>
    <cellStyle name="Normal 4 2 3 2 3_Tabell 6a K" xfId="19522" xr:uid="{00000000-0005-0000-0000-0000C5D40000}"/>
    <cellStyle name="Normal 4 2 3 2 4" xfId="2744" xr:uid="{00000000-0005-0000-0000-0000C6D40000}"/>
    <cellStyle name="Normal 4 2 3 2 4 2" xfId="7130" xr:uid="{00000000-0005-0000-0000-0000C7D40000}"/>
    <cellStyle name="Normal 4 2 3 2 4 2 2" xfId="16015" xr:uid="{00000000-0005-0000-0000-0000C8D40000}"/>
    <cellStyle name="Normal 4 2 3 2 4 2 2 2" xfId="55700" xr:uid="{00000000-0005-0000-0000-0000C9D40000}"/>
    <cellStyle name="Normal 4 2 3 2 4 2 3" xfId="33512" xr:uid="{00000000-0005-0000-0000-0000CAD40000}"/>
    <cellStyle name="Normal 4 2 3 2 4 2_Tabell 6a K" xfId="22188" xr:uid="{00000000-0005-0000-0000-0000CBD40000}"/>
    <cellStyle name="Normal 4 2 3 2 4 3" xfId="11629" xr:uid="{00000000-0005-0000-0000-0000CCD40000}"/>
    <cellStyle name="Normal 4 2 3 2 4 4" xfId="29126" xr:uid="{00000000-0005-0000-0000-0000CDD40000}"/>
    <cellStyle name="Normal 4 2 3 2 4_Tabell 6a K" xfId="26435" xr:uid="{00000000-0005-0000-0000-0000CED40000}"/>
    <cellStyle name="Normal 4 2 3 2 5" xfId="4937" xr:uid="{00000000-0005-0000-0000-0000CFD40000}"/>
    <cellStyle name="Normal 4 2 3 2 5 2" xfId="13822" xr:uid="{00000000-0005-0000-0000-0000D0D40000}"/>
    <cellStyle name="Normal 4 2 3 2 5 2 2" xfId="55701" xr:uid="{00000000-0005-0000-0000-0000D1D40000}"/>
    <cellStyle name="Normal 4 2 3 2 5 3" xfId="31319" xr:uid="{00000000-0005-0000-0000-0000D2D40000}"/>
    <cellStyle name="Normal 4 2 3 2 5_Tabell 6a K" xfId="22659" xr:uid="{00000000-0005-0000-0000-0000D3D40000}"/>
    <cellStyle name="Normal 4 2 3 2 6" xfId="9437" xr:uid="{00000000-0005-0000-0000-0000D4D40000}"/>
    <cellStyle name="Normal 4 2 3 2 7" xfId="26934" xr:uid="{00000000-0005-0000-0000-0000D5D40000}"/>
    <cellStyle name="Normal 4 2 3 2_Tabell 6a K" xfId="18277" xr:uid="{00000000-0005-0000-0000-0000D6D40000}"/>
    <cellStyle name="Normal 4 2 3 3" xfId="764" xr:uid="{00000000-0005-0000-0000-0000D7D40000}"/>
    <cellStyle name="Normal 4 2 3 3 2" xfId="2274" xr:uid="{00000000-0005-0000-0000-0000D8D40000}"/>
    <cellStyle name="Normal 4 2 3 3 2 2" xfId="4466" xr:uid="{00000000-0005-0000-0000-0000D9D40000}"/>
    <cellStyle name="Normal 4 2 3 3 2 2 2" xfId="8852" xr:uid="{00000000-0005-0000-0000-0000DAD40000}"/>
    <cellStyle name="Normal 4 2 3 3 2 2 2 2" xfId="17737" xr:uid="{00000000-0005-0000-0000-0000DBD40000}"/>
    <cellStyle name="Normal 4 2 3 3 2 2 2 2 2" xfId="55702" xr:uid="{00000000-0005-0000-0000-0000DCD40000}"/>
    <cellStyle name="Normal 4 2 3 3 2 2 2 3" xfId="35234" xr:uid="{00000000-0005-0000-0000-0000DDD40000}"/>
    <cellStyle name="Normal 4 2 3 3 2 2 2_Tabell 6a K" xfId="22310" xr:uid="{00000000-0005-0000-0000-0000DED40000}"/>
    <cellStyle name="Normal 4 2 3 3 2 2 3" xfId="13351" xr:uid="{00000000-0005-0000-0000-0000DFD40000}"/>
    <cellStyle name="Normal 4 2 3 3 2 2 4" xfId="30848" xr:uid="{00000000-0005-0000-0000-0000E0D40000}"/>
    <cellStyle name="Normal 4 2 3 3 2 2_Tabell 6a K" xfId="20132" xr:uid="{00000000-0005-0000-0000-0000E1D40000}"/>
    <cellStyle name="Normal 4 2 3 3 2 3" xfId="6659" xr:uid="{00000000-0005-0000-0000-0000E2D40000}"/>
    <cellStyle name="Normal 4 2 3 3 2 3 2" xfId="15544" xr:uid="{00000000-0005-0000-0000-0000E3D40000}"/>
    <cellStyle name="Normal 4 2 3 3 2 3 2 2" xfId="55703" xr:uid="{00000000-0005-0000-0000-0000E4D40000}"/>
    <cellStyle name="Normal 4 2 3 3 2 3 3" xfId="33041" xr:uid="{00000000-0005-0000-0000-0000E5D40000}"/>
    <cellStyle name="Normal 4 2 3 3 2 3_Tabell 6a K" xfId="20674" xr:uid="{00000000-0005-0000-0000-0000E6D40000}"/>
    <cellStyle name="Normal 4 2 3 3 2 4" xfId="11159" xr:uid="{00000000-0005-0000-0000-0000E7D40000}"/>
    <cellStyle name="Normal 4 2 3 3 2 5" xfId="28656" xr:uid="{00000000-0005-0000-0000-0000E8D40000}"/>
    <cellStyle name="Normal 4 2 3 3 2_Tabell 6a K" xfId="20842" xr:uid="{00000000-0005-0000-0000-0000E9D40000}"/>
    <cellStyle name="Normal 4 2 3 3 3" xfId="2956" xr:uid="{00000000-0005-0000-0000-0000EAD40000}"/>
    <cellStyle name="Normal 4 2 3 3 3 2" xfId="7342" xr:uid="{00000000-0005-0000-0000-0000EBD40000}"/>
    <cellStyle name="Normal 4 2 3 3 3 2 2" xfId="16227" xr:uid="{00000000-0005-0000-0000-0000ECD40000}"/>
    <cellStyle name="Normal 4 2 3 3 3 2 2 2" xfId="55704" xr:uid="{00000000-0005-0000-0000-0000EDD40000}"/>
    <cellStyle name="Normal 4 2 3 3 3 2 3" xfId="33724" xr:uid="{00000000-0005-0000-0000-0000EED40000}"/>
    <cellStyle name="Normal 4 2 3 3 3 2_Tabell 6a K" xfId="23911" xr:uid="{00000000-0005-0000-0000-0000EFD40000}"/>
    <cellStyle name="Normal 4 2 3 3 3 3" xfId="11841" xr:uid="{00000000-0005-0000-0000-0000F0D40000}"/>
    <cellStyle name="Normal 4 2 3 3 3 4" xfId="29338" xr:uid="{00000000-0005-0000-0000-0000F1D40000}"/>
    <cellStyle name="Normal 4 2 3 3 3_Tabell 6a K" xfId="21015" xr:uid="{00000000-0005-0000-0000-0000F2D40000}"/>
    <cellStyle name="Normal 4 2 3 3 4" xfId="5149" xr:uid="{00000000-0005-0000-0000-0000F3D40000}"/>
    <cellStyle name="Normal 4 2 3 3 4 2" xfId="14034" xr:uid="{00000000-0005-0000-0000-0000F4D40000}"/>
    <cellStyle name="Normal 4 2 3 3 4 2 2" xfId="55705" xr:uid="{00000000-0005-0000-0000-0000F5D40000}"/>
    <cellStyle name="Normal 4 2 3 3 4 3" xfId="31531" xr:uid="{00000000-0005-0000-0000-0000F6D40000}"/>
    <cellStyle name="Normal 4 2 3 3 4_Tabell 6a K" xfId="25786" xr:uid="{00000000-0005-0000-0000-0000F7D40000}"/>
    <cellStyle name="Normal 4 2 3 3 5" xfId="9649" xr:uid="{00000000-0005-0000-0000-0000F8D40000}"/>
    <cellStyle name="Normal 4 2 3 3 6" xfId="27146" xr:uid="{00000000-0005-0000-0000-0000F9D40000}"/>
    <cellStyle name="Normal 4 2 3 3_Tabell 6a K" xfId="25791" xr:uid="{00000000-0005-0000-0000-0000FAD40000}"/>
    <cellStyle name="Normal 4 2 3 4" xfId="1188" xr:uid="{00000000-0005-0000-0000-0000FBD40000}"/>
    <cellStyle name="Normal 4 2 3 4 2" xfId="2275" xr:uid="{00000000-0005-0000-0000-0000FCD40000}"/>
    <cellStyle name="Normal 4 2 3 4 2 2" xfId="4467" xr:uid="{00000000-0005-0000-0000-0000FDD40000}"/>
    <cellStyle name="Normal 4 2 3 4 2 2 2" xfId="8853" xr:uid="{00000000-0005-0000-0000-0000FED40000}"/>
    <cellStyle name="Normal 4 2 3 4 2 2 2 2" xfId="17738" xr:uid="{00000000-0005-0000-0000-0000FFD40000}"/>
    <cellStyle name="Normal 4 2 3 4 2 2 2 2 2" xfId="55706" xr:uid="{00000000-0005-0000-0000-000000D50000}"/>
    <cellStyle name="Normal 4 2 3 4 2 2 2 3" xfId="35235" xr:uid="{00000000-0005-0000-0000-000001D50000}"/>
    <cellStyle name="Normal 4 2 3 4 2 2 2_Tabell 6a K" xfId="24776" xr:uid="{00000000-0005-0000-0000-000002D50000}"/>
    <cellStyle name="Normal 4 2 3 4 2 2 3" xfId="13352" xr:uid="{00000000-0005-0000-0000-000003D50000}"/>
    <cellStyle name="Normal 4 2 3 4 2 2 4" xfId="30849" xr:uid="{00000000-0005-0000-0000-000004D50000}"/>
    <cellStyle name="Normal 4 2 3 4 2 2_Tabell 6a K" xfId="17968" xr:uid="{00000000-0005-0000-0000-000005D50000}"/>
    <cellStyle name="Normal 4 2 3 4 2 3" xfId="6660" xr:uid="{00000000-0005-0000-0000-000006D50000}"/>
    <cellStyle name="Normal 4 2 3 4 2 3 2" xfId="15545" xr:uid="{00000000-0005-0000-0000-000007D50000}"/>
    <cellStyle name="Normal 4 2 3 4 2 3 2 2" xfId="55707" xr:uid="{00000000-0005-0000-0000-000008D50000}"/>
    <cellStyle name="Normal 4 2 3 4 2 3 3" xfId="33042" xr:uid="{00000000-0005-0000-0000-000009D50000}"/>
    <cellStyle name="Normal 4 2 3 4 2 3_Tabell 6a K" xfId="22944" xr:uid="{00000000-0005-0000-0000-00000AD50000}"/>
    <cellStyle name="Normal 4 2 3 4 2 4" xfId="11160" xr:uid="{00000000-0005-0000-0000-00000BD50000}"/>
    <cellStyle name="Normal 4 2 3 4 2 5" xfId="28657" xr:uid="{00000000-0005-0000-0000-00000CD50000}"/>
    <cellStyle name="Normal 4 2 3 4 2_Tabell 6a K" xfId="20004" xr:uid="{00000000-0005-0000-0000-00000DD50000}"/>
    <cellStyle name="Normal 4 2 3 4 3" xfId="3380" xr:uid="{00000000-0005-0000-0000-00000ED50000}"/>
    <cellStyle name="Normal 4 2 3 4 3 2" xfId="7766" xr:uid="{00000000-0005-0000-0000-00000FD50000}"/>
    <cellStyle name="Normal 4 2 3 4 3 2 2" xfId="16651" xr:uid="{00000000-0005-0000-0000-000010D50000}"/>
    <cellStyle name="Normal 4 2 3 4 3 2 2 2" xfId="55708" xr:uid="{00000000-0005-0000-0000-000011D50000}"/>
    <cellStyle name="Normal 4 2 3 4 3 2 3" xfId="34148" xr:uid="{00000000-0005-0000-0000-000012D50000}"/>
    <cellStyle name="Normal 4 2 3 4 3 2_Tabell 6a K" xfId="19624" xr:uid="{00000000-0005-0000-0000-000013D50000}"/>
    <cellStyle name="Normal 4 2 3 4 3 3" xfId="12265" xr:uid="{00000000-0005-0000-0000-000014D50000}"/>
    <cellStyle name="Normal 4 2 3 4 3 4" xfId="29762" xr:uid="{00000000-0005-0000-0000-000015D50000}"/>
    <cellStyle name="Normal 4 2 3 4 3_Tabell 6a K" xfId="25604" xr:uid="{00000000-0005-0000-0000-000016D50000}"/>
    <cellStyle name="Normal 4 2 3 4 4" xfId="5573" xr:uid="{00000000-0005-0000-0000-000017D50000}"/>
    <cellStyle name="Normal 4 2 3 4 4 2" xfId="14458" xr:uid="{00000000-0005-0000-0000-000018D50000}"/>
    <cellStyle name="Normal 4 2 3 4 4 2 2" xfId="55709" xr:uid="{00000000-0005-0000-0000-000019D50000}"/>
    <cellStyle name="Normal 4 2 3 4 4 3" xfId="31955" xr:uid="{00000000-0005-0000-0000-00001AD50000}"/>
    <cellStyle name="Normal 4 2 3 4 4_Tabell 6a K" xfId="23617" xr:uid="{00000000-0005-0000-0000-00001BD50000}"/>
    <cellStyle name="Normal 4 2 3 4 5" xfId="10073" xr:uid="{00000000-0005-0000-0000-00001CD50000}"/>
    <cellStyle name="Normal 4 2 3 4 6" xfId="27570" xr:uid="{00000000-0005-0000-0000-00001DD50000}"/>
    <cellStyle name="Normal 4 2 3 4_Tabell 6a K" xfId="20873" xr:uid="{00000000-0005-0000-0000-00001ED50000}"/>
    <cellStyle name="Normal 4 2 3 5" xfId="2271" xr:uid="{00000000-0005-0000-0000-00001FD50000}"/>
    <cellStyle name="Normal 4 2 3 5 2" xfId="4463" xr:uid="{00000000-0005-0000-0000-000020D50000}"/>
    <cellStyle name="Normal 4 2 3 5 2 2" xfId="8849" xr:uid="{00000000-0005-0000-0000-000021D50000}"/>
    <cellStyle name="Normal 4 2 3 5 2 2 2" xfId="17734" xr:uid="{00000000-0005-0000-0000-000022D50000}"/>
    <cellStyle name="Normal 4 2 3 5 2 2 2 2" xfId="55710" xr:uid="{00000000-0005-0000-0000-000023D50000}"/>
    <cellStyle name="Normal 4 2 3 5 2 2 3" xfId="35231" xr:uid="{00000000-0005-0000-0000-000024D50000}"/>
    <cellStyle name="Normal 4 2 3 5 2 2_Tabell 6a K" xfId="18180" xr:uid="{00000000-0005-0000-0000-000025D50000}"/>
    <cellStyle name="Normal 4 2 3 5 2 3" xfId="13348" xr:uid="{00000000-0005-0000-0000-000026D50000}"/>
    <cellStyle name="Normal 4 2 3 5 2 4" xfId="30845" xr:uid="{00000000-0005-0000-0000-000027D50000}"/>
    <cellStyle name="Normal 4 2 3 5 2_Tabell 6a K" xfId="24347" xr:uid="{00000000-0005-0000-0000-000028D50000}"/>
    <cellStyle name="Normal 4 2 3 5 3" xfId="6656" xr:uid="{00000000-0005-0000-0000-000029D50000}"/>
    <cellStyle name="Normal 4 2 3 5 3 2" xfId="15541" xr:uid="{00000000-0005-0000-0000-00002AD50000}"/>
    <cellStyle name="Normal 4 2 3 5 3 2 2" xfId="55711" xr:uid="{00000000-0005-0000-0000-00002BD50000}"/>
    <cellStyle name="Normal 4 2 3 5 3 3" xfId="33038" xr:uid="{00000000-0005-0000-0000-00002CD50000}"/>
    <cellStyle name="Normal 4 2 3 5 3_Tabell 6a K" xfId="18335" xr:uid="{00000000-0005-0000-0000-00002DD50000}"/>
    <cellStyle name="Normal 4 2 3 5 4" xfId="11156" xr:uid="{00000000-0005-0000-0000-00002ED50000}"/>
    <cellStyle name="Normal 4 2 3 5 5" xfId="28653" xr:uid="{00000000-0005-0000-0000-00002FD50000}"/>
    <cellStyle name="Normal 4 2 3 5_Tabell 6a K" xfId="25213" xr:uid="{00000000-0005-0000-0000-000030D50000}"/>
    <cellStyle name="Normal 4 2 3 6" xfId="2532" xr:uid="{00000000-0005-0000-0000-000031D50000}"/>
    <cellStyle name="Normal 4 2 3 6 2" xfId="6918" xr:uid="{00000000-0005-0000-0000-000032D50000}"/>
    <cellStyle name="Normal 4 2 3 6 2 2" xfId="15803" xr:uid="{00000000-0005-0000-0000-000033D50000}"/>
    <cellStyle name="Normal 4 2 3 6 2 2 2" xfId="55712" xr:uid="{00000000-0005-0000-0000-000034D50000}"/>
    <cellStyle name="Normal 4 2 3 6 2 3" xfId="33300" xr:uid="{00000000-0005-0000-0000-000035D50000}"/>
    <cellStyle name="Normal 4 2 3 6 2_Tabell 6a K" xfId="23462" xr:uid="{00000000-0005-0000-0000-000036D50000}"/>
    <cellStyle name="Normal 4 2 3 6 3" xfId="11417" xr:uid="{00000000-0005-0000-0000-000037D50000}"/>
    <cellStyle name="Normal 4 2 3 6 4" xfId="28914" xr:uid="{00000000-0005-0000-0000-000038D50000}"/>
    <cellStyle name="Normal 4 2 3 6_Tabell 6a K" xfId="24809" xr:uid="{00000000-0005-0000-0000-000039D50000}"/>
    <cellStyle name="Normal 4 2 3 7" xfId="4725" xr:uid="{00000000-0005-0000-0000-00003AD50000}"/>
    <cellStyle name="Normal 4 2 3 7 2" xfId="13610" xr:uid="{00000000-0005-0000-0000-00003BD50000}"/>
    <cellStyle name="Normal 4 2 3 7 2 2" xfId="55713" xr:uid="{00000000-0005-0000-0000-00003CD50000}"/>
    <cellStyle name="Normal 4 2 3 7 3" xfId="31107" xr:uid="{00000000-0005-0000-0000-00003DD50000}"/>
    <cellStyle name="Normal 4 2 3 7_Tabell 6a K" xfId="23991" xr:uid="{00000000-0005-0000-0000-00003ED50000}"/>
    <cellStyle name="Normal 4 2 3 8" xfId="9225" xr:uid="{00000000-0005-0000-0000-00003FD50000}"/>
    <cellStyle name="Normal 4 2 3 9" xfId="26722" xr:uid="{00000000-0005-0000-0000-000040D50000}"/>
    <cellStyle name="Normal 4 2 3_Tabell 6a K" xfId="26150" xr:uid="{00000000-0005-0000-0000-000041D50000}"/>
    <cellStyle name="Normal 4 2 4" xfId="241" xr:uid="{00000000-0005-0000-0000-000042D50000}"/>
    <cellStyle name="Normal 4 2 4 10" xfId="55714" xr:uid="{00000000-0005-0000-0000-000043D50000}"/>
    <cellStyle name="Normal 4 2 4 2" xfId="453" xr:uid="{00000000-0005-0000-0000-000044D50000}"/>
    <cellStyle name="Normal 4 2 4 2 2" xfId="877" xr:uid="{00000000-0005-0000-0000-000045D50000}"/>
    <cellStyle name="Normal 4 2 4 2 2 2" xfId="2278" xr:uid="{00000000-0005-0000-0000-000046D50000}"/>
    <cellStyle name="Normal 4 2 4 2 2 2 2" xfId="4470" xr:uid="{00000000-0005-0000-0000-000047D50000}"/>
    <cellStyle name="Normal 4 2 4 2 2 2 2 2" xfId="8856" xr:uid="{00000000-0005-0000-0000-000048D50000}"/>
    <cellStyle name="Normal 4 2 4 2 2 2 2 2 2" xfId="17741" xr:uid="{00000000-0005-0000-0000-000049D50000}"/>
    <cellStyle name="Normal 4 2 4 2 2 2 2 2 2 2" xfId="55715" xr:uid="{00000000-0005-0000-0000-00004AD50000}"/>
    <cellStyle name="Normal 4 2 4 2 2 2 2 2 3" xfId="35238" xr:uid="{00000000-0005-0000-0000-00004BD50000}"/>
    <cellStyle name="Normal 4 2 4 2 2 2 2 2_Tabell 6a K" xfId="25578" xr:uid="{00000000-0005-0000-0000-00004CD50000}"/>
    <cellStyle name="Normal 4 2 4 2 2 2 2 3" xfId="13355" xr:uid="{00000000-0005-0000-0000-00004DD50000}"/>
    <cellStyle name="Normal 4 2 4 2 2 2 2 4" xfId="30852" xr:uid="{00000000-0005-0000-0000-00004ED50000}"/>
    <cellStyle name="Normal 4 2 4 2 2 2 2_Tabell 6a K" xfId="19988" xr:uid="{00000000-0005-0000-0000-00004FD50000}"/>
    <cellStyle name="Normal 4 2 4 2 2 2 3" xfId="6663" xr:uid="{00000000-0005-0000-0000-000050D50000}"/>
    <cellStyle name="Normal 4 2 4 2 2 2 3 2" xfId="15548" xr:uid="{00000000-0005-0000-0000-000051D50000}"/>
    <cellStyle name="Normal 4 2 4 2 2 2 3 2 2" xfId="55716" xr:uid="{00000000-0005-0000-0000-000052D50000}"/>
    <cellStyle name="Normal 4 2 4 2 2 2 3 3" xfId="33045" xr:uid="{00000000-0005-0000-0000-000053D50000}"/>
    <cellStyle name="Normal 4 2 4 2 2 2 3_Tabell 6a K" xfId="26111" xr:uid="{00000000-0005-0000-0000-000054D50000}"/>
    <cellStyle name="Normal 4 2 4 2 2 2 4" xfId="11163" xr:uid="{00000000-0005-0000-0000-000055D50000}"/>
    <cellStyle name="Normal 4 2 4 2 2 2 5" xfId="28660" xr:uid="{00000000-0005-0000-0000-000056D50000}"/>
    <cellStyle name="Normal 4 2 4 2 2 2_Tabell 6a K" xfId="19809" xr:uid="{00000000-0005-0000-0000-000057D50000}"/>
    <cellStyle name="Normal 4 2 4 2 2 3" xfId="3069" xr:uid="{00000000-0005-0000-0000-000058D50000}"/>
    <cellStyle name="Normal 4 2 4 2 2 3 2" xfId="7455" xr:uid="{00000000-0005-0000-0000-000059D50000}"/>
    <cellStyle name="Normal 4 2 4 2 2 3 2 2" xfId="16340" xr:uid="{00000000-0005-0000-0000-00005AD50000}"/>
    <cellStyle name="Normal 4 2 4 2 2 3 2 2 2" xfId="55717" xr:uid="{00000000-0005-0000-0000-00005BD50000}"/>
    <cellStyle name="Normal 4 2 4 2 2 3 2 3" xfId="33837" xr:uid="{00000000-0005-0000-0000-00005CD50000}"/>
    <cellStyle name="Normal 4 2 4 2 2 3 2_Tabell 6a K" xfId="23044" xr:uid="{00000000-0005-0000-0000-00005DD50000}"/>
    <cellStyle name="Normal 4 2 4 2 2 3 3" xfId="11954" xr:uid="{00000000-0005-0000-0000-00005ED50000}"/>
    <cellStyle name="Normal 4 2 4 2 2 3 4" xfId="29451" xr:uid="{00000000-0005-0000-0000-00005FD50000}"/>
    <cellStyle name="Normal 4 2 4 2 2 3_Tabell 6a K" xfId="20446" xr:uid="{00000000-0005-0000-0000-000060D50000}"/>
    <cellStyle name="Normal 4 2 4 2 2 4" xfId="5262" xr:uid="{00000000-0005-0000-0000-000061D50000}"/>
    <cellStyle name="Normal 4 2 4 2 2 4 2" xfId="14147" xr:uid="{00000000-0005-0000-0000-000062D50000}"/>
    <cellStyle name="Normal 4 2 4 2 2 4 2 2" xfId="55718" xr:uid="{00000000-0005-0000-0000-000063D50000}"/>
    <cellStyle name="Normal 4 2 4 2 2 4 3" xfId="31644" xr:uid="{00000000-0005-0000-0000-000064D50000}"/>
    <cellStyle name="Normal 4 2 4 2 2 4_Tabell 6a K" xfId="17960" xr:uid="{00000000-0005-0000-0000-000065D50000}"/>
    <cellStyle name="Normal 4 2 4 2 2 5" xfId="9762" xr:uid="{00000000-0005-0000-0000-000066D50000}"/>
    <cellStyle name="Normal 4 2 4 2 2 6" xfId="27259" xr:uid="{00000000-0005-0000-0000-000067D50000}"/>
    <cellStyle name="Normal 4 2 4 2 2_Tabell 6a K" xfId="18172" xr:uid="{00000000-0005-0000-0000-000068D50000}"/>
    <cellStyle name="Normal 4 2 4 2 3" xfId="2277" xr:uid="{00000000-0005-0000-0000-000069D50000}"/>
    <cellStyle name="Normal 4 2 4 2 3 2" xfId="4469" xr:uid="{00000000-0005-0000-0000-00006AD50000}"/>
    <cellStyle name="Normal 4 2 4 2 3 2 2" xfId="8855" xr:uid="{00000000-0005-0000-0000-00006BD50000}"/>
    <cellStyle name="Normal 4 2 4 2 3 2 2 2" xfId="17740" xr:uid="{00000000-0005-0000-0000-00006CD50000}"/>
    <cellStyle name="Normal 4 2 4 2 3 2 2 2 2" xfId="55719" xr:uid="{00000000-0005-0000-0000-00006DD50000}"/>
    <cellStyle name="Normal 4 2 4 2 3 2 2 3" xfId="35237" xr:uid="{00000000-0005-0000-0000-00006ED50000}"/>
    <cellStyle name="Normal 4 2 4 2 3 2 2_Tabell 6a K" xfId="24929" xr:uid="{00000000-0005-0000-0000-00006FD50000}"/>
    <cellStyle name="Normal 4 2 4 2 3 2 3" xfId="13354" xr:uid="{00000000-0005-0000-0000-000070D50000}"/>
    <cellStyle name="Normal 4 2 4 2 3 2 4" xfId="30851" xr:uid="{00000000-0005-0000-0000-000071D50000}"/>
    <cellStyle name="Normal 4 2 4 2 3 2_Tabell 6a K" xfId="9010" xr:uid="{00000000-0005-0000-0000-000072D50000}"/>
    <cellStyle name="Normal 4 2 4 2 3 3" xfId="6662" xr:uid="{00000000-0005-0000-0000-000073D50000}"/>
    <cellStyle name="Normal 4 2 4 2 3 3 2" xfId="15547" xr:uid="{00000000-0005-0000-0000-000074D50000}"/>
    <cellStyle name="Normal 4 2 4 2 3 3 2 2" xfId="55720" xr:uid="{00000000-0005-0000-0000-000075D50000}"/>
    <cellStyle name="Normal 4 2 4 2 3 3 3" xfId="33044" xr:uid="{00000000-0005-0000-0000-000076D50000}"/>
    <cellStyle name="Normal 4 2 4 2 3 3_Tabell 6a K" xfId="21026" xr:uid="{00000000-0005-0000-0000-000077D50000}"/>
    <cellStyle name="Normal 4 2 4 2 3 4" xfId="11162" xr:uid="{00000000-0005-0000-0000-000078D50000}"/>
    <cellStyle name="Normal 4 2 4 2 3 5" xfId="28659" xr:uid="{00000000-0005-0000-0000-000079D50000}"/>
    <cellStyle name="Normal 4 2 4 2 3_Tabell 6a K" xfId="18600" xr:uid="{00000000-0005-0000-0000-00007AD50000}"/>
    <cellStyle name="Normal 4 2 4 2 4" xfId="2645" xr:uid="{00000000-0005-0000-0000-00007BD50000}"/>
    <cellStyle name="Normal 4 2 4 2 4 2" xfId="7031" xr:uid="{00000000-0005-0000-0000-00007CD50000}"/>
    <cellStyle name="Normal 4 2 4 2 4 2 2" xfId="15916" xr:uid="{00000000-0005-0000-0000-00007DD50000}"/>
    <cellStyle name="Normal 4 2 4 2 4 2 2 2" xfId="55721" xr:uid="{00000000-0005-0000-0000-00007ED50000}"/>
    <cellStyle name="Normal 4 2 4 2 4 2 3" xfId="33413" xr:uid="{00000000-0005-0000-0000-00007FD50000}"/>
    <cellStyle name="Normal 4 2 4 2 4 2_Tabell 6a K" xfId="21841" xr:uid="{00000000-0005-0000-0000-000080D50000}"/>
    <cellStyle name="Normal 4 2 4 2 4 3" xfId="11530" xr:uid="{00000000-0005-0000-0000-000081D50000}"/>
    <cellStyle name="Normal 4 2 4 2 4 4" xfId="29027" xr:uid="{00000000-0005-0000-0000-000082D50000}"/>
    <cellStyle name="Normal 4 2 4 2 4_Tabell 6a K" xfId="25651" xr:uid="{00000000-0005-0000-0000-000083D50000}"/>
    <cellStyle name="Normal 4 2 4 2 5" xfId="4838" xr:uid="{00000000-0005-0000-0000-000084D50000}"/>
    <cellStyle name="Normal 4 2 4 2 5 2" xfId="13723" xr:uid="{00000000-0005-0000-0000-000085D50000}"/>
    <cellStyle name="Normal 4 2 4 2 5 2 2" xfId="55722" xr:uid="{00000000-0005-0000-0000-000086D50000}"/>
    <cellStyle name="Normal 4 2 4 2 5 3" xfId="31220" xr:uid="{00000000-0005-0000-0000-000087D50000}"/>
    <cellStyle name="Normal 4 2 4 2 5_Tabell 6a K" xfId="25787" xr:uid="{00000000-0005-0000-0000-000088D50000}"/>
    <cellStyle name="Normal 4 2 4 2 6" xfId="9338" xr:uid="{00000000-0005-0000-0000-000089D50000}"/>
    <cellStyle name="Normal 4 2 4 2 7" xfId="26835" xr:uid="{00000000-0005-0000-0000-00008AD50000}"/>
    <cellStyle name="Normal 4 2 4 2_Tabell 6a K" xfId="19007" xr:uid="{00000000-0005-0000-0000-00008BD50000}"/>
    <cellStyle name="Normal 4 2 4 3" xfId="665" xr:uid="{00000000-0005-0000-0000-00008CD50000}"/>
    <cellStyle name="Normal 4 2 4 3 2" xfId="2279" xr:uid="{00000000-0005-0000-0000-00008DD50000}"/>
    <cellStyle name="Normal 4 2 4 3 2 2" xfId="4471" xr:uid="{00000000-0005-0000-0000-00008ED50000}"/>
    <cellStyle name="Normal 4 2 4 3 2 2 2" xfId="8857" xr:uid="{00000000-0005-0000-0000-00008FD50000}"/>
    <cellStyle name="Normal 4 2 4 3 2 2 2 2" xfId="17742" xr:uid="{00000000-0005-0000-0000-000090D50000}"/>
    <cellStyle name="Normal 4 2 4 3 2 2 2 2 2" xfId="55723" xr:uid="{00000000-0005-0000-0000-000091D50000}"/>
    <cellStyle name="Normal 4 2 4 3 2 2 2 3" xfId="35239" xr:uid="{00000000-0005-0000-0000-000092D50000}"/>
    <cellStyle name="Normal 4 2 4 3 2 2 2_Tabell 6a K" xfId="20794" xr:uid="{00000000-0005-0000-0000-000093D50000}"/>
    <cellStyle name="Normal 4 2 4 3 2 2 3" xfId="13356" xr:uid="{00000000-0005-0000-0000-000094D50000}"/>
    <cellStyle name="Normal 4 2 4 3 2 2 4" xfId="30853" xr:uid="{00000000-0005-0000-0000-000095D50000}"/>
    <cellStyle name="Normal 4 2 4 3 2 2_Tabell 6a K" xfId="25110" xr:uid="{00000000-0005-0000-0000-000096D50000}"/>
    <cellStyle name="Normal 4 2 4 3 2 3" xfId="6664" xr:uid="{00000000-0005-0000-0000-000097D50000}"/>
    <cellStyle name="Normal 4 2 4 3 2 3 2" xfId="15549" xr:uid="{00000000-0005-0000-0000-000098D50000}"/>
    <cellStyle name="Normal 4 2 4 3 2 3 2 2" xfId="55724" xr:uid="{00000000-0005-0000-0000-000099D50000}"/>
    <cellStyle name="Normal 4 2 4 3 2 3 3" xfId="33046" xr:uid="{00000000-0005-0000-0000-00009AD50000}"/>
    <cellStyle name="Normal 4 2 4 3 2 3_Tabell 6a K" xfId="20960" xr:uid="{00000000-0005-0000-0000-00009BD50000}"/>
    <cellStyle name="Normal 4 2 4 3 2 4" xfId="11164" xr:uid="{00000000-0005-0000-0000-00009CD50000}"/>
    <cellStyle name="Normal 4 2 4 3 2 5" xfId="28661" xr:uid="{00000000-0005-0000-0000-00009DD50000}"/>
    <cellStyle name="Normal 4 2 4 3 2_Tabell 6a K" xfId="23885" xr:uid="{00000000-0005-0000-0000-00009ED50000}"/>
    <cellStyle name="Normal 4 2 4 3 3" xfId="2857" xr:uid="{00000000-0005-0000-0000-00009FD50000}"/>
    <cellStyle name="Normal 4 2 4 3 3 2" xfId="7243" xr:uid="{00000000-0005-0000-0000-0000A0D50000}"/>
    <cellStyle name="Normal 4 2 4 3 3 2 2" xfId="16128" xr:uid="{00000000-0005-0000-0000-0000A1D50000}"/>
    <cellStyle name="Normal 4 2 4 3 3 2 2 2" xfId="55725" xr:uid="{00000000-0005-0000-0000-0000A2D50000}"/>
    <cellStyle name="Normal 4 2 4 3 3 2 3" xfId="33625" xr:uid="{00000000-0005-0000-0000-0000A3D50000}"/>
    <cellStyle name="Normal 4 2 4 3 3 2_Tabell 6a K" xfId="22616" xr:uid="{00000000-0005-0000-0000-0000A4D50000}"/>
    <cellStyle name="Normal 4 2 4 3 3 3" xfId="11742" xr:uid="{00000000-0005-0000-0000-0000A5D50000}"/>
    <cellStyle name="Normal 4 2 4 3 3 4" xfId="29239" xr:uid="{00000000-0005-0000-0000-0000A6D50000}"/>
    <cellStyle name="Normal 4 2 4 3 3_Tabell 6a K" xfId="23906" xr:uid="{00000000-0005-0000-0000-0000A7D50000}"/>
    <cellStyle name="Normal 4 2 4 3 4" xfId="5050" xr:uid="{00000000-0005-0000-0000-0000A8D50000}"/>
    <cellStyle name="Normal 4 2 4 3 4 2" xfId="13935" xr:uid="{00000000-0005-0000-0000-0000A9D50000}"/>
    <cellStyle name="Normal 4 2 4 3 4 2 2" xfId="55726" xr:uid="{00000000-0005-0000-0000-0000AAD50000}"/>
    <cellStyle name="Normal 4 2 4 3 4 3" xfId="31432" xr:uid="{00000000-0005-0000-0000-0000ABD50000}"/>
    <cellStyle name="Normal 4 2 4 3 4_Tabell 6a K" xfId="21177" xr:uid="{00000000-0005-0000-0000-0000ACD50000}"/>
    <cellStyle name="Normal 4 2 4 3 5" xfId="9550" xr:uid="{00000000-0005-0000-0000-0000ADD50000}"/>
    <cellStyle name="Normal 4 2 4 3 6" xfId="27047" xr:uid="{00000000-0005-0000-0000-0000AED50000}"/>
    <cellStyle name="Normal 4 2 4 3_Tabell 6a K" xfId="24375" xr:uid="{00000000-0005-0000-0000-0000AFD50000}"/>
    <cellStyle name="Normal 4 2 4 4" xfId="1089" xr:uid="{00000000-0005-0000-0000-0000B0D50000}"/>
    <cellStyle name="Normal 4 2 4 4 2" xfId="2280" xr:uid="{00000000-0005-0000-0000-0000B1D50000}"/>
    <cellStyle name="Normal 4 2 4 4 2 2" xfId="4472" xr:uid="{00000000-0005-0000-0000-0000B2D50000}"/>
    <cellStyle name="Normal 4 2 4 4 2 2 2" xfId="8858" xr:uid="{00000000-0005-0000-0000-0000B3D50000}"/>
    <cellStyle name="Normal 4 2 4 4 2 2 2 2" xfId="17743" xr:uid="{00000000-0005-0000-0000-0000B4D50000}"/>
    <cellStyle name="Normal 4 2 4 4 2 2 2 2 2" xfId="55727" xr:uid="{00000000-0005-0000-0000-0000B5D50000}"/>
    <cellStyle name="Normal 4 2 4 4 2 2 2 3" xfId="35240" xr:uid="{00000000-0005-0000-0000-0000B6D50000}"/>
    <cellStyle name="Normal 4 2 4 4 2 2 2_Tabell 6a K" xfId="22888" xr:uid="{00000000-0005-0000-0000-0000B7D50000}"/>
    <cellStyle name="Normal 4 2 4 4 2 2 3" xfId="13357" xr:uid="{00000000-0005-0000-0000-0000B8D50000}"/>
    <cellStyle name="Normal 4 2 4 4 2 2 4" xfId="30854" xr:uid="{00000000-0005-0000-0000-0000B9D50000}"/>
    <cellStyle name="Normal 4 2 4 4 2 2_Tabell 6a K" xfId="20487" xr:uid="{00000000-0005-0000-0000-0000BAD50000}"/>
    <cellStyle name="Normal 4 2 4 4 2 3" xfId="6665" xr:uid="{00000000-0005-0000-0000-0000BBD50000}"/>
    <cellStyle name="Normal 4 2 4 4 2 3 2" xfId="15550" xr:uid="{00000000-0005-0000-0000-0000BCD50000}"/>
    <cellStyle name="Normal 4 2 4 4 2 3 2 2" xfId="55728" xr:uid="{00000000-0005-0000-0000-0000BDD50000}"/>
    <cellStyle name="Normal 4 2 4 4 2 3 3" xfId="33047" xr:uid="{00000000-0005-0000-0000-0000BED50000}"/>
    <cellStyle name="Normal 4 2 4 4 2 3_Tabell 6a K" xfId="21259" xr:uid="{00000000-0005-0000-0000-0000BFD50000}"/>
    <cellStyle name="Normal 4 2 4 4 2 4" xfId="11165" xr:uid="{00000000-0005-0000-0000-0000C0D50000}"/>
    <cellStyle name="Normal 4 2 4 4 2 5" xfId="28662" xr:uid="{00000000-0005-0000-0000-0000C1D50000}"/>
    <cellStyle name="Normal 4 2 4 4 2_Tabell 6a K" xfId="21978" xr:uid="{00000000-0005-0000-0000-0000C2D50000}"/>
    <cellStyle name="Normal 4 2 4 4 3" xfId="3281" xr:uid="{00000000-0005-0000-0000-0000C3D50000}"/>
    <cellStyle name="Normal 4 2 4 4 3 2" xfId="7667" xr:uid="{00000000-0005-0000-0000-0000C4D50000}"/>
    <cellStyle name="Normal 4 2 4 4 3 2 2" xfId="16552" xr:uid="{00000000-0005-0000-0000-0000C5D50000}"/>
    <cellStyle name="Normal 4 2 4 4 3 2 2 2" xfId="55729" xr:uid="{00000000-0005-0000-0000-0000C6D50000}"/>
    <cellStyle name="Normal 4 2 4 4 3 2 3" xfId="34049" xr:uid="{00000000-0005-0000-0000-0000C7D50000}"/>
    <cellStyle name="Normal 4 2 4 4 3 2_Tabell 6a K" xfId="18694" xr:uid="{00000000-0005-0000-0000-0000C8D50000}"/>
    <cellStyle name="Normal 4 2 4 4 3 3" xfId="12166" xr:uid="{00000000-0005-0000-0000-0000C9D50000}"/>
    <cellStyle name="Normal 4 2 4 4 3 4" xfId="29663" xr:uid="{00000000-0005-0000-0000-0000CAD50000}"/>
    <cellStyle name="Normal 4 2 4 4 3_Tabell 6a K" xfId="19619" xr:uid="{00000000-0005-0000-0000-0000CBD50000}"/>
    <cellStyle name="Normal 4 2 4 4 4" xfId="5474" xr:uid="{00000000-0005-0000-0000-0000CCD50000}"/>
    <cellStyle name="Normal 4 2 4 4 4 2" xfId="14359" xr:uid="{00000000-0005-0000-0000-0000CDD50000}"/>
    <cellStyle name="Normal 4 2 4 4 4 2 2" xfId="55730" xr:uid="{00000000-0005-0000-0000-0000CED50000}"/>
    <cellStyle name="Normal 4 2 4 4 4 3" xfId="31856" xr:uid="{00000000-0005-0000-0000-0000CFD50000}"/>
    <cellStyle name="Normal 4 2 4 4 4_Tabell 6a K" xfId="25517" xr:uid="{00000000-0005-0000-0000-0000D0D50000}"/>
    <cellStyle name="Normal 4 2 4 4 5" xfId="9974" xr:uid="{00000000-0005-0000-0000-0000D1D50000}"/>
    <cellStyle name="Normal 4 2 4 4 6" xfId="27471" xr:uid="{00000000-0005-0000-0000-0000D2D50000}"/>
    <cellStyle name="Normal 4 2 4 4_Tabell 6a K" xfId="18592" xr:uid="{00000000-0005-0000-0000-0000D3D50000}"/>
    <cellStyle name="Normal 4 2 4 5" xfId="2276" xr:uid="{00000000-0005-0000-0000-0000D4D50000}"/>
    <cellStyle name="Normal 4 2 4 5 2" xfId="4468" xr:uid="{00000000-0005-0000-0000-0000D5D50000}"/>
    <cellStyle name="Normal 4 2 4 5 2 2" xfId="8854" xr:uid="{00000000-0005-0000-0000-0000D6D50000}"/>
    <cellStyle name="Normal 4 2 4 5 2 2 2" xfId="17739" xr:uid="{00000000-0005-0000-0000-0000D7D50000}"/>
    <cellStyle name="Normal 4 2 4 5 2 2 2 2" xfId="55731" xr:uid="{00000000-0005-0000-0000-0000D8D50000}"/>
    <cellStyle name="Normal 4 2 4 5 2 2 3" xfId="35236" xr:uid="{00000000-0005-0000-0000-0000D9D50000}"/>
    <cellStyle name="Normal 4 2 4 5 2 2_Tabell 6a K" xfId="22393" xr:uid="{00000000-0005-0000-0000-0000DAD50000}"/>
    <cellStyle name="Normal 4 2 4 5 2 3" xfId="13353" xr:uid="{00000000-0005-0000-0000-0000DBD50000}"/>
    <cellStyle name="Normal 4 2 4 5 2 4" xfId="30850" xr:uid="{00000000-0005-0000-0000-0000DCD50000}"/>
    <cellStyle name="Normal 4 2 4 5 2_Tabell 6a K" xfId="26321" xr:uid="{00000000-0005-0000-0000-0000DDD50000}"/>
    <cellStyle name="Normal 4 2 4 5 3" xfId="6661" xr:uid="{00000000-0005-0000-0000-0000DED50000}"/>
    <cellStyle name="Normal 4 2 4 5 3 2" xfId="15546" xr:uid="{00000000-0005-0000-0000-0000DFD50000}"/>
    <cellStyle name="Normal 4 2 4 5 3 2 2" xfId="55732" xr:uid="{00000000-0005-0000-0000-0000E0D50000}"/>
    <cellStyle name="Normal 4 2 4 5 3 3" xfId="33043" xr:uid="{00000000-0005-0000-0000-0000E1D50000}"/>
    <cellStyle name="Normal 4 2 4 5 3_Tabell 6a K" xfId="24916" xr:uid="{00000000-0005-0000-0000-0000E2D50000}"/>
    <cellStyle name="Normal 4 2 4 5 4" xfId="11161" xr:uid="{00000000-0005-0000-0000-0000E3D50000}"/>
    <cellStyle name="Normal 4 2 4 5 5" xfId="28658" xr:uid="{00000000-0005-0000-0000-0000E4D50000}"/>
    <cellStyle name="Normal 4 2 4 5_Tabell 6a K" xfId="19542" xr:uid="{00000000-0005-0000-0000-0000E5D50000}"/>
    <cellStyle name="Normal 4 2 4 6" xfId="2433" xr:uid="{00000000-0005-0000-0000-0000E6D50000}"/>
    <cellStyle name="Normal 4 2 4 6 2" xfId="6819" xr:uid="{00000000-0005-0000-0000-0000E7D50000}"/>
    <cellStyle name="Normal 4 2 4 6 2 2" xfId="15704" xr:uid="{00000000-0005-0000-0000-0000E8D50000}"/>
    <cellStyle name="Normal 4 2 4 6 2 2 2" xfId="55733" xr:uid="{00000000-0005-0000-0000-0000E9D50000}"/>
    <cellStyle name="Normal 4 2 4 6 2 3" xfId="33201" xr:uid="{00000000-0005-0000-0000-0000EAD50000}"/>
    <cellStyle name="Normal 4 2 4 6 2_Tabell 6a K" xfId="26158" xr:uid="{00000000-0005-0000-0000-0000EBD50000}"/>
    <cellStyle name="Normal 4 2 4 6 3" xfId="11318" xr:uid="{00000000-0005-0000-0000-0000ECD50000}"/>
    <cellStyle name="Normal 4 2 4 6 4" xfId="28815" xr:uid="{00000000-0005-0000-0000-0000EDD50000}"/>
    <cellStyle name="Normal 4 2 4 6_Tabell 6a K" xfId="23457" xr:uid="{00000000-0005-0000-0000-0000EED50000}"/>
    <cellStyle name="Normal 4 2 4 7" xfId="4626" xr:uid="{00000000-0005-0000-0000-0000EFD50000}"/>
    <cellStyle name="Normal 4 2 4 7 2" xfId="13511" xr:uid="{00000000-0005-0000-0000-0000F0D50000}"/>
    <cellStyle name="Normal 4 2 4 7 2 2" xfId="55734" xr:uid="{00000000-0005-0000-0000-0000F1D50000}"/>
    <cellStyle name="Normal 4 2 4 7 3" xfId="31008" xr:uid="{00000000-0005-0000-0000-0000F2D50000}"/>
    <cellStyle name="Normal 4 2 4 7_Tabell 6a K" xfId="21448" xr:uid="{00000000-0005-0000-0000-0000F3D50000}"/>
    <cellStyle name="Normal 4 2 4 8" xfId="9126" xr:uid="{00000000-0005-0000-0000-0000F4D50000}"/>
    <cellStyle name="Normal 4 2 4 9" xfId="26623" xr:uid="{00000000-0005-0000-0000-0000F5D50000}"/>
    <cellStyle name="Normal 4 2 4_Tabell 6a K" xfId="24787" xr:uid="{00000000-0005-0000-0000-0000F6D50000}"/>
    <cellStyle name="Normal 4 2 5" xfId="396" xr:uid="{00000000-0005-0000-0000-0000F7D50000}"/>
    <cellStyle name="Normal 4 2 5 2" xfId="820" xr:uid="{00000000-0005-0000-0000-0000F8D50000}"/>
    <cellStyle name="Normal 4 2 5 2 2" xfId="2282" xr:uid="{00000000-0005-0000-0000-0000F9D50000}"/>
    <cellStyle name="Normal 4 2 5 2 2 2" xfId="4474" xr:uid="{00000000-0005-0000-0000-0000FAD50000}"/>
    <cellStyle name="Normal 4 2 5 2 2 2 2" xfId="8860" xr:uid="{00000000-0005-0000-0000-0000FBD50000}"/>
    <cellStyle name="Normal 4 2 5 2 2 2 2 2" xfId="17745" xr:uid="{00000000-0005-0000-0000-0000FCD50000}"/>
    <cellStyle name="Normal 4 2 5 2 2 2 2 2 2" xfId="55735" xr:uid="{00000000-0005-0000-0000-0000FDD50000}"/>
    <cellStyle name="Normal 4 2 5 2 2 2 2 3" xfId="35242" xr:uid="{00000000-0005-0000-0000-0000FED50000}"/>
    <cellStyle name="Normal 4 2 5 2 2 2 2_Tabell 6a K" xfId="21234" xr:uid="{00000000-0005-0000-0000-0000FFD50000}"/>
    <cellStyle name="Normal 4 2 5 2 2 2 3" xfId="13359" xr:uid="{00000000-0005-0000-0000-000000D60000}"/>
    <cellStyle name="Normal 4 2 5 2 2 2 4" xfId="30856" xr:uid="{00000000-0005-0000-0000-000001D60000}"/>
    <cellStyle name="Normal 4 2 5 2 2 2_Tabell 6a K" xfId="20402" xr:uid="{00000000-0005-0000-0000-000002D60000}"/>
    <cellStyle name="Normal 4 2 5 2 2 3" xfId="6667" xr:uid="{00000000-0005-0000-0000-000003D60000}"/>
    <cellStyle name="Normal 4 2 5 2 2 3 2" xfId="15552" xr:uid="{00000000-0005-0000-0000-000004D60000}"/>
    <cellStyle name="Normal 4 2 5 2 2 3 2 2" xfId="55736" xr:uid="{00000000-0005-0000-0000-000005D60000}"/>
    <cellStyle name="Normal 4 2 5 2 2 3 3" xfId="33049" xr:uid="{00000000-0005-0000-0000-000006D60000}"/>
    <cellStyle name="Normal 4 2 5 2 2 3_Tabell 6a K" xfId="21763" xr:uid="{00000000-0005-0000-0000-000007D60000}"/>
    <cellStyle name="Normal 4 2 5 2 2 4" xfId="11167" xr:uid="{00000000-0005-0000-0000-000008D60000}"/>
    <cellStyle name="Normal 4 2 5 2 2 5" xfId="28664" xr:uid="{00000000-0005-0000-0000-000009D60000}"/>
    <cellStyle name="Normal 4 2 5 2 2_Tabell 6a K" xfId="20769" xr:uid="{00000000-0005-0000-0000-00000AD60000}"/>
    <cellStyle name="Normal 4 2 5 2 3" xfId="3012" xr:uid="{00000000-0005-0000-0000-00000BD60000}"/>
    <cellStyle name="Normal 4 2 5 2 3 2" xfId="7398" xr:uid="{00000000-0005-0000-0000-00000CD60000}"/>
    <cellStyle name="Normal 4 2 5 2 3 2 2" xfId="16283" xr:uid="{00000000-0005-0000-0000-00000DD60000}"/>
    <cellStyle name="Normal 4 2 5 2 3 2 2 2" xfId="55737" xr:uid="{00000000-0005-0000-0000-00000ED60000}"/>
    <cellStyle name="Normal 4 2 5 2 3 2 3" xfId="33780" xr:uid="{00000000-0005-0000-0000-00000FD60000}"/>
    <cellStyle name="Normal 4 2 5 2 3 2_Tabell 6a K" xfId="23347" xr:uid="{00000000-0005-0000-0000-000010D60000}"/>
    <cellStyle name="Normal 4 2 5 2 3 3" xfId="11897" xr:uid="{00000000-0005-0000-0000-000011D60000}"/>
    <cellStyle name="Normal 4 2 5 2 3 4" xfId="29394" xr:uid="{00000000-0005-0000-0000-000012D60000}"/>
    <cellStyle name="Normal 4 2 5 2 3_Tabell 6a K" xfId="19278" xr:uid="{00000000-0005-0000-0000-000013D60000}"/>
    <cellStyle name="Normal 4 2 5 2 4" xfId="5205" xr:uid="{00000000-0005-0000-0000-000014D60000}"/>
    <cellStyle name="Normal 4 2 5 2 4 2" xfId="14090" xr:uid="{00000000-0005-0000-0000-000015D60000}"/>
    <cellStyle name="Normal 4 2 5 2 4 2 2" xfId="55738" xr:uid="{00000000-0005-0000-0000-000016D60000}"/>
    <cellStyle name="Normal 4 2 5 2 4 3" xfId="31587" xr:uid="{00000000-0005-0000-0000-000017D60000}"/>
    <cellStyle name="Normal 4 2 5 2 4_Tabell 6a K" xfId="21713" xr:uid="{00000000-0005-0000-0000-000018D60000}"/>
    <cellStyle name="Normal 4 2 5 2 5" xfId="9705" xr:uid="{00000000-0005-0000-0000-000019D60000}"/>
    <cellStyle name="Normal 4 2 5 2 6" xfId="27202" xr:uid="{00000000-0005-0000-0000-00001AD60000}"/>
    <cellStyle name="Normal 4 2 5 2_Tabell 6a K" xfId="26056" xr:uid="{00000000-0005-0000-0000-00001BD60000}"/>
    <cellStyle name="Normal 4 2 5 3" xfId="2281" xr:uid="{00000000-0005-0000-0000-00001CD60000}"/>
    <cellStyle name="Normal 4 2 5 3 2" xfId="4473" xr:uid="{00000000-0005-0000-0000-00001DD60000}"/>
    <cellStyle name="Normal 4 2 5 3 2 2" xfId="8859" xr:uid="{00000000-0005-0000-0000-00001ED60000}"/>
    <cellStyle name="Normal 4 2 5 3 2 2 2" xfId="17744" xr:uid="{00000000-0005-0000-0000-00001FD60000}"/>
    <cellStyle name="Normal 4 2 5 3 2 2 2 2" xfId="55739" xr:uid="{00000000-0005-0000-0000-000020D60000}"/>
    <cellStyle name="Normal 4 2 5 3 2 2 3" xfId="35241" xr:uid="{00000000-0005-0000-0000-000021D60000}"/>
    <cellStyle name="Normal 4 2 5 3 2 2_Tabell 6a K" xfId="24873" xr:uid="{00000000-0005-0000-0000-000022D60000}"/>
    <cellStyle name="Normal 4 2 5 3 2 3" xfId="13358" xr:uid="{00000000-0005-0000-0000-000023D60000}"/>
    <cellStyle name="Normal 4 2 5 3 2 4" xfId="30855" xr:uid="{00000000-0005-0000-0000-000024D60000}"/>
    <cellStyle name="Normal 4 2 5 3 2_Tabell 6a K" xfId="18853" xr:uid="{00000000-0005-0000-0000-000025D60000}"/>
    <cellStyle name="Normal 4 2 5 3 3" xfId="6666" xr:uid="{00000000-0005-0000-0000-000026D60000}"/>
    <cellStyle name="Normal 4 2 5 3 3 2" xfId="15551" xr:uid="{00000000-0005-0000-0000-000027D60000}"/>
    <cellStyle name="Normal 4 2 5 3 3 2 2" xfId="55740" xr:uid="{00000000-0005-0000-0000-000028D60000}"/>
    <cellStyle name="Normal 4 2 5 3 3 3" xfId="33048" xr:uid="{00000000-0005-0000-0000-000029D60000}"/>
    <cellStyle name="Normal 4 2 5 3 3_Tabell 6a K" xfId="24270" xr:uid="{00000000-0005-0000-0000-00002AD60000}"/>
    <cellStyle name="Normal 4 2 5 3 4" xfId="11166" xr:uid="{00000000-0005-0000-0000-00002BD60000}"/>
    <cellStyle name="Normal 4 2 5 3 5" xfId="28663" xr:uid="{00000000-0005-0000-0000-00002CD60000}"/>
    <cellStyle name="Normal 4 2 5 3_Tabell 6a K" xfId="24150" xr:uid="{00000000-0005-0000-0000-00002DD60000}"/>
    <cellStyle name="Normal 4 2 5 4" xfId="2588" xr:uid="{00000000-0005-0000-0000-00002ED60000}"/>
    <cellStyle name="Normal 4 2 5 4 2" xfId="6974" xr:uid="{00000000-0005-0000-0000-00002FD60000}"/>
    <cellStyle name="Normal 4 2 5 4 2 2" xfId="15859" xr:uid="{00000000-0005-0000-0000-000030D60000}"/>
    <cellStyle name="Normal 4 2 5 4 2 2 2" xfId="55741" xr:uid="{00000000-0005-0000-0000-000031D60000}"/>
    <cellStyle name="Normal 4 2 5 4 2 3" xfId="33356" xr:uid="{00000000-0005-0000-0000-000032D60000}"/>
    <cellStyle name="Normal 4 2 5 4 2_Tabell 6a K" xfId="24783" xr:uid="{00000000-0005-0000-0000-000033D60000}"/>
    <cellStyle name="Normal 4 2 5 4 3" xfId="11473" xr:uid="{00000000-0005-0000-0000-000034D60000}"/>
    <cellStyle name="Normal 4 2 5 4 4" xfId="28970" xr:uid="{00000000-0005-0000-0000-000035D60000}"/>
    <cellStyle name="Normal 4 2 5 4_Tabell 6a K" xfId="18168" xr:uid="{00000000-0005-0000-0000-000036D60000}"/>
    <cellStyle name="Normal 4 2 5 5" xfId="4781" xr:uid="{00000000-0005-0000-0000-000037D60000}"/>
    <cellStyle name="Normal 4 2 5 5 2" xfId="13666" xr:uid="{00000000-0005-0000-0000-000038D60000}"/>
    <cellStyle name="Normal 4 2 5 5 2 2" xfId="55742" xr:uid="{00000000-0005-0000-0000-000039D60000}"/>
    <cellStyle name="Normal 4 2 5 5 3" xfId="31163" xr:uid="{00000000-0005-0000-0000-00003AD60000}"/>
    <cellStyle name="Normal 4 2 5 5_Tabell 6a K" xfId="20937" xr:uid="{00000000-0005-0000-0000-00003BD60000}"/>
    <cellStyle name="Normal 4 2 5 6" xfId="9281" xr:uid="{00000000-0005-0000-0000-00003CD60000}"/>
    <cellStyle name="Normal 4 2 5 7" xfId="26778" xr:uid="{00000000-0005-0000-0000-00003DD60000}"/>
    <cellStyle name="Normal 4 2 5 8" xfId="55743" xr:uid="{00000000-0005-0000-0000-00003ED60000}"/>
    <cellStyle name="Normal 4 2 5_Tabell 6a K" xfId="20032" xr:uid="{00000000-0005-0000-0000-00003FD60000}"/>
    <cellStyle name="Normal 4 2 6" xfId="608" xr:uid="{00000000-0005-0000-0000-000040D60000}"/>
    <cellStyle name="Normal 4 2 6 2" xfId="2283" xr:uid="{00000000-0005-0000-0000-000041D60000}"/>
    <cellStyle name="Normal 4 2 6 2 2" xfId="4475" xr:uid="{00000000-0005-0000-0000-000042D60000}"/>
    <cellStyle name="Normal 4 2 6 2 2 2" xfId="8861" xr:uid="{00000000-0005-0000-0000-000043D60000}"/>
    <cellStyle name="Normal 4 2 6 2 2 2 2" xfId="17746" xr:uid="{00000000-0005-0000-0000-000044D60000}"/>
    <cellStyle name="Normal 4 2 6 2 2 2 2 2" xfId="55744" xr:uid="{00000000-0005-0000-0000-000045D60000}"/>
    <cellStyle name="Normal 4 2 6 2 2 2 3" xfId="35243" xr:uid="{00000000-0005-0000-0000-000046D60000}"/>
    <cellStyle name="Normal 4 2 6 2 2 2_Tabell 6a K" xfId="24149" xr:uid="{00000000-0005-0000-0000-000047D60000}"/>
    <cellStyle name="Normal 4 2 6 2 2 3" xfId="13360" xr:uid="{00000000-0005-0000-0000-000048D60000}"/>
    <cellStyle name="Normal 4 2 6 2 2 4" xfId="30857" xr:uid="{00000000-0005-0000-0000-000049D60000}"/>
    <cellStyle name="Normal 4 2 6 2 2_Tabell 6a K" xfId="21712" xr:uid="{00000000-0005-0000-0000-00004AD60000}"/>
    <cellStyle name="Normal 4 2 6 2 3" xfId="6668" xr:uid="{00000000-0005-0000-0000-00004BD60000}"/>
    <cellStyle name="Normal 4 2 6 2 3 2" xfId="15553" xr:uid="{00000000-0005-0000-0000-00004CD60000}"/>
    <cellStyle name="Normal 4 2 6 2 3 2 2" xfId="55745" xr:uid="{00000000-0005-0000-0000-00004DD60000}"/>
    <cellStyle name="Normal 4 2 6 2 3 3" xfId="33050" xr:uid="{00000000-0005-0000-0000-00004ED60000}"/>
    <cellStyle name="Normal 4 2 6 2 3_Tabell 6a K" xfId="22843" xr:uid="{00000000-0005-0000-0000-00004FD60000}"/>
    <cellStyle name="Normal 4 2 6 2 4" xfId="11168" xr:uid="{00000000-0005-0000-0000-000050D60000}"/>
    <cellStyle name="Normal 4 2 6 2 5" xfId="28665" xr:uid="{00000000-0005-0000-0000-000051D60000}"/>
    <cellStyle name="Normal 4 2 6 2_Tabell 6a K" xfId="21183" xr:uid="{00000000-0005-0000-0000-000052D60000}"/>
    <cellStyle name="Normal 4 2 6 3" xfId="2800" xr:uid="{00000000-0005-0000-0000-000053D60000}"/>
    <cellStyle name="Normal 4 2 6 3 2" xfId="7186" xr:uid="{00000000-0005-0000-0000-000054D60000}"/>
    <cellStyle name="Normal 4 2 6 3 2 2" xfId="16071" xr:uid="{00000000-0005-0000-0000-000055D60000}"/>
    <cellStyle name="Normal 4 2 6 3 2 2 2" xfId="55746" xr:uid="{00000000-0005-0000-0000-000056D60000}"/>
    <cellStyle name="Normal 4 2 6 3 2 3" xfId="33568" xr:uid="{00000000-0005-0000-0000-000057D60000}"/>
    <cellStyle name="Normal 4 2 6 3 2_Tabell 6a K" xfId="21724" xr:uid="{00000000-0005-0000-0000-000058D60000}"/>
    <cellStyle name="Normal 4 2 6 3 3" xfId="11685" xr:uid="{00000000-0005-0000-0000-000059D60000}"/>
    <cellStyle name="Normal 4 2 6 3 4" xfId="29182" xr:uid="{00000000-0005-0000-0000-00005AD60000}"/>
    <cellStyle name="Normal 4 2 6 3_Tabell 6a K" xfId="25534" xr:uid="{00000000-0005-0000-0000-00005BD60000}"/>
    <cellStyle name="Normal 4 2 6 4" xfId="4993" xr:uid="{00000000-0005-0000-0000-00005CD60000}"/>
    <cellStyle name="Normal 4 2 6 4 2" xfId="13878" xr:uid="{00000000-0005-0000-0000-00005DD60000}"/>
    <cellStyle name="Normal 4 2 6 4 2 2" xfId="55747" xr:uid="{00000000-0005-0000-0000-00005ED60000}"/>
    <cellStyle name="Normal 4 2 6 4 3" xfId="31375" xr:uid="{00000000-0005-0000-0000-00005FD60000}"/>
    <cellStyle name="Normal 4 2 6 4_Tabell 6a K" xfId="23618" xr:uid="{00000000-0005-0000-0000-000060D60000}"/>
    <cellStyle name="Normal 4 2 6 5" xfId="9493" xr:uid="{00000000-0005-0000-0000-000061D60000}"/>
    <cellStyle name="Normal 4 2 6 6" xfId="26990" xr:uid="{00000000-0005-0000-0000-000062D60000}"/>
    <cellStyle name="Normal 4 2 6_Tabell 6a K" xfId="19259" xr:uid="{00000000-0005-0000-0000-000063D60000}"/>
    <cellStyle name="Normal 4 2 7" xfId="1032" xr:uid="{00000000-0005-0000-0000-000064D60000}"/>
    <cellStyle name="Normal 4 2 7 2" xfId="2284" xr:uid="{00000000-0005-0000-0000-000065D60000}"/>
    <cellStyle name="Normal 4 2 7 2 2" xfId="4476" xr:uid="{00000000-0005-0000-0000-000066D60000}"/>
    <cellStyle name="Normal 4 2 7 2 2 2" xfId="8862" xr:uid="{00000000-0005-0000-0000-000067D60000}"/>
    <cellStyle name="Normal 4 2 7 2 2 2 2" xfId="17747" xr:uid="{00000000-0005-0000-0000-000068D60000}"/>
    <cellStyle name="Normal 4 2 7 2 2 2 2 2" xfId="55748" xr:uid="{00000000-0005-0000-0000-000069D60000}"/>
    <cellStyle name="Normal 4 2 7 2 2 2 3" xfId="35244" xr:uid="{00000000-0005-0000-0000-00006AD60000}"/>
    <cellStyle name="Normal 4 2 7 2 2 2_Tabell 6a K" xfId="24161" xr:uid="{00000000-0005-0000-0000-00006BD60000}"/>
    <cellStyle name="Normal 4 2 7 2 2 3" xfId="13361" xr:uid="{00000000-0005-0000-0000-00006CD60000}"/>
    <cellStyle name="Normal 4 2 7 2 2 4" xfId="30858" xr:uid="{00000000-0005-0000-0000-00006DD60000}"/>
    <cellStyle name="Normal 4 2 7 2 2_Tabell 6a K" xfId="22940" xr:uid="{00000000-0005-0000-0000-00006ED60000}"/>
    <cellStyle name="Normal 4 2 7 2 3" xfId="6669" xr:uid="{00000000-0005-0000-0000-00006FD60000}"/>
    <cellStyle name="Normal 4 2 7 2 3 2" xfId="15554" xr:uid="{00000000-0005-0000-0000-000070D60000}"/>
    <cellStyle name="Normal 4 2 7 2 3 2 2" xfId="55749" xr:uid="{00000000-0005-0000-0000-000071D60000}"/>
    <cellStyle name="Normal 4 2 7 2 3 3" xfId="33051" xr:uid="{00000000-0005-0000-0000-000072D60000}"/>
    <cellStyle name="Normal 4 2 7 2 3_Tabell 6a K" xfId="21512" xr:uid="{00000000-0005-0000-0000-000073D60000}"/>
    <cellStyle name="Normal 4 2 7 2 4" xfId="11169" xr:uid="{00000000-0005-0000-0000-000074D60000}"/>
    <cellStyle name="Normal 4 2 7 2 5" xfId="28666" xr:uid="{00000000-0005-0000-0000-000075D60000}"/>
    <cellStyle name="Normal 4 2 7 2_Tabell 6a K" xfId="20761" xr:uid="{00000000-0005-0000-0000-000076D60000}"/>
    <cellStyle name="Normal 4 2 7 3" xfId="3224" xr:uid="{00000000-0005-0000-0000-000077D60000}"/>
    <cellStyle name="Normal 4 2 7 3 2" xfId="7610" xr:uid="{00000000-0005-0000-0000-000078D60000}"/>
    <cellStyle name="Normal 4 2 7 3 2 2" xfId="16495" xr:uid="{00000000-0005-0000-0000-000079D60000}"/>
    <cellStyle name="Normal 4 2 7 3 2 2 2" xfId="55750" xr:uid="{00000000-0005-0000-0000-00007AD60000}"/>
    <cellStyle name="Normal 4 2 7 3 2 3" xfId="33992" xr:uid="{00000000-0005-0000-0000-00007BD60000}"/>
    <cellStyle name="Normal 4 2 7 3 2_Tabell 6a K" xfId="26119" xr:uid="{00000000-0005-0000-0000-00007CD60000}"/>
    <cellStyle name="Normal 4 2 7 3 3" xfId="12109" xr:uid="{00000000-0005-0000-0000-00007DD60000}"/>
    <cellStyle name="Normal 4 2 7 3 4" xfId="29606" xr:uid="{00000000-0005-0000-0000-00007ED60000}"/>
    <cellStyle name="Normal 4 2 7 3_Tabell 6a K" xfId="20524" xr:uid="{00000000-0005-0000-0000-00007FD60000}"/>
    <cellStyle name="Normal 4 2 7 4" xfId="5417" xr:uid="{00000000-0005-0000-0000-000080D60000}"/>
    <cellStyle name="Normal 4 2 7 4 2" xfId="14302" xr:uid="{00000000-0005-0000-0000-000081D60000}"/>
    <cellStyle name="Normal 4 2 7 4 2 2" xfId="55751" xr:uid="{00000000-0005-0000-0000-000082D60000}"/>
    <cellStyle name="Normal 4 2 7 4 3" xfId="31799" xr:uid="{00000000-0005-0000-0000-000083D60000}"/>
    <cellStyle name="Normal 4 2 7 4_Tabell 6a K" xfId="20866" xr:uid="{00000000-0005-0000-0000-000084D60000}"/>
    <cellStyle name="Normal 4 2 7 5" xfId="9917" xr:uid="{00000000-0005-0000-0000-000085D60000}"/>
    <cellStyle name="Normal 4 2 7 6" xfId="27414" xr:uid="{00000000-0005-0000-0000-000086D60000}"/>
    <cellStyle name="Normal 4 2 7_Tabell 6a K" xfId="22202" xr:uid="{00000000-0005-0000-0000-000087D60000}"/>
    <cellStyle name="Normal 4 2 8" xfId="2265" xr:uid="{00000000-0005-0000-0000-000088D60000}"/>
    <cellStyle name="Normal 4 2 8 2" xfId="4457" xr:uid="{00000000-0005-0000-0000-000089D60000}"/>
    <cellStyle name="Normal 4 2 8 2 2" xfId="8843" xr:uid="{00000000-0005-0000-0000-00008AD60000}"/>
    <cellStyle name="Normal 4 2 8 2 2 2" xfId="17728" xr:uid="{00000000-0005-0000-0000-00008BD60000}"/>
    <cellStyle name="Normal 4 2 8 2 2 2 2" xfId="55752" xr:uid="{00000000-0005-0000-0000-00008CD60000}"/>
    <cellStyle name="Normal 4 2 8 2 2 3" xfId="35225" xr:uid="{00000000-0005-0000-0000-00008DD60000}"/>
    <cellStyle name="Normal 4 2 8 2 2_Tabell 6a K" xfId="19808" xr:uid="{00000000-0005-0000-0000-00008ED60000}"/>
    <cellStyle name="Normal 4 2 8 2 3" xfId="13342" xr:uid="{00000000-0005-0000-0000-00008FD60000}"/>
    <cellStyle name="Normal 4 2 8 2 4" xfId="30839" xr:uid="{00000000-0005-0000-0000-000090D60000}"/>
    <cellStyle name="Normal 4 2 8 2_Tabell 6a K" xfId="25102" xr:uid="{00000000-0005-0000-0000-000091D60000}"/>
    <cellStyle name="Normal 4 2 8 3" xfId="6650" xr:uid="{00000000-0005-0000-0000-000092D60000}"/>
    <cellStyle name="Normal 4 2 8 3 2" xfId="15535" xr:uid="{00000000-0005-0000-0000-000093D60000}"/>
    <cellStyle name="Normal 4 2 8 3 2 2" xfId="55753" xr:uid="{00000000-0005-0000-0000-000094D60000}"/>
    <cellStyle name="Normal 4 2 8 3 3" xfId="33032" xr:uid="{00000000-0005-0000-0000-000095D60000}"/>
    <cellStyle name="Normal 4 2 8 3_Tabell 6a K" xfId="22037" xr:uid="{00000000-0005-0000-0000-000096D60000}"/>
    <cellStyle name="Normal 4 2 8 4" xfId="11150" xr:uid="{00000000-0005-0000-0000-000097D60000}"/>
    <cellStyle name="Normal 4 2 8 5" xfId="28647" xr:uid="{00000000-0005-0000-0000-000098D60000}"/>
    <cellStyle name="Normal 4 2 8_Tabell 6a K" xfId="18041" xr:uid="{00000000-0005-0000-0000-000099D60000}"/>
    <cellStyle name="Normal 4 2 9" xfId="2376" xr:uid="{00000000-0005-0000-0000-00009AD60000}"/>
    <cellStyle name="Normal 4 2 9 2" xfId="6762" xr:uid="{00000000-0005-0000-0000-00009BD60000}"/>
    <cellStyle name="Normal 4 2 9 2 2" xfId="15647" xr:uid="{00000000-0005-0000-0000-00009CD60000}"/>
    <cellStyle name="Normal 4 2 9 2 2 2" xfId="55754" xr:uid="{00000000-0005-0000-0000-00009DD60000}"/>
    <cellStyle name="Normal 4 2 9 2 3" xfId="33144" xr:uid="{00000000-0005-0000-0000-00009ED60000}"/>
    <cellStyle name="Normal 4 2 9 2_Tabell 6a K" xfId="23437" xr:uid="{00000000-0005-0000-0000-00009FD60000}"/>
    <cellStyle name="Normal 4 2 9 3" xfId="11261" xr:uid="{00000000-0005-0000-0000-0000A0D60000}"/>
    <cellStyle name="Normal 4 2 9 4" xfId="28758" xr:uid="{00000000-0005-0000-0000-0000A1D60000}"/>
    <cellStyle name="Normal 4 2 9_Tabell 6a K" xfId="18714" xr:uid="{00000000-0005-0000-0000-0000A2D60000}"/>
    <cellStyle name="Normal 4 2_Tabell 6a K" xfId="20741" xr:uid="{00000000-0005-0000-0000-0000A3D60000}"/>
    <cellStyle name="Normal 4 20" xfId="35336" xr:uid="{00000000-0005-0000-0000-0000A4D60000}"/>
    <cellStyle name="Normal 4 21" xfId="35303" xr:uid="{00000000-0005-0000-0000-0000A5D60000}"/>
    <cellStyle name="Normal 4 22" xfId="35341" xr:uid="{00000000-0005-0000-0000-0000A6D60000}"/>
    <cellStyle name="Normal 4 23" xfId="35302" xr:uid="{00000000-0005-0000-0000-0000A7D60000}"/>
    <cellStyle name="Normal 4 24" xfId="35324" xr:uid="{00000000-0005-0000-0000-0000A8D60000}"/>
    <cellStyle name="Normal 4 25" xfId="35345" xr:uid="{00000000-0005-0000-0000-0000A9D60000}"/>
    <cellStyle name="Normal 4 26" xfId="35318" xr:uid="{00000000-0005-0000-0000-0000AAD60000}"/>
    <cellStyle name="Normal 4 27" xfId="35337" xr:uid="{00000000-0005-0000-0000-0000ABD60000}"/>
    <cellStyle name="Normal 4 28" xfId="35350" xr:uid="{00000000-0005-0000-0000-0000ACD60000}"/>
    <cellStyle name="Normal 4 29" xfId="35353" xr:uid="{00000000-0005-0000-0000-0000ADD60000}"/>
    <cellStyle name="Normal 4 3" xfId="142" xr:uid="{00000000-0005-0000-0000-0000AED60000}"/>
    <cellStyle name="Normal 4 3 10" xfId="55755" xr:uid="{00000000-0005-0000-0000-0000AFD60000}"/>
    <cellStyle name="Normal 4 3 2" xfId="468" xr:uid="{00000000-0005-0000-0000-0000B0D60000}"/>
    <cellStyle name="Normal 4 3 2 2" xfId="892" xr:uid="{00000000-0005-0000-0000-0000B1D60000}"/>
    <cellStyle name="Normal 4 3 2 2 2" xfId="2287" xr:uid="{00000000-0005-0000-0000-0000B2D60000}"/>
    <cellStyle name="Normal 4 3 2 2 2 2" xfId="4479" xr:uid="{00000000-0005-0000-0000-0000B3D60000}"/>
    <cellStyle name="Normal 4 3 2 2 2 2 2" xfId="8865" xr:uid="{00000000-0005-0000-0000-0000B4D60000}"/>
    <cellStyle name="Normal 4 3 2 2 2 2 2 2" xfId="17750" xr:uid="{00000000-0005-0000-0000-0000B5D60000}"/>
    <cellStyle name="Normal 4 3 2 2 2 2 2 2 2" xfId="55756" xr:uid="{00000000-0005-0000-0000-0000B6D60000}"/>
    <cellStyle name="Normal 4 3 2 2 2 2 2 3" xfId="35247" xr:uid="{00000000-0005-0000-0000-0000B7D60000}"/>
    <cellStyle name="Normal 4 3 2 2 2 2 2_Tabell 6a K" xfId="22601" xr:uid="{00000000-0005-0000-0000-0000B8D60000}"/>
    <cellStyle name="Normal 4 3 2 2 2 2 3" xfId="13364" xr:uid="{00000000-0005-0000-0000-0000B9D60000}"/>
    <cellStyle name="Normal 4 3 2 2 2 2 4" xfId="30861" xr:uid="{00000000-0005-0000-0000-0000BAD60000}"/>
    <cellStyle name="Normal 4 3 2 2 2 2_Tabell 6a K" xfId="26320" xr:uid="{00000000-0005-0000-0000-0000BBD60000}"/>
    <cellStyle name="Normal 4 3 2 2 2 3" xfId="6672" xr:uid="{00000000-0005-0000-0000-0000BCD60000}"/>
    <cellStyle name="Normal 4 3 2 2 2 3 2" xfId="15557" xr:uid="{00000000-0005-0000-0000-0000BDD60000}"/>
    <cellStyle name="Normal 4 3 2 2 2 3 2 2" xfId="55757" xr:uid="{00000000-0005-0000-0000-0000BED60000}"/>
    <cellStyle name="Normal 4 3 2 2 2 3 3" xfId="33054" xr:uid="{00000000-0005-0000-0000-0000BFD60000}"/>
    <cellStyle name="Normal 4 3 2 2 2 3_Tabell 6a K" xfId="20650" xr:uid="{00000000-0005-0000-0000-0000C0D60000}"/>
    <cellStyle name="Normal 4 3 2 2 2 4" xfId="11172" xr:uid="{00000000-0005-0000-0000-0000C1D60000}"/>
    <cellStyle name="Normal 4 3 2 2 2 5" xfId="28669" xr:uid="{00000000-0005-0000-0000-0000C2D60000}"/>
    <cellStyle name="Normal 4 3 2 2 2_Tabell 6a K" xfId="19541" xr:uid="{00000000-0005-0000-0000-0000C3D60000}"/>
    <cellStyle name="Normal 4 3 2 2 3" xfId="3084" xr:uid="{00000000-0005-0000-0000-0000C4D60000}"/>
    <cellStyle name="Normal 4 3 2 2 3 2" xfId="7470" xr:uid="{00000000-0005-0000-0000-0000C5D60000}"/>
    <cellStyle name="Normal 4 3 2 2 3 2 2" xfId="16355" xr:uid="{00000000-0005-0000-0000-0000C6D60000}"/>
    <cellStyle name="Normal 4 3 2 2 3 2 2 2" xfId="55758" xr:uid="{00000000-0005-0000-0000-0000C7D60000}"/>
    <cellStyle name="Normal 4 3 2 2 3 2 3" xfId="33852" xr:uid="{00000000-0005-0000-0000-0000C8D60000}"/>
    <cellStyle name="Normal 4 3 2 2 3 2_Tabell 6a K" xfId="25206" xr:uid="{00000000-0005-0000-0000-0000C9D60000}"/>
    <cellStyle name="Normal 4 3 2 2 3 3" xfId="11969" xr:uid="{00000000-0005-0000-0000-0000CAD60000}"/>
    <cellStyle name="Normal 4 3 2 2 3 4" xfId="29466" xr:uid="{00000000-0005-0000-0000-0000CBD60000}"/>
    <cellStyle name="Normal 4 3 2 2 3_Tabell 6a K" xfId="20304" xr:uid="{00000000-0005-0000-0000-0000CCD60000}"/>
    <cellStyle name="Normal 4 3 2 2 4" xfId="5277" xr:uid="{00000000-0005-0000-0000-0000CDD60000}"/>
    <cellStyle name="Normal 4 3 2 2 4 2" xfId="14162" xr:uid="{00000000-0005-0000-0000-0000CED60000}"/>
    <cellStyle name="Normal 4 3 2 2 4 2 2" xfId="55759" xr:uid="{00000000-0005-0000-0000-0000CFD60000}"/>
    <cellStyle name="Normal 4 3 2 2 4 3" xfId="31659" xr:uid="{00000000-0005-0000-0000-0000D0D60000}"/>
    <cellStyle name="Normal 4 3 2 2 4_Tabell 6a K" xfId="18463" xr:uid="{00000000-0005-0000-0000-0000D1D60000}"/>
    <cellStyle name="Normal 4 3 2 2 5" xfId="9777" xr:uid="{00000000-0005-0000-0000-0000D2D60000}"/>
    <cellStyle name="Normal 4 3 2 2 6" xfId="27274" xr:uid="{00000000-0005-0000-0000-0000D3D60000}"/>
    <cellStyle name="Normal 4 3 2 2_Tabell 6a K" xfId="19013" xr:uid="{00000000-0005-0000-0000-0000D4D60000}"/>
    <cellStyle name="Normal 4 3 2 3" xfId="2286" xr:uid="{00000000-0005-0000-0000-0000D5D60000}"/>
    <cellStyle name="Normal 4 3 2 3 2" xfId="4478" xr:uid="{00000000-0005-0000-0000-0000D6D60000}"/>
    <cellStyle name="Normal 4 3 2 3 2 2" xfId="8864" xr:uid="{00000000-0005-0000-0000-0000D7D60000}"/>
    <cellStyle name="Normal 4 3 2 3 2 2 2" xfId="17749" xr:uid="{00000000-0005-0000-0000-0000D8D60000}"/>
    <cellStyle name="Normal 4 3 2 3 2 2 2 2" xfId="55760" xr:uid="{00000000-0005-0000-0000-0000D9D60000}"/>
    <cellStyle name="Normal 4 3 2 3 2 2 3" xfId="35246" xr:uid="{00000000-0005-0000-0000-0000DAD60000}"/>
    <cellStyle name="Normal 4 3 2 3 2 2_Tabell 6a K" xfId="17970" xr:uid="{00000000-0005-0000-0000-0000DBD60000}"/>
    <cellStyle name="Normal 4 3 2 3 2 3" xfId="13363" xr:uid="{00000000-0005-0000-0000-0000DCD60000}"/>
    <cellStyle name="Normal 4 3 2 3 2 4" xfId="30860" xr:uid="{00000000-0005-0000-0000-0000DDD60000}"/>
    <cellStyle name="Normal 4 3 2 3 2_Tabell 6a K" xfId="21977" xr:uid="{00000000-0005-0000-0000-0000DED60000}"/>
    <cellStyle name="Normal 4 3 2 3 3" xfId="6671" xr:uid="{00000000-0005-0000-0000-0000DFD60000}"/>
    <cellStyle name="Normal 4 3 2 3 3 2" xfId="15556" xr:uid="{00000000-0005-0000-0000-0000E0D60000}"/>
    <cellStyle name="Normal 4 3 2 3 3 2 2" xfId="55761" xr:uid="{00000000-0005-0000-0000-0000E1D60000}"/>
    <cellStyle name="Normal 4 3 2 3 3 3" xfId="33053" xr:uid="{00000000-0005-0000-0000-0000E2D60000}"/>
    <cellStyle name="Normal 4 3 2 3 3_Tabell 6a K" xfId="23150" xr:uid="{00000000-0005-0000-0000-0000E3D60000}"/>
    <cellStyle name="Normal 4 3 2 3 4" xfId="11171" xr:uid="{00000000-0005-0000-0000-0000E4D60000}"/>
    <cellStyle name="Normal 4 3 2 3 5" xfId="28668" xr:uid="{00000000-0005-0000-0000-0000E5D60000}"/>
    <cellStyle name="Normal 4 3 2 3_Tabell 6a K" xfId="22932" xr:uid="{00000000-0005-0000-0000-0000E6D60000}"/>
    <cellStyle name="Normal 4 3 2 4" xfId="2660" xr:uid="{00000000-0005-0000-0000-0000E7D60000}"/>
    <cellStyle name="Normal 4 3 2 4 2" xfId="7046" xr:uid="{00000000-0005-0000-0000-0000E8D60000}"/>
    <cellStyle name="Normal 4 3 2 4 2 2" xfId="15931" xr:uid="{00000000-0005-0000-0000-0000E9D60000}"/>
    <cellStyle name="Normal 4 3 2 4 2 2 2" xfId="55762" xr:uid="{00000000-0005-0000-0000-0000EAD60000}"/>
    <cellStyle name="Normal 4 3 2 4 2 3" xfId="33428" xr:uid="{00000000-0005-0000-0000-0000EBD60000}"/>
    <cellStyle name="Normal 4 3 2 4 2_Tabell 6a K" xfId="18324" xr:uid="{00000000-0005-0000-0000-0000ECD60000}"/>
    <cellStyle name="Normal 4 3 2 4 3" xfId="11545" xr:uid="{00000000-0005-0000-0000-0000EDD60000}"/>
    <cellStyle name="Normal 4 3 2 4 4" xfId="29042" xr:uid="{00000000-0005-0000-0000-0000EED60000}"/>
    <cellStyle name="Normal 4 3 2 4_Tabell 6a K" xfId="22240" xr:uid="{00000000-0005-0000-0000-0000EFD60000}"/>
    <cellStyle name="Normal 4 3 2 5" xfId="4853" xr:uid="{00000000-0005-0000-0000-0000F0D60000}"/>
    <cellStyle name="Normal 4 3 2 5 2" xfId="13738" xr:uid="{00000000-0005-0000-0000-0000F1D60000}"/>
    <cellStyle name="Normal 4 3 2 5 2 2" xfId="55763" xr:uid="{00000000-0005-0000-0000-0000F2D60000}"/>
    <cellStyle name="Normal 4 3 2 5 3" xfId="31235" xr:uid="{00000000-0005-0000-0000-0000F3D60000}"/>
    <cellStyle name="Normal 4 3 2 5_Tabell 6a K" xfId="17977" xr:uid="{00000000-0005-0000-0000-0000F4D60000}"/>
    <cellStyle name="Normal 4 3 2 6" xfId="9353" xr:uid="{00000000-0005-0000-0000-0000F5D60000}"/>
    <cellStyle name="Normal 4 3 2 7" xfId="26850" xr:uid="{00000000-0005-0000-0000-0000F6D60000}"/>
    <cellStyle name="Normal 4 3 2_Tabell 6a K" xfId="23037" xr:uid="{00000000-0005-0000-0000-0000F7D60000}"/>
    <cellStyle name="Normal 4 3 3" xfId="680" xr:uid="{00000000-0005-0000-0000-0000F8D60000}"/>
    <cellStyle name="Normal 4 3 3 2" xfId="2288" xr:uid="{00000000-0005-0000-0000-0000F9D60000}"/>
    <cellStyle name="Normal 4 3 3 2 2" xfId="4480" xr:uid="{00000000-0005-0000-0000-0000FAD60000}"/>
    <cellStyle name="Normal 4 3 3 2 2 2" xfId="8866" xr:uid="{00000000-0005-0000-0000-0000FBD60000}"/>
    <cellStyle name="Normal 4 3 3 2 2 2 2" xfId="17751" xr:uid="{00000000-0005-0000-0000-0000FCD60000}"/>
    <cellStyle name="Normal 4 3 3 2 2 2 2 2" xfId="55764" xr:uid="{00000000-0005-0000-0000-0000FDD60000}"/>
    <cellStyle name="Normal 4 3 3 2 2 2 3" xfId="35248" xr:uid="{00000000-0005-0000-0000-0000FED60000}"/>
    <cellStyle name="Normal 4 3 3 2 2 2_Tabell 6a K" xfId="22513" xr:uid="{00000000-0005-0000-0000-0000FFD60000}"/>
    <cellStyle name="Normal 4 3 3 2 2 3" xfId="13365" xr:uid="{00000000-0005-0000-0000-000000D70000}"/>
    <cellStyle name="Normal 4 3 3 2 2 4" xfId="30862" xr:uid="{00000000-0005-0000-0000-000001D70000}"/>
    <cellStyle name="Normal 4 3 3 2 2_Tabell 6a K" xfId="22802" xr:uid="{00000000-0005-0000-0000-000002D70000}"/>
    <cellStyle name="Normal 4 3 3 2 3" xfId="6673" xr:uid="{00000000-0005-0000-0000-000003D70000}"/>
    <cellStyle name="Normal 4 3 3 2 3 2" xfId="15558" xr:uid="{00000000-0005-0000-0000-000004D70000}"/>
    <cellStyle name="Normal 4 3 3 2 3 2 2" xfId="55765" xr:uid="{00000000-0005-0000-0000-000005D70000}"/>
    <cellStyle name="Normal 4 3 3 2 3 3" xfId="33055" xr:uid="{00000000-0005-0000-0000-000006D70000}"/>
    <cellStyle name="Normal 4 3 3 2 3_Tabell 6a K" xfId="19810" xr:uid="{00000000-0005-0000-0000-000007D70000}"/>
    <cellStyle name="Normal 4 3 3 2 4" xfId="11173" xr:uid="{00000000-0005-0000-0000-000008D70000}"/>
    <cellStyle name="Normal 4 3 3 2 5" xfId="28670" xr:uid="{00000000-0005-0000-0000-000009D70000}"/>
    <cellStyle name="Normal 4 3 3 2_Tabell 6a K" xfId="24368" xr:uid="{00000000-0005-0000-0000-00000AD70000}"/>
    <cellStyle name="Normal 4 3 3 3" xfId="2872" xr:uid="{00000000-0005-0000-0000-00000BD70000}"/>
    <cellStyle name="Normal 4 3 3 3 2" xfId="7258" xr:uid="{00000000-0005-0000-0000-00000CD70000}"/>
    <cellStyle name="Normal 4 3 3 3 2 2" xfId="16143" xr:uid="{00000000-0005-0000-0000-00000DD70000}"/>
    <cellStyle name="Normal 4 3 3 3 2 2 2" xfId="55766" xr:uid="{00000000-0005-0000-0000-00000ED70000}"/>
    <cellStyle name="Normal 4 3 3 3 2 3" xfId="33640" xr:uid="{00000000-0005-0000-0000-00000FD70000}"/>
    <cellStyle name="Normal 4 3 3 3 2_Tabell 6a K" xfId="23370" xr:uid="{00000000-0005-0000-0000-000010D70000}"/>
    <cellStyle name="Normal 4 3 3 3 3" xfId="11757" xr:uid="{00000000-0005-0000-0000-000011D70000}"/>
    <cellStyle name="Normal 4 3 3 3 4" xfId="29254" xr:uid="{00000000-0005-0000-0000-000012D70000}"/>
    <cellStyle name="Normal 4 3 3 3_Tabell 6a K" xfId="19296" xr:uid="{00000000-0005-0000-0000-000013D70000}"/>
    <cellStyle name="Normal 4 3 3 4" xfId="5065" xr:uid="{00000000-0005-0000-0000-000014D70000}"/>
    <cellStyle name="Normal 4 3 3 4 2" xfId="13950" xr:uid="{00000000-0005-0000-0000-000015D70000}"/>
    <cellStyle name="Normal 4 3 3 4 2 2" xfId="55767" xr:uid="{00000000-0005-0000-0000-000016D70000}"/>
    <cellStyle name="Normal 4 3 3 4 3" xfId="31447" xr:uid="{00000000-0005-0000-0000-000017D70000}"/>
    <cellStyle name="Normal 4 3 3 4_Tabell 6a K" xfId="22503" xr:uid="{00000000-0005-0000-0000-000018D70000}"/>
    <cellStyle name="Normal 4 3 3 5" xfId="9565" xr:uid="{00000000-0005-0000-0000-000019D70000}"/>
    <cellStyle name="Normal 4 3 3 6" xfId="27062" xr:uid="{00000000-0005-0000-0000-00001AD70000}"/>
    <cellStyle name="Normal 4 3 3_Tabell 6a K" xfId="24007" xr:uid="{00000000-0005-0000-0000-00001BD70000}"/>
    <cellStyle name="Normal 4 3 4" xfId="1104" xr:uid="{00000000-0005-0000-0000-00001CD70000}"/>
    <cellStyle name="Normal 4 3 4 2" xfId="2289" xr:uid="{00000000-0005-0000-0000-00001DD70000}"/>
    <cellStyle name="Normal 4 3 4 2 2" xfId="4481" xr:uid="{00000000-0005-0000-0000-00001ED70000}"/>
    <cellStyle name="Normal 4 3 4 2 2 2" xfId="8867" xr:uid="{00000000-0005-0000-0000-00001FD70000}"/>
    <cellStyle name="Normal 4 3 4 2 2 2 2" xfId="17752" xr:uid="{00000000-0005-0000-0000-000020D70000}"/>
    <cellStyle name="Normal 4 3 4 2 2 2 2 2" xfId="55768" xr:uid="{00000000-0005-0000-0000-000021D70000}"/>
    <cellStyle name="Normal 4 3 4 2 2 2 3" xfId="35249" xr:uid="{00000000-0005-0000-0000-000022D70000}"/>
    <cellStyle name="Normal 4 3 4 2 2 2_Tabell 6a K" xfId="20349" xr:uid="{00000000-0005-0000-0000-000023D70000}"/>
    <cellStyle name="Normal 4 3 4 2 2 3" xfId="13366" xr:uid="{00000000-0005-0000-0000-000024D70000}"/>
    <cellStyle name="Normal 4 3 4 2 2 4" xfId="30863" xr:uid="{00000000-0005-0000-0000-000025D70000}"/>
    <cellStyle name="Normal 4 3 4 2 2_Tabell 6a K" xfId="26055" xr:uid="{00000000-0005-0000-0000-000026D70000}"/>
    <cellStyle name="Normal 4 3 4 2 3" xfId="6674" xr:uid="{00000000-0005-0000-0000-000027D70000}"/>
    <cellStyle name="Normal 4 3 4 2 3 2" xfId="15559" xr:uid="{00000000-0005-0000-0000-000028D70000}"/>
    <cellStyle name="Normal 4 3 4 2 3 2 2" xfId="55769" xr:uid="{00000000-0005-0000-0000-000029D70000}"/>
    <cellStyle name="Normal 4 3 4 2 3 3" xfId="33056" xr:uid="{00000000-0005-0000-0000-00002AD70000}"/>
    <cellStyle name="Normal 4 3 4 2 3_Tabell 6a K" xfId="18629" xr:uid="{00000000-0005-0000-0000-00002BD70000}"/>
    <cellStyle name="Normal 4 3 4 2 4" xfId="11174" xr:uid="{00000000-0005-0000-0000-00002CD70000}"/>
    <cellStyle name="Normal 4 3 4 2 5" xfId="28671" xr:uid="{00000000-0005-0000-0000-00002DD70000}"/>
    <cellStyle name="Normal 4 3 4 2_Tabell 6a K" xfId="25523" xr:uid="{00000000-0005-0000-0000-00002ED70000}"/>
    <cellStyle name="Normal 4 3 4 3" xfId="3296" xr:uid="{00000000-0005-0000-0000-00002FD70000}"/>
    <cellStyle name="Normal 4 3 4 3 2" xfId="7682" xr:uid="{00000000-0005-0000-0000-000030D70000}"/>
    <cellStyle name="Normal 4 3 4 3 2 2" xfId="16567" xr:uid="{00000000-0005-0000-0000-000031D70000}"/>
    <cellStyle name="Normal 4 3 4 3 2 2 2" xfId="55770" xr:uid="{00000000-0005-0000-0000-000032D70000}"/>
    <cellStyle name="Normal 4 3 4 3 2 3" xfId="34064" xr:uid="{00000000-0005-0000-0000-000033D70000}"/>
    <cellStyle name="Normal 4 3 4 3 2_Tabell 6a K" xfId="24501" xr:uid="{00000000-0005-0000-0000-000034D70000}"/>
    <cellStyle name="Normal 4 3 4 3 3" xfId="12181" xr:uid="{00000000-0005-0000-0000-000035D70000}"/>
    <cellStyle name="Normal 4 3 4 3 4" xfId="29678" xr:uid="{00000000-0005-0000-0000-000036D70000}"/>
    <cellStyle name="Normal 4 3 4 3_Tabell 6a K" xfId="21520" xr:uid="{00000000-0005-0000-0000-000037D70000}"/>
    <cellStyle name="Normal 4 3 4 4" xfId="5489" xr:uid="{00000000-0005-0000-0000-000038D70000}"/>
    <cellStyle name="Normal 4 3 4 4 2" xfId="14374" xr:uid="{00000000-0005-0000-0000-000039D70000}"/>
    <cellStyle name="Normal 4 3 4 4 2 2" xfId="55771" xr:uid="{00000000-0005-0000-0000-00003AD70000}"/>
    <cellStyle name="Normal 4 3 4 4 3" xfId="31871" xr:uid="{00000000-0005-0000-0000-00003BD70000}"/>
    <cellStyle name="Normal 4 3 4 4_Tabell 6a K" xfId="26126" xr:uid="{00000000-0005-0000-0000-00003CD70000}"/>
    <cellStyle name="Normal 4 3 4 5" xfId="9989" xr:uid="{00000000-0005-0000-0000-00003DD70000}"/>
    <cellStyle name="Normal 4 3 4 6" xfId="27486" xr:uid="{00000000-0005-0000-0000-00003ED70000}"/>
    <cellStyle name="Normal 4 3 4_Tabell 6a K" xfId="21429" xr:uid="{00000000-0005-0000-0000-00003FD70000}"/>
    <cellStyle name="Normal 4 3 5" xfId="2285" xr:uid="{00000000-0005-0000-0000-000040D70000}"/>
    <cellStyle name="Normal 4 3 5 2" xfId="4477" xr:uid="{00000000-0005-0000-0000-000041D70000}"/>
    <cellStyle name="Normal 4 3 5 2 2" xfId="8863" xr:uid="{00000000-0005-0000-0000-000042D70000}"/>
    <cellStyle name="Normal 4 3 5 2 2 2" xfId="17748" xr:uid="{00000000-0005-0000-0000-000043D70000}"/>
    <cellStyle name="Normal 4 3 5 2 2 2 2" xfId="55772" xr:uid="{00000000-0005-0000-0000-000044D70000}"/>
    <cellStyle name="Normal 4 3 5 2 2 3" xfId="35245" xr:uid="{00000000-0005-0000-0000-000045D70000}"/>
    <cellStyle name="Normal 4 3 5 2 2_Tabell 6a K" xfId="23884" xr:uid="{00000000-0005-0000-0000-000046D70000}"/>
    <cellStyle name="Normal 4 3 5 2 3" xfId="13362" xr:uid="{00000000-0005-0000-0000-000047D70000}"/>
    <cellStyle name="Normal 4 3 5 2 4" xfId="30859" xr:uid="{00000000-0005-0000-0000-000048D70000}"/>
    <cellStyle name="Normal 4 3 5 2_Tabell 6a K" xfId="23353" xr:uid="{00000000-0005-0000-0000-000049D70000}"/>
    <cellStyle name="Normal 4 3 5 3" xfId="6670" xr:uid="{00000000-0005-0000-0000-00004AD70000}"/>
    <cellStyle name="Normal 4 3 5 3 2" xfId="15555" xr:uid="{00000000-0005-0000-0000-00004BD70000}"/>
    <cellStyle name="Normal 4 3 5 3 2 2" xfId="55773" xr:uid="{00000000-0005-0000-0000-00004CD70000}"/>
    <cellStyle name="Normal 4 3 5 3 3" xfId="33052" xr:uid="{00000000-0005-0000-0000-00004DD70000}"/>
    <cellStyle name="Normal 4 3 5 3_Tabell 6a K" xfId="24692" xr:uid="{00000000-0005-0000-0000-00004ED70000}"/>
    <cellStyle name="Normal 4 3 5 4" xfId="11170" xr:uid="{00000000-0005-0000-0000-00004FD70000}"/>
    <cellStyle name="Normal 4 3 5 5" xfId="28667" xr:uid="{00000000-0005-0000-0000-000050D70000}"/>
    <cellStyle name="Normal 4 3 5_Tabell 6a K" xfId="25768" xr:uid="{00000000-0005-0000-0000-000051D70000}"/>
    <cellStyle name="Normal 4 3 6" xfId="2448" xr:uid="{00000000-0005-0000-0000-000052D70000}"/>
    <cellStyle name="Normal 4 3 6 2" xfId="6834" xr:uid="{00000000-0005-0000-0000-000053D70000}"/>
    <cellStyle name="Normal 4 3 6 2 2" xfId="15719" xr:uid="{00000000-0005-0000-0000-000054D70000}"/>
    <cellStyle name="Normal 4 3 6 2 2 2" xfId="55774" xr:uid="{00000000-0005-0000-0000-000055D70000}"/>
    <cellStyle name="Normal 4 3 6 2 3" xfId="33216" xr:uid="{00000000-0005-0000-0000-000056D70000}"/>
    <cellStyle name="Normal 4 3 6 2_Tabell 6a K" xfId="19374" xr:uid="{00000000-0005-0000-0000-000057D70000}"/>
    <cellStyle name="Normal 4 3 6 3" xfId="11333" xr:uid="{00000000-0005-0000-0000-000058D70000}"/>
    <cellStyle name="Normal 4 3 6 4" xfId="28830" xr:uid="{00000000-0005-0000-0000-000059D70000}"/>
    <cellStyle name="Normal 4 3 6_Tabell 6a K" xfId="26381" xr:uid="{00000000-0005-0000-0000-00005AD70000}"/>
    <cellStyle name="Normal 4 3 7" xfId="4641" xr:uid="{00000000-0005-0000-0000-00005BD70000}"/>
    <cellStyle name="Normal 4 3 7 2" xfId="13526" xr:uid="{00000000-0005-0000-0000-00005CD70000}"/>
    <cellStyle name="Normal 4 3 7 2 2" xfId="55775" xr:uid="{00000000-0005-0000-0000-00005DD70000}"/>
    <cellStyle name="Normal 4 3 7 3" xfId="31023" xr:uid="{00000000-0005-0000-0000-00005ED70000}"/>
    <cellStyle name="Normal 4 3 7_Tabell 6a K" xfId="24294" xr:uid="{00000000-0005-0000-0000-00005FD70000}"/>
    <cellStyle name="Normal 4 3 8" xfId="256" xr:uid="{00000000-0005-0000-0000-000060D70000}"/>
    <cellStyle name="Normal 4 3 8 2" xfId="9141" xr:uid="{00000000-0005-0000-0000-000061D70000}"/>
    <cellStyle name="Normal 4 3 8 3" xfId="26638" xr:uid="{00000000-0005-0000-0000-000062D70000}"/>
    <cellStyle name="Normal 4 3 8_Tabell 6a K" xfId="23135" xr:uid="{00000000-0005-0000-0000-000063D70000}"/>
    <cellStyle name="Normal 4 3 9" xfId="55776" xr:uid="{00000000-0005-0000-0000-000064D70000}"/>
    <cellStyle name="Normal 4 3_Tabell 6a K" xfId="19630" xr:uid="{00000000-0005-0000-0000-000065D70000}"/>
    <cellStyle name="Normal 4 4" xfId="312" xr:uid="{00000000-0005-0000-0000-000066D70000}"/>
    <cellStyle name="Normal 4 4 10" xfId="55777" xr:uid="{00000000-0005-0000-0000-000067D70000}"/>
    <cellStyle name="Normal 4 4 2" xfId="524" xr:uid="{00000000-0005-0000-0000-000068D70000}"/>
    <cellStyle name="Normal 4 4 2 2" xfId="948" xr:uid="{00000000-0005-0000-0000-000069D70000}"/>
    <cellStyle name="Normal 4 4 2 2 2" xfId="2292" xr:uid="{00000000-0005-0000-0000-00006AD70000}"/>
    <cellStyle name="Normal 4 4 2 2 2 2" xfId="4484" xr:uid="{00000000-0005-0000-0000-00006BD70000}"/>
    <cellStyle name="Normal 4 4 2 2 2 2 2" xfId="8870" xr:uid="{00000000-0005-0000-0000-00006CD70000}"/>
    <cellStyle name="Normal 4 4 2 2 2 2 2 2" xfId="17755" xr:uid="{00000000-0005-0000-0000-00006DD70000}"/>
    <cellStyle name="Normal 4 4 2 2 2 2 2 2 2" xfId="55778" xr:uid="{00000000-0005-0000-0000-00006ED70000}"/>
    <cellStyle name="Normal 4 4 2 2 2 2 2 3" xfId="35252" xr:uid="{00000000-0005-0000-0000-00006FD70000}"/>
    <cellStyle name="Normal 4 4 2 2 2 2 2_Tabell 6a K" xfId="22681" xr:uid="{00000000-0005-0000-0000-000070D70000}"/>
    <cellStyle name="Normal 4 4 2 2 2 2 3" xfId="13369" xr:uid="{00000000-0005-0000-0000-000071D70000}"/>
    <cellStyle name="Normal 4 4 2 2 2 2 4" xfId="30866" xr:uid="{00000000-0005-0000-0000-000072D70000}"/>
    <cellStyle name="Normal 4 4 2 2 2 2_Tabell 6a K" xfId="18121" xr:uid="{00000000-0005-0000-0000-000073D70000}"/>
    <cellStyle name="Normal 4 4 2 2 2 3" xfId="6677" xr:uid="{00000000-0005-0000-0000-000074D70000}"/>
    <cellStyle name="Normal 4 4 2 2 2 3 2" xfId="15562" xr:uid="{00000000-0005-0000-0000-000075D70000}"/>
    <cellStyle name="Normal 4 4 2 2 2 3 2 2" xfId="55779" xr:uid="{00000000-0005-0000-0000-000076D70000}"/>
    <cellStyle name="Normal 4 4 2 2 2 3 3" xfId="33059" xr:uid="{00000000-0005-0000-0000-000077D70000}"/>
    <cellStyle name="Normal 4 4 2 2 2 3_Tabell 6a K" xfId="20991" xr:uid="{00000000-0005-0000-0000-000078D70000}"/>
    <cellStyle name="Normal 4 4 2 2 2 4" xfId="11177" xr:uid="{00000000-0005-0000-0000-000079D70000}"/>
    <cellStyle name="Normal 4 4 2 2 2 5" xfId="28674" xr:uid="{00000000-0005-0000-0000-00007AD70000}"/>
    <cellStyle name="Normal 4 4 2 2 2_Tabell 6a K" xfId="18391" xr:uid="{00000000-0005-0000-0000-00007BD70000}"/>
    <cellStyle name="Normal 4 4 2 2 3" xfId="3140" xr:uid="{00000000-0005-0000-0000-00007CD70000}"/>
    <cellStyle name="Normal 4 4 2 2 3 2" xfId="7526" xr:uid="{00000000-0005-0000-0000-00007DD70000}"/>
    <cellStyle name="Normal 4 4 2 2 3 2 2" xfId="16411" xr:uid="{00000000-0005-0000-0000-00007ED70000}"/>
    <cellStyle name="Normal 4 4 2 2 3 2 2 2" xfId="55780" xr:uid="{00000000-0005-0000-0000-00007FD70000}"/>
    <cellStyle name="Normal 4 4 2 2 3 2 3" xfId="33908" xr:uid="{00000000-0005-0000-0000-000080D70000}"/>
    <cellStyle name="Normal 4 4 2 2 3 2_Tabell 6a K" xfId="20632" xr:uid="{00000000-0005-0000-0000-000081D70000}"/>
    <cellStyle name="Normal 4 4 2 2 3 3" xfId="12025" xr:uid="{00000000-0005-0000-0000-000082D70000}"/>
    <cellStyle name="Normal 4 4 2 2 3 4" xfId="29522" xr:uid="{00000000-0005-0000-0000-000083D70000}"/>
    <cellStyle name="Normal 4 4 2 2 3_Tabell 6a K" xfId="23600" xr:uid="{00000000-0005-0000-0000-000084D70000}"/>
    <cellStyle name="Normal 4 4 2 2 4" xfId="5333" xr:uid="{00000000-0005-0000-0000-000085D70000}"/>
    <cellStyle name="Normal 4 4 2 2 4 2" xfId="14218" xr:uid="{00000000-0005-0000-0000-000086D70000}"/>
    <cellStyle name="Normal 4 4 2 2 4 2 2" xfId="55781" xr:uid="{00000000-0005-0000-0000-000087D70000}"/>
    <cellStyle name="Normal 4 4 2 2 4 3" xfId="31715" xr:uid="{00000000-0005-0000-0000-000088D70000}"/>
    <cellStyle name="Normal 4 4 2 2 4_Tabell 6a K" xfId="20341" xr:uid="{00000000-0005-0000-0000-000089D70000}"/>
    <cellStyle name="Normal 4 4 2 2 5" xfId="9833" xr:uid="{00000000-0005-0000-0000-00008AD70000}"/>
    <cellStyle name="Normal 4 4 2 2 6" xfId="27330" xr:uid="{00000000-0005-0000-0000-00008BD70000}"/>
    <cellStyle name="Normal 4 4 2 2_Tabell 6a K" xfId="24684" xr:uid="{00000000-0005-0000-0000-00008CD70000}"/>
    <cellStyle name="Normal 4 4 2 3" xfId="2291" xr:uid="{00000000-0005-0000-0000-00008DD70000}"/>
    <cellStyle name="Normal 4 4 2 3 2" xfId="4483" xr:uid="{00000000-0005-0000-0000-00008ED70000}"/>
    <cellStyle name="Normal 4 4 2 3 2 2" xfId="8869" xr:uid="{00000000-0005-0000-0000-00008FD70000}"/>
    <cellStyle name="Normal 4 4 2 3 2 2 2" xfId="17754" xr:uid="{00000000-0005-0000-0000-000090D70000}"/>
    <cellStyle name="Normal 4 4 2 3 2 2 2 2" xfId="55782" xr:uid="{00000000-0005-0000-0000-000091D70000}"/>
    <cellStyle name="Normal 4 4 2 3 2 2 3" xfId="35251" xr:uid="{00000000-0005-0000-0000-000092D70000}"/>
    <cellStyle name="Normal 4 4 2 3 2 2_Tabell 6a K" xfId="24955" xr:uid="{00000000-0005-0000-0000-000093D70000}"/>
    <cellStyle name="Normal 4 4 2 3 2 3" xfId="13368" xr:uid="{00000000-0005-0000-0000-000094D70000}"/>
    <cellStyle name="Normal 4 4 2 3 2 4" xfId="30865" xr:uid="{00000000-0005-0000-0000-000095D70000}"/>
    <cellStyle name="Normal 4 4 2 3 2_Tabell 6a K" xfId="22447" xr:uid="{00000000-0005-0000-0000-000096D70000}"/>
    <cellStyle name="Normal 4 4 2 3 3" xfId="6676" xr:uid="{00000000-0005-0000-0000-000097D70000}"/>
    <cellStyle name="Normal 4 4 2 3 3 2" xfId="15561" xr:uid="{00000000-0005-0000-0000-000098D70000}"/>
    <cellStyle name="Normal 4 4 2 3 3 2 2" xfId="55783" xr:uid="{00000000-0005-0000-0000-000099D70000}"/>
    <cellStyle name="Normal 4 4 2 3 3 3" xfId="33058" xr:uid="{00000000-0005-0000-0000-00009AD70000}"/>
    <cellStyle name="Normal 4 4 2 3 3_Tabell 6a K" xfId="18337" xr:uid="{00000000-0005-0000-0000-00009BD70000}"/>
    <cellStyle name="Normal 4 4 2 3 4" xfId="11176" xr:uid="{00000000-0005-0000-0000-00009CD70000}"/>
    <cellStyle name="Normal 4 4 2 3 5" xfId="28673" xr:uid="{00000000-0005-0000-0000-00009DD70000}"/>
    <cellStyle name="Normal 4 4 2 3_Tabell 6a K" xfId="22521" xr:uid="{00000000-0005-0000-0000-00009ED70000}"/>
    <cellStyle name="Normal 4 4 2 4" xfId="2716" xr:uid="{00000000-0005-0000-0000-00009FD70000}"/>
    <cellStyle name="Normal 4 4 2 4 2" xfId="7102" xr:uid="{00000000-0005-0000-0000-0000A0D70000}"/>
    <cellStyle name="Normal 4 4 2 4 2 2" xfId="15987" xr:uid="{00000000-0005-0000-0000-0000A1D70000}"/>
    <cellStyle name="Normal 4 4 2 4 2 2 2" xfId="55784" xr:uid="{00000000-0005-0000-0000-0000A2D70000}"/>
    <cellStyle name="Normal 4 4 2 4 2 3" xfId="33484" xr:uid="{00000000-0005-0000-0000-0000A3D70000}"/>
    <cellStyle name="Normal 4 4 2 4 2_Tabell 6a K" xfId="17936" xr:uid="{00000000-0005-0000-0000-0000A4D70000}"/>
    <cellStyle name="Normal 4 4 2 4 3" xfId="11601" xr:uid="{00000000-0005-0000-0000-0000A5D70000}"/>
    <cellStyle name="Normal 4 4 2 4 4" xfId="29098" xr:uid="{00000000-0005-0000-0000-0000A6D70000}"/>
    <cellStyle name="Normal 4 4 2 4_Tabell 6a K" xfId="23048" xr:uid="{00000000-0005-0000-0000-0000A7D70000}"/>
    <cellStyle name="Normal 4 4 2 5" xfId="4909" xr:uid="{00000000-0005-0000-0000-0000A8D70000}"/>
    <cellStyle name="Normal 4 4 2 5 2" xfId="13794" xr:uid="{00000000-0005-0000-0000-0000A9D70000}"/>
    <cellStyle name="Normal 4 4 2 5 2 2" xfId="55785" xr:uid="{00000000-0005-0000-0000-0000AAD70000}"/>
    <cellStyle name="Normal 4 4 2 5 3" xfId="31291" xr:uid="{00000000-0005-0000-0000-0000ABD70000}"/>
    <cellStyle name="Normal 4 4 2 5_Tabell 6a K" xfId="21452" xr:uid="{00000000-0005-0000-0000-0000ACD70000}"/>
    <cellStyle name="Normal 4 4 2 6" xfId="9409" xr:uid="{00000000-0005-0000-0000-0000ADD70000}"/>
    <cellStyle name="Normal 4 4 2 7" xfId="26906" xr:uid="{00000000-0005-0000-0000-0000AED70000}"/>
    <cellStyle name="Normal 4 4 2_Tabell 6a K" xfId="24973" xr:uid="{00000000-0005-0000-0000-0000AFD70000}"/>
    <cellStyle name="Normal 4 4 3" xfId="736" xr:uid="{00000000-0005-0000-0000-0000B0D70000}"/>
    <cellStyle name="Normal 4 4 3 2" xfId="2293" xr:uid="{00000000-0005-0000-0000-0000B1D70000}"/>
    <cellStyle name="Normal 4 4 3 2 2" xfId="4485" xr:uid="{00000000-0005-0000-0000-0000B2D70000}"/>
    <cellStyle name="Normal 4 4 3 2 2 2" xfId="8871" xr:uid="{00000000-0005-0000-0000-0000B3D70000}"/>
    <cellStyle name="Normal 4 4 3 2 2 2 2" xfId="17756" xr:uid="{00000000-0005-0000-0000-0000B4D70000}"/>
    <cellStyle name="Normal 4 4 3 2 2 2 2 2" xfId="55786" xr:uid="{00000000-0005-0000-0000-0000B5D70000}"/>
    <cellStyle name="Normal 4 4 3 2 2 2 3" xfId="35253" xr:uid="{00000000-0005-0000-0000-0000B6D70000}"/>
    <cellStyle name="Normal 4 4 3 2 2 2_Tabell 6a K" xfId="21477" xr:uid="{00000000-0005-0000-0000-0000B7D70000}"/>
    <cellStyle name="Normal 4 4 3 2 2 3" xfId="13370" xr:uid="{00000000-0005-0000-0000-0000B8D70000}"/>
    <cellStyle name="Normal 4 4 3 2 2 4" xfId="30867" xr:uid="{00000000-0005-0000-0000-0000B9D70000}"/>
    <cellStyle name="Normal 4 4 3 2 2_Tabell 6a K" xfId="24482" xr:uid="{00000000-0005-0000-0000-0000BAD70000}"/>
    <cellStyle name="Normal 4 4 3 2 3" xfId="6678" xr:uid="{00000000-0005-0000-0000-0000BBD70000}"/>
    <cellStyle name="Normal 4 4 3 2 3 2" xfId="15563" xr:uid="{00000000-0005-0000-0000-0000BCD70000}"/>
    <cellStyle name="Normal 4 4 3 2 3 2 2" xfId="55787" xr:uid="{00000000-0005-0000-0000-0000BDD70000}"/>
    <cellStyle name="Normal 4 4 3 2 3 3" xfId="33060" xr:uid="{00000000-0005-0000-0000-0000BED70000}"/>
    <cellStyle name="Normal 4 4 3 2 3_Tabell 6a K" xfId="18634" xr:uid="{00000000-0005-0000-0000-0000BFD70000}"/>
    <cellStyle name="Normal 4 4 3 2 4" xfId="11178" xr:uid="{00000000-0005-0000-0000-0000C0D70000}"/>
    <cellStyle name="Normal 4 4 3 2 5" xfId="28675" xr:uid="{00000000-0005-0000-0000-0000C1D70000}"/>
    <cellStyle name="Normal 4 4 3 2_Tabell 6a K" xfId="23883" xr:uid="{00000000-0005-0000-0000-0000C2D70000}"/>
    <cellStyle name="Normal 4 4 3 3" xfId="2928" xr:uid="{00000000-0005-0000-0000-0000C3D70000}"/>
    <cellStyle name="Normal 4 4 3 3 2" xfId="7314" xr:uid="{00000000-0005-0000-0000-0000C4D70000}"/>
    <cellStyle name="Normal 4 4 3 3 2 2" xfId="16199" xr:uid="{00000000-0005-0000-0000-0000C5D70000}"/>
    <cellStyle name="Normal 4 4 3 3 2 2 2" xfId="55788" xr:uid="{00000000-0005-0000-0000-0000C6D70000}"/>
    <cellStyle name="Normal 4 4 3 3 2 3" xfId="33696" xr:uid="{00000000-0005-0000-0000-0000C7D70000}"/>
    <cellStyle name="Normal 4 4 3 3 2_Tabell 6a K" xfId="17925" xr:uid="{00000000-0005-0000-0000-0000C8D70000}"/>
    <cellStyle name="Normal 4 4 3 3 3" xfId="11813" xr:uid="{00000000-0005-0000-0000-0000C9D70000}"/>
    <cellStyle name="Normal 4 4 3 3 4" xfId="29310" xr:uid="{00000000-0005-0000-0000-0000CAD70000}"/>
    <cellStyle name="Normal 4 4 3 3_Tabell 6a K" xfId="25027" xr:uid="{00000000-0005-0000-0000-0000CBD70000}"/>
    <cellStyle name="Normal 4 4 3 4" xfId="5121" xr:uid="{00000000-0005-0000-0000-0000CCD70000}"/>
    <cellStyle name="Normal 4 4 3 4 2" xfId="14006" xr:uid="{00000000-0005-0000-0000-0000CDD70000}"/>
    <cellStyle name="Normal 4 4 3 4 2 2" xfId="55789" xr:uid="{00000000-0005-0000-0000-0000CED70000}"/>
    <cellStyle name="Normal 4 4 3 4 3" xfId="31503" xr:uid="{00000000-0005-0000-0000-0000CFD70000}"/>
    <cellStyle name="Normal 4 4 3 4_Tabell 6a K" xfId="19012" xr:uid="{00000000-0005-0000-0000-0000D0D70000}"/>
    <cellStyle name="Normal 4 4 3 5" xfId="9621" xr:uid="{00000000-0005-0000-0000-0000D1D70000}"/>
    <cellStyle name="Normal 4 4 3 6" xfId="27118" xr:uid="{00000000-0005-0000-0000-0000D2D70000}"/>
    <cellStyle name="Normal 4 4 3_Tabell 6a K" xfId="23355" xr:uid="{00000000-0005-0000-0000-0000D3D70000}"/>
    <cellStyle name="Normal 4 4 4" xfId="1160" xr:uid="{00000000-0005-0000-0000-0000D4D70000}"/>
    <cellStyle name="Normal 4 4 4 2" xfId="2294" xr:uid="{00000000-0005-0000-0000-0000D5D70000}"/>
    <cellStyle name="Normal 4 4 4 2 2" xfId="4486" xr:uid="{00000000-0005-0000-0000-0000D6D70000}"/>
    <cellStyle name="Normal 4 4 4 2 2 2" xfId="8872" xr:uid="{00000000-0005-0000-0000-0000D7D70000}"/>
    <cellStyle name="Normal 4 4 4 2 2 2 2" xfId="17757" xr:uid="{00000000-0005-0000-0000-0000D8D70000}"/>
    <cellStyle name="Normal 4 4 4 2 2 2 2 2" xfId="55790" xr:uid="{00000000-0005-0000-0000-0000D9D70000}"/>
    <cellStyle name="Normal 4 4 4 2 2 2 3" xfId="35254" xr:uid="{00000000-0005-0000-0000-0000DAD70000}"/>
    <cellStyle name="Normal 4 4 4 2 2 2_Tabell 6a K" xfId="23697" xr:uid="{00000000-0005-0000-0000-0000DBD70000}"/>
    <cellStyle name="Normal 4 4 4 2 2 3" xfId="13371" xr:uid="{00000000-0005-0000-0000-0000DCD70000}"/>
    <cellStyle name="Normal 4 4 4 2 2 4" xfId="30868" xr:uid="{00000000-0005-0000-0000-0000DDD70000}"/>
    <cellStyle name="Normal 4 4 4 2 2_Tabell 6a K" xfId="22002" xr:uid="{00000000-0005-0000-0000-0000DED70000}"/>
    <cellStyle name="Normal 4 4 4 2 3" xfId="6679" xr:uid="{00000000-0005-0000-0000-0000DFD70000}"/>
    <cellStyle name="Normal 4 4 4 2 3 2" xfId="15564" xr:uid="{00000000-0005-0000-0000-0000E0D70000}"/>
    <cellStyle name="Normal 4 4 4 2 3 2 2" xfId="55791" xr:uid="{00000000-0005-0000-0000-0000E1D70000}"/>
    <cellStyle name="Normal 4 4 4 2 3 3" xfId="33061" xr:uid="{00000000-0005-0000-0000-0000E2D70000}"/>
    <cellStyle name="Normal 4 4 4 2 3_Tabell 6a K" xfId="25184" xr:uid="{00000000-0005-0000-0000-0000E3D70000}"/>
    <cellStyle name="Normal 4 4 4 2 4" xfId="11179" xr:uid="{00000000-0005-0000-0000-0000E4D70000}"/>
    <cellStyle name="Normal 4 4 4 2 5" xfId="28676" xr:uid="{00000000-0005-0000-0000-0000E5D70000}"/>
    <cellStyle name="Normal 4 4 4 2_Tabell 6a K" xfId="21979" xr:uid="{00000000-0005-0000-0000-0000E6D70000}"/>
    <cellStyle name="Normal 4 4 4 3" xfId="3352" xr:uid="{00000000-0005-0000-0000-0000E7D70000}"/>
    <cellStyle name="Normal 4 4 4 3 2" xfId="7738" xr:uid="{00000000-0005-0000-0000-0000E8D70000}"/>
    <cellStyle name="Normal 4 4 4 3 2 2" xfId="16623" xr:uid="{00000000-0005-0000-0000-0000E9D70000}"/>
    <cellStyle name="Normal 4 4 4 3 2 2 2" xfId="55792" xr:uid="{00000000-0005-0000-0000-0000EAD70000}"/>
    <cellStyle name="Normal 4 4 4 3 2 3" xfId="34120" xr:uid="{00000000-0005-0000-0000-0000EBD70000}"/>
    <cellStyle name="Normal 4 4 4 3 2_Tabell 6a K" xfId="18137" xr:uid="{00000000-0005-0000-0000-0000ECD70000}"/>
    <cellStyle name="Normal 4 4 4 3 3" xfId="12237" xr:uid="{00000000-0005-0000-0000-0000EDD70000}"/>
    <cellStyle name="Normal 4 4 4 3 4" xfId="29734" xr:uid="{00000000-0005-0000-0000-0000EED70000}"/>
    <cellStyle name="Normal 4 4 4 3_Tabell 6a K" xfId="24476" xr:uid="{00000000-0005-0000-0000-0000EFD70000}"/>
    <cellStyle name="Normal 4 4 4 4" xfId="5545" xr:uid="{00000000-0005-0000-0000-0000F0D70000}"/>
    <cellStyle name="Normal 4 4 4 4 2" xfId="14430" xr:uid="{00000000-0005-0000-0000-0000F1D70000}"/>
    <cellStyle name="Normal 4 4 4 4 2 2" xfId="55793" xr:uid="{00000000-0005-0000-0000-0000F2D70000}"/>
    <cellStyle name="Normal 4 4 4 4 3" xfId="31927" xr:uid="{00000000-0005-0000-0000-0000F3D70000}"/>
    <cellStyle name="Normal 4 4 4 4_Tabell 6a K" xfId="21182" xr:uid="{00000000-0005-0000-0000-0000F4D70000}"/>
    <cellStyle name="Normal 4 4 4 5" xfId="10045" xr:uid="{00000000-0005-0000-0000-0000F5D70000}"/>
    <cellStyle name="Normal 4 4 4 6" xfId="27542" xr:uid="{00000000-0005-0000-0000-0000F6D70000}"/>
    <cellStyle name="Normal 4 4 4_Tabell 6a K" xfId="18383" xr:uid="{00000000-0005-0000-0000-0000F7D70000}"/>
    <cellStyle name="Normal 4 4 5" xfId="2290" xr:uid="{00000000-0005-0000-0000-0000F8D70000}"/>
    <cellStyle name="Normal 4 4 5 2" xfId="4482" xr:uid="{00000000-0005-0000-0000-0000F9D70000}"/>
    <cellStyle name="Normal 4 4 5 2 2" xfId="8868" xr:uid="{00000000-0005-0000-0000-0000FAD70000}"/>
    <cellStyle name="Normal 4 4 5 2 2 2" xfId="17753" xr:uid="{00000000-0005-0000-0000-0000FBD70000}"/>
    <cellStyle name="Normal 4 4 5 2 2 2 2" xfId="55794" xr:uid="{00000000-0005-0000-0000-0000FCD70000}"/>
    <cellStyle name="Normal 4 4 5 2 2 3" xfId="35250" xr:uid="{00000000-0005-0000-0000-0000FDD70000}"/>
    <cellStyle name="Normal 4 4 5 2 2_Tabell 6a K" xfId="26393" xr:uid="{00000000-0005-0000-0000-0000FED70000}"/>
    <cellStyle name="Normal 4 4 5 2 3" xfId="13367" xr:uid="{00000000-0005-0000-0000-0000FFD70000}"/>
    <cellStyle name="Normal 4 4 5 2 4" xfId="30864" xr:uid="{00000000-0005-0000-0000-000000D80000}"/>
    <cellStyle name="Normal 4 4 5 2_Tabell 6a K" xfId="26322" xr:uid="{00000000-0005-0000-0000-000001D80000}"/>
    <cellStyle name="Normal 4 4 5 3" xfId="6675" xr:uid="{00000000-0005-0000-0000-000002D80000}"/>
    <cellStyle name="Normal 4 4 5 3 2" xfId="15560" xr:uid="{00000000-0005-0000-0000-000003D80000}"/>
    <cellStyle name="Normal 4 4 5 3 2 2" xfId="55795" xr:uid="{00000000-0005-0000-0000-000004D80000}"/>
    <cellStyle name="Normal 4 4 5 3 3" xfId="33057" xr:uid="{00000000-0005-0000-0000-000005D80000}"/>
    <cellStyle name="Normal 4 4 5 3_Tabell 6a K" xfId="25888" xr:uid="{00000000-0005-0000-0000-000006D80000}"/>
    <cellStyle name="Normal 4 4 5 4" xfId="11175" xr:uid="{00000000-0005-0000-0000-000007D80000}"/>
    <cellStyle name="Normal 4 4 5 5" xfId="28672" xr:uid="{00000000-0005-0000-0000-000008D80000}"/>
    <cellStyle name="Normal 4 4 5_Tabell 6a K" xfId="19543" xr:uid="{00000000-0005-0000-0000-000009D80000}"/>
    <cellStyle name="Normal 4 4 6" xfId="2504" xr:uid="{00000000-0005-0000-0000-00000AD80000}"/>
    <cellStyle name="Normal 4 4 6 2" xfId="6890" xr:uid="{00000000-0005-0000-0000-00000BD80000}"/>
    <cellStyle name="Normal 4 4 6 2 2" xfId="15775" xr:uid="{00000000-0005-0000-0000-00000CD80000}"/>
    <cellStyle name="Normal 4 4 6 2 2 2" xfId="55796" xr:uid="{00000000-0005-0000-0000-00000DD80000}"/>
    <cellStyle name="Normal 4 4 6 2 3" xfId="33272" xr:uid="{00000000-0005-0000-0000-00000ED80000}"/>
    <cellStyle name="Normal 4 4 6 2_Tabell 6a K" xfId="22648" xr:uid="{00000000-0005-0000-0000-00000FD80000}"/>
    <cellStyle name="Normal 4 4 6 3" xfId="11389" xr:uid="{00000000-0005-0000-0000-000010D80000}"/>
    <cellStyle name="Normal 4 4 6 4" xfId="28886" xr:uid="{00000000-0005-0000-0000-000011D80000}"/>
    <cellStyle name="Normal 4 4 6_Tabell 6a K" xfId="19117" xr:uid="{00000000-0005-0000-0000-000012D80000}"/>
    <cellStyle name="Normal 4 4 7" xfId="4697" xr:uid="{00000000-0005-0000-0000-000013D80000}"/>
    <cellStyle name="Normal 4 4 7 2" xfId="13582" xr:uid="{00000000-0005-0000-0000-000014D80000}"/>
    <cellStyle name="Normal 4 4 7 2 2" xfId="55797" xr:uid="{00000000-0005-0000-0000-000015D80000}"/>
    <cellStyle name="Normal 4 4 7 3" xfId="31079" xr:uid="{00000000-0005-0000-0000-000016D80000}"/>
    <cellStyle name="Normal 4 4 7_Tabell 6a K" xfId="19280" xr:uid="{00000000-0005-0000-0000-000017D80000}"/>
    <cellStyle name="Normal 4 4 8" xfId="9197" xr:uid="{00000000-0005-0000-0000-000018D80000}"/>
    <cellStyle name="Normal 4 4 9" xfId="26694" xr:uid="{00000000-0005-0000-0000-000019D80000}"/>
    <cellStyle name="Normal 4 4_Tabell 6a K" xfId="20025" xr:uid="{00000000-0005-0000-0000-00001AD80000}"/>
    <cellStyle name="Normal 4 5" xfId="240" xr:uid="{00000000-0005-0000-0000-00001BD80000}"/>
    <cellStyle name="Normal 4 5 10" xfId="55798" xr:uid="{00000000-0005-0000-0000-00001CD80000}"/>
    <cellStyle name="Normal 4 5 2" xfId="452" xr:uid="{00000000-0005-0000-0000-00001DD80000}"/>
    <cellStyle name="Normal 4 5 2 2" xfId="876" xr:uid="{00000000-0005-0000-0000-00001ED80000}"/>
    <cellStyle name="Normal 4 5 2 2 2" xfId="2297" xr:uid="{00000000-0005-0000-0000-00001FD80000}"/>
    <cellStyle name="Normal 4 5 2 2 2 2" xfId="4489" xr:uid="{00000000-0005-0000-0000-000020D80000}"/>
    <cellStyle name="Normal 4 5 2 2 2 2 2" xfId="8875" xr:uid="{00000000-0005-0000-0000-000021D80000}"/>
    <cellStyle name="Normal 4 5 2 2 2 2 2 2" xfId="17760" xr:uid="{00000000-0005-0000-0000-000022D80000}"/>
    <cellStyle name="Normal 4 5 2 2 2 2 2 2 2" xfId="55799" xr:uid="{00000000-0005-0000-0000-000023D80000}"/>
    <cellStyle name="Normal 4 5 2 2 2 2 2 3" xfId="35257" xr:uid="{00000000-0005-0000-0000-000024D80000}"/>
    <cellStyle name="Normal 4 5 2 2 2 2 2_Tabell 6a K" xfId="24757" xr:uid="{00000000-0005-0000-0000-000025D80000}"/>
    <cellStyle name="Normal 4 5 2 2 2 2 3" xfId="13374" xr:uid="{00000000-0005-0000-0000-000026D80000}"/>
    <cellStyle name="Normal 4 5 2 2 2 2 4" xfId="30871" xr:uid="{00000000-0005-0000-0000-000027D80000}"/>
    <cellStyle name="Normal 4 5 2 2 2 2_Tabell 6a K" xfId="22415" xr:uid="{00000000-0005-0000-0000-000028D80000}"/>
    <cellStyle name="Normal 4 5 2 2 2 3" xfId="6682" xr:uid="{00000000-0005-0000-0000-000029D80000}"/>
    <cellStyle name="Normal 4 5 2 2 2 3 2" xfId="15567" xr:uid="{00000000-0005-0000-0000-00002AD80000}"/>
    <cellStyle name="Normal 4 5 2 2 2 3 2 2" xfId="55800" xr:uid="{00000000-0005-0000-0000-00002BD80000}"/>
    <cellStyle name="Normal 4 5 2 2 2 3 3" xfId="33064" xr:uid="{00000000-0005-0000-0000-00002CD80000}"/>
    <cellStyle name="Normal 4 5 2 2 2 3_Tabell 6a K" xfId="18559" xr:uid="{00000000-0005-0000-0000-00002DD80000}"/>
    <cellStyle name="Normal 4 5 2 2 2 4" xfId="11182" xr:uid="{00000000-0005-0000-0000-00002ED80000}"/>
    <cellStyle name="Normal 4 5 2 2 2 5" xfId="28679" xr:uid="{00000000-0005-0000-0000-00002FD80000}"/>
    <cellStyle name="Normal 4 5 2 2 2_Tabell 6a K" xfId="19329" xr:uid="{00000000-0005-0000-0000-000030D80000}"/>
    <cellStyle name="Normal 4 5 2 2 3" xfId="3068" xr:uid="{00000000-0005-0000-0000-000031D80000}"/>
    <cellStyle name="Normal 4 5 2 2 3 2" xfId="7454" xr:uid="{00000000-0005-0000-0000-000032D80000}"/>
    <cellStyle name="Normal 4 5 2 2 3 2 2" xfId="16339" xr:uid="{00000000-0005-0000-0000-000033D80000}"/>
    <cellStyle name="Normal 4 5 2 2 3 2 2 2" xfId="55801" xr:uid="{00000000-0005-0000-0000-000034D80000}"/>
    <cellStyle name="Normal 4 5 2 2 3 2 3" xfId="33836" xr:uid="{00000000-0005-0000-0000-000035D80000}"/>
    <cellStyle name="Normal 4 5 2 2 3 2_Tabell 6a K" xfId="21714" xr:uid="{00000000-0005-0000-0000-000036D80000}"/>
    <cellStyle name="Normal 4 5 2 2 3 3" xfId="11953" xr:uid="{00000000-0005-0000-0000-000037D80000}"/>
    <cellStyle name="Normal 4 5 2 2 3 4" xfId="29450" xr:uid="{00000000-0005-0000-0000-000038D80000}"/>
    <cellStyle name="Normal 4 5 2 2 3_Tabell 6a K" xfId="25522" xr:uid="{00000000-0005-0000-0000-000039D80000}"/>
    <cellStyle name="Normal 4 5 2 2 4" xfId="5261" xr:uid="{00000000-0005-0000-0000-00003AD80000}"/>
    <cellStyle name="Normal 4 5 2 2 4 2" xfId="14146" xr:uid="{00000000-0005-0000-0000-00003BD80000}"/>
    <cellStyle name="Normal 4 5 2 2 4 2 2" xfId="55802" xr:uid="{00000000-0005-0000-0000-00003CD80000}"/>
    <cellStyle name="Normal 4 5 2 2 4 3" xfId="31643" xr:uid="{00000000-0005-0000-0000-00003DD80000}"/>
    <cellStyle name="Normal 4 5 2 2 4_Tabell 6a K" xfId="24151" xr:uid="{00000000-0005-0000-0000-00003ED80000}"/>
    <cellStyle name="Normal 4 5 2 2 5" xfId="9761" xr:uid="{00000000-0005-0000-0000-00003FD80000}"/>
    <cellStyle name="Normal 4 5 2 2 6" xfId="27258" xr:uid="{00000000-0005-0000-0000-000040D80000}"/>
    <cellStyle name="Normal 4 5 2 2_Tabell 6a K" xfId="20560" xr:uid="{00000000-0005-0000-0000-000041D80000}"/>
    <cellStyle name="Normal 4 5 2 3" xfId="2296" xr:uid="{00000000-0005-0000-0000-000042D80000}"/>
    <cellStyle name="Normal 4 5 2 3 2" xfId="4488" xr:uid="{00000000-0005-0000-0000-000043D80000}"/>
    <cellStyle name="Normal 4 5 2 3 2 2" xfId="8874" xr:uid="{00000000-0005-0000-0000-000044D80000}"/>
    <cellStyle name="Normal 4 5 2 3 2 2 2" xfId="17759" xr:uid="{00000000-0005-0000-0000-000045D80000}"/>
    <cellStyle name="Normal 4 5 2 3 2 2 2 2" xfId="55803" xr:uid="{00000000-0005-0000-0000-000046D80000}"/>
    <cellStyle name="Normal 4 5 2 3 2 2 3" xfId="35256" xr:uid="{00000000-0005-0000-0000-000047D80000}"/>
    <cellStyle name="Normal 4 5 2 3 2 2_Tabell 6a K" xfId="23747" xr:uid="{00000000-0005-0000-0000-000048D80000}"/>
    <cellStyle name="Normal 4 5 2 3 2 3" xfId="13373" xr:uid="{00000000-0005-0000-0000-000049D80000}"/>
    <cellStyle name="Normal 4 5 2 3 2 4" xfId="30870" xr:uid="{00000000-0005-0000-0000-00004AD80000}"/>
    <cellStyle name="Normal 4 5 2 3 2_Tabell 6a K" xfId="26415" xr:uid="{00000000-0005-0000-0000-00004BD80000}"/>
    <cellStyle name="Normal 4 5 2 3 3" xfId="6681" xr:uid="{00000000-0005-0000-0000-00004CD80000}"/>
    <cellStyle name="Normal 4 5 2 3 3 2" xfId="15566" xr:uid="{00000000-0005-0000-0000-00004DD80000}"/>
    <cellStyle name="Normal 4 5 2 3 3 2 2" xfId="55804" xr:uid="{00000000-0005-0000-0000-00004ED80000}"/>
    <cellStyle name="Normal 4 5 2 3 3 3" xfId="33063" xr:uid="{00000000-0005-0000-0000-00004FD80000}"/>
    <cellStyle name="Normal 4 5 2 3 3_Tabell 6a K" xfId="21311" xr:uid="{00000000-0005-0000-0000-000050D80000}"/>
    <cellStyle name="Normal 4 5 2 3 4" xfId="11181" xr:uid="{00000000-0005-0000-0000-000051D80000}"/>
    <cellStyle name="Normal 4 5 2 3 5" xfId="28678" xr:uid="{00000000-0005-0000-0000-000052D80000}"/>
    <cellStyle name="Normal 4 5 2 3_Tabell 6a K" xfId="24203" xr:uid="{00000000-0005-0000-0000-000053D80000}"/>
    <cellStyle name="Normal 4 5 2 4" xfId="2644" xr:uid="{00000000-0005-0000-0000-000054D80000}"/>
    <cellStyle name="Normal 4 5 2 4 2" xfId="7030" xr:uid="{00000000-0005-0000-0000-000055D80000}"/>
    <cellStyle name="Normal 4 5 2 4 2 2" xfId="15915" xr:uid="{00000000-0005-0000-0000-000056D80000}"/>
    <cellStyle name="Normal 4 5 2 4 2 2 2" xfId="55805" xr:uid="{00000000-0005-0000-0000-000057D80000}"/>
    <cellStyle name="Normal 4 5 2 4 2 3" xfId="33412" xr:uid="{00000000-0005-0000-0000-000058D80000}"/>
    <cellStyle name="Normal 4 5 2 4 2_Tabell 6a K" xfId="25067" xr:uid="{00000000-0005-0000-0000-000059D80000}"/>
    <cellStyle name="Normal 4 5 2 4 3" xfId="11529" xr:uid="{00000000-0005-0000-0000-00005AD80000}"/>
    <cellStyle name="Normal 4 5 2 4 4" xfId="29026" xr:uid="{00000000-0005-0000-0000-00005BD80000}"/>
    <cellStyle name="Normal 4 5 2 4_Tabell 6a K" xfId="19670" xr:uid="{00000000-0005-0000-0000-00005CD80000}"/>
    <cellStyle name="Normal 4 5 2 5" xfId="4837" xr:uid="{00000000-0005-0000-0000-00005DD80000}"/>
    <cellStyle name="Normal 4 5 2 5 2" xfId="13722" xr:uid="{00000000-0005-0000-0000-00005ED80000}"/>
    <cellStyle name="Normal 4 5 2 5 2 2" xfId="55806" xr:uid="{00000000-0005-0000-0000-00005FD80000}"/>
    <cellStyle name="Normal 4 5 2 5 3" xfId="31219" xr:uid="{00000000-0005-0000-0000-000060D80000}"/>
    <cellStyle name="Normal 4 5 2 5_Tabell 6a K" xfId="19014" xr:uid="{00000000-0005-0000-0000-000061D80000}"/>
    <cellStyle name="Normal 4 5 2 6" xfId="9337" xr:uid="{00000000-0005-0000-0000-000062D80000}"/>
    <cellStyle name="Normal 4 5 2 7" xfId="26834" xr:uid="{00000000-0005-0000-0000-000063D80000}"/>
    <cellStyle name="Normal 4 5 2_Tabell 6a K" xfId="26057" xr:uid="{00000000-0005-0000-0000-000064D80000}"/>
    <cellStyle name="Normal 4 5 3" xfId="664" xr:uid="{00000000-0005-0000-0000-000065D80000}"/>
    <cellStyle name="Normal 4 5 3 2" xfId="2298" xr:uid="{00000000-0005-0000-0000-000066D80000}"/>
    <cellStyle name="Normal 4 5 3 2 2" xfId="4490" xr:uid="{00000000-0005-0000-0000-000067D80000}"/>
    <cellStyle name="Normal 4 5 3 2 2 2" xfId="8876" xr:uid="{00000000-0005-0000-0000-000068D80000}"/>
    <cellStyle name="Normal 4 5 3 2 2 2 2" xfId="17761" xr:uid="{00000000-0005-0000-0000-000069D80000}"/>
    <cellStyle name="Normal 4 5 3 2 2 2 2 2" xfId="55807" xr:uid="{00000000-0005-0000-0000-00006AD80000}"/>
    <cellStyle name="Normal 4 5 3 2 2 2 3" xfId="35258" xr:uid="{00000000-0005-0000-0000-00006BD80000}"/>
    <cellStyle name="Normal 4 5 3 2 2 2_Tabell 6a K" xfId="23378" xr:uid="{00000000-0005-0000-0000-00006CD80000}"/>
    <cellStyle name="Normal 4 5 3 2 2 3" xfId="13375" xr:uid="{00000000-0005-0000-0000-00006DD80000}"/>
    <cellStyle name="Normal 4 5 3 2 2 4" xfId="30872" xr:uid="{00000000-0005-0000-0000-00006ED80000}"/>
    <cellStyle name="Normal 4 5 3 2 2_Tabell 6a K" xfId="23645" xr:uid="{00000000-0005-0000-0000-00006FD80000}"/>
    <cellStyle name="Normal 4 5 3 2 3" xfId="6683" xr:uid="{00000000-0005-0000-0000-000070D80000}"/>
    <cellStyle name="Normal 4 5 3 2 3 2" xfId="15568" xr:uid="{00000000-0005-0000-0000-000071D80000}"/>
    <cellStyle name="Normal 4 5 3 2 3 2 2" xfId="55808" xr:uid="{00000000-0005-0000-0000-000072D80000}"/>
    <cellStyle name="Normal 4 5 3 2 3 3" xfId="33065" xr:uid="{00000000-0005-0000-0000-000073D80000}"/>
    <cellStyle name="Normal 4 5 3 2 3_Tabell 6a K" xfId="26076" xr:uid="{00000000-0005-0000-0000-000074D80000}"/>
    <cellStyle name="Normal 4 5 3 2 4" xfId="11183" xr:uid="{00000000-0005-0000-0000-000075D80000}"/>
    <cellStyle name="Normal 4 5 3 2 5" xfId="28680" xr:uid="{00000000-0005-0000-0000-000076D80000}"/>
    <cellStyle name="Normal 4 5 3 2_Tabell 6a K" xfId="21980" xr:uid="{00000000-0005-0000-0000-000077D80000}"/>
    <cellStyle name="Normal 4 5 3 3" xfId="2856" xr:uid="{00000000-0005-0000-0000-000078D80000}"/>
    <cellStyle name="Normal 4 5 3 3 2" xfId="7242" xr:uid="{00000000-0005-0000-0000-000079D80000}"/>
    <cellStyle name="Normal 4 5 3 3 2 2" xfId="16127" xr:uid="{00000000-0005-0000-0000-00007AD80000}"/>
    <cellStyle name="Normal 4 5 3 3 2 2 2" xfId="55809" xr:uid="{00000000-0005-0000-0000-00007BD80000}"/>
    <cellStyle name="Normal 4 5 3 3 2 3" xfId="33624" xr:uid="{00000000-0005-0000-0000-00007CD80000}"/>
    <cellStyle name="Normal 4 5 3 3 2_Tabell 6a K" xfId="20212" xr:uid="{00000000-0005-0000-0000-00007DD80000}"/>
    <cellStyle name="Normal 4 5 3 3 3" xfId="11741" xr:uid="{00000000-0005-0000-0000-00007ED80000}"/>
    <cellStyle name="Normal 4 5 3 3 4" xfId="29238" xr:uid="{00000000-0005-0000-0000-00007FD80000}"/>
    <cellStyle name="Normal 4 5 3 3_Tabell 6a K" xfId="21451" xr:uid="{00000000-0005-0000-0000-000080D80000}"/>
    <cellStyle name="Normal 4 5 3 4" xfId="5049" xr:uid="{00000000-0005-0000-0000-000081D80000}"/>
    <cellStyle name="Normal 4 5 3 4 2" xfId="13934" xr:uid="{00000000-0005-0000-0000-000082D80000}"/>
    <cellStyle name="Normal 4 5 3 4 2 2" xfId="55810" xr:uid="{00000000-0005-0000-0000-000083D80000}"/>
    <cellStyle name="Normal 4 5 3 4 3" xfId="31431" xr:uid="{00000000-0005-0000-0000-000084D80000}"/>
    <cellStyle name="Normal 4 5 3 4_Tabell 6a K" xfId="23886" xr:uid="{00000000-0005-0000-0000-000085D80000}"/>
    <cellStyle name="Normal 4 5 3 5" xfId="9549" xr:uid="{00000000-0005-0000-0000-000086D80000}"/>
    <cellStyle name="Normal 4 5 3 6" xfId="27046" xr:uid="{00000000-0005-0000-0000-000087D80000}"/>
    <cellStyle name="Normal 4 5 3_Tabell 6a K" xfId="18801" xr:uid="{00000000-0005-0000-0000-000088D80000}"/>
    <cellStyle name="Normal 4 5 4" xfId="1088" xr:uid="{00000000-0005-0000-0000-000089D80000}"/>
    <cellStyle name="Normal 4 5 4 2" xfId="2299" xr:uid="{00000000-0005-0000-0000-00008AD80000}"/>
    <cellStyle name="Normal 4 5 4 2 2" xfId="4491" xr:uid="{00000000-0005-0000-0000-00008BD80000}"/>
    <cellStyle name="Normal 4 5 4 2 2 2" xfId="8877" xr:uid="{00000000-0005-0000-0000-00008CD80000}"/>
    <cellStyle name="Normal 4 5 4 2 2 2 2" xfId="17762" xr:uid="{00000000-0005-0000-0000-00008DD80000}"/>
    <cellStyle name="Normal 4 5 4 2 2 2 2 2" xfId="55811" xr:uid="{00000000-0005-0000-0000-00008ED80000}"/>
    <cellStyle name="Normal 4 5 4 2 2 2 3" xfId="35259" xr:uid="{00000000-0005-0000-0000-00008FD80000}"/>
    <cellStyle name="Normal 4 5 4 2 2 2_Tabell 6a K" xfId="19089" xr:uid="{00000000-0005-0000-0000-000090D80000}"/>
    <cellStyle name="Normal 4 5 4 2 2 3" xfId="13376" xr:uid="{00000000-0005-0000-0000-000091D80000}"/>
    <cellStyle name="Normal 4 5 4 2 2 4" xfId="30873" xr:uid="{00000000-0005-0000-0000-000092D80000}"/>
    <cellStyle name="Normal 4 5 4 2 2_Tabell 6a K" xfId="25059" xr:uid="{00000000-0005-0000-0000-000093D80000}"/>
    <cellStyle name="Normal 4 5 4 2 3" xfId="6684" xr:uid="{00000000-0005-0000-0000-000094D80000}"/>
    <cellStyle name="Normal 4 5 4 2 3 2" xfId="15569" xr:uid="{00000000-0005-0000-0000-000095D80000}"/>
    <cellStyle name="Normal 4 5 4 2 3 2 2" xfId="55812" xr:uid="{00000000-0005-0000-0000-000096D80000}"/>
    <cellStyle name="Normal 4 5 4 2 3 3" xfId="33066" xr:uid="{00000000-0005-0000-0000-000097D80000}"/>
    <cellStyle name="Normal 4 5 4 2 3_Tabell 6a K" xfId="18803" xr:uid="{00000000-0005-0000-0000-000098D80000}"/>
    <cellStyle name="Normal 4 5 4 2 4" xfId="11184" xr:uid="{00000000-0005-0000-0000-000099D80000}"/>
    <cellStyle name="Normal 4 5 4 2 5" xfId="28681" xr:uid="{00000000-0005-0000-0000-00009AD80000}"/>
    <cellStyle name="Normal 4 5 4 2_Tabell 6a K" xfId="24177" xr:uid="{00000000-0005-0000-0000-00009BD80000}"/>
    <cellStyle name="Normal 4 5 4 3" xfId="3280" xr:uid="{00000000-0005-0000-0000-00009CD80000}"/>
    <cellStyle name="Normal 4 5 4 3 2" xfId="7666" xr:uid="{00000000-0005-0000-0000-00009DD80000}"/>
    <cellStyle name="Normal 4 5 4 3 2 2" xfId="16551" xr:uid="{00000000-0005-0000-0000-00009ED80000}"/>
    <cellStyle name="Normal 4 5 4 3 2 2 2" xfId="55813" xr:uid="{00000000-0005-0000-0000-00009FD80000}"/>
    <cellStyle name="Normal 4 5 4 3 2 3" xfId="34048" xr:uid="{00000000-0005-0000-0000-0000A0D80000}"/>
    <cellStyle name="Normal 4 5 4 3 2_Tabell 6a K" xfId="24554" xr:uid="{00000000-0005-0000-0000-0000A1D80000}"/>
    <cellStyle name="Normal 4 5 4 3 3" xfId="12165" xr:uid="{00000000-0005-0000-0000-0000A2D80000}"/>
    <cellStyle name="Normal 4 5 4 3 4" xfId="29662" xr:uid="{00000000-0005-0000-0000-0000A3D80000}"/>
    <cellStyle name="Normal 4 5 4 3_Tabell 6a K" xfId="25790" xr:uid="{00000000-0005-0000-0000-0000A4D80000}"/>
    <cellStyle name="Normal 4 5 4 4" xfId="5473" xr:uid="{00000000-0005-0000-0000-0000A5D80000}"/>
    <cellStyle name="Normal 4 5 4 4 2" xfId="14358" xr:uid="{00000000-0005-0000-0000-0000A6D80000}"/>
    <cellStyle name="Normal 4 5 4 4 2 2" xfId="55814" xr:uid="{00000000-0005-0000-0000-0000A7D80000}"/>
    <cellStyle name="Normal 4 5 4 4 3" xfId="31855" xr:uid="{00000000-0005-0000-0000-0000A8D80000}"/>
    <cellStyle name="Normal 4 5 4 4_Tabell 6a K" xfId="20553" xr:uid="{00000000-0005-0000-0000-0000A9D80000}"/>
    <cellStyle name="Normal 4 5 4 5" xfId="9973" xr:uid="{00000000-0005-0000-0000-0000AAD80000}"/>
    <cellStyle name="Normal 4 5 4 6" xfId="27470" xr:uid="{00000000-0005-0000-0000-0000ABD80000}"/>
    <cellStyle name="Normal 4 5 4_Tabell 6a K" xfId="24900" xr:uid="{00000000-0005-0000-0000-0000ACD80000}"/>
    <cellStyle name="Normal 4 5 5" xfId="2295" xr:uid="{00000000-0005-0000-0000-0000ADD80000}"/>
    <cellStyle name="Normal 4 5 5 2" xfId="4487" xr:uid="{00000000-0005-0000-0000-0000AED80000}"/>
    <cellStyle name="Normal 4 5 5 2 2" xfId="8873" xr:uid="{00000000-0005-0000-0000-0000AFD80000}"/>
    <cellStyle name="Normal 4 5 5 2 2 2" xfId="17758" xr:uid="{00000000-0005-0000-0000-0000B0D80000}"/>
    <cellStyle name="Normal 4 5 5 2 2 2 2" xfId="55815" xr:uid="{00000000-0005-0000-0000-0000B1D80000}"/>
    <cellStyle name="Normal 4 5 5 2 2 3" xfId="35255" xr:uid="{00000000-0005-0000-0000-0000B2D80000}"/>
    <cellStyle name="Normal 4 5 5 2 2_Tabell 6a K" xfId="20576" xr:uid="{00000000-0005-0000-0000-0000B3D80000}"/>
    <cellStyle name="Normal 4 5 5 2 3" xfId="13372" xr:uid="{00000000-0005-0000-0000-0000B4D80000}"/>
    <cellStyle name="Normal 4 5 5 2 4" xfId="30869" xr:uid="{00000000-0005-0000-0000-0000B5D80000}"/>
    <cellStyle name="Normal 4 5 5 2_Tabell 6a K" xfId="24563" xr:uid="{00000000-0005-0000-0000-0000B6D80000}"/>
    <cellStyle name="Normal 4 5 5 3" xfId="6680" xr:uid="{00000000-0005-0000-0000-0000B7D80000}"/>
    <cellStyle name="Normal 4 5 5 3 2" xfId="15565" xr:uid="{00000000-0005-0000-0000-0000B8D80000}"/>
    <cellStyle name="Normal 4 5 5 3 2 2" xfId="55816" xr:uid="{00000000-0005-0000-0000-0000B9D80000}"/>
    <cellStyle name="Normal 4 5 5 3 3" xfId="33062" xr:uid="{00000000-0005-0000-0000-0000BAD80000}"/>
    <cellStyle name="Normal 4 5 5 3_Tabell 6a K" xfId="25626" xr:uid="{00000000-0005-0000-0000-0000BBD80000}"/>
    <cellStyle name="Normal 4 5 5 4" xfId="11180" xr:uid="{00000000-0005-0000-0000-0000BCD80000}"/>
    <cellStyle name="Normal 4 5 5 5" xfId="28677" xr:uid="{00000000-0005-0000-0000-0000BDD80000}"/>
    <cellStyle name="Normal 4 5 5_Tabell 6a K" xfId="22729" xr:uid="{00000000-0005-0000-0000-0000BED80000}"/>
    <cellStyle name="Normal 4 5 6" xfId="2432" xr:uid="{00000000-0005-0000-0000-0000BFD80000}"/>
    <cellStyle name="Normal 4 5 6 2" xfId="6818" xr:uid="{00000000-0005-0000-0000-0000C0D80000}"/>
    <cellStyle name="Normal 4 5 6 2 2" xfId="15703" xr:uid="{00000000-0005-0000-0000-0000C1D80000}"/>
    <cellStyle name="Normal 4 5 6 2 2 2" xfId="55817" xr:uid="{00000000-0005-0000-0000-0000C2D80000}"/>
    <cellStyle name="Normal 4 5 6 2 3" xfId="33200" xr:uid="{00000000-0005-0000-0000-0000C3D80000}"/>
    <cellStyle name="Normal 4 5 6 2_Tabell 6a K" xfId="20727" xr:uid="{00000000-0005-0000-0000-0000C4D80000}"/>
    <cellStyle name="Normal 4 5 6 3" xfId="11317" xr:uid="{00000000-0005-0000-0000-0000C5D80000}"/>
    <cellStyle name="Normal 4 5 6 4" xfId="28814" xr:uid="{00000000-0005-0000-0000-0000C6D80000}"/>
    <cellStyle name="Normal 4 5 6_Tabell 6a K" xfId="21815" xr:uid="{00000000-0005-0000-0000-0000C7D80000}"/>
    <cellStyle name="Normal 4 5 7" xfId="4625" xr:uid="{00000000-0005-0000-0000-0000C8D80000}"/>
    <cellStyle name="Normal 4 5 7 2" xfId="13510" xr:uid="{00000000-0005-0000-0000-0000C9D80000}"/>
    <cellStyle name="Normal 4 5 7 2 2" xfId="55818" xr:uid="{00000000-0005-0000-0000-0000CAD80000}"/>
    <cellStyle name="Normal 4 5 7 3" xfId="31007" xr:uid="{00000000-0005-0000-0000-0000CBD80000}"/>
    <cellStyle name="Normal 4 5 7_Tabell 6a K" xfId="18253" xr:uid="{00000000-0005-0000-0000-0000CCD80000}"/>
    <cellStyle name="Normal 4 5 8" xfId="9125" xr:uid="{00000000-0005-0000-0000-0000CDD80000}"/>
    <cellStyle name="Normal 4 5 9" xfId="26622" xr:uid="{00000000-0005-0000-0000-0000CED80000}"/>
    <cellStyle name="Normal 4 5_Tabell 6a K" xfId="23352" xr:uid="{00000000-0005-0000-0000-0000CFD80000}"/>
    <cellStyle name="Normal 4 6" xfId="368" xr:uid="{00000000-0005-0000-0000-0000D0D80000}"/>
    <cellStyle name="Normal 4 6 2" xfId="792" xr:uid="{00000000-0005-0000-0000-0000D1D80000}"/>
    <cellStyle name="Normal 4 6 2 2" xfId="2301" xr:uid="{00000000-0005-0000-0000-0000D2D80000}"/>
    <cellStyle name="Normal 4 6 2 2 2" xfId="4493" xr:uid="{00000000-0005-0000-0000-0000D3D80000}"/>
    <cellStyle name="Normal 4 6 2 2 2 2" xfId="8879" xr:uid="{00000000-0005-0000-0000-0000D4D80000}"/>
    <cellStyle name="Normal 4 6 2 2 2 2 2" xfId="17764" xr:uid="{00000000-0005-0000-0000-0000D5D80000}"/>
    <cellStyle name="Normal 4 6 2 2 2 2 2 2" xfId="55819" xr:uid="{00000000-0005-0000-0000-0000D6D80000}"/>
    <cellStyle name="Normal 4 6 2 2 2 2 3" xfId="35261" xr:uid="{00000000-0005-0000-0000-0000D7D80000}"/>
    <cellStyle name="Normal 4 6 2 2 2 2_Tabell 6a K" xfId="19591" xr:uid="{00000000-0005-0000-0000-0000D8D80000}"/>
    <cellStyle name="Normal 4 6 2 2 2 3" xfId="13378" xr:uid="{00000000-0005-0000-0000-0000D9D80000}"/>
    <cellStyle name="Normal 4 6 2 2 2 4" xfId="30875" xr:uid="{00000000-0005-0000-0000-0000DAD80000}"/>
    <cellStyle name="Normal 4 6 2 2 2_Tabell 6a K" xfId="19064" xr:uid="{00000000-0005-0000-0000-0000DBD80000}"/>
    <cellStyle name="Normal 4 6 2 2 3" xfId="6686" xr:uid="{00000000-0005-0000-0000-0000DCD80000}"/>
    <cellStyle name="Normal 4 6 2 2 3 2" xfId="15571" xr:uid="{00000000-0005-0000-0000-0000DDD80000}"/>
    <cellStyle name="Normal 4 6 2 2 3 2 2" xfId="55820" xr:uid="{00000000-0005-0000-0000-0000DED80000}"/>
    <cellStyle name="Normal 4 6 2 2 3 3" xfId="33068" xr:uid="{00000000-0005-0000-0000-0000DFD80000}"/>
    <cellStyle name="Normal 4 6 2 2 3_Tabell 6a K" xfId="23621" xr:uid="{00000000-0005-0000-0000-0000E0D80000}"/>
    <cellStyle name="Normal 4 6 2 2 4" xfId="11186" xr:uid="{00000000-0005-0000-0000-0000E1D80000}"/>
    <cellStyle name="Normal 4 6 2 2 5" xfId="28683" xr:uid="{00000000-0005-0000-0000-0000E2D80000}"/>
    <cellStyle name="Normal 4 6 2 2_Tabell 6a K" xfId="23669" xr:uid="{00000000-0005-0000-0000-0000E3D80000}"/>
    <cellStyle name="Normal 4 6 2 3" xfId="2984" xr:uid="{00000000-0005-0000-0000-0000E4D80000}"/>
    <cellStyle name="Normal 4 6 2 3 2" xfId="7370" xr:uid="{00000000-0005-0000-0000-0000E5D80000}"/>
    <cellStyle name="Normal 4 6 2 3 2 2" xfId="16255" xr:uid="{00000000-0005-0000-0000-0000E6D80000}"/>
    <cellStyle name="Normal 4 6 2 3 2 2 2" xfId="55821" xr:uid="{00000000-0005-0000-0000-0000E7D80000}"/>
    <cellStyle name="Normal 4 6 2 3 2 3" xfId="33752" xr:uid="{00000000-0005-0000-0000-0000E8D80000}"/>
    <cellStyle name="Normal 4 6 2 3 2_Tabell 6a K" xfId="24892" xr:uid="{00000000-0005-0000-0000-0000E9D80000}"/>
    <cellStyle name="Normal 4 6 2 3 3" xfId="11869" xr:uid="{00000000-0005-0000-0000-0000EAD80000}"/>
    <cellStyle name="Normal 4 6 2 3 4" xfId="29366" xr:uid="{00000000-0005-0000-0000-0000EBD80000}"/>
    <cellStyle name="Normal 4 6 2 3_Tabell 6a K" xfId="22383" xr:uid="{00000000-0005-0000-0000-0000ECD80000}"/>
    <cellStyle name="Normal 4 6 2 4" xfId="5177" xr:uid="{00000000-0005-0000-0000-0000EDD80000}"/>
    <cellStyle name="Normal 4 6 2 4 2" xfId="14062" xr:uid="{00000000-0005-0000-0000-0000EED80000}"/>
    <cellStyle name="Normal 4 6 2 4 2 2" xfId="55822" xr:uid="{00000000-0005-0000-0000-0000EFD80000}"/>
    <cellStyle name="Normal 4 6 2 4 3" xfId="31559" xr:uid="{00000000-0005-0000-0000-0000F0D80000}"/>
    <cellStyle name="Normal 4 6 2 4_Tabell 6a K" xfId="18809" xr:uid="{00000000-0005-0000-0000-0000F1D80000}"/>
    <cellStyle name="Normal 4 6 2 5" xfId="9677" xr:uid="{00000000-0005-0000-0000-0000F2D80000}"/>
    <cellStyle name="Normal 4 6 2 6" xfId="27174" xr:uid="{00000000-0005-0000-0000-0000F3D80000}"/>
    <cellStyle name="Normal 4 6 2_Tabell 6a K" xfId="19811" xr:uid="{00000000-0005-0000-0000-0000F4D80000}"/>
    <cellStyle name="Normal 4 6 3" xfId="2300" xr:uid="{00000000-0005-0000-0000-0000F5D80000}"/>
    <cellStyle name="Normal 4 6 3 2" xfId="4492" xr:uid="{00000000-0005-0000-0000-0000F6D80000}"/>
    <cellStyle name="Normal 4 6 3 2 2" xfId="8878" xr:uid="{00000000-0005-0000-0000-0000F7D80000}"/>
    <cellStyle name="Normal 4 6 3 2 2 2" xfId="17763" xr:uid="{00000000-0005-0000-0000-0000F8D80000}"/>
    <cellStyle name="Normal 4 6 3 2 2 2 2" xfId="55823" xr:uid="{00000000-0005-0000-0000-0000F9D80000}"/>
    <cellStyle name="Normal 4 6 3 2 2 3" xfId="35260" xr:uid="{00000000-0005-0000-0000-0000FAD80000}"/>
    <cellStyle name="Normal 4 6 3 2 2_Tabell 6a K" xfId="26438" xr:uid="{00000000-0005-0000-0000-0000FBD80000}"/>
    <cellStyle name="Normal 4 6 3 2 3" xfId="13377" xr:uid="{00000000-0005-0000-0000-0000FCD80000}"/>
    <cellStyle name="Normal 4 6 3 2 4" xfId="30874" xr:uid="{00000000-0005-0000-0000-0000FDD80000}"/>
    <cellStyle name="Normal 4 6 3 2_Tabell 6a K" xfId="20534" xr:uid="{00000000-0005-0000-0000-0000FED80000}"/>
    <cellStyle name="Normal 4 6 3 3" xfId="6685" xr:uid="{00000000-0005-0000-0000-0000FFD80000}"/>
    <cellStyle name="Normal 4 6 3 3 2" xfId="15570" xr:uid="{00000000-0005-0000-0000-000000D90000}"/>
    <cellStyle name="Normal 4 6 3 3 2 2" xfId="55824" xr:uid="{00000000-0005-0000-0000-000001D90000}"/>
    <cellStyle name="Normal 4 6 3 3 3" xfId="33067" xr:uid="{00000000-0005-0000-0000-000002D90000}"/>
    <cellStyle name="Normal 4 6 3 3_Tabell 6a K" xfId="25898" xr:uid="{00000000-0005-0000-0000-000003D90000}"/>
    <cellStyle name="Normal 4 6 3 4" xfId="11185" xr:uid="{00000000-0005-0000-0000-000004D90000}"/>
    <cellStyle name="Normal 4 6 3 5" xfId="28682" xr:uid="{00000000-0005-0000-0000-000005D90000}"/>
    <cellStyle name="Normal 4 6 3_Tabell 6a K" xfId="24162" xr:uid="{00000000-0005-0000-0000-000006D90000}"/>
    <cellStyle name="Normal 4 6 4" xfId="2560" xr:uid="{00000000-0005-0000-0000-000007D90000}"/>
    <cellStyle name="Normal 4 6 4 2" xfId="6946" xr:uid="{00000000-0005-0000-0000-000008D90000}"/>
    <cellStyle name="Normal 4 6 4 2 2" xfId="15831" xr:uid="{00000000-0005-0000-0000-000009D90000}"/>
    <cellStyle name="Normal 4 6 4 2 2 2" xfId="55825" xr:uid="{00000000-0005-0000-0000-00000AD90000}"/>
    <cellStyle name="Normal 4 6 4 2 3" xfId="33328" xr:uid="{00000000-0005-0000-0000-00000BD90000}"/>
    <cellStyle name="Normal 4 6 4 2_Tabell 6a K" xfId="18558" xr:uid="{00000000-0005-0000-0000-00000CD90000}"/>
    <cellStyle name="Normal 4 6 4 3" xfId="11445" xr:uid="{00000000-0005-0000-0000-00000DD90000}"/>
    <cellStyle name="Normal 4 6 4 4" xfId="28942" xr:uid="{00000000-0005-0000-0000-00000ED90000}"/>
    <cellStyle name="Normal 4 6 4_Tabell 6a K" xfId="21289" xr:uid="{00000000-0005-0000-0000-00000FD90000}"/>
    <cellStyle name="Normal 4 6 5" xfId="4753" xr:uid="{00000000-0005-0000-0000-000010D90000}"/>
    <cellStyle name="Normal 4 6 5 2" xfId="13638" xr:uid="{00000000-0005-0000-0000-000011D90000}"/>
    <cellStyle name="Normal 4 6 5 2 2" xfId="55826" xr:uid="{00000000-0005-0000-0000-000012D90000}"/>
    <cellStyle name="Normal 4 6 5 3" xfId="31135" xr:uid="{00000000-0005-0000-0000-000013D90000}"/>
    <cellStyle name="Normal 4 6 5_Tabell 6a K" xfId="23620" xr:uid="{00000000-0005-0000-0000-000014D90000}"/>
    <cellStyle name="Normal 4 6 6" xfId="9253" xr:uid="{00000000-0005-0000-0000-000015D90000}"/>
    <cellStyle name="Normal 4 6 7" xfId="26750" xr:uid="{00000000-0005-0000-0000-000016D90000}"/>
    <cellStyle name="Normal 4 6 8" xfId="55827" xr:uid="{00000000-0005-0000-0000-000017D90000}"/>
    <cellStyle name="Normal 4 6_Tabell 6a K" xfId="22721" xr:uid="{00000000-0005-0000-0000-000018D90000}"/>
    <cellStyle name="Normal 4 7" xfId="580" xr:uid="{00000000-0005-0000-0000-000019D90000}"/>
    <cellStyle name="Normal 4 7 2" xfId="2302" xr:uid="{00000000-0005-0000-0000-00001AD90000}"/>
    <cellStyle name="Normal 4 7 2 2" xfId="4494" xr:uid="{00000000-0005-0000-0000-00001BD90000}"/>
    <cellStyle name="Normal 4 7 2 2 2" xfId="8880" xr:uid="{00000000-0005-0000-0000-00001CD90000}"/>
    <cellStyle name="Normal 4 7 2 2 2 2" xfId="17765" xr:uid="{00000000-0005-0000-0000-00001DD90000}"/>
    <cellStyle name="Normal 4 7 2 2 2 2 2" xfId="55828" xr:uid="{00000000-0005-0000-0000-00001ED90000}"/>
    <cellStyle name="Normal 4 7 2 2 2 3" xfId="35262" xr:uid="{00000000-0005-0000-0000-00001FD90000}"/>
    <cellStyle name="Normal 4 7 2 2 2_Tabell 6a K" xfId="23626" xr:uid="{00000000-0005-0000-0000-000020D90000}"/>
    <cellStyle name="Normal 4 7 2 2 3" xfId="13379" xr:uid="{00000000-0005-0000-0000-000021D90000}"/>
    <cellStyle name="Normal 4 7 2 2 4" xfId="30876" xr:uid="{00000000-0005-0000-0000-000022D90000}"/>
    <cellStyle name="Normal 4 7 2 2_Tabell 6a K" xfId="23151" xr:uid="{00000000-0005-0000-0000-000023D90000}"/>
    <cellStyle name="Normal 4 7 2 3" xfId="6687" xr:uid="{00000000-0005-0000-0000-000024D90000}"/>
    <cellStyle name="Normal 4 7 2 3 2" xfId="15572" xr:uid="{00000000-0005-0000-0000-000025D90000}"/>
    <cellStyle name="Normal 4 7 2 3 2 2" xfId="55829" xr:uid="{00000000-0005-0000-0000-000026D90000}"/>
    <cellStyle name="Normal 4 7 2 3 3" xfId="33069" xr:uid="{00000000-0005-0000-0000-000027D90000}"/>
    <cellStyle name="Normal 4 7 2 3_Tabell 6a K" xfId="23140" xr:uid="{00000000-0005-0000-0000-000028D90000}"/>
    <cellStyle name="Normal 4 7 2 4" xfId="11187" xr:uid="{00000000-0005-0000-0000-000029D90000}"/>
    <cellStyle name="Normal 4 7 2 5" xfId="28684" xr:uid="{00000000-0005-0000-0000-00002AD90000}"/>
    <cellStyle name="Normal 4 7 2_Tabell 6a K" xfId="20973" xr:uid="{00000000-0005-0000-0000-00002BD90000}"/>
    <cellStyle name="Normal 4 7 3" xfId="2772" xr:uid="{00000000-0005-0000-0000-00002CD90000}"/>
    <cellStyle name="Normal 4 7 3 2" xfId="7158" xr:uid="{00000000-0005-0000-0000-00002DD90000}"/>
    <cellStyle name="Normal 4 7 3 2 2" xfId="16043" xr:uid="{00000000-0005-0000-0000-00002ED90000}"/>
    <cellStyle name="Normal 4 7 3 2 2 2" xfId="55830" xr:uid="{00000000-0005-0000-0000-00002FD90000}"/>
    <cellStyle name="Normal 4 7 3 2 3" xfId="33540" xr:uid="{00000000-0005-0000-0000-000030D90000}"/>
    <cellStyle name="Normal 4 7 3 2_Tabell 6a K" xfId="22897" xr:uid="{00000000-0005-0000-0000-000031D90000}"/>
    <cellStyle name="Normal 4 7 3 3" xfId="11657" xr:uid="{00000000-0005-0000-0000-000032D90000}"/>
    <cellStyle name="Normal 4 7 3 4" xfId="29154" xr:uid="{00000000-0005-0000-0000-000033D90000}"/>
    <cellStyle name="Normal 4 7 3_Tabell 6a K" xfId="24419" xr:uid="{00000000-0005-0000-0000-000034D90000}"/>
    <cellStyle name="Normal 4 7 4" xfId="4965" xr:uid="{00000000-0005-0000-0000-000035D90000}"/>
    <cellStyle name="Normal 4 7 4 2" xfId="13850" xr:uid="{00000000-0005-0000-0000-000036D90000}"/>
    <cellStyle name="Normal 4 7 4 2 2" xfId="55831" xr:uid="{00000000-0005-0000-0000-000037D90000}"/>
    <cellStyle name="Normal 4 7 4 3" xfId="31347" xr:uid="{00000000-0005-0000-0000-000038D90000}"/>
    <cellStyle name="Normal 4 7 4_Tabell 6a K" xfId="21184" xr:uid="{00000000-0005-0000-0000-000039D90000}"/>
    <cellStyle name="Normal 4 7 5" xfId="9465" xr:uid="{00000000-0005-0000-0000-00003AD90000}"/>
    <cellStyle name="Normal 4 7 6" xfId="26962" xr:uid="{00000000-0005-0000-0000-00003BD90000}"/>
    <cellStyle name="Normal 4 7_Tabell 6a K" xfId="24763" xr:uid="{00000000-0005-0000-0000-00003CD90000}"/>
    <cellStyle name="Normal 4 8" xfId="1004" xr:uid="{00000000-0005-0000-0000-00003DD90000}"/>
    <cellStyle name="Normal 4 8 2" xfId="2303" xr:uid="{00000000-0005-0000-0000-00003ED90000}"/>
    <cellStyle name="Normal 4 8 2 2" xfId="4495" xr:uid="{00000000-0005-0000-0000-00003FD90000}"/>
    <cellStyle name="Normal 4 8 2 2 2" xfId="8881" xr:uid="{00000000-0005-0000-0000-000040D90000}"/>
    <cellStyle name="Normal 4 8 2 2 2 2" xfId="17766" xr:uid="{00000000-0005-0000-0000-000041D90000}"/>
    <cellStyle name="Normal 4 8 2 2 2 2 2" xfId="55832" xr:uid="{00000000-0005-0000-0000-000042D90000}"/>
    <cellStyle name="Normal 4 8 2 2 2 3" xfId="35263" xr:uid="{00000000-0005-0000-0000-000043D90000}"/>
    <cellStyle name="Normal 4 8 2 2 2_Tabell 6a K" xfId="24876" xr:uid="{00000000-0005-0000-0000-000044D90000}"/>
    <cellStyle name="Normal 4 8 2 2 3" xfId="13380" xr:uid="{00000000-0005-0000-0000-000045D90000}"/>
    <cellStyle name="Normal 4 8 2 2 4" xfId="30877" xr:uid="{00000000-0005-0000-0000-000046D90000}"/>
    <cellStyle name="Normal 4 8 2 2_Tabell 6a K" xfId="18024" xr:uid="{00000000-0005-0000-0000-000047D90000}"/>
    <cellStyle name="Normal 4 8 2 3" xfId="6688" xr:uid="{00000000-0005-0000-0000-000048D90000}"/>
    <cellStyle name="Normal 4 8 2 3 2" xfId="15573" xr:uid="{00000000-0005-0000-0000-000049D90000}"/>
    <cellStyle name="Normal 4 8 2 3 2 2" xfId="55833" xr:uid="{00000000-0005-0000-0000-00004AD90000}"/>
    <cellStyle name="Normal 4 8 2 3 3" xfId="33070" xr:uid="{00000000-0005-0000-0000-00004BD90000}"/>
    <cellStyle name="Normal 4 8 2 3_Tabell 6a K" xfId="19031" xr:uid="{00000000-0005-0000-0000-00004CD90000}"/>
    <cellStyle name="Normal 4 8 2 4" xfId="11188" xr:uid="{00000000-0005-0000-0000-00004DD90000}"/>
    <cellStyle name="Normal 4 8 2 5" xfId="28685" xr:uid="{00000000-0005-0000-0000-00004ED90000}"/>
    <cellStyle name="Normal 4 8 2_Tabell 6a K" xfId="26323" xr:uid="{00000000-0005-0000-0000-00004FD90000}"/>
    <cellStyle name="Normal 4 8 3" xfId="3196" xr:uid="{00000000-0005-0000-0000-000050D90000}"/>
    <cellStyle name="Normal 4 8 3 2" xfId="7582" xr:uid="{00000000-0005-0000-0000-000051D90000}"/>
    <cellStyle name="Normal 4 8 3 2 2" xfId="16467" xr:uid="{00000000-0005-0000-0000-000052D90000}"/>
    <cellStyle name="Normal 4 8 3 2 2 2" xfId="55834" xr:uid="{00000000-0005-0000-0000-000053D90000}"/>
    <cellStyle name="Normal 4 8 3 2 3" xfId="33964" xr:uid="{00000000-0005-0000-0000-000054D90000}"/>
    <cellStyle name="Normal 4 8 3 2_Tabell 6a K" xfId="19279" xr:uid="{00000000-0005-0000-0000-000055D90000}"/>
    <cellStyle name="Normal 4 8 3 3" xfId="12081" xr:uid="{00000000-0005-0000-0000-000056D90000}"/>
    <cellStyle name="Normal 4 8 3 4" xfId="29578" xr:uid="{00000000-0005-0000-0000-000057D90000}"/>
    <cellStyle name="Normal 4 8 3_Tabell 6a K" xfId="17990" xr:uid="{00000000-0005-0000-0000-000058D90000}"/>
    <cellStyle name="Normal 4 8 4" xfId="5389" xr:uid="{00000000-0005-0000-0000-000059D90000}"/>
    <cellStyle name="Normal 4 8 4 2" xfId="14274" xr:uid="{00000000-0005-0000-0000-00005AD90000}"/>
    <cellStyle name="Normal 4 8 4 2 2" xfId="55835" xr:uid="{00000000-0005-0000-0000-00005BD90000}"/>
    <cellStyle name="Normal 4 8 4 3" xfId="31771" xr:uid="{00000000-0005-0000-0000-00005CD90000}"/>
    <cellStyle name="Normal 4 8 4_Tabell 6a K" xfId="25524" xr:uid="{00000000-0005-0000-0000-00005DD90000}"/>
    <cellStyle name="Normal 4 8 5" xfId="9889" xr:uid="{00000000-0005-0000-0000-00005ED90000}"/>
    <cellStyle name="Normal 4 8 6" xfId="27386" xr:uid="{00000000-0005-0000-0000-00005FD90000}"/>
    <cellStyle name="Normal 4 8_Tabell 6a K" xfId="19544" xr:uid="{00000000-0005-0000-0000-000060D90000}"/>
    <cellStyle name="Normal 4 9" xfId="2264" xr:uid="{00000000-0005-0000-0000-000061D90000}"/>
    <cellStyle name="Normal 4 9 2" xfId="4456" xr:uid="{00000000-0005-0000-0000-000062D90000}"/>
    <cellStyle name="Normal 4 9 2 2" xfId="8842" xr:uid="{00000000-0005-0000-0000-000063D90000}"/>
    <cellStyle name="Normal 4 9 2 2 2" xfId="17727" xr:uid="{00000000-0005-0000-0000-000064D90000}"/>
    <cellStyle name="Normal 4 9 2 2 2 2" xfId="55836" xr:uid="{00000000-0005-0000-0000-000065D90000}"/>
    <cellStyle name="Normal 4 9 2 2 3" xfId="35224" xr:uid="{00000000-0005-0000-0000-000066D90000}"/>
    <cellStyle name="Normal 4 9 2 2_Tabell 6a K" xfId="8952" xr:uid="{00000000-0005-0000-0000-000067D90000}"/>
    <cellStyle name="Normal 4 9 2 3" xfId="13341" xr:uid="{00000000-0005-0000-0000-000068D90000}"/>
    <cellStyle name="Normal 4 9 2 4" xfId="30838" xr:uid="{00000000-0005-0000-0000-000069D90000}"/>
    <cellStyle name="Normal 4 9 2_Tabell 6a K" xfId="24152" xr:uid="{00000000-0005-0000-0000-00006AD90000}"/>
    <cellStyle name="Normal 4 9 3" xfId="6649" xr:uid="{00000000-0005-0000-0000-00006BD90000}"/>
    <cellStyle name="Normal 4 9 3 2" xfId="15534" xr:uid="{00000000-0005-0000-0000-00006CD90000}"/>
    <cellStyle name="Normal 4 9 3 2 2" xfId="55837" xr:uid="{00000000-0005-0000-0000-00006DD90000}"/>
    <cellStyle name="Normal 4 9 3 3" xfId="33031" xr:uid="{00000000-0005-0000-0000-00006ED90000}"/>
    <cellStyle name="Normal 4 9 3_Tabell 6a K" xfId="20144" xr:uid="{00000000-0005-0000-0000-00006FD90000}"/>
    <cellStyle name="Normal 4 9 4" xfId="11149" xr:uid="{00000000-0005-0000-0000-000070D90000}"/>
    <cellStyle name="Normal 4 9 5" xfId="28646" xr:uid="{00000000-0005-0000-0000-000071D90000}"/>
    <cellStyle name="Normal 4 9_Tabell 6a K" xfId="21715" xr:uid="{00000000-0005-0000-0000-000072D90000}"/>
    <cellStyle name="Normal 4_Tabell 6a K" xfId="22543" xr:uid="{00000000-0005-0000-0000-000073D90000}"/>
    <cellStyle name="Normal 40" xfId="35300" xr:uid="{00000000-0005-0000-0000-000074D90000}"/>
    <cellStyle name="Normal 41" xfId="35355" xr:uid="{00000000-0005-0000-0000-000075D90000}"/>
    <cellStyle name="Normal 41 2" xfId="56177" xr:uid="{00000000-0005-0000-0000-000076D90000}"/>
    <cellStyle name="Normal 41 2 2" xfId="56182" xr:uid="{00000000-0005-0000-0000-000077D90000}"/>
    <cellStyle name="Normal 41 2 3" xfId="56192" xr:uid="{00000000-0005-0000-0000-000078D90000}"/>
    <cellStyle name="Normal 41 3" xfId="56178" xr:uid="{00000000-0005-0000-0000-000079D90000}"/>
    <cellStyle name="Normal 41 4" xfId="56215" xr:uid="{829CFCB7-D495-4CC9-96BD-A94008ADC5C5}"/>
    <cellStyle name="Normal 41 4 2" xfId="56247" xr:uid="{BCDAA1D7-0658-4AB4-A83E-C370042A540B}"/>
    <cellStyle name="Normal 41 5" xfId="56241" xr:uid="{6CBD63F1-AF6F-4F2B-A911-9097BA1FEECF}"/>
    <cellStyle name="Normal 41 5 2" xfId="56282" xr:uid="{A2FAF9D7-25AD-453C-BC75-678466FD21ED}"/>
    <cellStyle name="Normal 42" xfId="56118" xr:uid="{00000000-0005-0000-0000-00007AD90000}"/>
    <cellStyle name="Normal 42 2" xfId="56176" xr:uid="{00000000-0005-0000-0000-00007BD90000}"/>
    <cellStyle name="Normal 42 2 2" xfId="56300" xr:uid="{83C0DB4C-CC23-4B28-8C65-ED68482B5BF1}"/>
    <cellStyle name="Normal 43" xfId="56119" xr:uid="{00000000-0005-0000-0000-00007CD90000}"/>
    <cellStyle name="Normal 44" xfId="56120" xr:uid="{00000000-0005-0000-0000-00007DD90000}"/>
    <cellStyle name="Normal 45" xfId="56121" xr:uid="{00000000-0005-0000-0000-00007ED90000}"/>
    <cellStyle name="Normal 46" xfId="56122" xr:uid="{00000000-0005-0000-0000-00007FD90000}"/>
    <cellStyle name="Normal 47" xfId="56123" xr:uid="{00000000-0005-0000-0000-000080D90000}"/>
    <cellStyle name="Normal 47 2" xfId="56175" xr:uid="{00000000-0005-0000-0000-000081D90000}"/>
    <cellStyle name="Normal 47 2 2" xfId="56299" xr:uid="{5266689A-C148-4745-B1CC-1E6A0F38078A}"/>
    <cellStyle name="Normal 48" xfId="56124" xr:uid="{00000000-0005-0000-0000-000082D90000}"/>
    <cellStyle name="Normal 49" xfId="56125" xr:uid="{00000000-0005-0000-0000-000083D90000}"/>
    <cellStyle name="Normal 5" xfId="47" xr:uid="{00000000-0005-0000-0000-000084D90000}"/>
    <cellStyle name="Normal 5 2" xfId="48" xr:uid="{00000000-0005-0000-0000-000085D90000}"/>
    <cellStyle name="Normal 5 2 2" xfId="4496" xr:uid="{00000000-0005-0000-0000-000086D90000}"/>
    <cellStyle name="Normal 5 2 2 2" xfId="8882" xr:uid="{00000000-0005-0000-0000-000087D90000}"/>
    <cellStyle name="Normal 5 2 2 2 2" xfId="17767" xr:uid="{00000000-0005-0000-0000-000088D90000}"/>
    <cellStyle name="Normal 5 2 2 2 2 2" xfId="55838" xr:uid="{00000000-0005-0000-0000-000089D90000}"/>
    <cellStyle name="Normal 5 2 2 2 3" xfId="35264" xr:uid="{00000000-0005-0000-0000-00008AD90000}"/>
    <cellStyle name="Normal 5 2 2 2_Tabell 6a K" xfId="20422" xr:uid="{00000000-0005-0000-0000-00008BD90000}"/>
    <cellStyle name="Normal 5 2 2 3" xfId="13381" xr:uid="{00000000-0005-0000-0000-00008CD90000}"/>
    <cellStyle name="Normal 5 2 2 4" xfId="30878" xr:uid="{00000000-0005-0000-0000-00008DD90000}"/>
    <cellStyle name="Normal 5 2 2 5" xfId="55839" xr:uid="{00000000-0005-0000-0000-00008ED90000}"/>
    <cellStyle name="Normal 5 2 2_Tabell 6a K" xfId="25789" xr:uid="{00000000-0005-0000-0000-00008FD90000}"/>
    <cellStyle name="Normal 5 2 3" xfId="6689" xr:uid="{00000000-0005-0000-0000-000090D90000}"/>
    <cellStyle name="Normal 5 2 3 2" xfId="15574" xr:uid="{00000000-0005-0000-0000-000091D90000}"/>
    <cellStyle name="Normal 5 2 3 3" xfId="33071" xr:uid="{00000000-0005-0000-0000-000092D90000}"/>
    <cellStyle name="Normal 5 2 3_Tabell 6a K" xfId="23887" xr:uid="{00000000-0005-0000-0000-000093D90000}"/>
    <cellStyle name="Normal 5 2 4" xfId="2304" xr:uid="{00000000-0005-0000-0000-000094D90000}"/>
    <cellStyle name="Normal 5 2 4 2" xfId="11189" xr:uid="{00000000-0005-0000-0000-000095D90000}"/>
    <cellStyle name="Normal 5 2 4 3" xfId="28686" xr:uid="{00000000-0005-0000-0000-000096D90000}"/>
    <cellStyle name="Normal 5 2 4_Tabell 6a K" xfId="25321" xr:uid="{00000000-0005-0000-0000-000097D90000}"/>
    <cellStyle name="Normal 5 2 5" xfId="55840" xr:uid="{00000000-0005-0000-0000-000098D90000}"/>
    <cellStyle name="Normal 5 2 6" xfId="55841" xr:uid="{00000000-0005-0000-0000-000099D90000}"/>
    <cellStyle name="Normal 5 2_Tabell 6a K" xfId="24531" xr:uid="{00000000-0005-0000-0000-00009AD90000}"/>
    <cellStyle name="Normal 5 3" xfId="143" xr:uid="{00000000-0005-0000-0000-00009BD90000}"/>
    <cellStyle name="Normal 5 3 2" xfId="7780" xr:uid="{00000000-0005-0000-0000-00009CD90000}"/>
    <cellStyle name="Normal 5 3 2 2" xfId="16665" xr:uid="{00000000-0005-0000-0000-00009DD90000}"/>
    <cellStyle name="Normal 5 3 2 2 2" xfId="55842" xr:uid="{00000000-0005-0000-0000-00009ED90000}"/>
    <cellStyle name="Normal 5 3 2 3" xfId="34162" xr:uid="{00000000-0005-0000-0000-00009FD90000}"/>
    <cellStyle name="Normal 5 3 2_Tabell 6a K" xfId="19046" xr:uid="{00000000-0005-0000-0000-0000A0D90000}"/>
    <cellStyle name="Normal 5 3 3" xfId="3394" xr:uid="{00000000-0005-0000-0000-0000A1D90000}"/>
    <cellStyle name="Normal 5 3 3 2" xfId="12279" xr:uid="{00000000-0005-0000-0000-0000A2D90000}"/>
    <cellStyle name="Normal 5 3 3 3" xfId="29776" xr:uid="{00000000-0005-0000-0000-0000A3D90000}"/>
    <cellStyle name="Normal 5 3 3_Tabell 6a K" xfId="18691" xr:uid="{00000000-0005-0000-0000-0000A4D90000}"/>
    <cellStyle name="Normal 5 3 4" xfId="55843" xr:uid="{00000000-0005-0000-0000-0000A5D90000}"/>
    <cellStyle name="Normal 5 3 5" xfId="55844" xr:uid="{00000000-0005-0000-0000-0000A6D90000}"/>
    <cellStyle name="Normal 5 3_Tabell 6a K" xfId="25818" xr:uid="{00000000-0005-0000-0000-0000A7D90000}"/>
    <cellStyle name="Normal 5 4" xfId="5587" xr:uid="{00000000-0005-0000-0000-0000A8D90000}"/>
    <cellStyle name="Normal 5 4 2" xfId="14472" xr:uid="{00000000-0005-0000-0000-0000A9D90000}"/>
    <cellStyle name="Normal 5 4 3" xfId="31969" xr:uid="{00000000-0005-0000-0000-0000AAD90000}"/>
    <cellStyle name="Normal 5 4_Tabell 6a K" xfId="21450" xr:uid="{00000000-0005-0000-0000-0000ABD90000}"/>
    <cellStyle name="Normal 5 5" xfId="1202" xr:uid="{00000000-0005-0000-0000-0000ACD90000}"/>
    <cellStyle name="Normal 5 5 2" xfId="10087" xr:uid="{00000000-0005-0000-0000-0000ADD90000}"/>
    <cellStyle name="Normal 5 5 3" xfId="27584" xr:uid="{00000000-0005-0000-0000-0000AED90000}"/>
    <cellStyle name="Normal 5 5_Tabell 6a K" xfId="23354" xr:uid="{00000000-0005-0000-0000-0000AFD90000}"/>
    <cellStyle name="Normal 5 6" xfId="151" xr:uid="{00000000-0005-0000-0000-0000B0D90000}"/>
    <cellStyle name="Normal 5 7" xfId="138" xr:uid="{00000000-0005-0000-0000-0000B1D90000}"/>
    <cellStyle name="Normal 5 7 2" xfId="56187" xr:uid="{00000000-0005-0000-0000-0000B2D90000}"/>
    <cellStyle name="Normal 5 8" xfId="9004" xr:uid="{00000000-0005-0000-0000-0000B3D90000}"/>
    <cellStyle name="Normal 5 9" xfId="26532" xr:uid="{00000000-0005-0000-0000-0000B4D90000}"/>
    <cellStyle name="Normal 5_Tabell 6a K" xfId="25046" xr:uid="{00000000-0005-0000-0000-0000B5D90000}"/>
    <cellStyle name="Normal 50" xfId="56126" xr:uid="{00000000-0005-0000-0000-0000B6D90000}"/>
    <cellStyle name="Normal 51" xfId="56127" xr:uid="{00000000-0005-0000-0000-0000B7D90000}"/>
    <cellStyle name="Normal 52" xfId="56128" xr:uid="{00000000-0005-0000-0000-0000B8D90000}"/>
    <cellStyle name="Normal 53" xfId="56132" xr:uid="{00000000-0005-0000-0000-0000B9D90000}"/>
    <cellStyle name="Normal 54" xfId="56137" xr:uid="{00000000-0005-0000-0000-0000BAD90000}"/>
    <cellStyle name="Normal 55" xfId="56136" xr:uid="{00000000-0005-0000-0000-0000BBD90000}"/>
    <cellStyle name="Normal 56" xfId="56139" xr:uid="{00000000-0005-0000-0000-0000BCD90000}"/>
    <cellStyle name="Normal 56 2" xfId="56239" xr:uid="{402CA173-8CBE-4E7D-A17E-70F13A201D40}"/>
    <cellStyle name="Normal 56 2 2" xfId="56281" xr:uid="{1ADD6860-DF78-4DB8-87BB-4E73C175BB95}"/>
    <cellStyle name="Normal 57" xfId="56140" xr:uid="{00000000-0005-0000-0000-0000BDD90000}"/>
    <cellStyle name="Normal 58" xfId="56138" xr:uid="{00000000-0005-0000-0000-0000BED90000}"/>
    <cellStyle name="Normal 59" xfId="56141" xr:uid="{00000000-0005-0000-0000-0000BFD90000}"/>
    <cellStyle name="Normal 6" xfId="49" xr:uid="{00000000-0005-0000-0000-0000C0D90000}"/>
    <cellStyle name="Normal 6 2" xfId="50" xr:uid="{00000000-0005-0000-0000-0000C1D90000}"/>
    <cellStyle name="Normal 6 2 2" xfId="4497" xr:uid="{00000000-0005-0000-0000-0000C2D90000}"/>
    <cellStyle name="Normal 6 2 2 2" xfId="8883" xr:uid="{00000000-0005-0000-0000-0000C3D90000}"/>
    <cellStyle name="Normal 6 2 2 2 2" xfId="17768" xr:uid="{00000000-0005-0000-0000-0000C4D90000}"/>
    <cellStyle name="Normal 6 2 2 2 2 2" xfId="55845" xr:uid="{00000000-0005-0000-0000-0000C5D90000}"/>
    <cellStyle name="Normal 6 2 2 2 3" xfId="35265" xr:uid="{00000000-0005-0000-0000-0000C6D90000}"/>
    <cellStyle name="Normal 6 2 2 2_Tabell 6a K" xfId="22084" xr:uid="{00000000-0005-0000-0000-0000C7D90000}"/>
    <cellStyle name="Normal 6 2 2 3" xfId="13382" xr:uid="{00000000-0005-0000-0000-0000C8D90000}"/>
    <cellStyle name="Normal 6 2 2 4" xfId="30879" xr:uid="{00000000-0005-0000-0000-0000C9D90000}"/>
    <cellStyle name="Normal 6 2 2_Tabell 6a K" xfId="22060" xr:uid="{00000000-0005-0000-0000-0000CAD90000}"/>
    <cellStyle name="Normal 6 2 3" xfId="6690" xr:uid="{00000000-0005-0000-0000-0000CBD90000}"/>
    <cellStyle name="Normal 6 2 3 2" xfId="15575" xr:uid="{00000000-0005-0000-0000-0000CCD90000}"/>
    <cellStyle name="Normal 6 2 3 3" xfId="33072" xr:uid="{00000000-0005-0000-0000-0000CDD90000}"/>
    <cellStyle name="Normal 6 2 3_Tabell 6a K" xfId="23737" xr:uid="{00000000-0005-0000-0000-0000CED90000}"/>
    <cellStyle name="Normal 6 2 4" xfId="2305" xr:uid="{00000000-0005-0000-0000-0000CFD90000}"/>
    <cellStyle name="Normal 6 2 4 2" xfId="11190" xr:uid="{00000000-0005-0000-0000-0000D0D90000}"/>
    <cellStyle name="Normal 6 2 4 3" xfId="28687" xr:uid="{00000000-0005-0000-0000-0000D1D90000}"/>
    <cellStyle name="Normal 6 2 4_Tabell 6a K" xfId="25639" xr:uid="{00000000-0005-0000-0000-0000D2D90000}"/>
    <cellStyle name="Normal 6 2 5" xfId="55846" xr:uid="{00000000-0005-0000-0000-0000D3D90000}"/>
    <cellStyle name="Normal 6 2 6" xfId="55847" xr:uid="{00000000-0005-0000-0000-0000D4D90000}"/>
    <cellStyle name="Normal 6 2_Tabell 6a K" xfId="26354" xr:uid="{00000000-0005-0000-0000-0000D5D90000}"/>
    <cellStyle name="Normal 6 3" xfId="3408" xr:uid="{00000000-0005-0000-0000-0000D6D90000}"/>
    <cellStyle name="Normal 6 3 2" xfId="7794" xr:uid="{00000000-0005-0000-0000-0000D7D90000}"/>
    <cellStyle name="Normal 6 3 2 2" xfId="16679" xr:uid="{00000000-0005-0000-0000-0000D8D90000}"/>
    <cellStyle name="Normal 6 3 2 2 2" xfId="55848" xr:uid="{00000000-0005-0000-0000-0000D9D90000}"/>
    <cellStyle name="Normal 6 3 2 3" xfId="34176" xr:uid="{00000000-0005-0000-0000-0000DAD90000}"/>
    <cellStyle name="Normal 6 3 2_Tabell 6a K" xfId="19281" xr:uid="{00000000-0005-0000-0000-0000DBD90000}"/>
    <cellStyle name="Normal 6 3 3" xfId="12293" xr:uid="{00000000-0005-0000-0000-0000DCD90000}"/>
    <cellStyle name="Normal 6 3 4" xfId="29790" xr:uid="{00000000-0005-0000-0000-0000DDD90000}"/>
    <cellStyle name="Normal 6 3_Tabell 6a K" xfId="19660" xr:uid="{00000000-0005-0000-0000-0000DED90000}"/>
    <cellStyle name="Normal 6 4" xfId="5601" xr:uid="{00000000-0005-0000-0000-0000DFD90000}"/>
    <cellStyle name="Normal 6 4 2" xfId="14486" xr:uid="{00000000-0005-0000-0000-0000E0D90000}"/>
    <cellStyle name="Normal 6 4 3" xfId="31983" xr:uid="{00000000-0005-0000-0000-0000E1D90000}"/>
    <cellStyle name="Normal 6 4_Tabell 6a K" xfId="25525" xr:uid="{00000000-0005-0000-0000-0000E2D90000}"/>
    <cellStyle name="Normal 6 5" xfId="1216" xr:uid="{00000000-0005-0000-0000-0000E3D90000}"/>
    <cellStyle name="Normal 6 5 2" xfId="10101" xr:uid="{00000000-0005-0000-0000-0000E4D90000}"/>
    <cellStyle name="Normal 6 5 3" xfId="27598" xr:uid="{00000000-0005-0000-0000-0000E5D90000}"/>
    <cellStyle name="Normal 6 5_Tabell 6a K" xfId="26054" xr:uid="{00000000-0005-0000-0000-0000E6D90000}"/>
    <cellStyle name="Normal 6 6" xfId="55849" xr:uid="{00000000-0005-0000-0000-0000E7D90000}"/>
    <cellStyle name="Normal 6 7" xfId="55850" xr:uid="{00000000-0005-0000-0000-0000E8D90000}"/>
    <cellStyle name="Normal 6_Tabell 6a K" xfId="20981" xr:uid="{00000000-0005-0000-0000-0000E9D90000}"/>
    <cellStyle name="Normal 60" xfId="56142" xr:uid="{00000000-0005-0000-0000-0000EAD90000}"/>
    <cellStyle name="Normal 61" xfId="56143" xr:uid="{00000000-0005-0000-0000-0000EBD90000}"/>
    <cellStyle name="Normal 62" xfId="56134" xr:uid="{00000000-0005-0000-0000-0000ECD90000}"/>
    <cellStyle name="Normal 63" xfId="56179" xr:uid="{00000000-0005-0000-0000-0000EDD90000}"/>
    <cellStyle name="Normal 64" xfId="56183" xr:uid="{00000000-0005-0000-0000-0000EED90000}"/>
    <cellStyle name="Normal 65" xfId="56185" xr:uid="{00000000-0005-0000-0000-0000EFD90000}"/>
    <cellStyle name="Normal 66" xfId="56193" xr:uid="{00000000-0005-0000-0000-0000F0D90000}"/>
    <cellStyle name="Normal 67" xfId="56196" xr:uid="{AD3B2D25-EB13-4BA7-A74D-624414D228F3}"/>
    <cellStyle name="Normal 68" xfId="56198" xr:uid="{09EFCFDE-1719-4355-9980-FEC62A0CDE81}"/>
    <cellStyle name="Normal 69" xfId="56200" xr:uid="{243682F4-D74F-4BA2-835F-4BEF66641ADB}"/>
    <cellStyle name="Normal 7" xfId="51" xr:uid="{00000000-0005-0000-0000-0000F1D90000}"/>
    <cellStyle name="Normal 7 2" xfId="52" xr:uid="{00000000-0005-0000-0000-0000F2D90000}"/>
    <cellStyle name="Normal 7 2 2" xfId="8884" xr:uid="{00000000-0005-0000-0000-0000F3D90000}"/>
    <cellStyle name="Normal 7 2 2 2" xfId="17769" xr:uid="{00000000-0005-0000-0000-0000F4D90000}"/>
    <cellStyle name="Normal 7 2 2 3" xfId="35266" xr:uid="{00000000-0005-0000-0000-0000F5D90000}"/>
    <cellStyle name="Normal 7 2 2_Tabell 6a K" xfId="22774" xr:uid="{00000000-0005-0000-0000-0000F6D90000}"/>
    <cellStyle name="Normal 7 2 3" xfId="4498" xr:uid="{00000000-0005-0000-0000-0000F7D90000}"/>
    <cellStyle name="Normal 7 2 3 2" xfId="13383" xr:uid="{00000000-0005-0000-0000-0000F8D90000}"/>
    <cellStyle name="Normal 7 2 3 3" xfId="30880" xr:uid="{00000000-0005-0000-0000-0000F9D90000}"/>
    <cellStyle name="Normal 7 2 3_Tabell 6a K" xfId="22135" xr:uid="{00000000-0005-0000-0000-0000FAD90000}"/>
    <cellStyle name="Normal 7 2 4" xfId="55851" xr:uid="{00000000-0005-0000-0000-0000FBD90000}"/>
    <cellStyle name="Normal 7 2 5" xfId="55852" xr:uid="{00000000-0005-0000-0000-0000FCD90000}"/>
    <cellStyle name="Normal 7 2 6" xfId="55853" xr:uid="{00000000-0005-0000-0000-0000FDD90000}"/>
    <cellStyle name="Normal 7 2_Tabell 6a K" xfId="20042" xr:uid="{00000000-0005-0000-0000-0000FED90000}"/>
    <cellStyle name="Normal 7 3" xfId="6691" xr:uid="{00000000-0005-0000-0000-0000FFD90000}"/>
    <cellStyle name="Normal 7 3 2" xfId="15576" xr:uid="{00000000-0005-0000-0000-000000DA0000}"/>
    <cellStyle name="Normal 7 3 2 2" xfId="55854" xr:uid="{00000000-0005-0000-0000-000001DA0000}"/>
    <cellStyle name="Normal 7 3 3" xfId="33073" xr:uid="{00000000-0005-0000-0000-000002DA0000}"/>
    <cellStyle name="Normal 7 3 4" xfId="55855" xr:uid="{00000000-0005-0000-0000-000003DA0000}"/>
    <cellStyle name="Normal 7 3_Tabell 6a K" xfId="20307" xr:uid="{00000000-0005-0000-0000-000004DA0000}"/>
    <cellStyle name="Normal 7 4" xfId="2306" xr:uid="{00000000-0005-0000-0000-000005DA0000}"/>
    <cellStyle name="Normal 7 4 2" xfId="11191" xr:uid="{00000000-0005-0000-0000-000006DA0000}"/>
    <cellStyle name="Normal 7 4 3" xfId="28688" xr:uid="{00000000-0005-0000-0000-000007DA0000}"/>
    <cellStyle name="Normal 7 4_Tabell 6a K" xfId="22594" xr:uid="{00000000-0005-0000-0000-000008DA0000}"/>
    <cellStyle name="Normal 7 5" xfId="55856" xr:uid="{00000000-0005-0000-0000-000009DA0000}"/>
    <cellStyle name="Normal 7 6" xfId="55857" xr:uid="{00000000-0005-0000-0000-00000ADA0000}"/>
    <cellStyle name="Normal 7 7" xfId="55858" xr:uid="{00000000-0005-0000-0000-00000BDA0000}"/>
    <cellStyle name="Normal 7_Tabell 6a K" xfId="20140" xr:uid="{00000000-0005-0000-0000-00000CDA0000}"/>
    <cellStyle name="Normal 70" xfId="56202" xr:uid="{AB97F13C-1C4B-4E32-BA94-CF1E454CC8B8}"/>
    <cellStyle name="Normal 71" xfId="56212" xr:uid="{8B65BAB9-8809-4754-9788-E760493CFF69}"/>
    <cellStyle name="Normal 72" xfId="56218" xr:uid="{B252DE38-F8CA-4337-AF9E-1E18D954C1B6}"/>
    <cellStyle name="Normal 72 2" xfId="56279" xr:uid="{E6F037FB-9BF3-4D50-80BE-505C2AACEF5B}"/>
    <cellStyle name="Normal 73" xfId="56221" xr:uid="{DC556A1D-AA99-42E9-A137-53E4C0D3EEA9}"/>
    <cellStyle name="Normal 74" xfId="56226" xr:uid="{48BA5BAB-E07C-4662-8D9C-A7DCA7998FC1}"/>
    <cellStyle name="Normal 75" xfId="56227" xr:uid="{8F2E24FD-FCC9-4B6C-A841-78B7E6F755C2}"/>
    <cellStyle name="Normal 75 2" xfId="56278" xr:uid="{236750DC-6B2A-4517-BB42-76666E1FAC96}"/>
    <cellStyle name="Normal 76" xfId="56228" xr:uid="{E4291FE8-77A3-45FC-8B5D-4430B584AF50}"/>
    <cellStyle name="Normal 77" xfId="56233" xr:uid="{07A9B8D9-20A6-441C-B639-8BB3978649E1}"/>
    <cellStyle name="Normal 78" xfId="56234" xr:uid="{50C9F439-A5AC-4245-9641-82CC30AC3C21}"/>
    <cellStyle name="Normal 79" xfId="56242" xr:uid="{579F41C2-8F38-43BF-9E9A-5FBB5C503193}"/>
    <cellStyle name="Normal 8" xfId="53" xr:uid="{00000000-0005-0000-0000-00000DDA0000}"/>
    <cellStyle name="Normal 8 2" xfId="4499" xr:uid="{00000000-0005-0000-0000-00000EDA0000}"/>
    <cellStyle name="Normal 8 2 2" xfId="8885" xr:uid="{00000000-0005-0000-0000-00000FDA0000}"/>
    <cellStyle name="Normal 8 2 2 2" xfId="17770" xr:uid="{00000000-0005-0000-0000-000010DA0000}"/>
    <cellStyle name="Normal 8 2 2 2 2" xfId="55859" xr:uid="{00000000-0005-0000-0000-000011DA0000}"/>
    <cellStyle name="Normal 8 2 2 3" xfId="35267" xr:uid="{00000000-0005-0000-0000-000012DA0000}"/>
    <cellStyle name="Normal 8 2 2_Tabell 6a K" xfId="20324" xr:uid="{00000000-0005-0000-0000-000013DA0000}"/>
    <cellStyle name="Normal 8 2 3" xfId="13384" xr:uid="{00000000-0005-0000-0000-000014DA0000}"/>
    <cellStyle name="Normal 8 2 4" xfId="30881" xr:uid="{00000000-0005-0000-0000-000015DA0000}"/>
    <cellStyle name="Normal 8 2_Tabell 6a K" xfId="19807" xr:uid="{00000000-0005-0000-0000-000016DA0000}"/>
    <cellStyle name="Normal 8 3" xfId="6692" xr:uid="{00000000-0005-0000-0000-000017DA0000}"/>
    <cellStyle name="Normal 8 3 2" xfId="15577" xr:uid="{00000000-0005-0000-0000-000018DA0000}"/>
    <cellStyle name="Normal 8 3 3" xfId="33074" xr:uid="{00000000-0005-0000-0000-000019DA0000}"/>
    <cellStyle name="Normal 8 3_Tabell 6a K" xfId="22342" xr:uid="{00000000-0005-0000-0000-00001ADA0000}"/>
    <cellStyle name="Normal 8 4" xfId="2307" xr:uid="{00000000-0005-0000-0000-00001BDA0000}"/>
    <cellStyle name="Normal 8 4 2" xfId="11192" xr:uid="{00000000-0005-0000-0000-00001CDA0000}"/>
    <cellStyle name="Normal 8 4 3" xfId="28689" xr:uid="{00000000-0005-0000-0000-00001DDA0000}"/>
    <cellStyle name="Normal 8 4_Tabell 6a K" xfId="19078" xr:uid="{00000000-0005-0000-0000-00001EDA0000}"/>
    <cellStyle name="Normal 8 5" xfId="55860" xr:uid="{00000000-0005-0000-0000-00001FDA0000}"/>
    <cellStyle name="Normal 8 6" xfId="55861" xr:uid="{00000000-0005-0000-0000-000020DA0000}"/>
    <cellStyle name="Normal 8 7" xfId="55862" xr:uid="{00000000-0005-0000-0000-000021DA0000}"/>
    <cellStyle name="Normal 8_Tabell 6a K" xfId="25313" xr:uid="{00000000-0005-0000-0000-000022DA0000}"/>
    <cellStyle name="Normal 80" xfId="56249" xr:uid="{8339A921-1627-47A2-A666-A0948A5EE779}"/>
    <cellStyle name="Normal 81" xfId="56250" xr:uid="{7858622D-20E1-4B7B-BDD6-BFE6B03E2EB3}"/>
    <cellStyle name="Normal 82" xfId="56252" xr:uid="{C74AFD3A-FD79-4623-B9EC-2A70F0F34C10}"/>
    <cellStyle name="Normal 83" xfId="56255" xr:uid="{ECBD8415-9A41-4FFF-A4CB-1A1B211D71F1}"/>
    <cellStyle name="Normal 84" xfId="56257" xr:uid="{C3D75AF2-850E-4A64-8E73-08A335B8C960}"/>
    <cellStyle name="Normal 84 2" xfId="56276" xr:uid="{D4EA963D-B168-4A5D-A844-E33CE5D9C6A4}"/>
    <cellStyle name="Normal 85" xfId="56258" xr:uid="{AD036662-74E9-46B6-A359-CA1B177FDA0D}"/>
    <cellStyle name="Normal 85 2" xfId="56277" xr:uid="{FB9A3B19-52C3-4932-B6D5-832BCF195723}"/>
    <cellStyle name="Normal 85 2 2" xfId="56296" xr:uid="{8E54C0D1-360C-4F19-A9D2-516D048DAEC5}"/>
    <cellStyle name="Normal 86" xfId="56260" xr:uid="{2512B5A8-9CAD-4C3C-A809-6A3525007161}"/>
    <cellStyle name="Normal 87" xfId="56259" xr:uid="{E669434F-AA31-423C-BADA-095F2D17A899}"/>
    <cellStyle name="Normal 88" xfId="56261" xr:uid="{810DBE66-4AF6-4AB3-8901-4E1E7B5C2036}"/>
    <cellStyle name="Normal 89" xfId="56262" xr:uid="{7B71DA21-EF94-419C-90D4-5DCD5262D44D}"/>
    <cellStyle name="Normal 9" xfId="54" xr:uid="{00000000-0005-0000-0000-000023DA0000}"/>
    <cellStyle name="Normal 9 2" xfId="113" xr:uid="{00000000-0005-0000-0000-000024DA0000}"/>
    <cellStyle name="Normal 9 2 2" xfId="8886" xr:uid="{00000000-0005-0000-0000-000025DA0000}"/>
    <cellStyle name="Normal 9 2 2 2" xfId="17771" xr:uid="{00000000-0005-0000-0000-000026DA0000}"/>
    <cellStyle name="Normal 9 2 2 2 2" xfId="55863" xr:uid="{00000000-0005-0000-0000-000027DA0000}"/>
    <cellStyle name="Normal 9 2 2 3" xfId="35268" xr:uid="{00000000-0005-0000-0000-000028DA0000}"/>
    <cellStyle name="Normal 9 2 2_Tabell 6a K" xfId="18670" xr:uid="{00000000-0005-0000-0000-000029DA0000}"/>
    <cellStyle name="Normal 9 2 3" xfId="4500" xr:uid="{00000000-0005-0000-0000-00002ADA0000}"/>
    <cellStyle name="Normal 9 2 4" xfId="13385" xr:uid="{00000000-0005-0000-0000-00002BDA0000}"/>
    <cellStyle name="Normal 9 2 5" xfId="30882" xr:uid="{00000000-0005-0000-0000-00002CDA0000}"/>
    <cellStyle name="Normal 9 2_Tabell 6a K" xfId="24649" xr:uid="{00000000-0005-0000-0000-00002DDA0000}"/>
    <cellStyle name="Normal 9 3" xfId="106" xr:uid="{00000000-0005-0000-0000-00002EDA0000}"/>
    <cellStyle name="Normal 9 3 2" xfId="6693" xr:uid="{00000000-0005-0000-0000-00002FDA0000}"/>
    <cellStyle name="Normal 9 3 2 2" xfId="55864" xr:uid="{00000000-0005-0000-0000-000030DA0000}"/>
    <cellStyle name="Normal 9 3 3" xfId="15578" xr:uid="{00000000-0005-0000-0000-000031DA0000}"/>
    <cellStyle name="Normal 9 3 4" xfId="33075" xr:uid="{00000000-0005-0000-0000-000032DA0000}"/>
    <cellStyle name="Normal 9 3_Tabell 6a K" xfId="23143" xr:uid="{00000000-0005-0000-0000-000033DA0000}"/>
    <cellStyle name="Normal 9 4" xfId="147" xr:uid="{00000000-0005-0000-0000-000034DA0000}"/>
    <cellStyle name="Normal 9 5" xfId="9032" xr:uid="{00000000-0005-0000-0000-000035DA0000}"/>
    <cellStyle name="Normal 9 6" xfId="26534" xr:uid="{00000000-0005-0000-0000-000036DA0000}"/>
    <cellStyle name="Normal 9 7" xfId="56229" xr:uid="{18454A63-08CD-4B4F-B784-23E6F64024A2}"/>
    <cellStyle name="Normal 9_Tabell 6a K" xfId="22438" xr:uid="{00000000-0005-0000-0000-000037DA0000}"/>
    <cellStyle name="Normal 90" xfId="56267" xr:uid="{30817A1F-2F1E-476A-8518-79DACDC3A792}"/>
    <cellStyle name="Normal 91" xfId="56271" xr:uid="{EEA5E303-E2CC-4F37-8C70-5B7C92F89A83}"/>
    <cellStyle name="Normal 92" xfId="56283" xr:uid="{5CE5CEC4-2BEC-485F-9BBB-3548770CCFEB}"/>
    <cellStyle name="Normal 93" xfId="56285" xr:uid="{0A7F9A57-79DC-43BF-8172-353831EFBA94}"/>
    <cellStyle name="Normal 94" xfId="56284" xr:uid="{CAD1BAC9-4F5D-4693-BEB2-95B1F930CCBF}"/>
    <cellStyle name="Normal 95" xfId="56286" xr:uid="{92A48F96-C335-471F-989E-345914F976DE}"/>
    <cellStyle name="Normal 96" xfId="56288" xr:uid="{A564544E-EF17-4A5A-B877-16CF72959443}"/>
    <cellStyle name="Normal 97" xfId="56289" xr:uid="{E312BB12-2DB1-41C5-90DC-CB17983C3615}"/>
    <cellStyle name="Normal 98" xfId="56287" xr:uid="{14821841-0C65-4B0C-931C-9C3F3761CD95}"/>
    <cellStyle name="Normal 99" xfId="56290" xr:uid="{EF335B65-E750-471A-8E93-49A77E6C4CC2}"/>
    <cellStyle name="Normal_20 OPR" xfId="56251" xr:uid="{27CD9C76-B8B6-4AC2-8EAD-17A8D6ABCAE1}"/>
    <cellStyle name="Note 2" xfId="110" xr:uid="{00000000-0005-0000-0000-00003CDA0000}"/>
    <cellStyle name="Note 2 2" xfId="55865" xr:uid="{00000000-0005-0000-0000-00003DDA0000}"/>
    <cellStyle name="Note 2 3" xfId="55866" xr:uid="{00000000-0005-0000-0000-00003EDA0000}"/>
    <cellStyle name="Note 2 4" xfId="55867" xr:uid="{00000000-0005-0000-0000-00003FDA0000}"/>
    <cellStyle name="Note 2 5" xfId="55868" xr:uid="{00000000-0005-0000-0000-000040DA0000}"/>
    <cellStyle name="Note 3" xfId="55869" xr:uid="{00000000-0005-0000-0000-000041DA0000}"/>
    <cellStyle name="Note 4" xfId="55870" xr:uid="{00000000-0005-0000-0000-000042DA0000}"/>
    <cellStyle name="Note 5" xfId="56217" xr:uid="{B266964A-E2FF-4237-A2B5-B41C75BE46C4}"/>
    <cellStyle name="Note 6" xfId="56246" xr:uid="{0E7FFEB6-6B3E-4E5D-A457-7625B1687BCF}"/>
    <cellStyle name="optionalExposure" xfId="55871" xr:uid="{00000000-0005-0000-0000-000043DA0000}"/>
    <cellStyle name="optionalExposure 2" xfId="56131" xr:uid="{00000000-0005-0000-0000-000044DA0000}"/>
    <cellStyle name="optionalExposure 2 2" xfId="56211" xr:uid="{B7383A58-E444-4BEF-9469-65CB2E2508DF}"/>
    <cellStyle name="Output" xfId="70" builtinId="21" customBuiltin="1"/>
    <cellStyle name="Output 2" xfId="55872" xr:uid="{00000000-0005-0000-0000-000045DA0000}"/>
    <cellStyle name="Output 3" xfId="55873" xr:uid="{00000000-0005-0000-0000-000046DA0000}"/>
    <cellStyle name="Output 4" xfId="55874" xr:uid="{00000000-0005-0000-0000-000047DA0000}"/>
    <cellStyle name="Output 5" xfId="55875" xr:uid="{00000000-0005-0000-0000-000048DA0000}"/>
    <cellStyle name="pb_page_heading_LS" xfId="12" xr:uid="{00000000-0005-0000-0000-000049DA0000}"/>
    <cellStyle name="Percent" xfId="56337" xr:uid="{00000000-0005-0000-0000-00004ADA0000}"/>
    <cellStyle name="Percent 10" xfId="56224" xr:uid="{625437C6-FB38-4341-80A3-CDA4CDCCF0F1}"/>
    <cellStyle name="Percent 11" xfId="56244" xr:uid="{0F36642D-7BFC-43C3-A9B4-9422B11F5E00}"/>
    <cellStyle name="Percent 12" xfId="56254" xr:uid="{5A0EE760-7645-47CC-8FDC-873EACC0BFF6}"/>
    <cellStyle name="Percent 2" xfId="55" xr:uid="{00000000-0005-0000-0000-00004BDA0000}"/>
    <cellStyle name="Percent 2 2" xfId="153" xr:uid="{00000000-0005-0000-0000-00004CDA0000}"/>
    <cellStyle name="Percent 2 2 2" xfId="55876" xr:uid="{00000000-0005-0000-0000-00004DDA0000}"/>
    <cellStyle name="Percent 2 3" xfId="55877" xr:uid="{00000000-0005-0000-0000-00004EDA0000}"/>
    <cellStyle name="Percent 2 4" xfId="55878" xr:uid="{00000000-0005-0000-0000-00004FDA0000}"/>
    <cellStyle name="Percent 2 5" xfId="55879" xr:uid="{00000000-0005-0000-0000-000050DA0000}"/>
    <cellStyle name="Percent 2 6" xfId="55880" xr:uid="{00000000-0005-0000-0000-000051DA0000}"/>
    <cellStyle name="Percent 2 7" xfId="56191" xr:uid="{00000000-0005-0000-0000-000052DA0000}"/>
    <cellStyle name="Percent 2 8" xfId="56240" xr:uid="{9C1B8547-EE69-4DF9-AFE8-7907FFFDF6BA}"/>
    <cellStyle name="Percent 2_Tabell 6a K" xfId="20796" xr:uid="{00000000-0005-0000-0000-000053DA0000}"/>
    <cellStyle name="Percent 3" xfId="56" xr:uid="{00000000-0005-0000-0000-000054DA0000}"/>
    <cellStyle name="Percent 3 2" xfId="55881" xr:uid="{00000000-0005-0000-0000-000055DA0000}"/>
    <cellStyle name="Percent 3 2 2" xfId="55882" xr:uid="{00000000-0005-0000-0000-000056DA0000}"/>
    <cellStyle name="Percent 3 2 3" xfId="55883" xr:uid="{00000000-0005-0000-0000-000057DA0000}"/>
    <cellStyle name="Percent 3 3" xfId="55884" xr:uid="{00000000-0005-0000-0000-000058DA0000}"/>
    <cellStyle name="Percent 3 4" xfId="55885" xr:uid="{00000000-0005-0000-0000-000059DA0000}"/>
    <cellStyle name="Percent 3 5" xfId="55886" xr:uid="{00000000-0005-0000-0000-00005ADA0000}"/>
    <cellStyle name="Percent 3 6" xfId="55887" xr:uid="{00000000-0005-0000-0000-00005BDA0000}"/>
    <cellStyle name="Percent 4" xfId="139" xr:uid="{00000000-0005-0000-0000-00005CDA0000}"/>
    <cellStyle name="Percent 5" xfId="35356" xr:uid="{00000000-0005-0000-0000-00005DDA0000}"/>
    <cellStyle name="Percent 6" xfId="56199" xr:uid="{BE4F2A6F-927F-473D-A3FB-1EB274D52DE9}"/>
    <cellStyle name="Percent 7" xfId="56203" xr:uid="{51B72F90-1E17-41AC-8A79-83578C6FEB46}"/>
    <cellStyle name="Percent 8" xfId="56213" xr:uid="{240A371C-8EC0-4672-99FA-85729FA132F8}"/>
    <cellStyle name="Percent 8 2" xfId="56248" xr:uid="{35100C7F-4280-4A65-8FAC-C11B2C843A3C}"/>
    <cellStyle name="Percent 9" xfId="56219" xr:uid="{A0E80F0D-8EE8-4E33-8BC2-F8FE74421AEF}"/>
    <cellStyle name="Procent 10" xfId="56181" xr:uid="{00000000-0005-0000-0000-00005FDA0000}"/>
    <cellStyle name="Procent 11" xfId="56186" xr:uid="{00000000-0005-0000-0000-000060DA0000}"/>
    <cellStyle name="Procent 2" xfId="31" xr:uid="{00000000-0005-0000-0000-000061DA0000}"/>
    <cellStyle name="Procent 2 2" xfId="116" xr:uid="{00000000-0005-0000-0000-000062DA0000}"/>
    <cellStyle name="Procent 2 2 2" xfId="55888" xr:uid="{00000000-0005-0000-0000-000063DA0000}"/>
    <cellStyle name="Procent 2 2 3" xfId="55889" xr:uid="{00000000-0005-0000-0000-000064DA0000}"/>
    <cellStyle name="Procent 2 3" xfId="55890" xr:uid="{00000000-0005-0000-0000-000065DA0000}"/>
    <cellStyle name="Procent 2 3 2" xfId="55891" xr:uid="{00000000-0005-0000-0000-000066DA0000}"/>
    <cellStyle name="Procent 2 4" xfId="55892" xr:uid="{00000000-0005-0000-0000-000067DA0000}"/>
    <cellStyle name="Procent 2 5" xfId="55893" xr:uid="{00000000-0005-0000-0000-000068DA0000}"/>
    <cellStyle name="Procent 2 6" xfId="55894" xr:uid="{00000000-0005-0000-0000-000069DA0000}"/>
    <cellStyle name="Procent 2_Tabell 6a K" xfId="21185" xr:uid="{00000000-0005-0000-0000-00006ADA0000}"/>
    <cellStyle name="Procent 3" xfId="60" xr:uid="{00000000-0005-0000-0000-00006BDA0000}"/>
    <cellStyle name="Procent 3 2" xfId="55895" xr:uid="{00000000-0005-0000-0000-00006CDA0000}"/>
    <cellStyle name="Procent 3 2 2" xfId="55896" xr:uid="{00000000-0005-0000-0000-00006DDA0000}"/>
    <cellStyle name="Procent 3 2 3" xfId="55897" xr:uid="{00000000-0005-0000-0000-00006EDA0000}"/>
    <cellStyle name="Procent 3 2 4" xfId="55898" xr:uid="{00000000-0005-0000-0000-00006FDA0000}"/>
    <cellStyle name="Procent 3 3" xfId="55899" xr:uid="{00000000-0005-0000-0000-000070DA0000}"/>
    <cellStyle name="Procent 3 3 2" xfId="55900" xr:uid="{00000000-0005-0000-0000-000071DA0000}"/>
    <cellStyle name="Procent 3 3 3" xfId="55901" xr:uid="{00000000-0005-0000-0000-000072DA0000}"/>
    <cellStyle name="Procent 3 4" xfId="55902" xr:uid="{00000000-0005-0000-0000-000073DA0000}"/>
    <cellStyle name="Procent 3 5" xfId="55903" xr:uid="{00000000-0005-0000-0000-000074DA0000}"/>
    <cellStyle name="Procent 3 6" xfId="55904" xr:uid="{00000000-0005-0000-0000-000075DA0000}"/>
    <cellStyle name="Procent 3 7" xfId="55905" xr:uid="{00000000-0005-0000-0000-000076DA0000}"/>
    <cellStyle name="Procent 4" xfId="8913" xr:uid="{00000000-0005-0000-0000-000077DA0000}"/>
    <cellStyle name="Procent 4 2" xfId="55906" xr:uid="{00000000-0005-0000-0000-000078DA0000}"/>
    <cellStyle name="Procent 4 2 2" xfId="55907" xr:uid="{00000000-0005-0000-0000-000079DA0000}"/>
    <cellStyle name="Procent 5" xfId="8920" xr:uid="{00000000-0005-0000-0000-00007ADA0000}"/>
    <cellStyle name="Procent 5 2" xfId="17804" xr:uid="{00000000-0005-0000-0000-00007BDA0000}"/>
    <cellStyle name="Procent 5 3" xfId="55908" xr:uid="{00000000-0005-0000-0000-00007CDA0000}"/>
    <cellStyle name="Procent 5_Tabell 6a K" xfId="23658" xr:uid="{00000000-0005-0000-0000-00007DDA0000}"/>
    <cellStyle name="Procent 6" xfId="55909" xr:uid="{00000000-0005-0000-0000-00007EDA0000}"/>
    <cellStyle name="Procent 6 2" xfId="55910" xr:uid="{00000000-0005-0000-0000-00007FDA0000}"/>
    <cellStyle name="Procent 7" xfId="55911" xr:uid="{00000000-0005-0000-0000-000080DA0000}"/>
    <cellStyle name="Procent 8" xfId="55912" xr:uid="{00000000-0005-0000-0000-000081DA0000}"/>
    <cellStyle name="Procent 9" xfId="125" xr:uid="{00000000-0005-0000-0000-000082DA0000}"/>
    <cellStyle name="ReportHeader" xfId="57" xr:uid="{00000000-0005-0000-0000-000083DA0000}"/>
    <cellStyle name="ReportHeader 2" xfId="55913" xr:uid="{00000000-0005-0000-0000-000084DA0000}"/>
    <cellStyle name="ReportHeader 3" xfId="55914" xr:uid="{00000000-0005-0000-0000-000085DA0000}"/>
    <cellStyle name="ReportHeader 4" xfId="55915" xr:uid="{00000000-0005-0000-0000-000086DA0000}"/>
    <cellStyle name="ReportHeader 5" xfId="55916" xr:uid="{00000000-0005-0000-0000-000087DA0000}"/>
    <cellStyle name="Rubrik 1 2" xfId="55917" xr:uid="{00000000-0005-0000-0000-00008ADA0000}"/>
    <cellStyle name="Rubrik 1 2 2" xfId="55918" xr:uid="{00000000-0005-0000-0000-00008BDA0000}"/>
    <cellStyle name="Rubrik 1 2 2 2" xfId="55919" xr:uid="{00000000-0005-0000-0000-00008CDA0000}"/>
    <cellStyle name="Rubrik 1 2 2 3" xfId="55920" xr:uid="{00000000-0005-0000-0000-00008DDA0000}"/>
    <cellStyle name="Rubrik 1 2 3" xfId="55921" xr:uid="{00000000-0005-0000-0000-00008EDA0000}"/>
    <cellStyle name="Rubrik 1 2 4" xfId="55922" xr:uid="{00000000-0005-0000-0000-00008FDA0000}"/>
    <cellStyle name="Rubrik 1 2 5" xfId="55923" xr:uid="{00000000-0005-0000-0000-000090DA0000}"/>
    <cellStyle name="Rubrik 1 2 6" xfId="55924" xr:uid="{00000000-0005-0000-0000-000091DA0000}"/>
    <cellStyle name="Rubrik 1 3" xfId="55925" xr:uid="{00000000-0005-0000-0000-000092DA0000}"/>
    <cellStyle name="Rubrik 1 3 2" xfId="55926" xr:uid="{00000000-0005-0000-0000-000093DA0000}"/>
    <cellStyle name="Rubrik 1 3 3" xfId="55927" xr:uid="{00000000-0005-0000-0000-000094DA0000}"/>
    <cellStyle name="Rubrik 10" xfId="55928" xr:uid="{00000000-0005-0000-0000-000095DA0000}"/>
    <cellStyle name="Rubrik 2 2" xfId="55929" xr:uid="{00000000-0005-0000-0000-000097DA0000}"/>
    <cellStyle name="Rubrik 2 2 2" xfId="55930" xr:uid="{00000000-0005-0000-0000-000098DA0000}"/>
    <cellStyle name="Rubrik 2 2 2 2" xfId="55931" xr:uid="{00000000-0005-0000-0000-000099DA0000}"/>
    <cellStyle name="Rubrik 2 2 2 3" xfId="55932" xr:uid="{00000000-0005-0000-0000-00009ADA0000}"/>
    <cellStyle name="Rubrik 2 2 3" xfId="55933" xr:uid="{00000000-0005-0000-0000-00009BDA0000}"/>
    <cellStyle name="Rubrik 2 2 4" xfId="55934" xr:uid="{00000000-0005-0000-0000-00009CDA0000}"/>
    <cellStyle name="Rubrik 2 2 5" xfId="55935" xr:uid="{00000000-0005-0000-0000-00009DDA0000}"/>
    <cellStyle name="Rubrik 2 2 6" xfId="55936" xr:uid="{00000000-0005-0000-0000-00009EDA0000}"/>
    <cellStyle name="Rubrik 2 3" xfId="55937" xr:uid="{00000000-0005-0000-0000-00009FDA0000}"/>
    <cellStyle name="Rubrik 2 3 2" xfId="55938" xr:uid="{00000000-0005-0000-0000-0000A0DA0000}"/>
    <cellStyle name="Rubrik 2 3 3" xfId="55939" xr:uid="{00000000-0005-0000-0000-0000A1DA0000}"/>
    <cellStyle name="Rubrik 3 2" xfId="55940" xr:uid="{00000000-0005-0000-0000-0000A3DA0000}"/>
    <cellStyle name="Rubrik 3 2 2" xfId="55941" xr:uid="{00000000-0005-0000-0000-0000A4DA0000}"/>
    <cellStyle name="Rubrik 3 2 2 2" xfId="55942" xr:uid="{00000000-0005-0000-0000-0000A5DA0000}"/>
    <cellStyle name="Rubrik 3 2 2 3" xfId="55943" xr:uid="{00000000-0005-0000-0000-0000A6DA0000}"/>
    <cellStyle name="Rubrik 3 2 3" xfId="55944" xr:uid="{00000000-0005-0000-0000-0000A7DA0000}"/>
    <cellStyle name="Rubrik 3 2 4" xfId="55945" xr:uid="{00000000-0005-0000-0000-0000A8DA0000}"/>
    <cellStyle name="Rubrik 3 2 5" xfId="55946" xr:uid="{00000000-0005-0000-0000-0000A9DA0000}"/>
    <cellStyle name="Rubrik 3 2 6" xfId="55947" xr:uid="{00000000-0005-0000-0000-0000AADA0000}"/>
    <cellStyle name="Rubrik 3 3" xfId="55948" xr:uid="{00000000-0005-0000-0000-0000ABDA0000}"/>
    <cellStyle name="Rubrik 3 3 2" xfId="55949" xr:uid="{00000000-0005-0000-0000-0000ACDA0000}"/>
    <cellStyle name="Rubrik 3 3 3" xfId="55950" xr:uid="{00000000-0005-0000-0000-0000ADDA0000}"/>
    <cellStyle name="Rubrik 4 2" xfId="55951" xr:uid="{00000000-0005-0000-0000-0000AFDA0000}"/>
    <cellStyle name="Rubrik 4 2 2" xfId="55952" xr:uid="{00000000-0005-0000-0000-0000B0DA0000}"/>
    <cellStyle name="Rubrik 4 2 2 2" xfId="55953" xr:uid="{00000000-0005-0000-0000-0000B1DA0000}"/>
    <cellStyle name="Rubrik 4 2 2 3" xfId="55954" xr:uid="{00000000-0005-0000-0000-0000B2DA0000}"/>
    <cellStyle name="Rubrik 4 2 3" xfId="55955" xr:uid="{00000000-0005-0000-0000-0000B3DA0000}"/>
    <cellStyle name="Rubrik 4 2 4" xfId="55956" xr:uid="{00000000-0005-0000-0000-0000B4DA0000}"/>
    <cellStyle name="Rubrik 4 2 5" xfId="55957" xr:uid="{00000000-0005-0000-0000-0000B5DA0000}"/>
    <cellStyle name="Rubrik 4 2 6" xfId="55958" xr:uid="{00000000-0005-0000-0000-0000B6DA0000}"/>
    <cellStyle name="Rubrik 4 3" xfId="55959" xr:uid="{00000000-0005-0000-0000-0000B7DA0000}"/>
    <cellStyle name="Rubrik 4 3 2" xfId="55960" xr:uid="{00000000-0005-0000-0000-0000B8DA0000}"/>
    <cellStyle name="Rubrik 4 3 3" xfId="55961" xr:uid="{00000000-0005-0000-0000-0000B9DA0000}"/>
    <cellStyle name="Rubrik 5" xfId="55962" xr:uid="{00000000-0005-0000-0000-0000BADA0000}"/>
    <cellStyle name="Rubrik 5 2" xfId="55963" xr:uid="{00000000-0005-0000-0000-0000BBDA0000}"/>
    <cellStyle name="Rubrik 5 2 2" xfId="55964" xr:uid="{00000000-0005-0000-0000-0000BCDA0000}"/>
    <cellStyle name="Rubrik 5 2 3" xfId="55965" xr:uid="{00000000-0005-0000-0000-0000BDDA0000}"/>
    <cellStyle name="Rubrik 5 3" xfId="55966" xr:uid="{00000000-0005-0000-0000-0000BEDA0000}"/>
    <cellStyle name="Rubrik 5 4" xfId="55967" xr:uid="{00000000-0005-0000-0000-0000BFDA0000}"/>
    <cellStyle name="Rubrik 5 5" xfId="55968" xr:uid="{00000000-0005-0000-0000-0000C0DA0000}"/>
    <cellStyle name="Rubrik 5 6" xfId="55969" xr:uid="{00000000-0005-0000-0000-0000C1DA0000}"/>
    <cellStyle name="Rubrik 6" xfId="55970" xr:uid="{00000000-0005-0000-0000-0000C2DA0000}"/>
    <cellStyle name="Rubrik 6 2" xfId="55971" xr:uid="{00000000-0005-0000-0000-0000C3DA0000}"/>
    <cellStyle name="Rubrik 6 3" xfId="55972" xr:uid="{00000000-0005-0000-0000-0000C4DA0000}"/>
    <cellStyle name="Rubrik 6 4" xfId="55973" xr:uid="{00000000-0005-0000-0000-0000C5DA0000}"/>
    <cellStyle name="Rubrik 7" xfId="55974" xr:uid="{00000000-0005-0000-0000-0000C6DA0000}"/>
    <cellStyle name="Rubrik 8" xfId="55975" xr:uid="{00000000-0005-0000-0000-0000C7DA0000}"/>
    <cellStyle name="Rubrik 9" xfId="55976" xr:uid="{00000000-0005-0000-0000-0000C8DA0000}"/>
    <cellStyle name="showExposure" xfId="55977" xr:uid="{00000000-0005-0000-0000-0000C9DA0000}"/>
    <cellStyle name="Standard 3" xfId="56312" xr:uid="{E19E46B9-C534-4F6A-84DA-820E7BB7B80F}"/>
    <cellStyle name="Standard 3 2" xfId="55978" xr:uid="{00000000-0005-0000-0000-0000CADA0000}"/>
    <cellStyle name="Style 1" xfId="58" xr:uid="{00000000-0005-0000-0000-0000CBDA0000}"/>
    <cellStyle name="Style 1 2" xfId="107" xr:uid="{00000000-0005-0000-0000-0000CCDA0000}"/>
    <cellStyle name="Style 1 3" xfId="55979" xr:uid="{00000000-0005-0000-0000-0000CDDA0000}"/>
    <cellStyle name="Style 1 4" xfId="55980" xr:uid="{00000000-0005-0000-0000-0000CEDA0000}"/>
    <cellStyle name="Style 1 5" xfId="55981" xr:uid="{00000000-0005-0000-0000-0000CFDA0000}"/>
    <cellStyle name="Style 1_Tabell 6a K" xfId="26362" xr:uid="{00000000-0005-0000-0000-0000D0DA0000}"/>
    <cellStyle name="Summa 2" xfId="55982" xr:uid="{00000000-0005-0000-0000-0000D2DA0000}"/>
    <cellStyle name="Summa 2 2" xfId="55983" xr:uid="{00000000-0005-0000-0000-0000D3DA0000}"/>
    <cellStyle name="Summa 2 2 2" xfId="55984" xr:uid="{00000000-0005-0000-0000-0000D4DA0000}"/>
    <cellStyle name="Summa 2 2 3" xfId="55985" xr:uid="{00000000-0005-0000-0000-0000D5DA0000}"/>
    <cellStyle name="Summa 2 3" xfId="55986" xr:uid="{00000000-0005-0000-0000-0000D6DA0000}"/>
    <cellStyle name="Summa 2 4" xfId="55987" xr:uid="{00000000-0005-0000-0000-0000D7DA0000}"/>
    <cellStyle name="Summa 2 5" xfId="55988" xr:uid="{00000000-0005-0000-0000-0000D8DA0000}"/>
    <cellStyle name="Summa 2 6" xfId="55989" xr:uid="{00000000-0005-0000-0000-0000D9DA0000}"/>
    <cellStyle name="Summa 3" xfId="55990" xr:uid="{00000000-0005-0000-0000-0000DADA0000}"/>
    <cellStyle name="Summa 3 2" xfId="55991" xr:uid="{00000000-0005-0000-0000-0000DBDA0000}"/>
    <cellStyle name="Summa 3 3" xfId="55992" xr:uid="{00000000-0005-0000-0000-0000DCDA0000}"/>
    <cellStyle name="Summa 3 4" xfId="55993" xr:uid="{00000000-0005-0000-0000-0000DDDA0000}"/>
    <cellStyle name="Summa 4" xfId="55994" xr:uid="{00000000-0005-0000-0000-0000DEDA0000}"/>
    <cellStyle name="Summa 5" xfId="55995" xr:uid="{00000000-0005-0000-0000-0000DFDA0000}"/>
    <cellStyle name="Summa 6" xfId="55996" xr:uid="{00000000-0005-0000-0000-0000E0DA0000}"/>
    <cellStyle name="Summa 7" xfId="55997" xr:uid="{00000000-0005-0000-0000-0000E1DA0000}"/>
    <cellStyle name="Table Heading" xfId="13" xr:uid="{00000000-0005-0000-0000-0000E2DA0000}"/>
    <cellStyle name="Table Heading 2" xfId="55998" xr:uid="{00000000-0005-0000-0000-0000E3DA0000}"/>
    <cellStyle name="Table Heading 3" xfId="55999" xr:uid="{00000000-0005-0000-0000-0000E4DA0000}"/>
    <cellStyle name="Table Heading 4" xfId="56000" xr:uid="{00000000-0005-0000-0000-0000E5DA0000}"/>
    <cellStyle name="Table Heading 5" xfId="56001" xr:uid="{00000000-0005-0000-0000-0000E6DA0000}"/>
    <cellStyle name="Table Title" xfId="14" xr:uid="{00000000-0005-0000-0000-0000E7DA0000}"/>
    <cellStyle name="Table Title 2" xfId="56002" xr:uid="{00000000-0005-0000-0000-0000E8DA0000}"/>
    <cellStyle name="Table Title 3" xfId="56003" xr:uid="{00000000-0005-0000-0000-0000E9DA0000}"/>
    <cellStyle name="Table Title 4" xfId="56004" xr:uid="{00000000-0005-0000-0000-0000EADA0000}"/>
    <cellStyle name="Table Title 5" xfId="56005" xr:uid="{00000000-0005-0000-0000-0000EBDA0000}"/>
    <cellStyle name="Table Units" xfId="15" xr:uid="{00000000-0005-0000-0000-0000ECDA0000}"/>
    <cellStyle name="Table Units 2" xfId="108" xr:uid="{00000000-0005-0000-0000-0000EDDA0000}"/>
    <cellStyle name="Table Units 2 2" xfId="56006" xr:uid="{00000000-0005-0000-0000-0000EEDA0000}"/>
    <cellStyle name="Table Units 2 3" xfId="56007" xr:uid="{00000000-0005-0000-0000-0000EFDA0000}"/>
    <cellStyle name="Table Units 2 4" xfId="56008" xr:uid="{00000000-0005-0000-0000-0000F0DA0000}"/>
    <cellStyle name="Table Units 2 5" xfId="56009" xr:uid="{00000000-0005-0000-0000-0000F1DA0000}"/>
    <cellStyle name="Table Units 3" xfId="56010" xr:uid="{00000000-0005-0000-0000-0000F2DA0000}"/>
    <cellStyle name="Table Units 4" xfId="56011" xr:uid="{00000000-0005-0000-0000-0000F3DA0000}"/>
    <cellStyle name="Table Units 5" xfId="56012" xr:uid="{00000000-0005-0000-0000-0000F4DA0000}"/>
    <cellStyle name="Table Units 6" xfId="56013" xr:uid="{00000000-0005-0000-0000-0000F5DA0000}"/>
    <cellStyle name="Table Units_Tabell 6a K" xfId="25040" xr:uid="{00000000-0005-0000-0000-0000F6DA0000}"/>
    <cellStyle name="test a style" xfId="16" xr:uid="{00000000-0005-0000-0000-0000F7DA0000}"/>
    <cellStyle name="Title" xfId="61" builtinId="15" customBuiltin="1"/>
    <cellStyle name="Title 2" xfId="56014" xr:uid="{00000000-0005-0000-0000-0000F8DA0000}"/>
    <cellStyle name="Title 2 2" xfId="56015" xr:uid="{00000000-0005-0000-0000-0000F9DA0000}"/>
    <cellStyle name="Title 2 3" xfId="56016" xr:uid="{00000000-0005-0000-0000-0000FADA0000}"/>
    <cellStyle name="Title 2 4" xfId="56017" xr:uid="{00000000-0005-0000-0000-0000FBDA0000}"/>
    <cellStyle name="Title 2 5" xfId="56018" xr:uid="{00000000-0005-0000-0000-0000FCDA0000}"/>
    <cellStyle name="Title 3" xfId="56019" xr:uid="{00000000-0005-0000-0000-0000FDDA0000}"/>
    <cellStyle name="Title 4" xfId="56020" xr:uid="{00000000-0005-0000-0000-0000FEDA0000}"/>
    <cellStyle name="Total" xfId="76" builtinId="25" customBuiltin="1"/>
    <cellStyle name="Total 2" xfId="56021" xr:uid="{00000000-0005-0000-0000-0000FFDA0000}"/>
    <cellStyle name="Total 2 2" xfId="56022" xr:uid="{00000000-0005-0000-0000-000000DB0000}"/>
    <cellStyle name="Total 2 3" xfId="56023" xr:uid="{00000000-0005-0000-0000-000001DB0000}"/>
    <cellStyle name="Total 2 4" xfId="56024" xr:uid="{00000000-0005-0000-0000-000002DB0000}"/>
    <cellStyle name="Total 2 5" xfId="56025" xr:uid="{00000000-0005-0000-0000-000003DB0000}"/>
    <cellStyle name="Total 3" xfId="56026" xr:uid="{00000000-0005-0000-0000-000004DB0000}"/>
    <cellStyle name="Total 4" xfId="56027" xr:uid="{00000000-0005-0000-0000-000005DB0000}"/>
    <cellStyle name="Tusental (0)" xfId="17" xr:uid="{00000000-0005-0000-0000-000007DB0000}"/>
    <cellStyle name="Tusental (0) 2" xfId="117" xr:uid="{00000000-0005-0000-0000-000008DB0000}"/>
    <cellStyle name="Tusental (0) 3" xfId="118" xr:uid="{00000000-0005-0000-0000-000009DB0000}"/>
    <cellStyle name="Tusental (0) 4" xfId="8917" xr:uid="{00000000-0005-0000-0000-00000ADB0000}"/>
    <cellStyle name="Tusental (0) 5" xfId="56028" xr:uid="{00000000-0005-0000-0000-00000BDB0000}"/>
    <cellStyle name="Tusental (0)_Axess data" xfId="144" xr:uid="{00000000-0005-0000-0000-00000CDB0000}"/>
    <cellStyle name="Tusental [0] 2" xfId="56029" xr:uid="{00000000-0005-0000-0000-00000DDB0000}"/>
    <cellStyle name="Tusental [0] 2 2" xfId="56030" xr:uid="{00000000-0005-0000-0000-00000EDB0000}"/>
    <cellStyle name="Tusental [0] 2 3" xfId="56031" xr:uid="{00000000-0005-0000-0000-00000FDB0000}"/>
    <cellStyle name="Tusental 10" xfId="35338" xr:uid="{00000000-0005-0000-0000-000010DB0000}"/>
    <cellStyle name="Tusental 11" xfId="35340" xr:uid="{00000000-0005-0000-0000-000011DB0000}"/>
    <cellStyle name="Tusental 12" xfId="35342" xr:uid="{00000000-0005-0000-0000-000012DB0000}"/>
    <cellStyle name="Tusental 13" xfId="35343" xr:uid="{00000000-0005-0000-0000-000013DB0000}"/>
    <cellStyle name="Tusental 14" xfId="35344" xr:uid="{00000000-0005-0000-0000-000014DB0000}"/>
    <cellStyle name="Tusental 15" xfId="35346" xr:uid="{00000000-0005-0000-0000-000015DB0000}"/>
    <cellStyle name="Tusental 16" xfId="35347" xr:uid="{00000000-0005-0000-0000-000016DB0000}"/>
    <cellStyle name="Tusental 17" xfId="35348" xr:uid="{00000000-0005-0000-0000-000017DB0000}"/>
    <cellStyle name="Tusental 18" xfId="35351" xr:uid="{00000000-0005-0000-0000-000018DB0000}"/>
    <cellStyle name="Tusental 19" xfId="35354" xr:uid="{00000000-0005-0000-0000-000019DB0000}"/>
    <cellStyle name="Tusental 2" xfId="30" xr:uid="{00000000-0005-0000-0000-00001ADB0000}"/>
    <cellStyle name="Tusental 2 2" xfId="119" xr:uid="{00000000-0005-0000-0000-00001BDB0000}"/>
    <cellStyle name="Tusental 2 3" xfId="56032" xr:uid="{00000000-0005-0000-0000-00001CDB0000}"/>
    <cellStyle name="Tusental 2 4" xfId="56033" xr:uid="{00000000-0005-0000-0000-00001DDB0000}"/>
    <cellStyle name="Tusental 2 5" xfId="56034" xr:uid="{00000000-0005-0000-0000-00001EDB0000}"/>
    <cellStyle name="Tusental 2_Tabell 6a K" xfId="25926" xr:uid="{00000000-0005-0000-0000-00001FDB0000}"/>
    <cellStyle name="Tusental 20" xfId="56035" xr:uid="{00000000-0005-0000-0000-000020DB0000}"/>
    <cellStyle name="Tusental 21" xfId="56036" xr:uid="{00000000-0005-0000-0000-000021DB0000}"/>
    <cellStyle name="Tusental 22" xfId="56037" xr:uid="{00000000-0005-0000-0000-000022DB0000}"/>
    <cellStyle name="Tusental 23" xfId="56038" xr:uid="{00000000-0005-0000-0000-000023DB0000}"/>
    <cellStyle name="Tusental 24" xfId="56039" xr:uid="{00000000-0005-0000-0000-000024DB0000}"/>
    <cellStyle name="Tusental 25" xfId="56040" xr:uid="{00000000-0005-0000-0000-000025DB0000}"/>
    <cellStyle name="Tusental 26" xfId="56041" xr:uid="{00000000-0005-0000-0000-000026DB0000}"/>
    <cellStyle name="Tusental 27" xfId="56042" xr:uid="{00000000-0005-0000-0000-000027DB0000}"/>
    <cellStyle name="Tusental 28" xfId="56043" xr:uid="{00000000-0005-0000-0000-000028DB0000}"/>
    <cellStyle name="Tusental 29" xfId="56044" xr:uid="{00000000-0005-0000-0000-000029DB0000}"/>
    <cellStyle name="Tusental 29 2" xfId="56045" xr:uid="{00000000-0005-0000-0000-00002ADB0000}"/>
    <cellStyle name="Tusental 3" xfId="59" xr:uid="{00000000-0005-0000-0000-00002BDB0000}"/>
    <cellStyle name="Tusental 3 2" xfId="120" xr:uid="{00000000-0005-0000-0000-00002CDB0000}"/>
    <cellStyle name="Tusental 3 3" xfId="56046" xr:uid="{00000000-0005-0000-0000-00002DDB0000}"/>
    <cellStyle name="Tusental 3 4" xfId="56047" xr:uid="{00000000-0005-0000-0000-00002EDB0000}"/>
    <cellStyle name="Tusental 3 5" xfId="56048" xr:uid="{00000000-0005-0000-0000-00002FDB0000}"/>
    <cellStyle name="Tusental 3_Tabell 6a K" xfId="24024" xr:uid="{00000000-0005-0000-0000-000030DB0000}"/>
    <cellStyle name="Tusental 30" xfId="56049" xr:uid="{00000000-0005-0000-0000-000031DB0000}"/>
    <cellStyle name="Tusental 30 2" xfId="56050" xr:uid="{00000000-0005-0000-0000-000032DB0000}"/>
    <cellStyle name="Tusental 31" xfId="56051" xr:uid="{00000000-0005-0000-0000-000033DB0000}"/>
    <cellStyle name="Tusental 31 2" xfId="56052" xr:uid="{00000000-0005-0000-0000-000034DB0000}"/>
    <cellStyle name="Tusental 32" xfId="56053" xr:uid="{00000000-0005-0000-0000-000035DB0000}"/>
    <cellStyle name="Tusental 32 2" xfId="56054" xr:uid="{00000000-0005-0000-0000-000036DB0000}"/>
    <cellStyle name="Tusental 33" xfId="56055" xr:uid="{00000000-0005-0000-0000-000037DB0000}"/>
    <cellStyle name="Tusental 34" xfId="56056" xr:uid="{00000000-0005-0000-0000-000038DB0000}"/>
    <cellStyle name="Tusental 35" xfId="56057" xr:uid="{00000000-0005-0000-0000-000039DB0000}"/>
    <cellStyle name="Tusental 36" xfId="56058" xr:uid="{00000000-0005-0000-0000-00003ADB0000}"/>
    <cellStyle name="Tusental 37" xfId="56180" xr:uid="{00000000-0005-0000-0000-00003BDB0000}"/>
    <cellStyle name="Tusental 38" xfId="56184" xr:uid="{00000000-0005-0000-0000-00003CDB0000}"/>
    <cellStyle name="Tusental 39" xfId="56197" xr:uid="{86C72666-BC65-4A6E-9652-F816F877F36C}"/>
    <cellStyle name="Tusental 4" xfId="8915" xr:uid="{00000000-0005-0000-0000-00003DDB0000}"/>
    <cellStyle name="Tusental 4 2" xfId="56059" xr:uid="{00000000-0005-0000-0000-00003EDB0000}"/>
    <cellStyle name="Tusental 4 3" xfId="56060" xr:uid="{00000000-0005-0000-0000-00003FDB0000}"/>
    <cellStyle name="Tusental 4 3 2" xfId="56061" xr:uid="{00000000-0005-0000-0000-000040DB0000}"/>
    <cellStyle name="Tusental 4 4" xfId="56062" xr:uid="{00000000-0005-0000-0000-000041DB0000}"/>
    <cellStyle name="Tusental 4 5" xfId="56063" xr:uid="{00000000-0005-0000-0000-000042DB0000}"/>
    <cellStyle name="Tusental 4 6" xfId="56064" xr:uid="{00000000-0005-0000-0000-000043DB0000}"/>
    <cellStyle name="Tusental 5" xfId="8919" xr:uid="{00000000-0005-0000-0000-000044DB0000}"/>
    <cellStyle name="Tusental 5 2" xfId="56065" xr:uid="{00000000-0005-0000-0000-000045DB0000}"/>
    <cellStyle name="Tusental 5 2 2" xfId="56066" xr:uid="{00000000-0005-0000-0000-000046DB0000}"/>
    <cellStyle name="Tusental 5 2 3" xfId="56067" xr:uid="{00000000-0005-0000-0000-000047DB0000}"/>
    <cellStyle name="Tusental 5 3" xfId="56068" xr:uid="{00000000-0005-0000-0000-000048DB0000}"/>
    <cellStyle name="Tusental 5 4" xfId="56069" xr:uid="{00000000-0005-0000-0000-000049DB0000}"/>
    <cellStyle name="Tusental 5 5" xfId="56070" xr:uid="{00000000-0005-0000-0000-00004ADB0000}"/>
    <cellStyle name="Tusental 6" xfId="35319" xr:uid="{00000000-0005-0000-0000-00004BDB0000}"/>
    <cellStyle name="Tusental 6 2" xfId="56071" xr:uid="{00000000-0005-0000-0000-00004CDB0000}"/>
    <cellStyle name="Tusental 6 2 2" xfId="56072" xr:uid="{00000000-0005-0000-0000-00004DDB0000}"/>
    <cellStyle name="Tusental 6 2 3" xfId="56073" xr:uid="{00000000-0005-0000-0000-00004EDB0000}"/>
    <cellStyle name="Tusental 6 3" xfId="56074" xr:uid="{00000000-0005-0000-0000-00004FDB0000}"/>
    <cellStyle name="Tusental 6 4" xfId="56075" xr:uid="{00000000-0005-0000-0000-000050DB0000}"/>
    <cellStyle name="Tusental 7" xfId="35326" xr:uid="{00000000-0005-0000-0000-000051DB0000}"/>
    <cellStyle name="Tusental 7 2" xfId="56076" xr:uid="{00000000-0005-0000-0000-000052DB0000}"/>
    <cellStyle name="Tusental 7 3" xfId="56077" xr:uid="{00000000-0005-0000-0000-000053DB0000}"/>
    <cellStyle name="Tusental 8" xfId="35329" xr:uid="{00000000-0005-0000-0000-000054DB0000}"/>
    <cellStyle name="Tusental 8 2" xfId="56078" xr:uid="{00000000-0005-0000-0000-000055DB0000}"/>
    <cellStyle name="Tusental 9" xfId="35334" xr:uid="{00000000-0005-0000-0000-000056DB0000}"/>
    <cellStyle name="Tusental 9 2" xfId="56079" xr:uid="{00000000-0005-0000-0000-000057DB0000}"/>
    <cellStyle name="Univers 10" xfId="18" xr:uid="{00000000-0005-0000-0000-000058DB0000}"/>
    <cellStyle name="Univers 10 2" xfId="56080" xr:uid="{00000000-0005-0000-0000-000059DB0000}"/>
    <cellStyle name="Univers 10 3" xfId="56081" xr:uid="{00000000-0005-0000-0000-00005ADB0000}"/>
    <cellStyle name="Univers 10 4" xfId="56082" xr:uid="{00000000-0005-0000-0000-00005BDB0000}"/>
    <cellStyle name="Univers 10 5" xfId="56083" xr:uid="{00000000-0005-0000-0000-00005CDB0000}"/>
    <cellStyle name="Univers 12" xfId="19" xr:uid="{00000000-0005-0000-0000-00005DDB0000}"/>
    <cellStyle name="Univers 12 2" xfId="56084" xr:uid="{00000000-0005-0000-0000-00005EDB0000}"/>
    <cellStyle name="Univers 12 3" xfId="56085" xr:uid="{00000000-0005-0000-0000-00005FDB0000}"/>
    <cellStyle name="Univers 12 4" xfId="56086" xr:uid="{00000000-0005-0000-0000-000060DB0000}"/>
    <cellStyle name="Univers 12 5" xfId="56087" xr:uid="{00000000-0005-0000-0000-000061DB0000}"/>
    <cellStyle name="Univers 14" xfId="20" xr:uid="{00000000-0005-0000-0000-000062DB0000}"/>
    <cellStyle name="Univers 14 2" xfId="56088" xr:uid="{00000000-0005-0000-0000-000063DB0000}"/>
    <cellStyle name="Univers 14 3" xfId="56089" xr:uid="{00000000-0005-0000-0000-000064DB0000}"/>
    <cellStyle name="Univers 14 4" xfId="56090" xr:uid="{00000000-0005-0000-0000-000065DB0000}"/>
    <cellStyle name="Univers 14 5" xfId="56091" xr:uid="{00000000-0005-0000-0000-000066DB0000}"/>
    <cellStyle name="Utdata 2" xfId="56092" xr:uid="{00000000-0005-0000-0000-000068DB0000}"/>
    <cellStyle name="Utdata 2 2" xfId="56093" xr:uid="{00000000-0005-0000-0000-000069DB0000}"/>
    <cellStyle name="Utdata 2 2 2" xfId="56094" xr:uid="{00000000-0005-0000-0000-00006ADB0000}"/>
    <cellStyle name="Utdata 2 2 3" xfId="56095" xr:uid="{00000000-0005-0000-0000-00006BDB0000}"/>
    <cellStyle name="Utdata 2 3" xfId="56096" xr:uid="{00000000-0005-0000-0000-00006CDB0000}"/>
    <cellStyle name="Utdata 2 4" xfId="56097" xr:uid="{00000000-0005-0000-0000-00006DDB0000}"/>
    <cellStyle name="Utdata 2 5" xfId="56098" xr:uid="{00000000-0005-0000-0000-00006EDB0000}"/>
    <cellStyle name="Utdata 2 6" xfId="56099" xr:uid="{00000000-0005-0000-0000-00006FDB0000}"/>
    <cellStyle name="Utdata 3" xfId="56100" xr:uid="{00000000-0005-0000-0000-000070DB0000}"/>
    <cellStyle name="Utdata 3 2" xfId="56101" xr:uid="{00000000-0005-0000-0000-000071DB0000}"/>
    <cellStyle name="Utdata 3 3" xfId="56102" xr:uid="{00000000-0005-0000-0000-000072DB0000}"/>
    <cellStyle name="Valuta (0)" xfId="21" xr:uid="{00000000-0005-0000-0000-000073DB0000}"/>
    <cellStyle name="Valuta (0) 2" xfId="121" xr:uid="{00000000-0005-0000-0000-000074DB0000}"/>
    <cellStyle name="Valuta (0) 3" xfId="122" xr:uid="{00000000-0005-0000-0000-000075DB0000}"/>
    <cellStyle name="Valuta (0) 4" xfId="8916" xr:uid="{00000000-0005-0000-0000-000076DB0000}"/>
    <cellStyle name="Valuta (0) 5" xfId="56103" xr:uid="{00000000-0005-0000-0000-000077DB0000}"/>
    <cellStyle name="Valuta (0)_Axess data" xfId="145" xr:uid="{00000000-0005-0000-0000-000078DB0000}"/>
    <cellStyle name="Valuta 2" xfId="56104" xr:uid="{00000000-0005-0000-0000-000079DB0000}"/>
    <cellStyle name="Varningstext 2" xfId="56109" xr:uid="{00000000-0005-0000-0000-00007FDB0000}"/>
    <cellStyle name="Varningstext 2 2" xfId="56110" xr:uid="{00000000-0005-0000-0000-000080DB0000}"/>
    <cellStyle name="Varningstext 2 3" xfId="56111" xr:uid="{00000000-0005-0000-0000-000081DB0000}"/>
    <cellStyle name="Varningstext 2 4" xfId="56112" xr:uid="{00000000-0005-0000-0000-000082DB0000}"/>
    <cellStyle name="Varningstext 2 5" xfId="56113" xr:uid="{00000000-0005-0000-0000-000083DB0000}"/>
    <cellStyle name="Warning Text" xfId="74" builtinId="11" customBuiltin="1"/>
    <cellStyle name="Warning Text 2" xfId="56105" xr:uid="{00000000-0005-0000-0000-00007ADB0000}"/>
    <cellStyle name="Warning Text 3" xfId="56106" xr:uid="{00000000-0005-0000-0000-00007BDB0000}"/>
    <cellStyle name="Warning Text 4" xfId="56107" xr:uid="{00000000-0005-0000-0000-00007CDB0000}"/>
    <cellStyle name="Warning Text 5" xfId="56108" xr:uid="{00000000-0005-0000-0000-00007DDB0000}"/>
    <cellStyle name="x" xfId="22" xr:uid="{00000000-0005-0000-0000-000084DB0000}"/>
    <cellStyle name="x_Tabell 6a K" xfId="26491" xr:uid="{00000000-0005-0000-0000-000085DB0000}"/>
    <cellStyle name="桁区切り [0.00]_municipalies_in_sweden" xfId="23" xr:uid="{00000000-0005-0000-0000-000086DB0000}"/>
    <cellStyle name="桁区切り_municipalies_in_sweden" xfId="24" xr:uid="{00000000-0005-0000-0000-000087DB0000}"/>
    <cellStyle name="標準_municipalies_in_sweden" xfId="25" xr:uid="{00000000-0005-0000-0000-000088DB0000}"/>
    <cellStyle name="通貨 [0.00]_municipalies_in_sweden" xfId="26" xr:uid="{00000000-0005-0000-0000-000089DB0000}"/>
    <cellStyle name="通貨_municipalies_in_sweden" xfId="27" xr:uid="{00000000-0005-0000-0000-00008ADB0000}"/>
  </cellStyles>
  <dxfs count="7">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339933"/>
      <color rgb="FFFFFFFF"/>
      <color rgb="FFFFFF00"/>
      <color rgb="FFE2E2E2"/>
      <color rgb="FF000000"/>
      <color rgb="FF8AE6A6"/>
      <color rgb="FFC43328"/>
      <color rgb="FFFDFDFD"/>
      <color rgb="FFB95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externalLink" Target="externalLinks/externalLink1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3" Type="http://schemas.openxmlformats.org/officeDocument/2006/relationships/externalLink" Target="externalLinks/externalLink1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1.xml"/><Relationship Id="rId54"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76202</xdr:colOff>
      <xdr:row>1</xdr:row>
      <xdr:rowOff>104775</xdr:rowOff>
    </xdr:from>
    <xdr:to>
      <xdr:col>2</xdr:col>
      <xdr:colOff>857648</xdr:colOff>
      <xdr:row>3</xdr:row>
      <xdr:rowOff>161924</xdr:rowOff>
    </xdr:to>
    <xdr:pic>
      <xdr:nvPicPr>
        <xdr:cNvPr id="2" name="Picture 1" descr="Logotyp">
          <a:extLst>
            <a:ext uri="{FF2B5EF4-FFF2-40B4-BE49-F238E27FC236}">
              <a16:creationId xmlns:a16="http://schemas.microsoft.com/office/drawing/2014/main" id="{393EC3D2-6A0D-4AA5-B568-D2E7854166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2902" y="295275"/>
          <a:ext cx="1391046" cy="4381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iskkoll\Styrelse\Styrutsk-99\Styrutskickokt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SRM_No2\Reports\2002\2002-12\Subs_11_02121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ab\dfs\d_finsto\MIDDLE%20OFFICE\Riskuppf&#246;ljning\Likviditetsrisk_LCR\WSS\FI_WSS_LCR_v1_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bab\dfs\d_finsto\PROJEKT%20GEMENSAMT\SOB\Reporting\Standard\Outstanding_Bonds\Outstanding_WSS_yyyy-mm.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bab\dfs\LoKupp\DOLLAR.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sbab.ad\dfs-g\Enheter\Risk\Common\Grupper\Kapital\Pelare%203\EBA%20DATAHUB%20PROJEKT%20ELIAS\esg\esg_rapport_2025-06-30_Konsoliderad%20ver3.xlsx" TargetMode="External"/><Relationship Id="rId1" Type="http://schemas.openxmlformats.org/officeDocument/2006/relationships/externalLinkPath" Target="/Enheter/Risk/Common/Grupper/Kapital/Pelare%203/EBA%20DATAHUB%20PROJEKT%20ELIAS/esg/esg_rapport_2025-06-30_Konsoliderad%20ver3.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LP_Int_Funding_2"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otprisk\1999\9910\oktswap%20efter%20&#228;ndring%20coll%20+%20ban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_FIN_TRAD\DT_Likviditetsrisk\Likviditetssportfolj\Portf&#246;ljadministration\LP_FK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VBEN\AppData\Local\Microsoft\Windows\INetCache\Content.Outlook\KIRQT486\Annex%20I%20-%20Templates%20for%20ESG%20prudential%20disclosures%20With%20Dat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bab\dfs\d_finsto\PROJEKT%20GEMENSAMT\SOB\Reporting_new\wss_New_yyyy-mm.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bab\dfs\d_finsto\_FIN_TRAD\DT_Likviditetsrisk\Likviditetssportfolj\Portf&#246;ljadministration\Amo_planer\Month\Amorteringar_121130_RMBS_FK_BLMRG.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bab.ad\network-resources\Basel%20III\03%20ASSET%20ENCUMBRANCE\141113%20AE_Export_v.1.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bab\dfs\Middle%20Office\Noter\Not_swapa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amp;Resultat "/>
      <sheetName val="Gap-analys"/>
      <sheetName val="Kreditrisk"/>
      <sheetName val="Upplåning"/>
      <sheetName val="Sheet3"/>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ntrol"/>
      <sheetName val="Urval"/>
      <sheetName val="PB-block"/>
      <sheetName val="Objekt"/>
      <sheetName val="Lån"/>
      <sheetName val="Avtalspart"/>
      <sheetName val="Tabell-grupp"/>
      <sheetName val="Moodys"/>
      <sheetName val="Summary"/>
      <sheetName val="Analysis"/>
      <sheetName val="C-LTV-Object_SBAB"/>
      <sheetName val="LTV"/>
      <sheetName val="LTV_s_e"/>
      <sheetName val="Age"/>
      <sheetName val="Rem term"/>
      <sheetName val="LoanSize"/>
      <sheetName val="LoanSizeEur"/>
      <sheetName val="Paym freq"/>
      <sheetName val="Paym meth"/>
      <sheetName val="Repayment"/>
      <sheetName val="CommSize"/>
      <sheetName val="Origination"/>
      <sheetName val="Maturity-year"/>
      <sheetName val="InterestRate"/>
      <sheetName val="County"/>
      <sheetName val="Kommun"/>
      <sheetName val="PropValue"/>
      <sheetName val="Maturity-15"/>
      <sheetName val="Maturity-8"/>
      <sheetName val="Vikt loptid"/>
      <sheetName val="RangNames"/>
      <sheetName val="Sheet6"/>
      <sheetName val="Sheet7"/>
      <sheetName val="Sheet8"/>
      <sheetName val="Rem_term"/>
      <sheetName val="Paym_freq"/>
      <sheetName val="Paym_meth"/>
      <sheetName val="Vikt_loptid"/>
    </sheetNames>
    <sheetDataSet>
      <sheetData sheetId="0"/>
      <sheetData sheetId="1"/>
      <sheetData sheetId="2">
        <row r="10">
          <cell r="A10" t="str">
            <v>5690_1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ky"/>
      <sheetName val="Maturity"/>
      <sheetName val="README"/>
      <sheetName val="Main"/>
      <sheetName val="Projection_new"/>
      <sheetName val="Proj_sim"/>
      <sheetName val="Quick_sum"/>
      <sheetName val="Repo_Sum_daily"/>
      <sheetName val="Sum_Grand_SEK"/>
      <sheetName val="Sum_Grand_EUR"/>
      <sheetName val="Sum_Grand_USD"/>
      <sheetName val="Sum_Grand_Oth"/>
      <sheetName val="Sum_Grand_Tot"/>
      <sheetName val="H  LCR, FFFS 2012_6"/>
      <sheetName val="Sum_Tot"/>
      <sheetName val="Funding_forfall"/>
      <sheetName val="LCR-graph"/>
      <sheetName val="Scenario"/>
      <sheetName val="Cash_Sim_1"/>
      <sheetName val="Input_Misc"/>
      <sheetName val="Misc"/>
      <sheetName val="LP_Balance_Curr"/>
      <sheetName val="Repo_Sum"/>
      <sheetName val="RepoFin_flow"/>
      <sheetName val="RepoFin_flow_prin"/>
      <sheetName val="RepoPla_flow"/>
      <sheetName val="RepoPla_flow_prin"/>
      <sheetName val="Liab_SBAB_flow"/>
      <sheetName val="Liab_SBAB_flow_prin"/>
      <sheetName val="Liab_SCBC_flow"/>
      <sheetName val="Liab_SCBC_flow_prin"/>
      <sheetName val="Derivat_flow"/>
      <sheetName val="LP_L1_flow"/>
      <sheetName val="LP_L2_flow"/>
      <sheetName val="RMBS_flow"/>
      <sheetName val="Cash_Repo"/>
      <sheetName val="Cash_Repo_prin"/>
      <sheetName val="Cash_Liab"/>
      <sheetName val="Cash_Liab_prin"/>
      <sheetName val="Cash_Derivatives"/>
      <sheetName val="Cash_LP"/>
      <sheetName val="Reserv_LP"/>
      <sheetName val="wss_reserv_ST_Fwd"/>
      <sheetName val="Eligible"/>
      <sheetName val="Cash_SBAB_Liab"/>
      <sheetName val="Cash_Short"/>
      <sheetName val="Cash_SCBC"/>
      <sheetName val="Reserv_Balance"/>
      <sheetName val="RMBS_Flow_LCR"/>
      <sheetName val="LP_Balance_period"/>
      <sheetName val="Swap_flow"/>
      <sheetName val="Liab_flow_cert"/>
      <sheetName val="Flow_SCBC"/>
      <sheetName val="wss_reserv"/>
      <sheetName val="wss_repor"/>
      <sheetName val="wss_kassafloden"/>
      <sheetName val="wss_Instrument"/>
      <sheetName val="Sheet2"/>
      <sheetName val="Kassafloden"/>
      <sheetName val="Historik"/>
      <sheetName val="Control"/>
      <sheetName val="Control_F_Rep"/>
      <sheetName val="Check_Instr"/>
      <sheetName val="Control_Issues"/>
      <sheetName val="Indata instrument"/>
      <sheetName val="Projection_1"/>
      <sheetName val="Sheet1"/>
      <sheetName val="wws_Instrument"/>
    </sheetNames>
    <sheetDataSet>
      <sheetData sheetId="0"/>
      <sheetData sheetId="1"/>
      <sheetData sheetId="2"/>
      <sheetData sheetId="3">
        <row r="31">
          <cell r="A31" t="str">
            <v>Rapporteringsdatum</v>
          </cell>
        </row>
        <row r="32">
          <cell r="A32" t="str">
            <v>2016-08-04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l_Soft"/>
      <sheetName val="Main"/>
      <sheetName val="Wss_EMTN"/>
      <sheetName val="Wss_BENCH"/>
      <sheetName val="Wss_REPO"/>
      <sheetName val="Repos"/>
      <sheetName val="Input_Templ_EMTN"/>
      <sheetName val="Input_Templ_Bench"/>
      <sheetName val="Input_Templ_Repo"/>
      <sheetName val="OCB_Templ"/>
      <sheetName val="OCB_Bonds"/>
      <sheetName val="ECBC_Templ"/>
      <sheetName val="ECBC_Input"/>
      <sheetName val="Just_EMNT"/>
      <sheetName val="Maturity_month"/>
      <sheetName val="Maturity"/>
      <sheetName val="Mat_Hist"/>
      <sheetName val="OCB_2015-12"/>
      <sheetName val="OCB_2015-11"/>
      <sheetName val="OCB_2015-10"/>
      <sheetName val="OCB_2015-09"/>
      <sheetName val="OCB_2015-08"/>
      <sheetName val="OCB_2015-07"/>
      <sheetName val="OCB_2015-06"/>
      <sheetName val="OCB_2015-05"/>
      <sheetName val="OCB_2015-04"/>
      <sheetName val="OCB_2015-03"/>
      <sheetName val="OCB_2015-02"/>
      <sheetName val="OCB_2015-01"/>
      <sheetName val="OCB_2014-12"/>
      <sheetName val="OCB_2014-11"/>
      <sheetName val="OCB_2014-10"/>
      <sheetName val="OCB_2014-09"/>
      <sheetName val="OCB_2014-08"/>
      <sheetName val="OCB_2014-07"/>
      <sheetName val="OCB_2014-06"/>
      <sheetName val="OCB_2014-05"/>
      <sheetName val="OCB_2014-04"/>
      <sheetName val="OCB_2014-03"/>
      <sheetName val="OCB_2014-02"/>
      <sheetName val="OCB_2014-01"/>
      <sheetName val="OCB_2013-12"/>
      <sheetName val="OCB_2013-11"/>
      <sheetName val="OCB_2013-10"/>
      <sheetName val="OCB_2013-09"/>
      <sheetName val="OCB_2013-08"/>
      <sheetName val="OCB_2013-07"/>
      <sheetName val="OCB_2013-06"/>
      <sheetName val="OCB_2013-05"/>
      <sheetName val="OCB_2013-04"/>
      <sheetName val="OCB_2013-03"/>
      <sheetName val="OCB_2013-02"/>
      <sheetName val="OCB_2013-01"/>
      <sheetName val="OCB_2012-12"/>
      <sheetName val="OCB_2012-11"/>
      <sheetName val="OCB_2012-10"/>
      <sheetName val="OCB_2012-09"/>
      <sheetName val="OCB_2012-08"/>
      <sheetName val="OCB_2012-07"/>
      <sheetName val="OCB_2012-06"/>
      <sheetName val="OCB_2012-05"/>
      <sheetName val="OCB_2012-04"/>
      <sheetName val="OCB_2012-03"/>
      <sheetName val="OCB_2012-02"/>
      <sheetName val="OCB_2012-01"/>
      <sheetName val="OCB_2011-12"/>
      <sheetName val="OCB_2011-11"/>
      <sheetName val="OCB_2011-10"/>
      <sheetName val="OCB_2011-09"/>
      <sheetName val="OCB_2011-08"/>
      <sheetName val="OCB_2011-07"/>
      <sheetName val="OCB_2011-06"/>
      <sheetName val="OCB_2011-05"/>
      <sheetName val="OCB_2011-04"/>
      <sheetName val="OCB_2011-03"/>
      <sheetName val="OCB_2011-02"/>
      <sheetName val="OCB_2011-01"/>
      <sheetName val="OCB_2010-12"/>
      <sheetName val="OCB_2010-11"/>
      <sheetName val="OCB_2010-10"/>
      <sheetName val="OCB_2010-09"/>
      <sheetName val="OCB_2010-08"/>
      <sheetName val="OCB_2010-07"/>
      <sheetName val="OCB_2010-06"/>
      <sheetName val="OCB_2010-05"/>
      <sheetName val="OCB_2010-04"/>
      <sheetName val="OCB_2010-03"/>
      <sheetName val="OCB_2010-02"/>
      <sheetName val="OCB_2010-01"/>
      <sheetName val="OCB_2009-12"/>
      <sheetName val="OCB_2009-11"/>
      <sheetName val="OCB_2009-10"/>
      <sheetName val="OCB_2009-09"/>
      <sheetName val="OCB_2009-08"/>
      <sheetName val="OCB_2009-07"/>
      <sheetName val="OCB_2009-06"/>
      <sheetName val="OCB_2009-05"/>
      <sheetName val="OCB_2009-04"/>
      <sheetName val="OCB_2009-03"/>
      <sheetName val="Misc"/>
      <sheetName val="Sheet6"/>
      <sheetName val="Sheet7"/>
      <sheetName val="Sheet8"/>
    </sheetNames>
    <sheetDataSet>
      <sheetData sheetId="0"/>
      <sheetData sheetId="1">
        <row r="11">
          <cell r="B11">
            <v>42369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ata_graf"/>
      <sheetName val="Tidsficka"/>
      <sheetName val="Maturity"/>
      <sheetName val="Maturity-day"/>
      <sheetName val="IntAdj-week"/>
      <sheetName val="IntAdj-day"/>
      <sheetName val="Chart1"/>
      <sheetName val="Risk"/>
      <sheetName val="SimChart"/>
      <sheetName val="Sim 117"/>
      <sheetName val="Indata-swap"/>
      <sheetName val="Indata-finansi"/>
      <sheetName val="Indata-termin"/>
      <sheetName val="Ofinswap svansfin"/>
      <sheetName val="SRM_040119"/>
      <sheetName val="Cert ff"/>
      <sheetName val="Valutakurs"/>
      <sheetName val="Terminsavrop"/>
      <sheetName val="Swappar strategisk risk"/>
      <sheetName val="Paketerade"/>
      <sheetName val="MORFUN"/>
      <sheetName val="DOLLAR"/>
      <sheetName val="EURO"/>
      <sheetName val="Sheet2"/>
      <sheetName val="Bla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
          <cell r="A9">
            <v>37909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nnex XXXIX - Index"/>
      <sheetName val="Qualitative-Environmental risk"/>
      <sheetName val="Qualitative-Social risk"/>
      <sheetName val="Qualitative-Governance risk"/>
      <sheetName val="1.CC Transition risk-Banking b."/>
      <sheetName val="2.CC Trans-BB.RE collateral"/>
      <sheetName val="3.CC Trans-BB.alignment metrics"/>
      <sheetName val="4.CC Transition-toppollutcomp"/>
      <sheetName val="6. Summary GAR "/>
      <sheetName val="5.CC Physical risk"/>
      <sheetName val="7.Mitigating actions-GAR assets"/>
      <sheetName val="8.Mitigating actions - GAR %"/>
      <sheetName val="8.Mitigating actions - GAR Valu"/>
      <sheetName val="9.Mitigating actions-BTAR"/>
      <sheetName val="10.Other mitigating actions"/>
      <sheetName val="sheet_1_data"/>
      <sheetName val="sheet_2_data"/>
      <sheetName val="sheet_5_data"/>
      <sheetName val="sheet_7_data"/>
      <sheetName val="sheet_7_finrep_data"/>
      <sheetName val="sheet_9_data"/>
      <sheetName val="sheet_10_bond"/>
      <sheetName val="sheet_10_data"/>
      <sheetName val="balansjustering"/>
      <sheetName val="balansjustering_169009"/>
      <sheetName val="balansjustering_169640"/>
      <sheetName val="flow_data"/>
    </sheetNames>
    <sheetDataSet>
      <sheetData sheetId="0" refreshError="1"/>
      <sheetData sheetId="1" refreshError="1"/>
      <sheetData sheetId="2" refreshError="1"/>
      <sheetData sheetId="3" refreshError="1"/>
      <sheetData sheetId="4">
        <row r="8">
          <cell r="B8">
            <v>3</v>
          </cell>
        </row>
        <row r="9">
          <cell r="B9">
            <v>4</v>
          </cell>
        </row>
        <row r="10">
          <cell r="B10">
            <v>5</v>
          </cell>
        </row>
        <row r="11">
          <cell r="B11">
            <v>6</v>
          </cell>
        </row>
        <row r="12">
          <cell r="B12">
            <v>7</v>
          </cell>
        </row>
        <row r="13">
          <cell r="B13">
            <v>8</v>
          </cell>
        </row>
        <row r="14">
          <cell r="B14">
            <v>9</v>
          </cell>
        </row>
        <row r="15">
          <cell r="B15">
            <v>10</v>
          </cell>
        </row>
        <row r="16">
          <cell r="B16">
            <v>11</v>
          </cell>
        </row>
        <row r="17">
          <cell r="B17">
            <v>12</v>
          </cell>
        </row>
        <row r="18">
          <cell r="B18">
            <v>13</v>
          </cell>
        </row>
        <row r="19">
          <cell r="B19">
            <v>14</v>
          </cell>
        </row>
        <row r="20">
          <cell r="B20">
            <v>15</v>
          </cell>
        </row>
        <row r="21">
          <cell r="B21">
            <v>16</v>
          </cell>
        </row>
        <row r="22">
          <cell r="B22">
            <v>17</v>
          </cell>
        </row>
        <row r="23">
          <cell r="B23">
            <v>18</v>
          </cell>
        </row>
        <row r="24">
          <cell r="B24">
            <v>19</v>
          </cell>
        </row>
        <row r="25">
          <cell r="B25">
            <v>20</v>
          </cell>
        </row>
        <row r="26">
          <cell r="B26">
            <v>21</v>
          </cell>
        </row>
        <row r="27">
          <cell r="B27">
            <v>22</v>
          </cell>
        </row>
        <row r="28">
          <cell r="B28">
            <v>23</v>
          </cell>
        </row>
        <row r="29">
          <cell r="B29">
            <v>24</v>
          </cell>
        </row>
        <row r="30">
          <cell r="B30">
            <v>25</v>
          </cell>
        </row>
        <row r="31">
          <cell r="B31">
            <v>26</v>
          </cell>
        </row>
        <row r="32">
          <cell r="B32">
            <v>27</v>
          </cell>
        </row>
        <row r="33">
          <cell r="B33">
            <v>28</v>
          </cell>
        </row>
        <row r="34">
          <cell r="B34">
            <v>29</v>
          </cell>
        </row>
        <row r="35">
          <cell r="B35">
            <v>30</v>
          </cell>
        </row>
        <row r="36">
          <cell r="B36">
            <v>31</v>
          </cell>
        </row>
        <row r="37">
          <cell r="B37">
            <v>32</v>
          </cell>
        </row>
        <row r="38">
          <cell r="B38">
            <v>33</v>
          </cell>
        </row>
        <row r="41">
          <cell r="B41">
            <v>36</v>
          </cell>
        </row>
        <row r="42">
          <cell r="B42">
            <v>37</v>
          </cell>
        </row>
        <row r="43">
          <cell r="B43">
            <v>38</v>
          </cell>
        </row>
        <row r="44">
          <cell r="B44">
            <v>39</v>
          </cell>
        </row>
        <row r="47">
          <cell r="B47">
            <v>42</v>
          </cell>
        </row>
        <row r="49">
          <cell r="B49">
            <v>44</v>
          </cell>
        </row>
        <row r="53">
          <cell r="C53" t="str">
            <v>H.51 - Air transport</v>
          </cell>
        </row>
        <row r="55">
          <cell r="B55">
            <v>50</v>
          </cell>
        </row>
        <row r="56">
          <cell r="B56">
            <v>51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t="str">
            <v>gross_carrying_amount</v>
          </cell>
          <cell r="C1" t="str">
            <v>y_led</v>
          </cell>
          <cell r="D1" t="str">
            <v>CCM</v>
          </cell>
          <cell r="J1" t="str">
            <v>GHG</v>
          </cell>
          <cell r="P1" t="str">
            <v>weighted_gross</v>
          </cell>
        </row>
        <row r="2">
          <cell r="B2">
            <v>143502480562</v>
          </cell>
          <cell r="C2">
            <v>52</v>
          </cell>
          <cell r="D2">
            <v>162778829.861642</v>
          </cell>
          <cell r="J2">
            <v>138603706316.82999</v>
          </cell>
          <cell r="P2">
            <v>259081837330.405</v>
          </cell>
        </row>
        <row r="3">
          <cell r="B3">
            <v>9994015761.4099998</v>
          </cell>
          <cell r="C3">
            <v>52</v>
          </cell>
          <cell r="D3">
            <v>0</v>
          </cell>
          <cell r="J3">
            <v>9529023199.0799999</v>
          </cell>
          <cell r="P3">
            <v>66707775876.592499</v>
          </cell>
        </row>
        <row r="4">
          <cell r="B4">
            <v>381260749.58999997</v>
          </cell>
          <cell r="C4">
            <v>55</v>
          </cell>
          <cell r="D4">
            <v>0</v>
          </cell>
          <cell r="J4">
            <v>379658110.58999997</v>
          </cell>
          <cell r="P4">
            <v>650281053.92333305</v>
          </cell>
        </row>
        <row r="5">
          <cell r="B5">
            <v>431253509</v>
          </cell>
          <cell r="C5">
            <v>49</v>
          </cell>
          <cell r="D5">
            <v>0</v>
          </cell>
          <cell r="J5">
            <v>431253509</v>
          </cell>
          <cell r="P5">
            <v>21490799865.16666</v>
          </cell>
        </row>
        <row r="6">
          <cell r="B6">
            <v>7220057.1100000003</v>
          </cell>
          <cell r="C6">
            <v>52</v>
          </cell>
          <cell r="D6">
            <v>0</v>
          </cell>
          <cell r="J6">
            <v>7220057.1100000003</v>
          </cell>
          <cell r="P6">
            <v>80623971.061665997</v>
          </cell>
        </row>
        <row r="7">
          <cell r="B7">
            <v>872907323.98000002</v>
          </cell>
          <cell r="C7">
            <v>49</v>
          </cell>
          <cell r="D7">
            <v>0</v>
          </cell>
          <cell r="J7">
            <v>0</v>
          </cell>
          <cell r="P7">
            <v>325577825.31333297</v>
          </cell>
        </row>
        <row r="8">
          <cell r="B8">
            <v>129045071.44</v>
          </cell>
          <cell r="C8">
            <v>52</v>
          </cell>
          <cell r="D8">
            <v>22385757</v>
          </cell>
          <cell r="J8">
            <v>118278962.47</v>
          </cell>
          <cell r="P8">
            <v>6441044944.6091661</v>
          </cell>
        </row>
        <row r="9">
          <cell r="B9">
            <v>555006458</v>
          </cell>
          <cell r="C9">
            <v>41</v>
          </cell>
          <cell r="D9">
            <v>0</v>
          </cell>
          <cell r="J9">
            <v>0</v>
          </cell>
          <cell r="P9">
            <v>27657821823.66666</v>
          </cell>
        </row>
        <row r="10">
          <cell r="B10">
            <v>22000092</v>
          </cell>
          <cell r="C10">
            <v>41</v>
          </cell>
          <cell r="D10">
            <v>0</v>
          </cell>
          <cell r="J10">
            <v>0</v>
          </cell>
          <cell r="P10">
            <v>62333594</v>
          </cell>
        </row>
        <row r="11">
          <cell r="B11">
            <v>27983074.440000001</v>
          </cell>
          <cell r="C11">
            <v>43</v>
          </cell>
          <cell r="D11">
            <v>0</v>
          </cell>
          <cell r="J11">
            <v>27983074.440000001</v>
          </cell>
          <cell r="P11">
            <v>79285377.579999998</v>
          </cell>
        </row>
        <row r="12">
          <cell r="B12">
            <v>837391.25</v>
          </cell>
          <cell r="C12">
            <v>55</v>
          </cell>
          <cell r="D12">
            <v>0</v>
          </cell>
          <cell r="J12">
            <v>0</v>
          </cell>
          <cell r="P12">
            <v>10676738.4375</v>
          </cell>
        </row>
        <row r="13">
          <cell r="B13">
            <v>10344457</v>
          </cell>
          <cell r="C13">
            <v>35</v>
          </cell>
          <cell r="D13">
            <v>0</v>
          </cell>
          <cell r="J13">
            <v>10344457</v>
          </cell>
          <cell r="P13">
            <v>513774697.66666597</v>
          </cell>
        </row>
        <row r="14">
          <cell r="B14">
            <v>526308825.10000002</v>
          </cell>
          <cell r="C14">
            <v>54</v>
          </cell>
          <cell r="D14">
            <v>0</v>
          </cell>
          <cell r="J14">
            <v>526308825.10000002</v>
          </cell>
          <cell r="P14">
            <v>1141383727.9416659</v>
          </cell>
        </row>
        <row r="15">
          <cell r="B15">
            <v>505555456.05000001</v>
          </cell>
          <cell r="C15">
            <v>49</v>
          </cell>
          <cell r="D15">
            <v>0</v>
          </cell>
          <cell r="J15">
            <v>505555456.05000001</v>
          </cell>
          <cell r="P15">
            <v>1332390490.916666</v>
          </cell>
        </row>
        <row r="16">
          <cell r="B16">
            <v>30838913.329999998</v>
          </cell>
          <cell r="C16">
            <v>35</v>
          </cell>
          <cell r="D16">
            <v>0</v>
          </cell>
          <cell r="J16">
            <v>30838913.329999998</v>
          </cell>
          <cell r="P16">
            <v>43212157.205833003</v>
          </cell>
        </row>
        <row r="17">
          <cell r="B17">
            <v>7083747527.1899996</v>
          </cell>
          <cell r="C17">
            <v>52</v>
          </cell>
          <cell r="D17">
            <v>135660000</v>
          </cell>
          <cell r="J17">
            <v>3726369165.0599999</v>
          </cell>
          <cell r="P17">
            <v>8770695810.1891651</v>
          </cell>
        </row>
        <row r="18">
          <cell r="B18">
            <v>3334860.29</v>
          </cell>
          <cell r="C18">
            <v>2</v>
          </cell>
          <cell r="D18">
            <v>0</v>
          </cell>
          <cell r="J18">
            <v>576147.63</v>
          </cell>
          <cell r="P18">
            <v>3334860.29</v>
          </cell>
        </row>
        <row r="19">
          <cell r="B19">
            <v>3271668661.5799999</v>
          </cell>
          <cell r="C19">
            <v>52</v>
          </cell>
          <cell r="D19">
            <v>0</v>
          </cell>
          <cell r="J19">
            <v>2990757484.5799999</v>
          </cell>
          <cell r="P19">
            <v>162638194429.11749</v>
          </cell>
        </row>
        <row r="20">
          <cell r="B20">
            <v>64227247.979999997</v>
          </cell>
          <cell r="C20">
            <v>52</v>
          </cell>
          <cell r="D20">
            <v>0</v>
          </cell>
          <cell r="J20">
            <v>64227247.979999997</v>
          </cell>
          <cell r="P20">
            <v>408532666.97666597</v>
          </cell>
        </row>
        <row r="21">
          <cell r="B21">
            <v>49505337</v>
          </cell>
          <cell r="C21">
            <v>55</v>
          </cell>
          <cell r="D21">
            <v>0</v>
          </cell>
          <cell r="J21">
            <v>49499641</v>
          </cell>
          <cell r="P21">
            <v>30585437.416666001</v>
          </cell>
        </row>
        <row r="22">
          <cell r="B22">
            <v>724071395</v>
          </cell>
          <cell r="C22">
            <v>41</v>
          </cell>
          <cell r="D22">
            <v>0</v>
          </cell>
          <cell r="J22">
            <v>420478895</v>
          </cell>
          <cell r="P22">
            <v>825268895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P_Int_Funding_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t-netto"/>
      <sheetName val="jp morg991031"/>
      <sheetName val="Anders 991031"/>
      <sheetName val="Stor Expon 9906"/>
      <sheetName val="Kapitaltäckn rapp."/>
      <sheetName val="Indata Kapt"/>
      <sheetName val="Axess data"/>
      <sheetName val="Motpartsrisk"/>
      <sheetName val="Placerings Risk"/>
      <sheetName val="Kreditrisk"/>
      <sheetName val="Motpartsriskny"/>
      <sheetName val="Motparrisk S &amp; P"/>
      <sheetName val="Motparrisk S &amp; Pnyför 990831"/>
      <sheetName val="Förändringar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P_Background"/>
      <sheetName val="Original_Balance"/>
      <sheetName val="Calc"/>
      <sheetName val="Main"/>
      <sheetName val="LP_Output"/>
      <sheetName val="LP_Deals"/>
      <sheetName val="Originator"/>
      <sheetName val="LP_SCBC_Coll"/>
      <sheetName val="LP_Summary"/>
      <sheetName val="LP_Amortisations"/>
      <sheetName val="LP_CB_Repa"/>
      <sheetName val="A_Spread_RMBS"/>
      <sheetName val="Chart1"/>
      <sheetName val="Chart RMBS Balance"/>
      <sheetName val="Chart RMBS Red Yrs"/>
      <sheetName val="LP_Amort_Month"/>
      <sheetName val="Switchkostn"/>
      <sheetName val="FK_Keyfig"/>
      <sheetName val="FK_Cashflows"/>
      <sheetName val="FK_Delivery"/>
      <sheetName val="FK_Cashflows_fund"/>
      <sheetName val="FK_Collateral"/>
      <sheetName val="FK_Result"/>
      <sheetName val="FX_Blo"/>
      <sheetName val="Blo_Price"/>
      <sheetName val="Input_Lehman"/>
      <sheetName val="Bloomberg-info"/>
      <sheetName val="RMBS_All_Tranch"/>
      <sheetName val="Temp"/>
      <sheetName val="LP_Analys-Rating"/>
      <sheetName val="Clearing_house"/>
      <sheetName val="CB_Analys-Rating"/>
      <sheetName val="RMBS_Analys-1_Tranch"/>
      <sheetName val="RMBS_Analys-2_Tranch"/>
      <sheetName val="RMBS_Analys-3_Tranch"/>
      <sheetName val="RB_Securities"/>
      <sheetName val="Godkända Säk ECB"/>
      <sheetName val="sWAP_Securities"/>
      <sheetName val="LP_Amort_switch"/>
      <sheetName val="LP_Amort_Diff_spec"/>
      <sheetName val="LP_Switch_Diff"/>
      <sheetName val="LP_Switch_Diff_date"/>
      <sheetName val="LP_Switch_Diff_0403"/>
      <sheetName val="LP_Switch_Diff_date_0410"/>
      <sheetName val="FK Facility"/>
      <sheetName val="LP Instruments"/>
      <sheetName val="Temp_isin"/>
      <sheetName val="Principal_daily_curr"/>
      <sheetName val="Principal_daily_instr"/>
      <sheetName val="Package_Result"/>
      <sheetName val="Cash-flow int"/>
      <sheetName val="Cash-Ff_int_aff"/>
      <sheetName val="Snittlöptid"/>
      <sheetName val="Sheet7"/>
      <sheetName val="jmf_diff"/>
      <sheetName val="Sheet1"/>
      <sheetName val="Sheet2"/>
      <sheetName val="jmf_Portfölj"/>
      <sheetName val="Bloomberg-info (2)"/>
      <sheetName val="LP_Int_Funding"/>
      <sheetName val="Sheet3"/>
      <sheetName val="Godkända Säk RB"/>
    </sheetNames>
    <sheetDataSet>
      <sheetData sheetId="0"/>
      <sheetData sheetId="1"/>
      <sheetData sheetId="2" refreshError="1"/>
      <sheetData sheetId="3" refreshError="1"/>
      <sheetData sheetId="4" refreshError="1"/>
      <sheetData sheetId="5" refreshError="1"/>
      <sheetData sheetId="6"/>
      <sheetData sheetId="7"/>
      <sheetData sheetId="8" refreshError="1"/>
      <sheetData sheetId="9" refreshError="1"/>
      <sheetData sheetId="10"/>
      <sheetData sheetId="11"/>
      <sheetData sheetId="12" refreshError="1"/>
      <sheetData sheetId="13" refreshError="1"/>
      <sheetData sheetId="14" refreshError="1"/>
      <sheetData sheetId="15"/>
      <sheetData sheetId="16"/>
      <sheetData sheetId="17"/>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ex XXXIX - Index"/>
      <sheetName val="Qualitative-Environmental risk"/>
      <sheetName val="Qualitative-Social risk"/>
      <sheetName val="Qualitative-Governance risk"/>
      <sheetName val="Template_1_Data"/>
      <sheetName val="1.CC Transition risk-Banking b."/>
      <sheetName val="2.CC Trans-BB.RE collateral"/>
      <sheetName val="3.CC Trans-BB.alignment metrics"/>
      <sheetName val="4.CC Transition-toppollutcomp"/>
      <sheetName val="5.CC Physical risk"/>
      <sheetName val="6. Summary GAR "/>
      <sheetName val="7.Mitigating actions-GAR assets"/>
      <sheetName val="8.Mitigating actions - GAR %"/>
      <sheetName val="9.Mitigating actions-BTAR"/>
      <sheetName val="10.Other mitigating actions"/>
    </sheetNames>
    <sheetDataSet>
      <sheetData sheetId="0"/>
      <sheetData sheetId="1"/>
      <sheetData sheetId="2"/>
      <sheetData sheetId="3"/>
      <sheetData sheetId="4">
        <row r="1">
          <cell r="A1" t="str">
            <v>SNIKod</v>
          </cell>
          <cell r="B1" t="str">
            <v>CollateralType</v>
          </cell>
          <cell r="C1" t="str">
            <v>ECLStadium</v>
          </cell>
          <cell r="E1" t="str">
            <v>KommunRiskKlass</v>
          </cell>
          <cell r="H1" t="str">
            <v>Gross_Carrying_Amount</v>
          </cell>
          <cell r="I1" t="str">
            <v>MonthXGross</v>
          </cell>
          <cell r="J1" t="str">
            <v>Impairment</v>
          </cell>
          <cell r="K1" t="str">
            <v>WeightedMonths</v>
          </cell>
          <cell r="L1" t="str">
            <v>EPCLabel</v>
          </cell>
          <cell r="M1" t="str">
            <v>BucketNumber</v>
          </cell>
        </row>
        <row r="2">
          <cell r="A2" t="str">
            <v>Fysiker</v>
          </cell>
          <cell r="B2" t="str">
            <v>Other/no collateral</v>
          </cell>
          <cell r="C2">
            <v>2</v>
          </cell>
          <cell r="E2" t="str">
            <v>Geographical area subject to climate change physical risk - acute and chronic events</v>
          </cell>
          <cell r="H2">
            <v>345267</v>
          </cell>
          <cell r="I2">
            <v>22442355</v>
          </cell>
          <cell r="J2">
            <v>34.626388939999998</v>
          </cell>
          <cell r="K2">
            <v>65</v>
          </cell>
          <cell r="M2">
            <v>2</v>
          </cell>
        </row>
        <row r="3">
          <cell r="A3" t="str">
            <v>Fysiker</v>
          </cell>
          <cell r="B3" t="str">
            <v>Loans collateralised by residential immovable property</v>
          </cell>
          <cell r="C3">
            <v>2</v>
          </cell>
          <cell r="E3" t="str">
            <v>Geographical area not subject to climate change physical risk - acute and chronic events</v>
          </cell>
          <cell r="H3">
            <v>3979766677.5600019</v>
          </cell>
          <cell r="I3">
            <v>1782700426315.519</v>
          </cell>
          <cell r="J3">
            <v>7911966.6819743589</v>
          </cell>
          <cell r="K3">
            <v>447.94093994688507</v>
          </cell>
          <cell r="M3">
            <v>4</v>
          </cell>
        </row>
        <row r="4">
          <cell r="A4" t="str">
            <v>F.41 - Construction of buildings</v>
          </cell>
          <cell r="B4" t="str">
            <v>Loans collateralised by residential immovable property</v>
          </cell>
          <cell r="C4">
            <v>1</v>
          </cell>
          <cell r="E4" t="str">
            <v>Geographical area subject to climate change physical risk - acute and chronic events</v>
          </cell>
          <cell r="H4">
            <v>1320000</v>
          </cell>
          <cell r="I4">
            <v>253440000</v>
          </cell>
          <cell r="J4">
            <v>11.07907163</v>
          </cell>
          <cell r="K4">
            <v>192</v>
          </cell>
          <cell r="M4">
            <v>3</v>
          </cell>
        </row>
        <row r="5">
          <cell r="A5" t="str">
            <v>Fysiker</v>
          </cell>
          <cell r="B5" t="str">
            <v>Loans collateralised by residential immovable property</v>
          </cell>
          <cell r="C5">
            <v>1</v>
          </cell>
          <cell r="E5" t="str">
            <v>Geographical area not subject to climate change physical risk - acute and chronic events</v>
          </cell>
          <cell r="H5">
            <v>26234321.960000016</v>
          </cell>
          <cell r="I5">
            <v>1050928083.8600005</v>
          </cell>
          <cell r="J5">
            <v>959.5227454199993</v>
          </cell>
          <cell r="K5">
            <v>40.059281328572972</v>
          </cell>
          <cell r="M5">
            <v>1</v>
          </cell>
        </row>
        <row r="6">
          <cell r="A6" t="str">
            <v>L - Real estate activities</v>
          </cell>
          <cell r="B6" t="str">
            <v>Loans collateralised by residential immovable property</v>
          </cell>
          <cell r="C6">
            <v>1</v>
          </cell>
          <cell r="E6" t="str">
            <v>Geographical area subject to climate change physical risk - acute and chronic events</v>
          </cell>
          <cell r="H6">
            <v>64226774.890000001</v>
          </cell>
          <cell r="I6">
            <v>9872206884.8600006</v>
          </cell>
          <cell r="J6">
            <v>64569.200869780005</v>
          </cell>
          <cell r="K6">
            <v>153.70858807355569</v>
          </cell>
          <cell r="M6">
            <v>3</v>
          </cell>
        </row>
        <row r="7">
          <cell r="A7" t="str">
            <v>Fysiker</v>
          </cell>
          <cell r="B7" t="str">
            <v>Loans collateralised by residential immovable property</v>
          </cell>
          <cell r="C7">
            <v>3</v>
          </cell>
          <cell r="E7" t="str">
            <v>Geographical area not subject to climate change physical risk - acute and chronic events</v>
          </cell>
          <cell r="H7">
            <v>367974</v>
          </cell>
          <cell r="I7">
            <v>62460916</v>
          </cell>
          <cell r="J7">
            <v>8353.5621548499985</v>
          </cell>
          <cell r="K7">
            <v>169.74274269377727</v>
          </cell>
          <cell r="M7">
            <v>3</v>
          </cell>
        </row>
        <row r="8">
          <cell r="A8" t="str">
            <v>F.41 - Construction of buildings</v>
          </cell>
          <cell r="B8" t="str">
            <v>Loans collateralised by residential immovable property</v>
          </cell>
          <cell r="C8">
            <v>1</v>
          </cell>
          <cell r="E8" t="str">
            <v>Geographical area not subject to climate change physical risk - acute and chronic events</v>
          </cell>
          <cell r="H8">
            <v>86789187</v>
          </cell>
          <cell r="I8">
            <v>13704200820</v>
          </cell>
          <cell r="J8">
            <v>399797.06119909993</v>
          </cell>
          <cell r="K8">
            <v>157.90216838878789</v>
          </cell>
          <cell r="M8">
            <v>3</v>
          </cell>
        </row>
        <row r="9">
          <cell r="A9" t="str">
            <v>Fysiker</v>
          </cell>
          <cell r="B9" t="str">
            <v>Loans collateralised by residential immovable property</v>
          </cell>
          <cell r="C9">
            <v>1</v>
          </cell>
          <cell r="E9" t="str">
            <v>Geographical area not subject to climate change physical risk - acute and chronic events</v>
          </cell>
          <cell r="H9">
            <v>197434173.34000012</v>
          </cell>
          <cell r="I9">
            <v>21072067970.119991</v>
          </cell>
          <cell r="J9">
            <v>6569.0712912500185</v>
          </cell>
          <cell r="K9">
            <v>106.7295879616135</v>
          </cell>
          <cell r="M9">
            <v>2</v>
          </cell>
        </row>
        <row r="10">
          <cell r="A10" t="str">
            <v>Fysiker</v>
          </cell>
          <cell r="B10" t="str">
            <v>Loans collateralised by residential immovable property</v>
          </cell>
          <cell r="C10">
            <v>2</v>
          </cell>
          <cell r="E10" t="str">
            <v>Geographical area not subject to climate change physical risk - acute and chronic events</v>
          </cell>
          <cell r="H10">
            <v>11885651.630000003</v>
          </cell>
          <cell r="I10">
            <v>1265046387.5599995</v>
          </cell>
          <cell r="J10">
            <v>10276.738297439997</v>
          </cell>
          <cell r="K10">
            <v>106.43475233338967</v>
          </cell>
          <cell r="M10">
            <v>2</v>
          </cell>
        </row>
        <row r="11">
          <cell r="A11" t="str">
            <v>Fysiker</v>
          </cell>
          <cell r="B11" t="str">
            <v>Loans collateralised by residential immovable property</v>
          </cell>
          <cell r="C11">
            <v>1</v>
          </cell>
          <cell r="E11" t="str">
            <v>Geographical area subject to climate change physical risk - acute and chronic events</v>
          </cell>
          <cell r="H11">
            <v>125294497.79999983</v>
          </cell>
          <cell r="I11">
            <v>13902906131.889997</v>
          </cell>
          <cell r="J11">
            <v>6059.9977111399985</v>
          </cell>
          <cell r="K11">
            <v>110.96182494846965</v>
          </cell>
          <cell r="M11">
            <v>2</v>
          </cell>
        </row>
        <row r="12">
          <cell r="A12" t="str">
            <v>L - Real estate activities</v>
          </cell>
          <cell r="B12" t="str">
            <v>Loans collateralised by residential immovable property</v>
          </cell>
          <cell r="C12">
            <v>1</v>
          </cell>
          <cell r="E12" t="str">
            <v>Geographical area not subject to climate change physical risk - acute and chronic events</v>
          </cell>
          <cell r="H12">
            <v>9796503552</v>
          </cell>
          <cell r="I12">
            <v>4750434831642</v>
          </cell>
          <cell r="J12">
            <v>470396.74909606023</v>
          </cell>
          <cell r="K12">
            <v>484.91125496220309</v>
          </cell>
          <cell r="M12">
            <v>4</v>
          </cell>
        </row>
        <row r="13">
          <cell r="A13" t="str">
            <v>L - Real estate activities</v>
          </cell>
          <cell r="B13" t="str">
            <v>Loans collateralised by residential immovable property</v>
          </cell>
          <cell r="C13">
            <v>1</v>
          </cell>
          <cell r="E13" t="str">
            <v>Geographical area subject to climate change physical risk - acute and chronic events</v>
          </cell>
          <cell r="H13">
            <v>10180433751</v>
          </cell>
          <cell r="I13">
            <v>4911119698264</v>
          </cell>
          <cell r="J13">
            <v>521016.89441874024</v>
          </cell>
          <cell r="K13">
            <v>482.40770662464087</v>
          </cell>
          <cell r="M13">
            <v>4</v>
          </cell>
        </row>
        <row r="14">
          <cell r="A14" t="str">
            <v>Fysiker</v>
          </cell>
          <cell r="B14" t="str">
            <v>Other/no collateral</v>
          </cell>
          <cell r="C14">
            <v>1</v>
          </cell>
          <cell r="E14" t="str">
            <v>Geographical area not subject to climate change physical risk - acute and chronic events</v>
          </cell>
          <cell r="H14">
            <v>13256521</v>
          </cell>
          <cell r="I14">
            <v>2539874626</v>
          </cell>
          <cell r="J14">
            <v>273.65817820999996</v>
          </cell>
          <cell r="K14">
            <v>191.59435767498877</v>
          </cell>
          <cell r="M14">
            <v>3</v>
          </cell>
        </row>
        <row r="15">
          <cell r="A15" t="str">
            <v>Fysiker</v>
          </cell>
          <cell r="B15" t="str">
            <v>Loans collateralised by residential immovable property</v>
          </cell>
          <cell r="C15">
            <v>3</v>
          </cell>
          <cell r="E15" t="str">
            <v>Geographical area subject to climate change physical risk - acute and chronic events</v>
          </cell>
          <cell r="H15">
            <v>9929793</v>
          </cell>
          <cell r="I15">
            <v>4108697116</v>
          </cell>
          <cell r="J15">
            <v>256589.40983554005</v>
          </cell>
          <cell r="K15">
            <v>413.77469963371846</v>
          </cell>
          <cell r="M15">
            <v>4</v>
          </cell>
        </row>
        <row r="16">
          <cell r="A16" t="str">
            <v>L - Real estate activities</v>
          </cell>
          <cell r="B16" t="str">
            <v>Loans collateralised by residential immovable property</v>
          </cell>
          <cell r="C16">
            <v>2</v>
          </cell>
          <cell r="E16" t="str">
            <v>Geographical area not subject to climate change physical risk - acute and chronic events</v>
          </cell>
          <cell r="H16">
            <v>79409108</v>
          </cell>
          <cell r="I16">
            <v>44215389800</v>
          </cell>
          <cell r="J16">
            <v>12176.17854538</v>
          </cell>
          <cell r="K16">
            <v>556.80501788283527</v>
          </cell>
          <cell r="M16">
            <v>4</v>
          </cell>
        </row>
        <row r="17">
          <cell r="A17" t="str">
            <v>Fysiker</v>
          </cell>
          <cell r="B17" t="str">
            <v>Other/no collateral</v>
          </cell>
          <cell r="C17">
            <v>1</v>
          </cell>
          <cell r="E17" t="str">
            <v>Geographical area subject to climate change physical risk - acute and chronic events</v>
          </cell>
          <cell r="H17">
            <v>828148863.99999988</v>
          </cell>
          <cell r="I17">
            <v>369503795986.99994</v>
          </cell>
          <cell r="J17">
            <v>32045.181547849941</v>
          </cell>
          <cell r="K17">
            <v>446.18040553998753</v>
          </cell>
          <cell r="M17">
            <v>4</v>
          </cell>
        </row>
        <row r="18">
          <cell r="A18" t="str">
            <v>Fysiker</v>
          </cell>
          <cell r="B18" t="str">
            <v>Other/no collateral</v>
          </cell>
          <cell r="C18">
            <v>1</v>
          </cell>
          <cell r="E18" t="str">
            <v>Geographical area subject to climate change physical risk - acute and chronic events</v>
          </cell>
          <cell r="H18">
            <v>124015</v>
          </cell>
          <cell r="I18">
            <v>4658495</v>
          </cell>
          <cell r="J18">
            <v>1.3100918399999999</v>
          </cell>
          <cell r="K18">
            <v>37.563964036608475</v>
          </cell>
          <cell r="M18">
            <v>1</v>
          </cell>
        </row>
        <row r="19">
          <cell r="A19" t="str">
            <v>Fysiker</v>
          </cell>
          <cell r="B19" t="str">
            <v>Other/no collateral</v>
          </cell>
          <cell r="C19">
            <v>2</v>
          </cell>
          <cell r="E19" t="str">
            <v>Geographical area not subject to climate change physical risk - acute and chronic events</v>
          </cell>
          <cell r="H19">
            <v>893270</v>
          </cell>
          <cell r="I19">
            <v>98628700</v>
          </cell>
          <cell r="J19">
            <v>418.72863130000002</v>
          </cell>
          <cell r="K19">
            <v>110.41308898765212</v>
          </cell>
          <cell r="M19">
            <v>2</v>
          </cell>
        </row>
        <row r="20">
          <cell r="A20" t="str">
            <v>Fysiker</v>
          </cell>
          <cell r="B20" t="str">
            <v>Loans collateralised by residential immovable property</v>
          </cell>
          <cell r="C20">
            <v>2</v>
          </cell>
          <cell r="E20" t="str">
            <v>Geographical area subject to climate change physical risk - acute and chronic events</v>
          </cell>
          <cell r="H20">
            <v>29446662.34</v>
          </cell>
          <cell r="I20">
            <v>5921147408.0999994</v>
          </cell>
          <cell r="J20">
            <v>41048.89807118001</v>
          </cell>
          <cell r="K20">
            <v>201.08042601679793</v>
          </cell>
          <cell r="M20">
            <v>3</v>
          </cell>
        </row>
        <row r="21">
          <cell r="A21" t="str">
            <v>Fysiker</v>
          </cell>
          <cell r="B21" t="str">
            <v>Other/no collateral</v>
          </cell>
          <cell r="C21">
            <v>1</v>
          </cell>
          <cell r="E21" t="str">
            <v>Geographical area subject to climate change physical risk - acute and chronic events</v>
          </cell>
          <cell r="H21">
            <v>5214439.9999999898</v>
          </cell>
          <cell r="I21">
            <v>970673977.99999821</v>
          </cell>
          <cell r="J21">
            <v>315.26670961000013</v>
          </cell>
          <cell r="K21">
            <v>186.15114528118073</v>
          </cell>
          <cell r="M21">
            <v>3</v>
          </cell>
        </row>
        <row r="22">
          <cell r="A22" t="str">
            <v>Fysiker</v>
          </cell>
          <cell r="B22" t="str">
            <v>Loans collateralised by residential immovable property</v>
          </cell>
          <cell r="C22">
            <v>3</v>
          </cell>
          <cell r="E22" t="str">
            <v>Geographical area not subject to climate change physical risk - acute and chronic events</v>
          </cell>
          <cell r="H22">
            <v>108821.32</v>
          </cell>
          <cell r="I22">
            <v>3129291.99</v>
          </cell>
          <cell r="J22">
            <v>3665.0855283800001</v>
          </cell>
          <cell r="K22">
            <v>28.756239953714953</v>
          </cell>
          <cell r="M22">
            <v>1</v>
          </cell>
        </row>
        <row r="23">
          <cell r="A23" t="str">
            <v>Fysiker</v>
          </cell>
          <cell r="B23" t="str">
            <v>Other/no collateral</v>
          </cell>
          <cell r="C23">
            <v>2</v>
          </cell>
          <cell r="E23" t="str">
            <v>Geographical area not subject to climate change physical risk - acute and chronic events</v>
          </cell>
          <cell r="H23">
            <v>273997723</v>
          </cell>
          <cell r="I23">
            <v>124437616325.99997</v>
          </cell>
          <cell r="J23">
            <v>312978.06011348998</v>
          </cell>
          <cell r="K23">
            <v>454.15565853443229</v>
          </cell>
          <cell r="M23">
            <v>4</v>
          </cell>
        </row>
        <row r="24">
          <cell r="A24" t="str">
            <v>L - Real estate activities</v>
          </cell>
          <cell r="B24" t="str">
            <v>Loans collateralised by residential immovable property</v>
          </cell>
          <cell r="C24">
            <v>1</v>
          </cell>
          <cell r="E24" t="str">
            <v>Geographical area not subject to climate change physical risk - acute and chronic events</v>
          </cell>
          <cell r="H24">
            <v>34393007.93</v>
          </cell>
          <cell r="I24">
            <v>3955802532.5999999</v>
          </cell>
          <cell r="J24">
            <v>48229.163880060005</v>
          </cell>
          <cell r="K24">
            <v>115.01763790626381</v>
          </cell>
          <cell r="M24">
            <v>2</v>
          </cell>
        </row>
        <row r="25">
          <cell r="A25" t="str">
            <v>Fysiker</v>
          </cell>
          <cell r="B25" t="str">
            <v>Loans collateralised by residential immovable property</v>
          </cell>
          <cell r="C25">
            <v>2</v>
          </cell>
          <cell r="E25" t="str">
            <v>Geographical area subject to climate change physical risk - acute and chronic events</v>
          </cell>
          <cell r="H25">
            <v>6760705.6600000001</v>
          </cell>
          <cell r="I25">
            <v>714933582.22999978</v>
          </cell>
          <cell r="J25">
            <v>11106.927685080003</v>
          </cell>
          <cell r="K25">
            <v>105.74836683986028</v>
          </cell>
          <cell r="M25">
            <v>2</v>
          </cell>
        </row>
        <row r="26">
          <cell r="A26" t="str">
            <v>Fysiker</v>
          </cell>
          <cell r="B26" t="str">
            <v>Other/no collateral</v>
          </cell>
          <cell r="C26">
            <v>2</v>
          </cell>
          <cell r="E26" t="str">
            <v>Geographical area subject to climate change physical risk - acute and chronic events</v>
          </cell>
          <cell r="H26">
            <v>53337772.999999978</v>
          </cell>
          <cell r="I26">
            <v>24095732487.999992</v>
          </cell>
          <cell r="J26">
            <v>104742.72486223989</v>
          </cell>
          <cell r="K26">
            <v>451.75737817175087</v>
          </cell>
          <cell r="M26">
            <v>4</v>
          </cell>
        </row>
        <row r="27">
          <cell r="A27" t="str">
            <v>L - Real estate activities</v>
          </cell>
          <cell r="B27" t="str">
            <v>Loans collateralised by residential immovable property</v>
          </cell>
          <cell r="C27">
            <v>1</v>
          </cell>
          <cell r="E27" t="str">
            <v>Geographical area not subject to climate change physical risk - acute and chronic events</v>
          </cell>
          <cell r="H27">
            <v>58394737.166666657</v>
          </cell>
          <cell r="I27">
            <v>10920842641.666666</v>
          </cell>
          <cell r="J27">
            <v>56570.833053969989</v>
          </cell>
          <cell r="K27">
            <v>187.01758363081711</v>
          </cell>
          <cell r="M27">
            <v>3</v>
          </cell>
        </row>
        <row r="28">
          <cell r="A28" t="str">
            <v>Fysiker</v>
          </cell>
          <cell r="B28" t="str">
            <v>Other/no collateral</v>
          </cell>
          <cell r="C28">
            <v>1</v>
          </cell>
          <cell r="E28" t="str">
            <v>Geographical area not subject to climate change physical risk - acute and chronic events</v>
          </cell>
          <cell r="H28">
            <v>574797</v>
          </cell>
          <cell r="I28">
            <v>26374012</v>
          </cell>
          <cell r="J28">
            <v>45.370938809999998</v>
          </cell>
          <cell r="K28">
            <v>45.884046019725226</v>
          </cell>
          <cell r="M28">
            <v>1</v>
          </cell>
        </row>
        <row r="29">
          <cell r="A29" t="str">
            <v>Fysiker</v>
          </cell>
          <cell r="B29" t="str">
            <v>Loans collateralised by residential immovable property</v>
          </cell>
          <cell r="C29">
            <v>1</v>
          </cell>
          <cell r="E29" t="str">
            <v>Geographical area not subject to climate change physical risk - acute and chronic events</v>
          </cell>
          <cell r="H29">
            <v>56856627827.490059</v>
          </cell>
          <cell r="I29">
            <v>25099490039459.09</v>
          </cell>
          <cell r="J29">
            <v>5339761.2889469834</v>
          </cell>
          <cell r="K29">
            <v>441.45231608905829</v>
          </cell>
          <cell r="M29">
            <v>4</v>
          </cell>
        </row>
        <row r="30">
          <cell r="A30" t="str">
            <v>L - Real estate activities</v>
          </cell>
          <cell r="B30" t="str">
            <v>Loans collateralised by residential immovable property</v>
          </cell>
          <cell r="C30">
            <v>2</v>
          </cell>
          <cell r="E30" t="str">
            <v>Geographical area subject to climate change physical risk - acute and chronic events</v>
          </cell>
          <cell r="H30">
            <v>77530038</v>
          </cell>
          <cell r="I30">
            <v>36620144262</v>
          </cell>
          <cell r="J30">
            <v>34683.185896110001</v>
          </cell>
          <cell r="K30">
            <v>472.3349195572431</v>
          </cell>
          <cell r="M30">
            <v>4</v>
          </cell>
        </row>
        <row r="31">
          <cell r="A31" t="str">
            <v>Fysiker</v>
          </cell>
          <cell r="B31" t="str">
            <v>Other/no collateral</v>
          </cell>
          <cell r="C31">
            <v>2</v>
          </cell>
          <cell r="E31" t="str">
            <v>Geographical area not subject to climate change physical risk - acute and chronic events</v>
          </cell>
          <cell r="H31">
            <v>1636903</v>
          </cell>
          <cell r="I31">
            <v>333525004</v>
          </cell>
          <cell r="J31">
            <v>4315.0022422800002</v>
          </cell>
          <cell r="K31">
            <v>203.75367630213884</v>
          </cell>
          <cell r="M31">
            <v>3</v>
          </cell>
        </row>
        <row r="32">
          <cell r="A32" t="str">
            <v>Fysiker</v>
          </cell>
          <cell r="B32" t="str">
            <v>Other/no collateral</v>
          </cell>
          <cell r="C32">
            <v>1</v>
          </cell>
          <cell r="E32" t="str">
            <v>Geographical area not subject to climate change physical risk - acute and chronic events</v>
          </cell>
          <cell r="H32">
            <v>3520050488.0000024</v>
          </cell>
          <cell r="I32">
            <v>1575588842714.9995</v>
          </cell>
          <cell r="J32">
            <v>153151.25650643025</v>
          </cell>
          <cell r="K32">
            <v>447.60404661417414</v>
          </cell>
          <cell r="M32">
            <v>4</v>
          </cell>
        </row>
        <row r="33">
          <cell r="A33" t="str">
            <v>Fysiker</v>
          </cell>
          <cell r="B33" t="str">
            <v>Loans collateralised by residential immovable property</v>
          </cell>
          <cell r="C33">
            <v>1</v>
          </cell>
          <cell r="E33" t="str">
            <v>Geographical area subject to climate change physical risk - acute and chronic events</v>
          </cell>
          <cell r="H33">
            <v>453613188.70999956</v>
          </cell>
          <cell r="I33">
            <v>92239629287.330032</v>
          </cell>
          <cell r="J33">
            <v>11720.766446859965</v>
          </cell>
          <cell r="K33">
            <v>203.34424038605269</v>
          </cell>
          <cell r="M33">
            <v>3</v>
          </cell>
        </row>
        <row r="34">
          <cell r="A34" t="str">
            <v>Fysiker</v>
          </cell>
          <cell r="B34" t="str">
            <v>Loans collateralised by residential immovable property</v>
          </cell>
          <cell r="C34">
            <v>1</v>
          </cell>
          <cell r="E34" t="str">
            <v>Geographical area subject to climate change physical risk - acute and chronic events</v>
          </cell>
          <cell r="H34">
            <v>11681804.600000011</v>
          </cell>
          <cell r="I34">
            <v>478970221.25999987</v>
          </cell>
          <cell r="J34">
            <v>254.87495915999989</v>
          </cell>
          <cell r="K34">
            <v>41.001389567841208</v>
          </cell>
          <cell r="M34">
            <v>1</v>
          </cell>
        </row>
        <row r="35">
          <cell r="A35" t="str">
            <v>Fysiker</v>
          </cell>
          <cell r="B35" t="str">
            <v>Loans collateralised by residential immovable property</v>
          </cell>
          <cell r="C35">
            <v>2</v>
          </cell>
          <cell r="E35" t="str">
            <v>Geographical area not subject to climate change physical risk - acute and chronic events</v>
          </cell>
          <cell r="H35">
            <v>1701260.81999997</v>
          </cell>
          <cell r="I35">
            <v>66621107.829999566</v>
          </cell>
          <cell r="J35">
            <v>4333.8851380500009</v>
          </cell>
          <cell r="K35">
            <v>39.159843715204552</v>
          </cell>
          <cell r="M35">
            <v>1</v>
          </cell>
        </row>
        <row r="36">
          <cell r="A36" t="str">
            <v>Fysiker</v>
          </cell>
          <cell r="B36" t="str">
            <v>Loans collateralised by residential immovable property</v>
          </cell>
          <cell r="C36">
            <v>3</v>
          </cell>
          <cell r="E36" t="str">
            <v>Geographical area not subject to climate change physical risk - acute and chronic events</v>
          </cell>
          <cell r="H36">
            <v>13583278</v>
          </cell>
          <cell r="I36">
            <v>5359731209</v>
          </cell>
          <cell r="J36">
            <v>328091.69117045996</v>
          </cell>
          <cell r="K36">
            <v>394.58304608062946</v>
          </cell>
          <cell r="M36">
            <v>4</v>
          </cell>
        </row>
        <row r="37">
          <cell r="A37" t="str">
            <v>Fysiker</v>
          </cell>
          <cell r="B37" t="str">
            <v>Loans collateralised by residential immovable property</v>
          </cell>
          <cell r="C37">
            <v>1</v>
          </cell>
          <cell r="E37" t="str">
            <v>Geographical area not subject to climate change physical risk - acute and chronic events</v>
          </cell>
          <cell r="H37">
            <v>853066373.27333319</v>
          </cell>
          <cell r="I37">
            <v>170574607761.49359</v>
          </cell>
          <cell r="J37">
            <v>18860.212416110051</v>
          </cell>
          <cell r="K37">
            <v>199.95467305430799</v>
          </cell>
          <cell r="M37">
            <v>3</v>
          </cell>
        </row>
        <row r="38">
          <cell r="A38" t="str">
            <v>Fysiker</v>
          </cell>
          <cell r="B38" t="str">
            <v>Other/no collateral</v>
          </cell>
          <cell r="C38">
            <v>1</v>
          </cell>
          <cell r="E38" t="str">
            <v>Geographical area subject to climate change physical risk - acute and chronic events</v>
          </cell>
          <cell r="H38">
            <v>2230764</v>
          </cell>
          <cell r="I38">
            <v>245467489</v>
          </cell>
          <cell r="J38">
            <v>153.34322410000001</v>
          </cell>
          <cell r="K38">
            <v>110.03740826012971</v>
          </cell>
          <cell r="M38">
            <v>2</v>
          </cell>
        </row>
        <row r="39">
          <cell r="A39" t="str">
            <v>Fysiker</v>
          </cell>
          <cell r="B39" t="str">
            <v>Other/no collateral</v>
          </cell>
          <cell r="C39">
            <v>2</v>
          </cell>
          <cell r="E39" t="str">
            <v>Geographical area not subject to climate change physical risk - acute and chronic events</v>
          </cell>
          <cell r="H39">
            <v>15000</v>
          </cell>
          <cell r="I39">
            <v>528750</v>
          </cell>
          <cell r="J39">
            <v>269.68784198000003</v>
          </cell>
          <cell r="K39">
            <v>35.25</v>
          </cell>
          <cell r="M39">
            <v>1</v>
          </cell>
        </row>
        <row r="40">
          <cell r="A40" t="str">
            <v>Fysiker</v>
          </cell>
          <cell r="B40" t="str">
            <v>Loans collateralised by residential immovable property</v>
          </cell>
          <cell r="C40">
            <v>2</v>
          </cell>
          <cell r="E40" t="str">
            <v>Geographical area subject to climate change physical risk - acute and chronic events</v>
          </cell>
          <cell r="H40">
            <v>2588379374.000001</v>
          </cell>
          <cell r="I40">
            <v>1169779262157</v>
          </cell>
          <cell r="J40">
            <v>5716312.187704172</v>
          </cell>
          <cell r="K40">
            <v>451.93501150075213</v>
          </cell>
          <cell r="M40">
            <v>4</v>
          </cell>
        </row>
        <row r="41">
          <cell r="A41" t="str">
            <v>L - Real estate activities</v>
          </cell>
          <cell r="B41" t="str">
            <v>Loans collateralised by residential immovable property</v>
          </cell>
          <cell r="C41">
            <v>1</v>
          </cell>
          <cell r="E41" t="str">
            <v>Geographical area not subject to climate change physical risk - acute and chronic events</v>
          </cell>
          <cell r="H41">
            <v>1134432.53</v>
          </cell>
          <cell r="I41">
            <v>45305187.899999999</v>
          </cell>
          <cell r="J41">
            <v>412.40346586999999</v>
          </cell>
          <cell r="K41">
            <v>39.936432270678978</v>
          </cell>
          <cell r="M41">
            <v>1</v>
          </cell>
        </row>
        <row r="42">
          <cell r="A42" t="str">
            <v>Fysiker</v>
          </cell>
          <cell r="B42" t="str">
            <v>Other/no collateral</v>
          </cell>
          <cell r="C42">
            <v>3</v>
          </cell>
          <cell r="E42" t="str">
            <v>Geographical area not subject to climate change physical risk - acute and chronic events</v>
          </cell>
          <cell r="H42">
            <v>351258</v>
          </cell>
          <cell r="I42">
            <v>124696590</v>
          </cell>
          <cell r="J42">
            <v>10431.966092999999</v>
          </cell>
          <cell r="K42">
            <v>355</v>
          </cell>
          <cell r="M42">
            <v>4</v>
          </cell>
        </row>
        <row r="43">
          <cell r="A43" t="str">
            <v>Fysiker</v>
          </cell>
          <cell r="B43" t="str">
            <v>Loans collateralised by residential immovable property</v>
          </cell>
          <cell r="C43">
            <v>2</v>
          </cell>
          <cell r="E43" t="str">
            <v>Geographical area subject to climate change physical risk - acute and chronic events</v>
          </cell>
          <cell r="H43">
            <v>1186733.18</v>
          </cell>
          <cell r="I43">
            <v>44869150.899999999</v>
          </cell>
          <cell r="J43">
            <v>830.72819659000004</v>
          </cell>
          <cell r="K43">
            <v>37.808963005483676</v>
          </cell>
          <cell r="M43">
            <v>1</v>
          </cell>
        </row>
        <row r="44">
          <cell r="A44" t="str">
            <v>Fysiker</v>
          </cell>
          <cell r="B44" t="str">
            <v>Other/no collateral</v>
          </cell>
          <cell r="C44">
            <v>1</v>
          </cell>
          <cell r="E44" t="str">
            <v>Geographical area not subject to climate change physical risk - acute and chronic events</v>
          </cell>
          <cell r="H44">
            <v>13023464</v>
          </cell>
          <cell r="I44">
            <v>1492469031</v>
          </cell>
          <cell r="J44">
            <v>251.12784896000005</v>
          </cell>
          <cell r="K44">
            <v>114.59846865626534</v>
          </cell>
          <cell r="M44">
            <v>2</v>
          </cell>
        </row>
        <row r="45">
          <cell r="A45" t="str">
            <v>Fysiker</v>
          </cell>
          <cell r="B45" t="str">
            <v>Other/no collateral</v>
          </cell>
          <cell r="C45">
            <v>2</v>
          </cell>
          <cell r="E45" t="str">
            <v>Geographical area subject to climate change physical risk - acute and chronic events</v>
          </cell>
          <cell r="H45">
            <v>776659</v>
          </cell>
          <cell r="I45">
            <v>163286423</v>
          </cell>
          <cell r="J45">
            <v>687.98470101999999</v>
          </cell>
          <cell r="K45">
            <v>210.24210496498463</v>
          </cell>
          <cell r="M45">
            <v>3</v>
          </cell>
        </row>
        <row r="46">
          <cell r="A46" t="str">
            <v>L - Real estate activities</v>
          </cell>
          <cell r="B46" t="str">
            <v>Loans collateralised by residential immovable property</v>
          </cell>
          <cell r="C46">
            <v>1</v>
          </cell>
          <cell r="E46" t="str">
            <v>Geographical area subject to climate change physical risk - acute and chronic events</v>
          </cell>
          <cell r="H46">
            <v>11972173.629999999</v>
          </cell>
          <cell r="I46">
            <v>1196903739.99</v>
          </cell>
          <cell r="J46">
            <v>18411.825042</v>
          </cell>
          <cell r="K46">
            <v>99.973804004210734</v>
          </cell>
          <cell r="M46">
            <v>2</v>
          </cell>
        </row>
        <row r="47">
          <cell r="A47" t="str">
            <v>Fysiker</v>
          </cell>
          <cell r="B47" t="str">
            <v>Loans collateralised by residential immovable property</v>
          </cell>
          <cell r="C47">
            <v>2</v>
          </cell>
          <cell r="E47" t="str">
            <v>Geographical area not subject to climate change physical risk - acute and chronic events</v>
          </cell>
          <cell r="H47">
            <v>49634652.959999979</v>
          </cell>
          <cell r="I47">
            <v>9646937792.9399948</v>
          </cell>
          <cell r="J47">
            <v>63890.641844770005</v>
          </cell>
          <cell r="K47">
            <v>194.3589250178571</v>
          </cell>
          <cell r="M47">
            <v>3</v>
          </cell>
        </row>
        <row r="48">
          <cell r="A48" t="str">
            <v>Fysiker</v>
          </cell>
          <cell r="B48" t="str">
            <v>Loans collateralised by residential immovable property</v>
          </cell>
          <cell r="C48">
            <v>1</v>
          </cell>
          <cell r="E48" t="str">
            <v>Geographical area subject to climate change physical risk - acute and chronic events</v>
          </cell>
          <cell r="H48">
            <v>39969902268.679993</v>
          </cell>
          <cell r="I48">
            <v>17828598770495.758</v>
          </cell>
          <cell r="J48">
            <v>4373839.9803352319</v>
          </cell>
          <cell r="K48">
            <v>446.05059703801339</v>
          </cell>
          <cell r="M48">
            <v>4</v>
          </cell>
        </row>
        <row r="49">
          <cell r="A49" t="str">
            <v>Fysiker</v>
          </cell>
          <cell r="B49" t="str">
            <v>Loans collateralised by residential immovable property</v>
          </cell>
          <cell r="C49">
            <v>1</v>
          </cell>
          <cell r="E49" t="str">
            <v>Geographical area subject to climate change physical risk - acute and chronic events</v>
          </cell>
          <cell r="H49">
            <v>7790.64</v>
          </cell>
          <cell r="I49">
            <v>-62325.120000000003</v>
          </cell>
          <cell r="J49">
            <v>0.69810996000000003</v>
          </cell>
          <cell r="K49">
            <v>-8</v>
          </cell>
          <cell r="L49" t="str">
            <v>A</v>
          </cell>
          <cell r="M49">
            <v>1</v>
          </cell>
        </row>
        <row r="50">
          <cell r="A50" t="str">
            <v>Fysiker</v>
          </cell>
          <cell r="B50" t="str">
            <v>Loans collateralised by residential immovable property</v>
          </cell>
          <cell r="C50">
            <v>1</v>
          </cell>
          <cell r="E50" t="str">
            <v>Geographical area subject to climate change physical risk - acute and chronic events</v>
          </cell>
          <cell r="H50">
            <v>219707201</v>
          </cell>
          <cell r="I50">
            <v>100304796192</v>
          </cell>
          <cell r="J50">
            <v>13023.101634990013</v>
          </cell>
          <cell r="K50">
            <v>456.53850094790477</v>
          </cell>
          <cell r="L50" t="str">
            <v>A</v>
          </cell>
          <cell r="M50">
            <v>4</v>
          </cell>
        </row>
        <row r="51">
          <cell r="A51" t="str">
            <v>Fysiker</v>
          </cell>
          <cell r="B51" t="str">
            <v>Loans collateralised by residential immovable property</v>
          </cell>
          <cell r="C51">
            <v>1</v>
          </cell>
          <cell r="E51" t="str">
            <v>Geographical area subject to climate change physical risk - acute and chronic events</v>
          </cell>
          <cell r="H51">
            <v>13486826</v>
          </cell>
          <cell r="I51">
            <v>6250520794</v>
          </cell>
          <cell r="J51">
            <v>678.4046133400002</v>
          </cell>
          <cell r="K51">
            <v>463.45380254776029</v>
          </cell>
          <cell r="L51" t="str">
            <v>A</v>
          </cell>
          <cell r="M51">
            <v>4</v>
          </cell>
        </row>
        <row r="52">
          <cell r="A52" t="str">
            <v>Fysiker</v>
          </cell>
          <cell r="B52" t="str">
            <v>Loans collateralised by residential immovable property</v>
          </cell>
          <cell r="C52">
            <v>2</v>
          </cell>
          <cell r="E52" t="str">
            <v>Geographical area not subject to climate change physical risk - acute and chronic events</v>
          </cell>
          <cell r="H52">
            <v>8486300</v>
          </cell>
          <cell r="I52">
            <v>3863696580</v>
          </cell>
          <cell r="J52">
            <v>16513.747125000002</v>
          </cell>
          <cell r="K52">
            <v>455.28635329884639</v>
          </cell>
          <cell r="L52" t="str">
            <v>A</v>
          </cell>
          <cell r="M52">
            <v>4</v>
          </cell>
        </row>
        <row r="53">
          <cell r="A53" t="str">
            <v>Fysiker</v>
          </cell>
          <cell r="B53" t="str">
            <v>Loans collateralised by residential immovable property</v>
          </cell>
          <cell r="C53">
            <v>1</v>
          </cell>
          <cell r="E53" t="str">
            <v>Geographical area subject to climate change physical risk - acute and chronic events</v>
          </cell>
          <cell r="H53">
            <v>1798000</v>
          </cell>
          <cell r="I53">
            <v>691498000</v>
          </cell>
          <cell r="J53">
            <v>6.6560571400000006</v>
          </cell>
          <cell r="K53">
            <v>384.59288097886542</v>
          </cell>
          <cell r="L53" t="str">
            <v>A</v>
          </cell>
          <cell r="M53">
            <v>4</v>
          </cell>
        </row>
        <row r="54">
          <cell r="A54" t="str">
            <v>Fysiker</v>
          </cell>
          <cell r="B54" t="str">
            <v>Loans collateralised by residential immovable property</v>
          </cell>
          <cell r="C54">
            <v>1</v>
          </cell>
          <cell r="E54" t="str">
            <v>Geographical area subject to climate change physical risk - acute and chronic events</v>
          </cell>
          <cell r="H54">
            <v>30915</v>
          </cell>
          <cell r="I54">
            <v>4853655</v>
          </cell>
          <cell r="J54">
            <v>0.43979426999999999</v>
          </cell>
          <cell r="K54">
            <v>157</v>
          </cell>
          <cell r="L54" t="str">
            <v>A</v>
          </cell>
          <cell r="M54">
            <v>3</v>
          </cell>
        </row>
        <row r="55">
          <cell r="A55" t="str">
            <v>Fysiker</v>
          </cell>
          <cell r="B55" t="str">
            <v>Loans collateralised by residential immovable property</v>
          </cell>
          <cell r="C55">
            <v>2</v>
          </cell>
          <cell r="E55" t="str">
            <v>Geographical area subject to climate change physical risk - acute and chronic events</v>
          </cell>
          <cell r="H55">
            <v>944979</v>
          </cell>
          <cell r="I55">
            <v>278388826</v>
          </cell>
          <cell r="J55">
            <v>5820.2708008200007</v>
          </cell>
          <cell r="K55">
            <v>294.59789688448103</v>
          </cell>
          <cell r="L55" t="str">
            <v>A</v>
          </cell>
          <cell r="M55">
            <v>4</v>
          </cell>
        </row>
        <row r="56">
          <cell r="A56" t="str">
            <v>Fysiker</v>
          </cell>
          <cell r="B56" t="str">
            <v>Loans collateralised by residential immovable property</v>
          </cell>
          <cell r="C56">
            <v>2</v>
          </cell>
          <cell r="E56" t="str">
            <v>Geographical area subject to climate change physical risk - acute and chronic events</v>
          </cell>
          <cell r="H56">
            <v>10043234</v>
          </cell>
          <cell r="I56">
            <v>4698247230</v>
          </cell>
          <cell r="J56">
            <v>16550.177533959999</v>
          </cell>
          <cell r="K56">
            <v>467.8022268524262</v>
          </cell>
          <cell r="L56" t="str">
            <v>A</v>
          </cell>
          <cell r="M56">
            <v>4</v>
          </cell>
        </row>
        <row r="57">
          <cell r="A57" t="str">
            <v>Fysiker</v>
          </cell>
          <cell r="B57" t="str">
            <v>Loans collateralised by residential immovable property</v>
          </cell>
          <cell r="C57">
            <v>2</v>
          </cell>
          <cell r="E57" t="str">
            <v>Geographical area not subject to climate change physical risk - acute and chronic events</v>
          </cell>
          <cell r="H57">
            <v>4263880</v>
          </cell>
          <cell r="I57">
            <v>2029606880</v>
          </cell>
          <cell r="J57">
            <v>7230.1799204000008</v>
          </cell>
          <cell r="K57">
            <v>476</v>
          </cell>
          <cell r="L57" t="str">
            <v>A</v>
          </cell>
          <cell r="M57">
            <v>4</v>
          </cell>
        </row>
        <row r="58">
          <cell r="A58" t="str">
            <v>Fysiker</v>
          </cell>
          <cell r="B58" t="str">
            <v>Loans collateralised by residential immovable property</v>
          </cell>
          <cell r="C58">
            <v>1</v>
          </cell>
          <cell r="E58" t="str">
            <v>Geographical area not subject to climate change physical risk - acute and chronic events</v>
          </cell>
          <cell r="H58">
            <v>391415814</v>
          </cell>
          <cell r="I58">
            <v>176602041639</v>
          </cell>
          <cell r="J58">
            <v>24954.190553579992</v>
          </cell>
          <cell r="K58">
            <v>451.18780417747763</v>
          </cell>
          <cell r="L58" t="str">
            <v>A</v>
          </cell>
          <cell r="M58">
            <v>4</v>
          </cell>
        </row>
        <row r="59">
          <cell r="A59" t="str">
            <v>Fysiker</v>
          </cell>
          <cell r="B59" t="str">
            <v>Loans collateralised by residential immovable property</v>
          </cell>
          <cell r="C59">
            <v>1</v>
          </cell>
          <cell r="E59" t="str">
            <v>Geographical area not subject to climate change physical risk - acute and chronic events</v>
          </cell>
          <cell r="H59">
            <v>15779142.99999998</v>
          </cell>
          <cell r="I59">
            <v>7130896047.9999924</v>
          </cell>
          <cell r="J59">
            <v>514.52896552000016</v>
          </cell>
          <cell r="K59">
            <v>451.91909649339016</v>
          </cell>
          <cell r="L59" t="str">
            <v>A</v>
          </cell>
          <cell r="M59">
            <v>4</v>
          </cell>
        </row>
        <row r="60">
          <cell r="A60" t="str">
            <v>Fysiker</v>
          </cell>
          <cell r="B60" t="str">
            <v>Loans collateralised by residential immovable property</v>
          </cell>
          <cell r="C60">
            <v>1</v>
          </cell>
          <cell r="E60" t="str">
            <v>Geographical area subject to climate change physical risk - acute and chronic events</v>
          </cell>
          <cell r="H60">
            <v>508000</v>
          </cell>
          <cell r="I60">
            <v>53340000</v>
          </cell>
          <cell r="J60">
            <v>5.2782694499999998</v>
          </cell>
          <cell r="K60">
            <v>105</v>
          </cell>
          <cell r="L60" t="str">
            <v>A</v>
          </cell>
          <cell r="M60">
            <v>2</v>
          </cell>
        </row>
        <row r="61">
          <cell r="A61" t="str">
            <v>Fysiker</v>
          </cell>
          <cell r="B61" t="str">
            <v>Loans collateralised by residential immovable property</v>
          </cell>
          <cell r="C61">
            <v>1</v>
          </cell>
          <cell r="E61" t="str">
            <v>Geographical area subject to climate change physical risk - acute and chronic events</v>
          </cell>
          <cell r="H61">
            <v>54317090.999999963</v>
          </cell>
          <cell r="I61">
            <v>23610091011.999981</v>
          </cell>
          <cell r="J61">
            <v>13004.525587830009</v>
          </cell>
          <cell r="K61">
            <v>434.6714924773861</v>
          </cell>
          <cell r="L61" t="str">
            <v>A</v>
          </cell>
          <cell r="M61">
            <v>4</v>
          </cell>
        </row>
        <row r="62">
          <cell r="A62" t="str">
            <v>Fysiker</v>
          </cell>
          <cell r="B62" t="str">
            <v>Loans collateralised by residential immovable property</v>
          </cell>
          <cell r="C62">
            <v>1</v>
          </cell>
          <cell r="E62" t="str">
            <v>Geographical area subject to climate change physical risk - acute and chronic events</v>
          </cell>
          <cell r="H62">
            <v>3467471</v>
          </cell>
          <cell r="I62">
            <v>1481447467</v>
          </cell>
          <cell r="J62">
            <v>162.42770374000003</v>
          </cell>
          <cell r="K62">
            <v>427.24148723954721</v>
          </cell>
          <cell r="L62" t="str">
            <v>A</v>
          </cell>
          <cell r="M62">
            <v>4</v>
          </cell>
        </row>
        <row r="63">
          <cell r="A63" t="str">
            <v>Fysiker</v>
          </cell>
          <cell r="B63" t="str">
            <v>Loans collateralised by residential immovable property</v>
          </cell>
          <cell r="C63">
            <v>1</v>
          </cell>
          <cell r="E63" t="str">
            <v>Geographical area subject to climate change physical risk - acute and chronic events</v>
          </cell>
          <cell r="H63">
            <v>78899</v>
          </cell>
          <cell r="I63">
            <v>18225669</v>
          </cell>
          <cell r="J63">
            <v>2.10042156</v>
          </cell>
          <cell r="K63">
            <v>231</v>
          </cell>
          <cell r="L63" t="str">
            <v>A</v>
          </cell>
          <cell r="M63">
            <v>3</v>
          </cell>
        </row>
        <row r="64">
          <cell r="A64" t="str">
            <v>L - Real estate activities</v>
          </cell>
          <cell r="B64" t="str">
            <v>Loans collateralised by residential immovable property</v>
          </cell>
          <cell r="C64">
            <v>1</v>
          </cell>
          <cell r="E64" t="str">
            <v>Geographical area subject to climate change physical risk - acute and chronic events</v>
          </cell>
          <cell r="H64">
            <v>9314396</v>
          </cell>
          <cell r="I64">
            <v>3492898500</v>
          </cell>
          <cell r="J64">
            <v>58.043162250000002</v>
          </cell>
          <cell r="K64">
            <v>375</v>
          </cell>
          <cell r="L64" t="str">
            <v>A</v>
          </cell>
          <cell r="M64">
            <v>4</v>
          </cell>
        </row>
        <row r="65">
          <cell r="A65" t="str">
            <v>Fysiker</v>
          </cell>
          <cell r="B65" t="str">
            <v>Other/no collateral</v>
          </cell>
          <cell r="C65">
            <v>1</v>
          </cell>
          <cell r="E65" t="str">
            <v>Geographical area not subject to climate change physical risk - acute and chronic events</v>
          </cell>
          <cell r="H65">
            <v>2052450</v>
          </cell>
          <cell r="I65">
            <v>957058350</v>
          </cell>
          <cell r="J65">
            <v>25.408522339999998</v>
          </cell>
          <cell r="K65">
            <v>466.30044580866769</v>
          </cell>
          <cell r="L65" t="str">
            <v>A</v>
          </cell>
          <cell r="M65">
            <v>4</v>
          </cell>
        </row>
        <row r="66">
          <cell r="A66" t="str">
            <v>Fysiker</v>
          </cell>
          <cell r="B66" t="str">
            <v>Loans collateralised by residential immovable property</v>
          </cell>
          <cell r="C66">
            <v>1</v>
          </cell>
          <cell r="E66" t="str">
            <v>Geographical area not subject to climate change physical risk - acute and chronic events</v>
          </cell>
          <cell r="H66">
            <v>3885305</v>
          </cell>
          <cell r="I66">
            <v>1802450125</v>
          </cell>
          <cell r="J66">
            <v>10335.23441313</v>
          </cell>
          <cell r="K66">
            <v>463.91470553791788</v>
          </cell>
          <cell r="L66" t="str">
            <v>A</v>
          </cell>
          <cell r="M66">
            <v>4</v>
          </cell>
        </row>
        <row r="67">
          <cell r="A67" t="str">
            <v>Fysiker</v>
          </cell>
          <cell r="B67" t="str">
            <v>Loans collateralised by residential immovable property</v>
          </cell>
          <cell r="C67">
            <v>1</v>
          </cell>
          <cell r="E67" t="str">
            <v>Geographical area not subject to climate change physical risk - acute and chronic events</v>
          </cell>
          <cell r="H67">
            <v>7379030</v>
          </cell>
          <cell r="I67">
            <v>3466790380</v>
          </cell>
          <cell r="J67">
            <v>1741.2470026199999</v>
          </cell>
          <cell r="K67">
            <v>469.81654499304108</v>
          </cell>
          <cell r="L67" t="str">
            <v>A</v>
          </cell>
          <cell r="M67">
            <v>4</v>
          </cell>
        </row>
        <row r="68">
          <cell r="A68" t="str">
            <v>Fysiker</v>
          </cell>
          <cell r="B68" t="str">
            <v>Loans collateralised by residential immovable property</v>
          </cell>
          <cell r="C68">
            <v>1</v>
          </cell>
          <cell r="E68" t="str">
            <v>Geographical area subject to climate change physical risk - acute and chronic events</v>
          </cell>
          <cell r="H68">
            <v>8613908</v>
          </cell>
          <cell r="I68">
            <v>3797523178</v>
          </cell>
          <cell r="J68">
            <v>250.71413688000001</v>
          </cell>
          <cell r="K68">
            <v>440.85950047295609</v>
          </cell>
          <cell r="L68" t="str">
            <v>A</v>
          </cell>
          <cell r="M68">
            <v>4</v>
          </cell>
        </row>
        <row r="69">
          <cell r="A69" t="str">
            <v>Fysiker</v>
          </cell>
          <cell r="B69" t="str">
            <v>Loans collateralised by residential immovable property</v>
          </cell>
          <cell r="C69">
            <v>1</v>
          </cell>
          <cell r="E69" t="str">
            <v>Geographical area subject to climate change physical risk - acute and chronic events</v>
          </cell>
          <cell r="H69">
            <v>2982904350.0000005</v>
          </cell>
          <cell r="I69">
            <v>1357313115305</v>
          </cell>
          <cell r="J69">
            <v>270891.23589965957</v>
          </cell>
          <cell r="K69">
            <v>455.03072041347883</v>
          </cell>
          <cell r="L69" t="str">
            <v>B</v>
          </cell>
          <cell r="M69">
            <v>4</v>
          </cell>
        </row>
        <row r="70">
          <cell r="A70" t="str">
            <v>Fysiker</v>
          </cell>
          <cell r="B70" t="str">
            <v>Loans collateralised by residential immovable property</v>
          </cell>
          <cell r="C70">
            <v>2</v>
          </cell>
          <cell r="E70" t="str">
            <v>Geographical area subject to climate change physical risk - acute and chronic events</v>
          </cell>
          <cell r="H70">
            <v>1625500</v>
          </cell>
          <cell r="I70">
            <v>773738000</v>
          </cell>
          <cell r="J70">
            <v>5738.1608654000001</v>
          </cell>
          <cell r="K70">
            <v>476</v>
          </cell>
          <cell r="L70" t="str">
            <v>B</v>
          </cell>
          <cell r="M70">
            <v>4</v>
          </cell>
        </row>
        <row r="71">
          <cell r="A71" t="str">
            <v>Fysiker</v>
          </cell>
          <cell r="B71" t="str">
            <v>Loans collateralised by residential immovable property</v>
          </cell>
          <cell r="C71">
            <v>2</v>
          </cell>
          <cell r="E71" t="str">
            <v>Geographical area subject to climate change physical risk - acute and chronic events</v>
          </cell>
          <cell r="H71">
            <v>10709094</v>
          </cell>
          <cell r="I71">
            <v>4786168402</v>
          </cell>
          <cell r="J71">
            <v>13366.491860459997</v>
          </cell>
          <cell r="K71">
            <v>446.92561312843083</v>
          </cell>
          <cell r="L71" t="str">
            <v>B</v>
          </cell>
          <cell r="M71">
            <v>4</v>
          </cell>
        </row>
        <row r="72">
          <cell r="A72" t="str">
            <v>Fysiker</v>
          </cell>
          <cell r="B72" t="str">
            <v>Loans collateralised by residential immovable property</v>
          </cell>
          <cell r="C72">
            <v>1</v>
          </cell>
          <cell r="E72" t="str">
            <v>Geographical area subject to climate change physical risk - acute and chronic events</v>
          </cell>
          <cell r="H72">
            <v>130578050.99999997</v>
          </cell>
          <cell r="I72">
            <v>58232849051</v>
          </cell>
          <cell r="J72">
            <v>11750.814053049995</v>
          </cell>
          <cell r="K72">
            <v>445.96200207491239</v>
          </cell>
          <cell r="L72" t="str">
            <v>B</v>
          </cell>
          <cell r="M72">
            <v>4</v>
          </cell>
        </row>
        <row r="73">
          <cell r="A73" t="str">
            <v>Fysiker</v>
          </cell>
          <cell r="B73" t="str">
            <v>Loans collateralised by residential immovable property</v>
          </cell>
          <cell r="C73">
            <v>2</v>
          </cell>
          <cell r="E73" t="str">
            <v>Geographical area subject to climate change physical risk - acute and chronic events</v>
          </cell>
          <cell r="H73">
            <v>9136954</v>
          </cell>
          <cell r="I73">
            <v>4340304958</v>
          </cell>
          <cell r="J73">
            <v>11351.087543619999</v>
          </cell>
          <cell r="K73">
            <v>475.02755929383028</v>
          </cell>
          <cell r="L73" t="str">
            <v>B</v>
          </cell>
          <cell r="M73">
            <v>4</v>
          </cell>
        </row>
        <row r="74">
          <cell r="A74" t="str">
            <v>Fysiker</v>
          </cell>
          <cell r="B74" t="str">
            <v>Loans collateralised by residential immovable property</v>
          </cell>
          <cell r="C74">
            <v>2</v>
          </cell>
          <cell r="E74" t="str">
            <v>Geographical area subject to climate change physical risk - acute and chronic events</v>
          </cell>
          <cell r="H74">
            <v>144339280.99999997</v>
          </cell>
          <cell r="I74">
            <v>65829600043.999992</v>
          </cell>
          <cell r="J74">
            <v>312489.2883487104</v>
          </cell>
          <cell r="K74">
            <v>456.07543274377269</v>
          </cell>
          <cell r="L74" t="str">
            <v>B</v>
          </cell>
          <cell r="M74">
            <v>4</v>
          </cell>
        </row>
        <row r="75">
          <cell r="A75" t="str">
            <v>Fysiker</v>
          </cell>
          <cell r="B75" t="str">
            <v>Loans collateralised by residential immovable property</v>
          </cell>
          <cell r="C75">
            <v>2</v>
          </cell>
          <cell r="E75" t="str">
            <v>Geographical area subject to climate change physical risk - acute and chronic events</v>
          </cell>
          <cell r="H75">
            <v>946600</v>
          </cell>
          <cell r="I75">
            <v>394732200</v>
          </cell>
          <cell r="J75">
            <v>1094.32007873</v>
          </cell>
          <cell r="K75">
            <v>417</v>
          </cell>
          <cell r="L75" t="str">
            <v>B</v>
          </cell>
          <cell r="M75">
            <v>4</v>
          </cell>
        </row>
        <row r="76">
          <cell r="A76" t="str">
            <v>Fysiker</v>
          </cell>
          <cell r="B76" t="str">
            <v>Loans collateralised by residential immovable property</v>
          </cell>
          <cell r="C76">
            <v>1</v>
          </cell>
          <cell r="E76" t="str">
            <v>Geographical area subject to climate change physical risk - acute and chronic events</v>
          </cell>
          <cell r="H76">
            <v>263783299.00000003</v>
          </cell>
          <cell r="I76">
            <v>120794906858</v>
          </cell>
          <cell r="J76">
            <v>33934.475596739991</v>
          </cell>
          <cell r="K76">
            <v>457.93235324576023</v>
          </cell>
          <cell r="L76" t="str">
            <v>B</v>
          </cell>
          <cell r="M76">
            <v>4</v>
          </cell>
        </row>
        <row r="77">
          <cell r="A77" t="str">
            <v>Fysiker</v>
          </cell>
          <cell r="B77" t="str">
            <v>Loans collateralised by residential immovable property</v>
          </cell>
          <cell r="C77">
            <v>1</v>
          </cell>
          <cell r="E77" t="str">
            <v>Geographical area subject to climate change physical risk - acute and chronic events</v>
          </cell>
          <cell r="H77">
            <v>820760</v>
          </cell>
          <cell r="I77">
            <v>172042040</v>
          </cell>
          <cell r="J77">
            <v>3.7367411499999998</v>
          </cell>
          <cell r="K77">
            <v>209.61309030654516</v>
          </cell>
          <cell r="L77" t="str">
            <v>B</v>
          </cell>
          <cell r="M77">
            <v>3</v>
          </cell>
        </row>
        <row r="78">
          <cell r="A78" t="str">
            <v>Fysiker</v>
          </cell>
          <cell r="B78" t="str">
            <v>Loans collateralised by residential immovable property</v>
          </cell>
          <cell r="C78">
            <v>1</v>
          </cell>
          <cell r="E78" t="str">
            <v>Geographical area not subject to climate change physical risk - acute and chronic events</v>
          </cell>
          <cell r="H78">
            <v>127209340.99999997</v>
          </cell>
          <cell r="I78">
            <v>57670117704.999985</v>
          </cell>
          <cell r="J78">
            <v>17860.388738470014</v>
          </cell>
          <cell r="K78">
            <v>453.34813663565791</v>
          </cell>
          <cell r="L78" t="str">
            <v>B</v>
          </cell>
          <cell r="M78">
            <v>4</v>
          </cell>
        </row>
        <row r="79">
          <cell r="A79" t="str">
            <v>Fysiker</v>
          </cell>
          <cell r="B79" t="str">
            <v>Loans collateralised by residential immovable property</v>
          </cell>
          <cell r="C79">
            <v>1</v>
          </cell>
          <cell r="E79" t="str">
            <v>Geographical area not subject to climate change physical risk - acute and chronic events</v>
          </cell>
          <cell r="H79">
            <v>83508866</v>
          </cell>
          <cell r="I79">
            <v>36806495810</v>
          </cell>
          <cell r="J79">
            <v>9188.3325992900009</v>
          </cell>
          <cell r="K79">
            <v>440.74955837623276</v>
          </cell>
          <cell r="L79" t="str">
            <v>B</v>
          </cell>
          <cell r="M79">
            <v>4</v>
          </cell>
        </row>
        <row r="80">
          <cell r="A80" t="str">
            <v>Fysiker</v>
          </cell>
          <cell r="B80" t="str">
            <v>Loans collateralised by residential immovable property</v>
          </cell>
          <cell r="C80">
            <v>1</v>
          </cell>
          <cell r="E80" t="str">
            <v>Geographical area subject to climate change physical risk - acute and chronic events</v>
          </cell>
          <cell r="H80">
            <v>21606765</v>
          </cell>
          <cell r="I80">
            <v>9588543207</v>
          </cell>
          <cell r="J80">
            <v>1081.9541199100004</v>
          </cell>
          <cell r="K80">
            <v>443.77504948103058</v>
          </cell>
          <cell r="L80" t="str">
            <v>B</v>
          </cell>
          <cell r="M80">
            <v>4</v>
          </cell>
        </row>
        <row r="81">
          <cell r="A81" t="str">
            <v>L - Real estate activities</v>
          </cell>
          <cell r="B81" t="str">
            <v>Loans collateralised by residential immovable property</v>
          </cell>
          <cell r="C81">
            <v>1</v>
          </cell>
          <cell r="E81" t="str">
            <v>Geographical area subject to climate change physical risk - acute and chronic events</v>
          </cell>
          <cell r="H81">
            <v>923741391</v>
          </cell>
          <cell r="I81">
            <v>425705336223</v>
          </cell>
          <cell r="J81">
            <v>96955.857937320005</v>
          </cell>
          <cell r="K81">
            <v>460.84904321776787</v>
          </cell>
          <cell r="L81" t="str">
            <v>B</v>
          </cell>
          <cell r="M81">
            <v>4</v>
          </cell>
        </row>
        <row r="82">
          <cell r="A82" t="str">
            <v>Fysiker</v>
          </cell>
          <cell r="B82" t="str">
            <v>Other/no collateral</v>
          </cell>
          <cell r="C82">
            <v>1</v>
          </cell>
          <cell r="E82" t="str">
            <v>Geographical area subject to climate change physical risk - acute and chronic events</v>
          </cell>
          <cell r="H82">
            <v>2499750</v>
          </cell>
          <cell r="I82">
            <v>1150590000</v>
          </cell>
          <cell r="J82">
            <v>23.125290400000001</v>
          </cell>
          <cell r="K82">
            <v>460.2820282028203</v>
          </cell>
          <cell r="L82" t="str">
            <v>B</v>
          </cell>
          <cell r="M82">
            <v>4</v>
          </cell>
        </row>
        <row r="83">
          <cell r="A83" t="str">
            <v>Fysiker</v>
          </cell>
          <cell r="B83" t="str">
            <v>Loans collateralised by residential immovable property</v>
          </cell>
          <cell r="C83">
            <v>1</v>
          </cell>
          <cell r="E83" t="str">
            <v>Geographical area not subject to climate change physical risk - acute and chronic events</v>
          </cell>
          <cell r="H83">
            <v>10635687</v>
          </cell>
          <cell r="I83">
            <v>4809728121</v>
          </cell>
          <cell r="J83">
            <v>2324.9873017599994</v>
          </cell>
          <cell r="K83">
            <v>452.22542944334486</v>
          </cell>
          <cell r="L83" t="str">
            <v>B</v>
          </cell>
          <cell r="M83">
            <v>4</v>
          </cell>
        </row>
        <row r="84">
          <cell r="A84" t="str">
            <v>L - Real estate activities</v>
          </cell>
          <cell r="B84" t="str">
            <v>Loans collateralised by residential immovable property</v>
          </cell>
          <cell r="C84">
            <v>1</v>
          </cell>
          <cell r="E84" t="str">
            <v>Geographical area not subject to climate change physical risk - acute and chronic events</v>
          </cell>
          <cell r="H84">
            <v>541646852</v>
          </cell>
          <cell r="I84">
            <v>263252916068</v>
          </cell>
          <cell r="J84">
            <v>12142.2294399</v>
          </cell>
          <cell r="K84">
            <v>486.02316268608166</v>
          </cell>
          <cell r="L84" t="str">
            <v>B</v>
          </cell>
          <cell r="M84">
            <v>4</v>
          </cell>
        </row>
        <row r="85">
          <cell r="A85" t="str">
            <v>Fysiker</v>
          </cell>
          <cell r="B85" t="str">
            <v>Loans collateralised by residential immovable property</v>
          </cell>
          <cell r="C85">
            <v>2</v>
          </cell>
          <cell r="E85" t="str">
            <v>Geographical area not subject to climate change physical risk - acute and chronic events</v>
          </cell>
          <cell r="H85">
            <v>95568284</v>
          </cell>
          <cell r="I85">
            <v>43382245311</v>
          </cell>
          <cell r="J85">
            <v>174816.84557731997</v>
          </cell>
          <cell r="K85">
            <v>453.93977473740136</v>
          </cell>
          <cell r="L85" t="str">
            <v>B</v>
          </cell>
          <cell r="M85">
            <v>4</v>
          </cell>
        </row>
        <row r="86">
          <cell r="A86" t="str">
            <v>Fysiker</v>
          </cell>
          <cell r="B86" t="str">
            <v>Loans collateralised by residential immovable property</v>
          </cell>
          <cell r="C86">
            <v>1</v>
          </cell>
          <cell r="E86" t="str">
            <v>Geographical area not subject to climate change physical risk - acute and chronic events</v>
          </cell>
          <cell r="H86">
            <v>3708255644.0000014</v>
          </cell>
          <cell r="I86">
            <v>1684090656607.9998</v>
          </cell>
          <cell r="J86">
            <v>210654.84154038935</v>
          </cell>
          <cell r="K86">
            <v>454.14632061111456</v>
          </cell>
          <cell r="L86" t="str">
            <v>B</v>
          </cell>
          <cell r="M86">
            <v>4</v>
          </cell>
        </row>
        <row r="87">
          <cell r="A87" t="str">
            <v>Fysiker</v>
          </cell>
          <cell r="B87" t="str">
            <v>Other/no collateral</v>
          </cell>
          <cell r="C87">
            <v>2</v>
          </cell>
          <cell r="E87" t="str">
            <v>Geographical area not subject to climate change physical risk - acute and chronic events</v>
          </cell>
          <cell r="H87">
            <v>470000</v>
          </cell>
          <cell r="I87">
            <v>224190000</v>
          </cell>
          <cell r="J87">
            <v>999.00763916000005</v>
          </cell>
          <cell r="K87">
            <v>477</v>
          </cell>
          <cell r="L87" t="str">
            <v>B</v>
          </cell>
          <cell r="M87">
            <v>4</v>
          </cell>
        </row>
        <row r="88">
          <cell r="A88" t="str">
            <v>Fysiker</v>
          </cell>
          <cell r="B88" t="str">
            <v>Loans collateralised by residential immovable property</v>
          </cell>
          <cell r="C88">
            <v>1</v>
          </cell>
          <cell r="E88" t="str">
            <v>Geographical area not subject to climate change physical risk - acute and chronic events</v>
          </cell>
          <cell r="H88">
            <v>102128780</v>
          </cell>
          <cell r="I88">
            <v>45626332588</v>
          </cell>
          <cell r="J88">
            <v>4606.7010570099974</v>
          </cell>
          <cell r="K88">
            <v>446.75293867213531</v>
          </cell>
          <cell r="L88" t="str">
            <v>B</v>
          </cell>
          <cell r="M88">
            <v>4</v>
          </cell>
        </row>
        <row r="89">
          <cell r="A89" t="str">
            <v>Fysiker</v>
          </cell>
          <cell r="B89" t="str">
            <v>Loans collateralised by residential immovable property</v>
          </cell>
          <cell r="C89">
            <v>1</v>
          </cell>
          <cell r="E89" t="str">
            <v>Geographical area not subject to climate change physical risk - acute and chronic events</v>
          </cell>
          <cell r="H89">
            <v>553037</v>
          </cell>
          <cell r="I89">
            <v>121115103</v>
          </cell>
          <cell r="J89">
            <v>3.4240593599999998</v>
          </cell>
          <cell r="K89">
            <v>219</v>
          </cell>
          <cell r="L89" t="str">
            <v>B</v>
          </cell>
          <cell r="M89">
            <v>3</v>
          </cell>
        </row>
        <row r="90">
          <cell r="A90" t="str">
            <v>Fysiker</v>
          </cell>
          <cell r="B90" t="str">
            <v>Loans collateralised by residential immovable property</v>
          </cell>
          <cell r="C90">
            <v>2</v>
          </cell>
          <cell r="E90" t="str">
            <v>Geographical area not subject to climate change physical risk - acute and chronic events</v>
          </cell>
          <cell r="H90">
            <v>313000</v>
          </cell>
          <cell r="I90">
            <v>141163000</v>
          </cell>
          <cell r="J90">
            <v>60.556131360000002</v>
          </cell>
          <cell r="K90">
            <v>451</v>
          </cell>
          <cell r="L90" t="str">
            <v>B</v>
          </cell>
          <cell r="M90">
            <v>4</v>
          </cell>
        </row>
        <row r="91">
          <cell r="A91" t="str">
            <v>Fysiker</v>
          </cell>
          <cell r="B91" t="str">
            <v>Loans collateralised by residential immovable property</v>
          </cell>
          <cell r="C91">
            <v>1</v>
          </cell>
          <cell r="E91" t="str">
            <v>Geographical area not subject to climate change physical risk - acute and chronic events</v>
          </cell>
          <cell r="H91">
            <v>62190</v>
          </cell>
          <cell r="I91">
            <v>6156810</v>
          </cell>
          <cell r="J91">
            <v>0.35372917999999998</v>
          </cell>
          <cell r="K91">
            <v>99</v>
          </cell>
          <cell r="L91" t="str">
            <v>B</v>
          </cell>
          <cell r="M91">
            <v>2</v>
          </cell>
        </row>
        <row r="92">
          <cell r="A92" t="str">
            <v>Fysiker</v>
          </cell>
          <cell r="B92" t="str">
            <v>Loans collateralised by residential immovable property</v>
          </cell>
          <cell r="C92">
            <v>1</v>
          </cell>
          <cell r="E92" t="str">
            <v>Geographical area not subject to climate change physical risk - acute and chronic events</v>
          </cell>
          <cell r="H92">
            <v>3852500</v>
          </cell>
          <cell r="I92">
            <v>455640000</v>
          </cell>
          <cell r="J92">
            <v>332.91780335999999</v>
          </cell>
          <cell r="K92">
            <v>118.27125243348475</v>
          </cell>
          <cell r="L92" t="str">
            <v>B</v>
          </cell>
          <cell r="M92">
            <v>2</v>
          </cell>
        </row>
        <row r="93">
          <cell r="A93" t="str">
            <v>Fysiker</v>
          </cell>
          <cell r="B93" t="str">
            <v>Loans collateralised by residential immovable property</v>
          </cell>
          <cell r="C93">
            <v>2</v>
          </cell>
          <cell r="E93" t="str">
            <v>Geographical area not subject to climate change physical risk - acute and chronic events</v>
          </cell>
          <cell r="H93">
            <v>4182560</v>
          </cell>
          <cell r="I93">
            <v>1871145217</v>
          </cell>
          <cell r="J93">
            <v>6842.9752703199993</v>
          </cell>
          <cell r="K93">
            <v>447.36841001683177</v>
          </cell>
          <cell r="L93" t="str">
            <v>B</v>
          </cell>
          <cell r="M93">
            <v>4</v>
          </cell>
        </row>
        <row r="94">
          <cell r="A94" t="str">
            <v>Fysiker</v>
          </cell>
          <cell r="B94" t="str">
            <v>Loans collateralised by residential immovable property</v>
          </cell>
          <cell r="C94">
            <v>1</v>
          </cell>
          <cell r="E94" t="str">
            <v>Geographical area not subject to climate change physical risk - acute and chronic events</v>
          </cell>
          <cell r="H94">
            <v>8285409</v>
          </cell>
          <cell r="I94">
            <v>3700345794</v>
          </cell>
          <cell r="J94">
            <v>218.8444336</v>
          </cell>
          <cell r="K94">
            <v>446.60991316180048</v>
          </cell>
          <cell r="L94" t="str">
            <v>B</v>
          </cell>
          <cell r="M94">
            <v>4</v>
          </cell>
        </row>
        <row r="95">
          <cell r="A95" t="str">
            <v>Fysiker</v>
          </cell>
          <cell r="B95" t="str">
            <v>Loans collateralised by residential immovable property</v>
          </cell>
          <cell r="C95">
            <v>2</v>
          </cell>
          <cell r="E95" t="str">
            <v>Geographical area not subject to climate change physical risk - acute and chronic events</v>
          </cell>
          <cell r="H95">
            <v>3072611</v>
          </cell>
          <cell r="I95">
            <v>1389650251</v>
          </cell>
          <cell r="J95">
            <v>25648.615675599998</v>
          </cell>
          <cell r="K95">
            <v>452.2701542759562</v>
          </cell>
          <cell r="L95" t="str">
            <v>B</v>
          </cell>
          <cell r="M95">
            <v>4</v>
          </cell>
        </row>
        <row r="96">
          <cell r="A96" t="str">
            <v>Fysiker</v>
          </cell>
          <cell r="B96" t="str">
            <v>Loans collateralised by residential immovable property</v>
          </cell>
          <cell r="C96">
            <v>1</v>
          </cell>
          <cell r="E96" t="str">
            <v>Geographical area subject to climate change physical risk - acute and chronic events</v>
          </cell>
          <cell r="H96">
            <v>257000</v>
          </cell>
          <cell r="I96">
            <v>73759000</v>
          </cell>
          <cell r="J96">
            <v>0.32998003999999997</v>
          </cell>
          <cell r="K96">
            <v>287</v>
          </cell>
          <cell r="L96" t="str">
            <v>B</v>
          </cell>
          <cell r="M96">
            <v>4</v>
          </cell>
        </row>
        <row r="97">
          <cell r="A97" t="str">
            <v>Fysiker</v>
          </cell>
          <cell r="B97" t="str">
            <v>Loans collateralised by residential immovable property</v>
          </cell>
          <cell r="C97">
            <v>2</v>
          </cell>
          <cell r="E97" t="str">
            <v>Geographical area not subject to climate change physical risk - acute and chronic events</v>
          </cell>
          <cell r="H97">
            <v>1199240</v>
          </cell>
          <cell r="I97">
            <v>476098280</v>
          </cell>
          <cell r="J97">
            <v>3248.6061749999999</v>
          </cell>
          <cell r="K97">
            <v>397</v>
          </cell>
          <cell r="L97" t="str">
            <v>B</v>
          </cell>
          <cell r="M97">
            <v>4</v>
          </cell>
        </row>
        <row r="98">
          <cell r="A98" t="str">
            <v>L - Real estate activities</v>
          </cell>
          <cell r="B98" t="str">
            <v>Loans collateralised by residential immovable property</v>
          </cell>
          <cell r="C98">
            <v>1</v>
          </cell>
          <cell r="E98" t="str">
            <v>Geographical area subject to climate change physical risk - acute and chronic events</v>
          </cell>
          <cell r="H98">
            <v>32316635</v>
          </cell>
          <cell r="I98">
            <v>7225101522</v>
          </cell>
          <cell r="J98">
            <v>191.91069176999997</v>
          </cell>
          <cell r="K98">
            <v>223.57221047302727</v>
          </cell>
          <cell r="L98" t="str">
            <v>B</v>
          </cell>
          <cell r="M98">
            <v>3</v>
          </cell>
        </row>
        <row r="99">
          <cell r="A99" t="str">
            <v>Fysiker</v>
          </cell>
          <cell r="B99" t="str">
            <v>Loans collateralised by residential immovable property</v>
          </cell>
          <cell r="C99">
            <v>1</v>
          </cell>
          <cell r="E99" t="str">
            <v>Geographical area not subject to climate change physical risk - acute and chronic events</v>
          </cell>
          <cell r="H99">
            <v>424057</v>
          </cell>
          <cell r="I99">
            <v>65046955</v>
          </cell>
          <cell r="J99">
            <v>3.9260014999999999</v>
          </cell>
          <cell r="K99">
            <v>153.39200862148249</v>
          </cell>
          <cell r="L99" t="str">
            <v>B</v>
          </cell>
          <cell r="M99">
            <v>3</v>
          </cell>
        </row>
        <row r="100">
          <cell r="A100" t="str">
            <v>Fysiker</v>
          </cell>
          <cell r="B100" t="str">
            <v>Loans collateralised by residential immovable property</v>
          </cell>
          <cell r="C100">
            <v>1</v>
          </cell>
          <cell r="E100" t="str">
            <v>Geographical area not subject to climate change physical risk - acute and chronic events</v>
          </cell>
          <cell r="H100">
            <v>42345322</v>
          </cell>
          <cell r="I100">
            <v>18630155195</v>
          </cell>
          <cell r="J100">
            <v>1274.1040764000006</v>
          </cell>
          <cell r="K100">
            <v>439.95781151457533</v>
          </cell>
          <cell r="L100" t="str">
            <v>B</v>
          </cell>
          <cell r="M100">
            <v>4</v>
          </cell>
        </row>
        <row r="101">
          <cell r="A101" t="str">
            <v>Fysiker</v>
          </cell>
          <cell r="B101" t="str">
            <v>Loans collateralised by residential immovable property</v>
          </cell>
          <cell r="C101">
            <v>1</v>
          </cell>
          <cell r="E101" t="str">
            <v>Geographical area subject to climate change physical risk - acute and chronic events</v>
          </cell>
          <cell r="H101">
            <v>1880517</v>
          </cell>
          <cell r="I101">
            <v>213923874</v>
          </cell>
          <cell r="J101">
            <v>267.93095703</v>
          </cell>
          <cell r="K101">
            <v>113.75801122776343</v>
          </cell>
          <cell r="L101" t="str">
            <v>B</v>
          </cell>
          <cell r="M101">
            <v>2</v>
          </cell>
        </row>
        <row r="102">
          <cell r="A102" t="str">
            <v>Fysiker</v>
          </cell>
          <cell r="B102" t="str">
            <v>Loans collateralised by residential immovable property</v>
          </cell>
          <cell r="C102">
            <v>1</v>
          </cell>
          <cell r="E102" t="str">
            <v>Geographical area subject to climate change physical risk - acute and chronic events</v>
          </cell>
          <cell r="H102">
            <v>19738759</v>
          </cell>
          <cell r="I102">
            <v>8832629104</v>
          </cell>
          <cell r="J102">
            <v>2058.7485204200002</v>
          </cell>
          <cell r="K102">
            <v>447.47641450001998</v>
          </cell>
          <cell r="L102" t="str">
            <v>B</v>
          </cell>
          <cell r="M102">
            <v>4</v>
          </cell>
        </row>
        <row r="103">
          <cell r="A103" t="str">
            <v>Fysiker</v>
          </cell>
          <cell r="B103" t="str">
            <v>Other/no collateral</v>
          </cell>
          <cell r="C103">
            <v>1</v>
          </cell>
          <cell r="E103" t="str">
            <v>Geographical area not subject to climate change physical risk - acute and chronic events</v>
          </cell>
          <cell r="H103">
            <v>12663837</v>
          </cell>
          <cell r="I103">
            <v>5733969292</v>
          </cell>
          <cell r="J103">
            <v>2401.7104160799995</v>
          </cell>
          <cell r="K103">
            <v>452.7829355352568</v>
          </cell>
          <cell r="L103" t="str">
            <v>B</v>
          </cell>
          <cell r="M103">
            <v>4</v>
          </cell>
        </row>
        <row r="104">
          <cell r="A104" t="str">
            <v>Fysiker</v>
          </cell>
          <cell r="B104" t="str">
            <v>Loans collateralised by residential immovable property</v>
          </cell>
          <cell r="C104">
            <v>1</v>
          </cell>
          <cell r="E104" t="str">
            <v>Geographical area subject to climate change physical risk - acute and chronic events</v>
          </cell>
          <cell r="H104">
            <v>9008885</v>
          </cell>
          <cell r="I104">
            <v>4026676087</v>
          </cell>
          <cell r="J104">
            <v>159.85899951000005</v>
          </cell>
          <cell r="K104">
            <v>446.96719816048267</v>
          </cell>
          <cell r="L104" t="str">
            <v>B</v>
          </cell>
          <cell r="M104">
            <v>4</v>
          </cell>
        </row>
        <row r="105">
          <cell r="A105" t="str">
            <v>Fysiker</v>
          </cell>
          <cell r="B105" t="str">
            <v>Loans collateralised by residential immovable property</v>
          </cell>
          <cell r="C105">
            <v>1</v>
          </cell>
          <cell r="E105" t="str">
            <v>Geographical area subject to climate change physical risk - acute and chronic events</v>
          </cell>
          <cell r="H105">
            <v>89286595</v>
          </cell>
          <cell r="I105">
            <v>39576310523</v>
          </cell>
          <cell r="J105">
            <v>11274.70390323</v>
          </cell>
          <cell r="K105">
            <v>443.25030563658521</v>
          </cell>
          <cell r="L105" t="str">
            <v>C</v>
          </cell>
          <cell r="M105">
            <v>4</v>
          </cell>
        </row>
        <row r="106">
          <cell r="A106" t="str">
            <v>Fysiker</v>
          </cell>
          <cell r="B106" t="str">
            <v>Loans collateralised by residential immovable property</v>
          </cell>
          <cell r="C106">
            <v>1</v>
          </cell>
          <cell r="E106" t="str">
            <v>Geographical area subject to climate change physical risk - acute and chronic events</v>
          </cell>
          <cell r="H106">
            <v>423815</v>
          </cell>
          <cell r="I106">
            <v>95834560</v>
          </cell>
          <cell r="J106">
            <v>1.3450846200000002</v>
          </cell>
          <cell r="K106">
            <v>226.12356806625533</v>
          </cell>
          <cell r="L106" t="str">
            <v>C</v>
          </cell>
          <cell r="M106">
            <v>3</v>
          </cell>
        </row>
        <row r="107">
          <cell r="A107" t="str">
            <v>Fysiker</v>
          </cell>
          <cell r="B107" t="str">
            <v>Loans collateralised by residential immovable property</v>
          </cell>
          <cell r="C107">
            <v>2</v>
          </cell>
          <cell r="E107" t="str">
            <v>Geographical area subject to climate change physical risk - acute and chronic events</v>
          </cell>
          <cell r="H107">
            <v>1866729</v>
          </cell>
          <cell r="I107">
            <v>808293657</v>
          </cell>
          <cell r="J107">
            <v>325.71308970000001</v>
          </cell>
          <cell r="K107">
            <v>433</v>
          </cell>
          <cell r="L107" t="str">
            <v>C</v>
          </cell>
          <cell r="M107">
            <v>4</v>
          </cell>
        </row>
        <row r="108">
          <cell r="A108" t="str">
            <v>Fysiker</v>
          </cell>
          <cell r="B108" t="str">
            <v>Loans collateralised by residential immovable property</v>
          </cell>
          <cell r="C108">
            <v>2</v>
          </cell>
          <cell r="E108" t="str">
            <v>Geographical area subject to climate change physical risk - acute and chronic events</v>
          </cell>
          <cell r="H108">
            <v>3551014</v>
          </cell>
          <cell r="I108">
            <v>1635755732</v>
          </cell>
          <cell r="J108">
            <v>25165.755824740001</v>
          </cell>
          <cell r="K108">
            <v>460.64468684156134</v>
          </cell>
          <cell r="L108" t="str">
            <v>C</v>
          </cell>
          <cell r="M108">
            <v>4</v>
          </cell>
        </row>
        <row r="109">
          <cell r="A109" t="str">
            <v>Fysiker</v>
          </cell>
          <cell r="B109" t="str">
            <v>Loans collateralised by residential immovable property</v>
          </cell>
          <cell r="C109">
            <v>2</v>
          </cell>
          <cell r="E109" t="str">
            <v>Geographical area subject to climate change physical risk - acute and chronic events</v>
          </cell>
          <cell r="H109">
            <v>15975001</v>
          </cell>
          <cell r="I109">
            <v>7433156225</v>
          </cell>
          <cell r="J109">
            <v>66711.949193330016</v>
          </cell>
          <cell r="K109">
            <v>465.29926508298809</v>
          </cell>
          <cell r="L109" t="str">
            <v>C</v>
          </cell>
          <cell r="M109">
            <v>4</v>
          </cell>
        </row>
        <row r="110">
          <cell r="A110" t="str">
            <v>Fysiker</v>
          </cell>
          <cell r="B110" t="str">
            <v>Loans collateralised by residential immovable property</v>
          </cell>
          <cell r="C110">
            <v>2</v>
          </cell>
          <cell r="E110" t="str">
            <v>Geographical area subject to climate change physical risk - acute and chronic events</v>
          </cell>
          <cell r="H110">
            <v>351547616</v>
          </cell>
          <cell r="I110">
            <v>158926936049</v>
          </cell>
          <cell r="J110">
            <v>1012559.6390896317</v>
          </cell>
          <cell r="K110">
            <v>452.07797981198655</v>
          </cell>
          <cell r="L110" t="str">
            <v>C</v>
          </cell>
          <cell r="M110">
            <v>4</v>
          </cell>
        </row>
        <row r="111">
          <cell r="A111" t="str">
            <v>L - Real estate activities</v>
          </cell>
          <cell r="B111" t="str">
            <v>Loans collateralised by residential immovable property</v>
          </cell>
          <cell r="C111">
            <v>1</v>
          </cell>
          <cell r="E111" t="str">
            <v>Geographical area subject to climate change physical risk - acute and chronic events</v>
          </cell>
          <cell r="H111">
            <v>2605174.2599999998</v>
          </cell>
          <cell r="I111">
            <v>296989865.63999999</v>
          </cell>
          <cell r="J111">
            <v>49.514552719999998</v>
          </cell>
          <cell r="K111">
            <v>114</v>
          </cell>
          <cell r="L111" t="str">
            <v>C</v>
          </cell>
          <cell r="M111">
            <v>2</v>
          </cell>
        </row>
        <row r="112">
          <cell r="A112" t="str">
            <v>Fysiker</v>
          </cell>
          <cell r="B112" t="str">
            <v>Loans collateralised by residential immovable property</v>
          </cell>
          <cell r="C112">
            <v>1</v>
          </cell>
          <cell r="E112" t="str">
            <v>Geographical area not subject to climate change physical risk - acute and chronic events</v>
          </cell>
          <cell r="H112">
            <v>204903</v>
          </cell>
          <cell r="I112">
            <v>39965878</v>
          </cell>
          <cell r="J112">
            <v>0.42215069999999999</v>
          </cell>
          <cell r="K112">
            <v>195.04779334611987</v>
          </cell>
          <cell r="L112" t="str">
            <v>C</v>
          </cell>
          <cell r="M112">
            <v>3</v>
          </cell>
        </row>
        <row r="113">
          <cell r="A113" t="str">
            <v>F.41 - Construction of buildings</v>
          </cell>
          <cell r="B113" t="str">
            <v>Loans collateralised by residential immovable property</v>
          </cell>
          <cell r="C113">
            <v>1</v>
          </cell>
          <cell r="E113" t="str">
            <v>Geographical area not subject to climate change physical risk - acute and chronic events</v>
          </cell>
          <cell r="H113">
            <v>8277727</v>
          </cell>
          <cell r="I113">
            <v>1696934035</v>
          </cell>
          <cell r="J113">
            <v>44.322781290000002</v>
          </cell>
          <cell r="K113">
            <v>205</v>
          </cell>
          <cell r="L113" t="str">
            <v>C</v>
          </cell>
          <cell r="M113">
            <v>3</v>
          </cell>
        </row>
        <row r="114">
          <cell r="A114" t="str">
            <v>Fysiker</v>
          </cell>
          <cell r="B114" t="str">
            <v>Loans collateralised by residential immovable property</v>
          </cell>
          <cell r="C114">
            <v>2</v>
          </cell>
          <cell r="E114" t="str">
            <v>Geographical area not subject to climate change physical risk - acute and chronic events</v>
          </cell>
          <cell r="H114">
            <v>4479974</v>
          </cell>
          <cell r="I114">
            <v>2074154548</v>
          </cell>
          <cell r="J114">
            <v>15493.564290109996</v>
          </cell>
          <cell r="K114">
            <v>462.98361285132461</v>
          </cell>
          <cell r="L114" t="str">
            <v>C</v>
          </cell>
          <cell r="M114">
            <v>4</v>
          </cell>
        </row>
        <row r="115">
          <cell r="A115" t="str">
            <v>Fysiker</v>
          </cell>
          <cell r="B115" t="str">
            <v>Loans collateralised by residential immovable property</v>
          </cell>
          <cell r="C115">
            <v>2</v>
          </cell>
          <cell r="E115" t="str">
            <v>Geographical area not subject to climate change physical risk - acute and chronic events</v>
          </cell>
          <cell r="H115">
            <v>3645150</v>
          </cell>
          <cell r="I115">
            <v>1685332450</v>
          </cell>
          <cell r="J115">
            <v>10128.33119852</v>
          </cell>
          <cell r="K115">
            <v>462.34927232075495</v>
          </cell>
          <cell r="L115" t="str">
            <v>C</v>
          </cell>
          <cell r="M115">
            <v>4</v>
          </cell>
        </row>
        <row r="116">
          <cell r="A116" t="str">
            <v>Fysiker</v>
          </cell>
          <cell r="B116" t="str">
            <v>Loans collateralised by residential immovable property</v>
          </cell>
          <cell r="C116">
            <v>1</v>
          </cell>
          <cell r="E116" t="str">
            <v>Geographical area subject to climate change physical risk - acute and chronic events</v>
          </cell>
          <cell r="H116">
            <v>469603640</v>
          </cell>
          <cell r="I116">
            <v>212407495036.99997</v>
          </cell>
          <cell r="J116">
            <v>52887.325436229963</v>
          </cell>
          <cell r="K116">
            <v>452.31228411474825</v>
          </cell>
          <cell r="L116" t="str">
            <v>C</v>
          </cell>
          <cell r="M116">
            <v>4</v>
          </cell>
        </row>
        <row r="117">
          <cell r="A117" t="str">
            <v>Fysiker</v>
          </cell>
          <cell r="B117" t="str">
            <v>Loans collateralised by residential immovable property</v>
          </cell>
          <cell r="C117">
            <v>2</v>
          </cell>
          <cell r="E117" t="str">
            <v>Geographical area not subject to climate change physical risk - acute and chronic events</v>
          </cell>
          <cell r="H117">
            <v>6653484</v>
          </cell>
          <cell r="I117">
            <v>3135211236</v>
          </cell>
          <cell r="J117">
            <v>9285.1298941699988</v>
          </cell>
          <cell r="K117">
            <v>471.2134629015415</v>
          </cell>
          <cell r="L117" t="str">
            <v>C</v>
          </cell>
          <cell r="M117">
            <v>4</v>
          </cell>
        </row>
        <row r="118">
          <cell r="A118" t="str">
            <v>L - Real estate activities</v>
          </cell>
          <cell r="B118" t="str">
            <v>Loans collateralised by residential immovable property</v>
          </cell>
          <cell r="C118">
            <v>2</v>
          </cell>
          <cell r="E118" t="str">
            <v>Geographical area subject to climate change physical risk - acute and chronic events</v>
          </cell>
          <cell r="H118">
            <v>6711250</v>
          </cell>
          <cell r="I118">
            <v>3140865000</v>
          </cell>
          <cell r="J118">
            <v>949.60921600999995</v>
          </cell>
          <cell r="K118">
            <v>468</v>
          </cell>
          <cell r="L118" t="str">
            <v>C</v>
          </cell>
          <cell r="M118">
            <v>4</v>
          </cell>
        </row>
        <row r="119">
          <cell r="A119" t="str">
            <v>L - Real estate activities</v>
          </cell>
          <cell r="B119" t="str">
            <v>Loans collateralised by residential immovable property</v>
          </cell>
          <cell r="C119">
            <v>2</v>
          </cell>
          <cell r="E119" t="str">
            <v>Geographical area not subject to climate change physical risk - acute and chronic events</v>
          </cell>
          <cell r="H119">
            <v>950000</v>
          </cell>
          <cell r="I119">
            <v>452200000</v>
          </cell>
          <cell r="J119">
            <v>122.12296238</v>
          </cell>
          <cell r="K119">
            <v>476</v>
          </cell>
          <cell r="L119" t="str">
            <v>C</v>
          </cell>
          <cell r="M119">
            <v>4</v>
          </cell>
        </row>
        <row r="120">
          <cell r="A120" t="str">
            <v>Fysiker</v>
          </cell>
          <cell r="B120" t="str">
            <v>Loans collateralised by residential immovable property</v>
          </cell>
          <cell r="C120">
            <v>1</v>
          </cell>
          <cell r="E120" t="str">
            <v>Geographical area not subject to climate change physical risk - acute and chronic events</v>
          </cell>
          <cell r="H120">
            <v>39670655</v>
          </cell>
          <cell r="I120">
            <v>17559582052</v>
          </cell>
          <cell r="J120">
            <v>2306.0129654500001</v>
          </cell>
          <cell r="K120">
            <v>442.63403394776316</v>
          </cell>
          <cell r="L120" t="str">
            <v>C</v>
          </cell>
          <cell r="M120">
            <v>4</v>
          </cell>
        </row>
        <row r="121">
          <cell r="A121" t="str">
            <v>Fysiker</v>
          </cell>
          <cell r="B121" t="str">
            <v>Loans collateralised by residential immovable property</v>
          </cell>
          <cell r="C121">
            <v>1</v>
          </cell>
          <cell r="E121" t="str">
            <v>Geographical area subject to climate change physical risk - acute and chronic events</v>
          </cell>
          <cell r="H121">
            <v>290000</v>
          </cell>
          <cell r="I121">
            <v>67570000</v>
          </cell>
          <cell r="J121">
            <v>0.40260748000000002</v>
          </cell>
          <cell r="K121">
            <v>233</v>
          </cell>
          <cell r="L121" t="str">
            <v>C</v>
          </cell>
          <cell r="M121">
            <v>3</v>
          </cell>
        </row>
        <row r="122">
          <cell r="A122" t="str">
            <v>Fysiker</v>
          </cell>
          <cell r="B122" t="str">
            <v>Loans collateralised by residential immovable property</v>
          </cell>
          <cell r="C122">
            <v>1</v>
          </cell>
          <cell r="E122" t="str">
            <v>Geographical area subject to climate change physical risk - acute and chronic events</v>
          </cell>
          <cell r="H122">
            <v>8227360615.0000048</v>
          </cell>
          <cell r="I122">
            <v>3718621909160.002</v>
          </cell>
          <cell r="J122">
            <v>864139.16996669606</v>
          </cell>
          <cell r="K122">
            <v>451.98236508319138</v>
          </cell>
          <cell r="L122" t="str">
            <v>C</v>
          </cell>
          <cell r="M122">
            <v>4</v>
          </cell>
        </row>
        <row r="123">
          <cell r="A123" t="str">
            <v>Fysiker</v>
          </cell>
          <cell r="B123" t="str">
            <v>Loans collateralised by residential immovable property</v>
          </cell>
          <cell r="C123">
            <v>1</v>
          </cell>
          <cell r="E123" t="str">
            <v>Geographical area subject to climate change physical risk - acute and chronic events</v>
          </cell>
          <cell r="H123">
            <v>176875</v>
          </cell>
          <cell r="I123">
            <v>10035625</v>
          </cell>
          <cell r="J123">
            <v>2.6196352300000001</v>
          </cell>
          <cell r="K123">
            <v>56.738515901060069</v>
          </cell>
          <cell r="L123" t="str">
            <v>C</v>
          </cell>
          <cell r="M123">
            <v>1</v>
          </cell>
        </row>
        <row r="124">
          <cell r="A124" t="str">
            <v>Fysiker</v>
          </cell>
          <cell r="B124" t="str">
            <v>Loans collateralised by residential immovable property</v>
          </cell>
          <cell r="C124">
            <v>1</v>
          </cell>
          <cell r="E124" t="str">
            <v>Geographical area not subject to climate change physical risk - acute and chronic events</v>
          </cell>
          <cell r="H124">
            <v>10949995</v>
          </cell>
          <cell r="I124">
            <v>1261473615</v>
          </cell>
          <cell r="J124">
            <v>1251.9127380899999</v>
          </cell>
          <cell r="K124">
            <v>115.20312246717921</v>
          </cell>
          <cell r="L124" t="str">
            <v>C</v>
          </cell>
          <cell r="M124">
            <v>2</v>
          </cell>
        </row>
        <row r="125">
          <cell r="A125" t="str">
            <v>Fysiker</v>
          </cell>
          <cell r="B125" t="str">
            <v>Loans collateralised by residential immovable property</v>
          </cell>
          <cell r="C125">
            <v>2</v>
          </cell>
          <cell r="E125" t="str">
            <v>Geographical area not subject to climate change physical risk - acute and chronic events</v>
          </cell>
          <cell r="H125">
            <v>29000</v>
          </cell>
          <cell r="I125">
            <v>5046000</v>
          </cell>
          <cell r="J125">
            <v>12.86608916</v>
          </cell>
          <cell r="K125">
            <v>174</v>
          </cell>
          <cell r="L125" t="str">
            <v>C</v>
          </cell>
          <cell r="M125">
            <v>3</v>
          </cell>
        </row>
        <row r="126">
          <cell r="A126" t="str">
            <v>Fysiker</v>
          </cell>
          <cell r="B126" t="str">
            <v>Loans collateralised by residential immovable property</v>
          </cell>
          <cell r="C126">
            <v>1</v>
          </cell>
          <cell r="E126" t="str">
            <v>Geographical area not subject to climate change physical risk - acute and chronic events</v>
          </cell>
          <cell r="H126">
            <v>94290667</v>
          </cell>
          <cell r="I126">
            <v>41443327585</v>
          </cell>
          <cell r="J126">
            <v>15110.591160200003</v>
          </cell>
          <cell r="K126">
            <v>439.52735624407029</v>
          </cell>
          <cell r="L126" t="str">
            <v>C</v>
          </cell>
          <cell r="M126">
            <v>4</v>
          </cell>
        </row>
        <row r="127">
          <cell r="A127" t="str">
            <v>Fysiker</v>
          </cell>
          <cell r="B127" t="str">
            <v>Loans collateralised by residential immovable property</v>
          </cell>
          <cell r="C127">
            <v>1</v>
          </cell>
          <cell r="E127" t="str">
            <v>Geographical area not subject to climate change physical risk - acute and chronic events</v>
          </cell>
          <cell r="H127">
            <v>220050736</v>
          </cell>
          <cell r="I127">
            <v>97562898872</v>
          </cell>
          <cell r="J127">
            <v>41831.445889430019</v>
          </cell>
          <cell r="K127">
            <v>443.36547400595833</v>
          </cell>
          <cell r="L127" t="str">
            <v>C</v>
          </cell>
          <cell r="M127">
            <v>4</v>
          </cell>
        </row>
        <row r="128">
          <cell r="A128" t="str">
            <v>L - Real estate activities</v>
          </cell>
          <cell r="B128" t="str">
            <v>Loans collateralised by residential immovable property</v>
          </cell>
          <cell r="C128">
            <v>1</v>
          </cell>
          <cell r="E128" t="str">
            <v>Geographical area not subject to climate change physical risk - acute and chronic events</v>
          </cell>
          <cell r="H128">
            <v>1838462</v>
          </cell>
          <cell r="I128">
            <v>302517630</v>
          </cell>
          <cell r="J128">
            <v>145.68761713999999</v>
          </cell>
          <cell r="K128">
            <v>164.54929718427687</v>
          </cell>
          <cell r="L128" t="str">
            <v>C</v>
          </cell>
          <cell r="M128">
            <v>3</v>
          </cell>
        </row>
        <row r="129">
          <cell r="A129" t="str">
            <v>L - Real estate activities</v>
          </cell>
          <cell r="B129" t="str">
            <v>Loans collateralised by residential immovable property</v>
          </cell>
          <cell r="C129">
            <v>1</v>
          </cell>
          <cell r="E129" t="str">
            <v>Geographical area subject to climate change physical risk - acute and chronic events</v>
          </cell>
          <cell r="H129">
            <v>5851626352</v>
          </cell>
          <cell r="I129">
            <v>3051442363993</v>
          </cell>
          <cell r="J129">
            <v>201916.72339280002</v>
          </cell>
          <cell r="K129">
            <v>521.46910626821921</v>
          </cell>
          <cell r="L129" t="str">
            <v>C</v>
          </cell>
          <cell r="M129">
            <v>4</v>
          </cell>
        </row>
        <row r="130">
          <cell r="A130" t="str">
            <v>Fysiker</v>
          </cell>
          <cell r="B130" t="str">
            <v>Loans collateralised by residential immovable property</v>
          </cell>
          <cell r="C130">
            <v>2</v>
          </cell>
          <cell r="E130" t="str">
            <v>Geographical area subject to climate change physical risk - acute and chronic events</v>
          </cell>
          <cell r="H130">
            <v>300000</v>
          </cell>
          <cell r="I130">
            <v>35100000</v>
          </cell>
          <cell r="J130">
            <v>287.03337305999997</v>
          </cell>
          <cell r="K130">
            <v>117</v>
          </cell>
          <cell r="L130" t="str">
            <v>C</v>
          </cell>
          <cell r="M130">
            <v>2</v>
          </cell>
        </row>
        <row r="131">
          <cell r="A131" t="str">
            <v>Fysiker</v>
          </cell>
          <cell r="B131" t="str">
            <v>Loans collateralised by residential immovable property</v>
          </cell>
          <cell r="C131">
            <v>1</v>
          </cell>
          <cell r="E131" t="str">
            <v>Geographical area not subject to climate change physical risk - acute and chronic events</v>
          </cell>
          <cell r="H131">
            <v>319300</v>
          </cell>
          <cell r="I131">
            <v>73439000</v>
          </cell>
          <cell r="J131">
            <v>0.9294521</v>
          </cell>
          <cell r="K131">
            <v>230</v>
          </cell>
          <cell r="L131" t="str">
            <v>C</v>
          </cell>
          <cell r="M131">
            <v>3</v>
          </cell>
        </row>
        <row r="132">
          <cell r="A132" t="str">
            <v>Fysiker</v>
          </cell>
          <cell r="B132" t="str">
            <v>Loans collateralised by residential immovable property</v>
          </cell>
          <cell r="C132">
            <v>1</v>
          </cell>
          <cell r="E132" t="str">
            <v>Geographical area subject to climate change physical risk - acute and chronic events</v>
          </cell>
          <cell r="H132">
            <v>755000</v>
          </cell>
          <cell r="I132">
            <v>89845000</v>
          </cell>
          <cell r="J132">
            <v>6.1591136899999999</v>
          </cell>
          <cell r="K132">
            <v>119</v>
          </cell>
          <cell r="L132" t="str">
            <v>C</v>
          </cell>
          <cell r="M132">
            <v>2</v>
          </cell>
        </row>
        <row r="133">
          <cell r="A133" t="str">
            <v>Fysiker</v>
          </cell>
          <cell r="B133" t="str">
            <v>Loans collateralised by residential immovable property</v>
          </cell>
          <cell r="C133">
            <v>1</v>
          </cell>
          <cell r="E133" t="str">
            <v>Geographical area not subject to climate change physical risk - acute and chronic events</v>
          </cell>
          <cell r="H133">
            <v>9620943033</v>
          </cell>
          <cell r="I133">
            <v>4351375945854.9995</v>
          </cell>
          <cell r="J133">
            <v>1022409.5652557855</v>
          </cell>
          <cell r="K133">
            <v>452.28164546133422</v>
          </cell>
          <cell r="L133" t="str">
            <v>C</v>
          </cell>
          <cell r="M133">
            <v>4</v>
          </cell>
        </row>
        <row r="134">
          <cell r="A134" t="str">
            <v>Fysiker</v>
          </cell>
          <cell r="B134" t="str">
            <v>Loans collateralised by residential immovable property</v>
          </cell>
          <cell r="C134">
            <v>1</v>
          </cell>
          <cell r="E134" t="str">
            <v>Geographical area subject to climate change physical risk - acute and chronic events</v>
          </cell>
          <cell r="H134">
            <v>91980</v>
          </cell>
          <cell r="I134">
            <v>10485720</v>
          </cell>
          <cell r="J134">
            <v>0.4378071</v>
          </cell>
          <cell r="K134">
            <v>114</v>
          </cell>
          <cell r="L134" t="str">
            <v>C</v>
          </cell>
          <cell r="M134">
            <v>2</v>
          </cell>
        </row>
        <row r="135">
          <cell r="A135" t="str">
            <v>Fysiker</v>
          </cell>
          <cell r="B135" t="str">
            <v>Loans collateralised by residential immovable property</v>
          </cell>
          <cell r="C135">
            <v>1</v>
          </cell>
          <cell r="E135" t="str">
            <v>Geographical area subject to climate change physical risk - acute and chronic events</v>
          </cell>
          <cell r="H135">
            <v>13348213</v>
          </cell>
          <cell r="I135">
            <v>1579069072</v>
          </cell>
          <cell r="J135">
            <v>3246.5213373100009</v>
          </cell>
          <cell r="K135">
            <v>118.29816260798356</v>
          </cell>
          <cell r="L135" t="str">
            <v>C</v>
          </cell>
          <cell r="M135">
            <v>2</v>
          </cell>
        </row>
        <row r="136">
          <cell r="A136" t="str">
            <v>Fysiker</v>
          </cell>
          <cell r="B136" t="str">
            <v>Loans collateralised by residential immovable property</v>
          </cell>
          <cell r="C136">
            <v>1</v>
          </cell>
          <cell r="E136" t="str">
            <v>Geographical area subject to climate change physical risk - acute and chronic events</v>
          </cell>
          <cell r="H136">
            <v>797195</v>
          </cell>
          <cell r="I136">
            <v>131664634</v>
          </cell>
          <cell r="J136">
            <v>3.5342431600000004</v>
          </cell>
          <cell r="K136">
            <v>165.15988434448283</v>
          </cell>
          <cell r="L136" t="str">
            <v>C</v>
          </cell>
          <cell r="M136">
            <v>3</v>
          </cell>
        </row>
        <row r="137">
          <cell r="A137" t="str">
            <v>Fysiker</v>
          </cell>
          <cell r="B137" t="str">
            <v>Loans collateralised by residential immovable property</v>
          </cell>
          <cell r="C137">
            <v>1</v>
          </cell>
          <cell r="E137" t="str">
            <v>Geographical area subject to climate change physical risk - acute and chronic events</v>
          </cell>
          <cell r="H137">
            <v>25343</v>
          </cell>
          <cell r="I137">
            <v>937691</v>
          </cell>
          <cell r="J137">
            <v>0.12576293999999999</v>
          </cell>
          <cell r="K137">
            <v>37</v>
          </cell>
          <cell r="L137" t="str">
            <v>C</v>
          </cell>
          <cell r="M137">
            <v>1</v>
          </cell>
        </row>
        <row r="138">
          <cell r="A138" t="str">
            <v>Fysiker</v>
          </cell>
          <cell r="B138" t="str">
            <v>Loans collateralised by residential immovable property</v>
          </cell>
          <cell r="C138">
            <v>2</v>
          </cell>
          <cell r="E138" t="str">
            <v>Geographical area not subject to climate change physical risk - acute and chronic events</v>
          </cell>
          <cell r="H138">
            <v>574377</v>
          </cell>
          <cell r="I138">
            <v>103192902</v>
          </cell>
          <cell r="J138">
            <v>2157.0759394900001</v>
          </cell>
          <cell r="K138">
            <v>179.66057484892326</v>
          </cell>
          <cell r="L138" t="str">
            <v>C</v>
          </cell>
          <cell r="M138">
            <v>3</v>
          </cell>
        </row>
        <row r="139">
          <cell r="A139" t="str">
            <v>L - Real estate activities</v>
          </cell>
          <cell r="B139" t="str">
            <v>Loans collateralised by commercial immovable property</v>
          </cell>
          <cell r="C139">
            <v>1</v>
          </cell>
          <cell r="E139" t="str">
            <v>Geographical area subject to climate change physical risk - acute and chronic events</v>
          </cell>
          <cell r="H139">
            <v>99000000</v>
          </cell>
          <cell r="I139">
            <v>47223000000</v>
          </cell>
          <cell r="J139">
            <v>1286.7537763600001</v>
          </cell>
          <cell r="K139">
            <v>477</v>
          </cell>
          <cell r="L139" t="str">
            <v>C</v>
          </cell>
          <cell r="M139">
            <v>4</v>
          </cell>
        </row>
        <row r="140">
          <cell r="A140" t="str">
            <v>Fysiker</v>
          </cell>
          <cell r="B140" t="str">
            <v>Loans collateralised by residential immovable property</v>
          </cell>
          <cell r="C140">
            <v>1</v>
          </cell>
          <cell r="E140" t="str">
            <v>Geographical area not subject to climate change physical risk - acute and chronic events</v>
          </cell>
          <cell r="H140">
            <v>62820</v>
          </cell>
          <cell r="I140">
            <v>7224300</v>
          </cell>
          <cell r="J140">
            <v>0.18726661999999999</v>
          </cell>
          <cell r="K140">
            <v>115</v>
          </cell>
          <cell r="L140" t="str">
            <v>C</v>
          </cell>
          <cell r="M140">
            <v>2</v>
          </cell>
        </row>
        <row r="141">
          <cell r="A141" t="str">
            <v>Fysiker</v>
          </cell>
          <cell r="B141" t="str">
            <v>Loans collateralised by residential immovable property</v>
          </cell>
          <cell r="C141">
            <v>1</v>
          </cell>
          <cell r="E141" t="str">
            <v>Geographical area not subject to climate change physical risk - acute and chronic events</v>
          </cell>
          <cell r="H141">
            <v>242552</v>
          </cell>
          <cell r="I141">
            <v>54002600</v>
          </cell>
          <cell r="J141">
            <v>1.0512632499999999</v>
          </cell>
          <cell r="K141">
            <v>222.64339193245161</v>
          </cell>
          <cell r="L141" t="str">
            <v>C</v>
          </cell>
          <cell r="M141">
            <v>3</v>
          </cell>
        </row>
        <row r="142">
          <cell r="A142" t="str">
            <v>Fysiker</v>
          </cell>
          <cell r="B142" t="str">
            <v>Other/no collateral</v>
          </cell>
          <cell r="C142">
            <v>1</v>
          </cell>
          <cell r="E142" t="str">
            <v>Geographical area subject to climate change physical risk - acute and chronic events</v>
          </cell>
          <cell r="H142">
            <v>4340570</v>
          </cell>
          <cell r="I142">
            <v>1830088900</v>
          </cell>
          <cell r="J142">
            <v>45.967867579999989</v>
          </cell>
          <cell r="K142">
            <v>421.62409545290137</v>
          </cell>
          <cell r="L142" t="str">
            <v>C</v>
          </cell>
          <cell r="M142">
            <v>4</v>
          </cell>
        </row>
        <row r="143">
          <cell r="A143" t="str">
            <v>Fysiker</v>
          </cell>
          <cell r="B143" t="str">
            <v>Loans collateralised by residential immovable property</v>
          </cell>
          <cell r="C143">
            <v>1</v>
          </cell>
          <cell r="E143" t="str">
            <v>Geographical area not subject to climate change physical risk - acute and chronic events</v>
          </cell>
          <cell r="H143">
            <v>1932690</v>
          </cell>
          <cell r="I143">
            <v>101486460</v>
          </cell>
          <cell r="J143">
            <v>33.199105500000002</v>
          </cell>
          <cell r="K143">
            <v>52.5104698632476</v>
          </cell>
          <cell r="L143" t="str">
            <v>C</v>
          </cell>
          <cell r="M143">
            <v>1</v>
          </cell>
        </row>
        <row r="144">
          <cell r="A144" t="str">
            <v>Fysiker</v>
          </cell>
          <cell r="B144" t="str">
            <v>Other/no collateral</v>
          </cell>
          <cell r="C144">
            <v>1</v>
          </cell>
          <cell r="E144" t="str">
            <v>Geographical area not subject to climate change physical risk - acute and chronic events</v>
          </cell>
          <cell r="H144">
            <v>25541239</v>
          </cell>
          <cell r="I144">
            <v>11476040617</v>
          </cell>
          <cell r="J144">
            <v>453.02791647000009</v>
          </cell>
          <cell r="K144">
            <v>449.31417058506833</v>
          </cell>
          <cell r="L144" t="str">
            <v>C</v>
          </cell>
          <cell r="M144">
            <v>4</v>
          </cell>
        </row>
        <row r="145">
          <cell r="A145" t="str">
            <v>Fysiker</v>
          </cell>
          <cell r="B145" t="str">
            <v>Loans collateralised by residential immovable property</v>
          </cell>
          <cell r="C145">
            <v>1</v>
          </cell>
          <cell r="E145" t="str">
            <v>Geographical area not subject to climate change physical risk - acute and chronic events</v>
          </cell>
          <cell r="H145">
            <v>477500</v>
          </cell>
          <cell r="I145">
            <v>57300000</v>
          </cell>
          <cell r="J145">
            <v>3.2180567600000001</v>
          </cell>
          <cell r="K145">
            <v>120</v>
          </cell>
          <cell r="L145" t="str">
            <v>C</v>
          </cell>
          <cell r="M145">
            <v>2</v>
          </cell>
        </row>
        <row r="146">
          <cell r="A146" t="str">
            <v>Fysiker</v>
          </cell>
          <cell r="B146" t="str">
            <v>Other/no collateral</v>
          </cell>
          <cell r="C146">
            <v>2</v>
          </cell>
          <cell r="E146" t="str">
            <v>Geographical area not subject to climate change physical risk - acute and chronic events</v>
          </cell>
          <cell r="H146">
            <v>4364000</v>
          </cell>
          <cell r="I146">
            <v>1883836500</v>
          </cell>
          <cell r="J146">
            <v>1820.38565973</v>
          </cell>
          <cell r="K146">
            <v>431.67655820348307</v>
          </cell>
          <cell r="L146" t="str">
            <v>C</v>
          </cell>
          <cell r="M146">
            <v>4</v>
          </cell>
        </row>
        <row r="147">
          <cell r="A147" t="str">
            <v>F.41 - Construction of buildings</v>
          </cell>
          <cell r="B147" t="str">
            <v>Loans collateralised by residential immovable property</v>
          </cell>
          <cell r="C147">
            <v>1</v>
          </cell>
          <cell r="E147" t="str">
            <v>Geographical area subject to climate change physical risk - acute and chronic events</v>
          </cell>
          <cell r="H147">
            <v>7177429</v>
          </cell>
          <cell r="I147">
            <v>1047904634</v>
          </cell>
          <cell r="J147">
            <v>47.34509096</v>
          </cell>
          <cell r="K147">
            <v>146</v>
          </cell>
          <cell r="L147" t="str">
            <v>C</v>
          </cell>
          <cell r="M147">
            <v>3</v>
          </cell>
        </row>
        <row r="148">
          <cell r="A148" t="str">
            <v>Fysiker</v>
          </cell>
          <cell r="B148" t="str">
            <v>Loans collateralised by residential immovable property</v>
          </cell>
          <cell r="C148">
            <v>1</v>
          </cell>
          <cell r="E148" t="str">
            <v>Geographical area not subject to climate change physical risk - acute and chronic events</v>
          </cell>
          <cell r="H148">
            <v>433222790.99999994</v>
          </cell>
          <cell r="I148">
            <v>193564168358.00003</v>
          </cell>
          <cell r="J148">
            <v>64814.376776850157</v>
          </cell>
          <cell r="K148">
            <v>446.80052014622669</v>
          </cell>
          <cell r="L148" t="str">
            <v>C</v>
          </cell>
          <cell r="M148">
            <v>4</v>
          </cell>
        </row>
        <row r="149">
          <cell r="A149" t="str">
            <v>Fysiker</v>
          </cell>
          <cell r="B149" t="str">
            <v>Loans collateralised by residential immovable property</v>
          </cell>
          <cell r="C149">
            <v>2</v>
          </cell>
          <cell r="E149" t="str">
            <v>Geographical area not subject to climate change physical risk - acute and chronic events</v>
          </cell>
          <cell r="H149">
            <v>409520778</v>
          </cell>
          <cell r="I149">
            <v>187464253591</v>
          </cell>
          <cell r="J149">
            <v>1088313.5424350812</v>
          </cell>
          <cell r="K149">
            <v>457.76493809796386</v>
          </cell>
          <cell r="L149" t="str">
            <v>C</v>
          </cell>
          <cell r="M149">
            <v>4</v>
          </cell>
        </row>
        <row r="150">
          <cell r="A150" t="str">
            <v>Fysiker</v>
          </cell>
          <cell r="B150" t="str">
            <v>Loans collateralised by residential immovable property</v>
          </cell>
          <cell r="C150">
            <v>2</v>
          </cell>
          <cell r="E150" t="str">
            <v>Geographical area not subject to climate change physical risk - acute and chronic events</v>
          </cell>
          <cell r="H150">
            <v>37208852</v>
          </cell>
          <cell r="I150">
            <v>16899251310</v>
          </cell>
          <cell r="J150">
            <v>151736.89287265003</v>
          </cell>
          <cell r="K150">
            <v>454.17287558347675</v>
          </cell>
          <cell r="L150" t="str">
            <v>C</v>
          </cell>
          <cell r="M150">
            <v>4</v>
          </cell>
        </row>
        <row r="151">
          <cell r="A151" t="str">
            <v>Fysiker</v>
          </cell>
          <cell r="B151" t="str">
            <v>Loans collateralised by residential immovable property</v>
          </cell>
          <cell r="C151">
            <v>1</v>
          </cell>
          <cell r="E151" t="str">
            <v>Geographical area subject to climate change physical risk - acute and chronic events</v>
          </cell>
          <cell r="H151">
            <v>24280916</v>
          </cell>
          <cell r="I151">
            <v>10603454621</v>
          </cell>
          <cell r="J151">
            <v>5124.4289190900008</v>
          </cell>
          <cell r="K151">
            <v>436.69911880589677</v>
          </cell>
          <cell r="L151" t="str">
            <v>C</v>
          </cell>
          <cell r="M151">
            <v>4</v>
          </cell>
        </row>
        <row r="152">
          <cell r="A152" t="str">
            <v>Fysiker</v>
          </cell>
          <cell r="B152" t="str">
            <v>Loans collateralised by residential immovable property</v>
          </cell>
          <cell r="C152">
            <v>3</v>
          </cell>
          <cell r="E152" t="str">
            <v>Geographical area subject to climate change physical risk - acute and chronic events</v>
          </cell>
          <cell r="H152">
            <v>1831023</v>
          </cell>
          <cell r="I152">
            <v>741564315</v>
          </cell>
          <cell r="J152">
            <v>55969.188850999999</v>
          </cell>
          <cell r="K152">
            <v>405</v>
          </cell>
          <cell r="L152" t="str">
            <v>C</v>
          </cell>
          <cell r="M152">
            <v>4</v>
          </cell>
        </row>
        <row r="153">
          <cell r="A153" t="str">
            <v>Fysiker</v>
          </cell>
          <cell r="B153" t="str">
            <v>Loans collateralised by residential immovable property</v>
          </cell>
          <cell r="C153">
            <v>3</v>
          </cell>
          <cell r="E153" t="str">
            <v>Geographical area not subject to climate change physical risk - acute and chronic events</v>
          </cell>
          <cell r="H153">
            <v>1854310</v>
          </cell>
          <cell r="I153">
            <v>808479160</v>
          </cell>
          <cell r="J153">
            <v>81888.827139000001</v>
          </cell>
          <cell r="K153">
            <v>436</v>
          </cell>
          <cell r="L153" t="str">
            <v>C</v>
          </cell>
          <cell r="M153">
            <v>4</v>
          </cell>
        </row>
        <row r="154">
          <cell r="A154" t="str">
            <v>Fysiker</v>
          </cell>
          <cell r="B154" t="str">
            <v>Loans collateralised by residential immovable property</v>
          </cell>
          <cell r="C154">
            <v>1</v>
          </cell>
          <cell r="E154" t="str">
            <v>Geographical area not subject to climate change physical risk - acute and chronic events</v>
          </cell>
          <cell r="H154">
            <v>656649</v>
          </cell>
          <cell r="I154">
            <v>133487690</v>
          </cell>
          <cell r="J154">
            <v>10.639556619999999</v>
          </cell>
          <cell r="K154">
            <v>203.28621531442215</v>
          </cell>
          <cell r="L154" t="str">
            <v>C</v>
          </cell>
          <cell r="M154">
            <v>3</v>
          </cell>
        </row>
        <row r="155">
          <cell r="A155" t="str">
            <v>Fysiker</v>
          </cell>
          <cell r="B155" t="str">
            <v>Loans collateralised by residential immovable property</v>
          </cell>
          <cell r="C155">
            <v>2</v>
          </cell>
          <cell r="E155" t="str">
            <v>Geographical area not subject to climate change physical risk - acute and chronic events</v>
          </cell>
          <cell r="H155">
            <v>6461722</v>
          </cell>
          <cell r="I155">
            <v>2783633470</v>
          </cell>
          <cell r="J155">
            <v>11498.382308219998</v>
          </cell>
          <cell r="K155">
            <v>430.78818154046246</v>
          </cell>
          <cell r="L155" t="str">
            <v>C</v>
          </cell>
          <cell r="M155">
            <v>4</v>
          </cell>
        </row>
        <row r="156">
          <cell r="A156" t="str">
            <v>Fysiker</v>
          </cell>
          <cell r="B156" t="str">
            <v>Loans collateralised by residential immovable property</v>
          </cell>
          <cell r="C156">
            <v>1</v>
          </cell>
          <cell r="E156" t="str">
            <v>Geographical area subject to climate change physical risk - acute and chronic events</v>
          </cell>
          <cell r="H156">
            <v>15320079.999999972</v>
          </cell>
          <cell r="I156">
            <v>6946517891.9999857</v>
          </cell>
          <cell r="J156">
            <v>552.16283299999998</v>
          </cell>
          <cell r="K156">
            <v>453.42569307732066</v>
          </cell>
          <cell r="L156" t="str">
            <v>C</v>
          </cell>
          <cell r="M156">
            <v>4</v>
          </cell>
        </row>
        <row r="157">
          <cell r="A157" t="str">
            <v>L - Real estate activities</v>
          </cell>
          <cell r="B157" t="str">
            <v>Loans collateralised by residential immovable property</v>
          </cell>
          <cell r="C157">
            <v>1</v>
          </cell>
          <cell r="E157" t="str">
            <v>Geographical area not subject to climate change physical risk - acute and chronic events</v>
          </cell>
          <cell r="H157">
            <v>4595576146</v>
          </cell>
          <cell r="I157">
            <v>2240187858693</v>
          </cell>
          <cell r="J157">
            <v>116659.19977831001</v>
          </cell>
          <cell r="K157">
            <v>487.46616039489732</v>
          </cell>
          <cell r="L157" t="str">
            <v>C</v>
          </cell>
          <cell r="M157">
            <v>4</v>
          </cell>
        </row>
        <row r="158">
          <cell r="A158" t="str">
            <v>Fysiker</v>
          </cell>
          <cell r="B158" t="str">
            <v>Loans collateralised by residential immovable property</v>
          </cell>
          <cell r="C158">
            <v>1</v>
          </cell>
          <cell r="E158" t="str">
            <v>Geographical area not subject to climate change physical risk - acute and chronic events</v>
          </cell>
          <cell r="H158">
            <v>74439020</v>
          </cell>
          <cell r="I158">
            <v>33937395169</v>
          </cell>
          <cell r="J158">
            <v>7807.4361923100014</v>
          </cell>
          <cell r="K158">
            <v>455.90867758602946</v>
          </cell>
          <cell r="L158" t="str">
            <v>C</v>
          </cell>
          <cell r="M158">
            <v>4</v>
          </cell>
        </row>
        <row r="159">
          <cell r="A159" t="str">
            <v>Fysiker</v>
          </cell>
          <cell r="B159" t="str">
            <v>Loans collateralised by residential immovable property</v>
          </cell>
          <cell r="C159">
            <v>2</v>
          </cell>
          <cell r="E159" t="str">
            <v>Geographical area subject to climate change physical risk - acute and chronic events</v>
          </cell>
          <cell r="H159">
            <v>1524750</v>
          </cell>
          <cell r="I159">
            <v>176398000</v>
          </cell>
          <cell r="J159">
            <v>1796.03393366</v>
          </cell>
          <cell r="K159">
            <v>115.68978521069027</v>
          </cell>
          <cell r="L159" t="str">
            <v>C</v>
          </cell>
          <cell r="M159">
            <v>2</v>
          </cell>
        </row>
        <row r="160">
          <cell r="A160" t="str">
            <v>Fysiker</v>
          </cell>
          <cell r="B160" t="str">
            <v>Loans collateralised by residential immovable property</v>
          </cell>
          <cell r="C160">
            <v>1</v>
          </cell>
          <cell r="E160" t="str">
            <v>Geographical area subject to climate change physical risk - acute and chronic events</v>
          </cell>
          <cell r="H160">
            <v>140000136.99999994</v>
          </cell>
          <cell r="I160">
            <v>62252946664.999985</v>
          </cell>
          <cell r="J160">
            <v>23295.185540599978</v>
          </cell>
          <cell r="K160">
            <v>444.66346961503336</v>
          </cell>
          <cell r="L160" t="str">
            <v>C</v>
          </cell>
          <cell r="M160">
            <v>4</v>
          </cell>
        </row>
        <row r="161">
          <cell r="A161" t="str">
            <v>Fysiker</v>
          </cell>
          <cell r="B161" t="str">
            <v>Loans collateralised by residential immovable property</v>
          </cell>
          <cell r="C161">
            <v>1</v>
          </cell>
          <cell r="E161" t="str">
            <v>Geographical area subject to climate change physical risk - acute and chronic events</v>
          </cell>
          <cell r="H161">
            <v>9477701</v>
          </cell>
          <cell r="I161">
            <v>2007694369</v>
          </cell>
          <cell r="J161">
            <v>287.70668597000008</v>
          </cell>
          <cell r="K161">
            <v>211.83347828761427</v>
          </cell>
          <cell r="L161" t="str">
            <v>D</v>
          </cell>
          <cell r="M161">
            <v>3</v>
          </cell>
        </row>
        <row r="162">
          <cell r="A162" t="str">
            <v>F.41 - Construction of buildings</v>
          </cell>
          <cell r="B162" t="str">
            <v>Loans collateralised by residential immovable property</v>
          </cell>
          <cell r="C162">
            <v>1</v>
          </cell>
          <cell r="E162" t="str">
            <v>Geographical area subject to climate change physical risk - acute and chronic events</v>
          </cell>
          <cell r="H162">
            <v>16898604</v>
          </cell>
          <cell r="I162">
            <v>5830018380</v>
          </cell>
          <cell r="J162">
            <v>84.839850339999998</v>
          </cell>
          <cell r="K162">
            <v>345</v>
          </cell>
          <cell r="L162" t="str">
            <v>D</v>
          </cell>
          <cell r="M162">
            <v>4</v>
          </cell>
        </row>
        <row r="163">
          <cell r="A163" t="str">
            <v>Fysiker</v>
          </cell>
          <cell r="B163" t="str">
            <v>Loans collateralised by residential immovable property</v>
          </cell>
          <cell r="C163">
            <v>2</v>
          </cell>
          <cell r="E163" t="str">
            <v>Geographical area subject to climate change physical risk - acute and chronic events</v>
          </cell>
          <cell r="H163">
            <v>16067259</v>
          </cell>
          <cell r="I163">
            <v>7126732496</v>
          </cell>
          <cell r="J163">
            <v>39004.585963089994</v>
          </cell>
          <cell r="K163">
            <v>443.55620930738718</v>
          </cell>
          <cell r="L163" t="str">
            <v>D</v>
          </cell>
          <cell r="M163">
            <v>4</v>
          </cell>
        </row>
        <row r="164">
          <cell r="A164" t="str">
            <v>Fysiker</v>
          </cell>
          <cell r="B164" t="str">
            <v>Loans collateralised by residential immovable property</v>
          </cell>
          <cell r="C164">
            <v>2</v>
          </cell>
          <cell r="E164" t="str">
            <v>Geographical area subject to climate change physical risk - acute and chronic events</v>
          </cell>
          <cell r="H164">
            <v>18969386</v>
          </cell>
          <cell r="I164">
            <v>8201937072</v>
          </cell>
          <cell r="J164">
            <v>145361.99725683991</v>
          </cell>
          <cell r="K164">
            <v>432.37757257931281</v>
          </cell>
          <cell r="L164" t="str">
            <v>D</v>
          </cell>
          <cell r="M164">
            <v>4</v>
          </cell>
        </row>
        <row r="165">
          <cell r="A165" t="str">
            <v>Fysiker</v>
          </cell>
          <cell r="B165" t="str">
            <v>Loans collateralised by residential immovable property</v>
          </cell>
          <cell r="C165">
            <v>1</v>
          </cell>
          <cell r="E165" t="str">
            <v>Geographical area subject to climate change physical risk - acute and chronic events</v>
          </cell>
          <cell r="H165">
            <v>15671124661.99999</v>
          </cell>
          <cell r="I165">
            <v>7062442485198.0039</v>
          </cell>
          <cell r="J165">
            <v>1520456.5403250207</v>
          </cell>
          <cell r="K165">
            <v>450.66596287905963</v>
          </cell>
          <cell r="L165" t="str">
            <v>D</v>
          </cell>
          <cell r="M165">
            <v>4</v>
          </cell>
        </row>
        <row r="166">
          <cell r="A166" t="str">
            <v>Fysiker</v>
          </cell>
          <cell r="B166" t="str">
            <v>Loans collateralised by residential immovable property</v>
          </cell>
          <cell r="C166">
            <v>2</v>
          </cell>
          <cell r="E166" t="str">
            <v>Geographical area subject to climate change physical risk - acute and chronic events</v>
          </cell>
          <cell r="H166">
            <v>42191945</v>
          </cell>
          <cell r="I166">
            <v>18388093998</v>
          </cell>
          <cell r="J166">
            <v>200354.58846572001</v>
          </cell>
          <cell r="K166">
            <v>435.82001251660716</v>
          </cell>
          <cell r="L166" t="str">
            <v>D</v>
          </cell>
          <cell r="M166">
            <v>4</v>
          </cell>
        </row>
        <row r="167">
          <cell r="A167" t="str">
            <v>Fysiker</v>
          </cell>
          <cell r="B167" t="str">
            <v>Loans collateralised by residential immovable property</v>
          </cell>
          <cell r="C167">
            <v>2</v>
          </cell>
          <cell r="E167" t="str">
            <v>Geographical area subject to climate change physical risk - acute and chronic events</v>
          </cell>
          <cell r="H167">
            <v>119612005.99999996</v>
          </cell>
          <cell r="I167">
            <v>52823942210.999985</v>
          </cell>
          <cell r="J167">
            <v>430445.38993402</v>
          </cell>
          <cell r="K167">
            <v>441.62742501785317</v>
          </cell>
          <cell r="L167" t="str">
            <v>D</v>
          </cell>
          <cell r="M167">
            <v>4</v>
          </cell>
        </row>
        <row r="168">
          <cell r="A168" t="str">
            <v>Fysiker</v>
          </cell>
          <cell r="B168" t="str">
            <v>Loans collateralised by residential immovable property</v>
          </cell>
          <cell r="C168">
            <v>2</v>
          </cell>
          <cell r="E168" t="str">
            <v>Geographical area subject to climate change physical risk - acute and chronic events</v>
          </cell>
          <cell r="H168">
            <v>730401172.99999988</v>
          </cell>
          <cell r="I168">
            <v>333077616380</v>
          </cell>
          <cell r="J168">
            <v>2030371.9535643223</v>
          </cell>
          <cell r="K168">
            <v>456.02010058655816</v>
          </cell>
          <cell r="L168" t="str">
            <v>D</v>
          </cell>
          <cell r="M168">
            <v>4</v>
          </cell>
        </row>
        <row r="169">
          <cell r="A169" t="str">
            <v>Fysiker</v>
          </cell>
          <cell r="B169" t="str">
            <v>Loans collateralised by residential immovable property</v>
          </cell>
          <cell r="C169">
            <v>1</v>
          </cell>
          <cell r="E169" t="str">
            <v>Geographical area not subject to climate change physical risk - acute and chronic events</v>
          </cell>
          <cell r="H169">
            <v>317691430</v>
          </cell>
          <cell r="I169">
            <v>143077115136</v>
          </cell>
          <cell r="J169">
            <v>60468.118536800022</v>
          </cell>
          <cell r="K169">
            <v>450.36504489907077</v>
          </cell>
          <cell r="L169" t="str">
            <v>D</v>
          </cell>
          <cell r="M169">
            <v>4</v>
          </cell>
        </row>
        <row r="170">
          <cell r="A170" t="str">
            <v>Fysiker</v>
          </cell>
          <cell r="B170" t="str">
            <v>Loans collateralised by residential immovable property</v>
          </cell>
          <cell r="C170">
            <v>1</v>
          </cell>
          <cell r="E170" t="str">
            <v>Geographical area not subject to climate change physical risk - acute and chronic events</v>
          </cell>
          <cell r="H170">
            <v>16404813824.999985</v>
          </cell>
          <cell r="I170">
            <v>7354721026040.9951</v>
          </cell>
          <cell r="J170">
            <v>1618472.2039976402</v>
          </cell>
          <cell r="K170">
            <v>448.3270035550679</v>
          </cell>
          <cell r="L170" t="str">
            <v>D</v>
          </cell>
          <cell r="M170">
            <v>4</v>
          </cell>
        </row>
        <row r="171">
          <cell r="A171" t="str">
            <v>L - Real estate activities</v>
          </cell>
          <cell r="B171" t="str">
            <v>Loans collateralised by residential immovable property</v>
          </cell>
          <cell r="C171">
            <v>1</v>
          </cell>
          <cell r="E171" t="str">
            <v>Geographical area subject to climate change physical risk - acute and chronic events</v>
          </cell>
          <cell r="H171">
            <v>1981592.51</v>
          </cell>
          <cell r="I171">
            <v>37650257.689999998</v>
          </cell>
          <cell r="J171">
            <v>5.2191123599999996</v>
          </cell>
          <cell r="K171">
            <v>19</v>
          </cell>
          <cell r="L171" t="str">
            <v>D</v>
          </cell>
          <cell r="M171">
            <v>1</v>
          </cell>
        </row>
        <row r="172">
          <cell r="A172" t="str">
            <v>Fysiker</v>
          </cell>
          <cell r="B172" t="str">
            <v>Loans collateralised by residential immovable property</v>
          </cell>
          <cell r="C172">
            <v>2</v>
          </cell>
          <cell r="E172" t="str">
            <v>Geographical area not subject to climate change physical risk - acute and chronic events</v>
          </cell>
          <cell r="H172">
            <v>27276640</v>
          </cell>
          <cell r="I172">
            <v>12092439098</v>
          </cell>
          <cell r="J172">
            <v>110191.48747757997</v>
          </cell>
          <cell r="K172">
            <v>443.32583111409616</v>
          </cell>
          <cell r="L172" t="str">
            <v>D</v>
          </cell>
          <cell r="M172">
            <v>4</v>
          </cell>
        </row>
        <row r="173">
          <cell r="A173" t="str">
            <v>Fysiker</v>
          </cell>
          <cell r="B173" t="str">
            <v>Loans collateralised by residential immovable property</v>
          </cell>
          <cell r="C173">
            <v>2</v>
          </cell>
          <cell r="E173" t="str">
            <v>Geographical area not subject to climate change physical risk - acute and chronic events</v>
          </cell>
          <cell r="H173">
            <v>48125</v>
          </cell>
          <cell r="I173">
            <v>2646875</v>
          </cell>
          <cell r="J173">
            <v>22.65678613</v>
          </cell>
          <cell r="K173">
            <v>55</v>
          </cell>
          <cell r="L173" t="str">
            <v>D</v>
          </cell>
          <cell r="M173">
            <v>1</v>
          </cell>
        </row>
        <row r="174">
          <cell r="A174" t="str">
            <v>Fysiker</v>
          </cell>
          <cell r="B174" t="str">
            <v>Loans collateralised by residential immovable property</v>
          </cell>
          <cell r="C174">
            <v>2</v>
          </cell>
          <cell r="E174" t="str">
            <v>Geographical area not subject to climate change physical risk - acute and chronic events</v>
          </cell>
          <cell r="H174">
            <v>13049775</v>
          </cell>
          <cell r="I174">
            <v>5608011602</v>
          </cell>
          <cell r="J174">
            <v>48960.698863870013</v>
          </cell>
          <cell r="K174">
            <v>429.74009912048291</v>
          </cell>
          <cell r="L174" t="str">
            <v>D</v>
          </cell>
          <cell r="M174">
            <v>4</v>
          </cell>
        </row>
        <row r="175">
          <cell r="A175" t="str">
            <v>Fysiker</v>
          </cell>
          <cell r="B175" t="str">
            <v>Loans collateralised by residential immovable property</v>
          </cell>
          <cell r="C175">
            <v>1</v>
          </cell>
          <cell r="E175" t="str">
            <v>Geographical area not subject to climate change physical risk - acute and chronic events</v>
          </cell>
          <cell r="H175">
            <v>284700528</v>
          </cell>
          <cell r="I175">
            <v>127815652602</v>
          </cell>
          <cell r="J175">
            <v>26812.208569529997</v>
          </cell>
          <cell r="K175">
            <v>448.94771885354567</v>
          </cell>
          <cell r="L175" t="str">
            <v>D</v>
          </cell>
          <cell r="M175">
            <v>4</v>
          </cell>
        </row>
        <row r="176">
          <cell r="A176" t="str">
            <v>Fysiker</v>
          </cell>
          <cell r="B176" t="str">
            <v>Loans collateralised by residential immovable property</v>
          </cell>
          <cell r="C176">
            <v>2</v>
          </cell>
          <cell r="E176" t="str">
            <v>Geographical area not subject to climate change physical risk - acute and chronic events</v>
          </cell>
          <cell r="H176">
            <v>16781785</v>
          </cell>
          <cell r="I176">
            <v>7539121666</v>
          </cell>
          <cell r="J176">
            <v>73149.669602960013</v>
          </cell>
          <cell r="K176">
            <v>449.24432448634042</v>
          </cell>
          <cell r="L176" t="str">
            <v>D</v>
          </cell>
          <cell r="M176">
            <v>4</v>
          </cell>
        </row>
        <row r="177">
          <cell r="A177" t="str">
            <v>Fysiker</v>
          </cell>
          <cell r="B177" t="str">
            <v>Loans collateralised by residential immovable property</v>
          </cell>
          <cell r="C177">
            <v>2</v>
          </cell>
          <cell r="E177" t="str">
            <v>Geographical area not subject to climate change physical risk - acute and chronic events</v>
          </cell>
          <cell r="H177">
            <v>81447317</v>
          </cell>
          <cell r="I177">
            <v>36176615585</v>
          </cell>
          <cell r="J177">
            <v>207221.50107239012</v>
          </cell>
          <cell r="K177">
            <v>444.17197419775044</v>
          </cell>
          <cell r="L177" t="str">
            <v>D</v>
          </cell>
          <cell r="M177">
            <v>4</v>
          </cell>
        </row>
        <row r="178">
          <cell r="A178" t="str">
            <v>Fysiker</v>
          </cell>
          <cell r="B178" t="str">
            <v>Loans collateralised by residential immovable property</v>
          </cell>
          <cell r="C178">
            <v>1</v>
          </cell>
          <cell r="E178" t="str">
            <v>Geographical area not subject to climate change physical risk - acute and chronic events</v>
          </cell>
          <cell r="H178">
            <v>2698644.9999999898</v>
          </cell>
          <cell r="I178">
            <v>321807254.99999875</v>
          </cell>
          <cell r="J178">
            <v>502.84906216999991</v>
          </cell>
          <cell r="K178">
            <v>119.2477169097825</v>
          </cell>
          <cell r="L178" t="str">
            <v>D</v>
          </cell>
          <cell r="M178">
            <v>2</v>
          </cell>
        </row>
        <row r="179">
          <cell r="A179" t="str">
            <v>Fysiker</v>
          </cell>
          <cell r="B179" t="str">
            <v>Loans collateralised by residential immovable property</v>
          </cell>
          <cell r="C179">
            <v>1</v>
          </cell>
          <cell r="E179" t="str">
            <v>Geographical area subject to climate change physical risk - acute and chronic events</v>
          </cell>
          <cell r="H179">
            <v>270333</v>
          </cell>
          <cell r="I179">
            <v>53930840</v>
          </cell>
          <cell r="J179">
            <v>2.1401364599999999</v>
          </cell>
          <cell r="K179">
            <v>199.49780455956173</v>
          </cell>
          <cell r="L179" t="str">
            <v>D</v>
          </cell>
          <cell r="M179">
            <v>3</v>
          </cell>
        </row>
        <row r="180">
          <cell r="A180" t="str">
            <v>Fysiker</v>
          </cell>
          <cell r="B180" t="str">
            <v>Loans collateralised by residential immovable property</v>
          </cell>
          <cell r="C180">
            <v>1</v>
          </cell>
          <cell r="E180" t="str">
            <v>Geographical area not subject to climate change physical risk - acute and chronic events</v>
          </cell>
          <cell r="H180">
            <v>1760398756</v>
          </cell>
          <cell r="I180">
            <v>782225339662.99976</v>
          </cell>
          <cell r="J180">
            <v>245995.8310334291</v>
          </cell>
          <cell r="K180">
            <v>444.3455421659022</v>
          </cell>
          <cell r="L180" t="str">
            <v>D</v>
          </cell>
          <cell r="M180">
            <v>4</v>
          </cell>
        </row>
        <row r="181">
          <cell r="A181" t="str">
            <v>Fysiker</v>
          </cell>
          <cell r="B181" t="str">
            <v>Loans collateralised by residential immovable property</v>
          </cell>
          <cell r="C181">
            <v>2</v>
          </cell>
          <cell r="E181" t="str">
            <v>Geographical area not subject to climate change physical risk - acute and chronic events</v>
          </cell>
          <cell r="H181">
            <v>1261994</v>
          </cell>
          <cell r="I181">
            <v>286848806</v>
          </cell>
          <cell r="J181">
            <v>276.35815138000004</v>
          </cell>
          <cell r="K181">
            <v>227.29807431731055</v>
          </cell>
          <cell r="L181" t="str">
            <v>D</v>
          </cell>
          <cell r="M181">
            <v>3</v>
          </cell>
        </row>
        <row r="182">
          <cell r="A182" t="str">
            <v>L - Real estate activities</v>
          </cell>
          <cell r="B182" t="str">
            <v>Loans collateralised by residential immovable property</v>
          </cell>
          <cell r="C182">
            <v>1</v>
          </cell>
          <cell r="E182" t="str">
            <v>Geographical area not subject to climate change physical risk - acute and chronic events</v>
          </cell>
          <cell r="H182">
            <v>3352625527</v>
          </cell>
          <cell r="I182">
            <v>1553619603131</v>
          </cell>
          <cell r="J182">
            <v>155386.94860094995</v>
          </cell>
          <cell r="K182">
            <v>463.40385784785559</v>
          </cell>
          <cell r="L182" t="str">
            <v>D</v>
          </cell>
          <cell r="M182">
            <v>4</v>
          </cell>
        </row>
        <row r="183">
          <cell r="A183" t="str">
            <v>L - Real estate activities</v>
          </cell>
          <cell r="B183" t="str">
            <v>Loans collateralised by residential immovable property</v>
          </cell>
          <cell r="C183">
            <v>1</v>
          </cell>
          <cell r="E183" t="str">
            <v>Geographical area subject to climate change physical risk - acute and chronic events</v>
          </cell>
          <cell r="H183">
            <v>12160865</v>
          </cell>
          <cell r="I183">
            <v>2537339426</v>
          </cell>
          <cell r="J183">
            <v>68.580489010000008</v>
          </cell>
          <cell r="K183">
            <v>208.64793959969131</v>
          </cell>
          <cell r="L183" t="str">
            <v>D</v>
          </cell>
          <cell r="M183">
            <v>3</v>
          </cell>
        </row>
        <row r="184">
          <cell r="A184" t="str">
            <v>Fysiker</v>
          </cell>
          <cell r="B184" t="str">
            <v>Loans collateralised by residential immovable property</v>
          </cell>
          <cell r="C184">
            <v>1</v>
          </cell>
          <cell r="E184" t="str">
            <v>Geographical area not subject to climate change physical risk - acute and chronic events</v>
          </cell>
          <cell r="H184">
            <v>756195</v>
          </cell>
          <cell r="I184">
            <v>133075710</v>
          </cell>
          <cell r="J184">
            <v>8.5830776599999989</v>
          </cell>
          <cell r="K184">
            <v>175.98067958661457</v>
          </cell>
          <cell r="L184" t="str">
            <v>D</v>
          </cell>
          <cell r="M184">
            <v>3</v>
          </cell>
        </row>
        <row r="185">
          <cell r="A185" t="str">
            <v>Fysiker</v>
          </cell>
          <cell r="B185" t="str">
            <v>Loans collateralised by residential immovable property</v>
          </cell>
          <cell r="C185">
            <v>2</v>
          </cell>
          <cell r="E185" t="str">
            <v>Geographical area not subject to climate change physical risk - acute and chronic events</v>
          </cell>
          <cell r="H185">
            <v>18850</v>
          </cell>
          <cell r="I185">
            <v>490100</v>
          </cell>
          <cell r="J185">
            <v>12.92459446</v>
          </cell>
          <cell r="K185">
            <v>26</v>
          </cell>
          <cell r="L185" t="str">
            <v>D</v>
          </cell>
          <cell r="M185">
            <v>1</v>
          </cell>
        </row>
        <row r="186">
          <cell r="A186" t="str">
            <v>L - Real estate activities</v>
          </cell>
          <cell r="B186" t="str">
            <v>Loans collateralised by residential immovable property</v>
          </cell>
          <cell r="C186">
            <v>1</v>
          </cell>
          <cell r="E186" t="str">
            <v>Geographical area not subject to climate change physical risk - acute and chronic events</v>
          </cell>
          <cell r="H186">
            <v>22680100</v>
          </cell>
          <cell r="I186">
            <v>4900492521</v>
          </cell>
          <cell r="J186">
            <v>211.16345608</v>
          </cell>
          <cell r="K186">
            <v>216.0701461192852</v>
          </cell>
          <cell r="L186" t="str">
            <v>D</v>
          </cell>
          <cell r="M186">
            <v>3</v>
          </cell>
        </row>
        <row r="187">
          <cell r="A187" t="str">
            <v>L - Real estate activities</v>
          </cell>
          <cell r="B187" t="str">
            <v>Loans collateralised by residential immovable property</v>
          </cell>
          <cell r="C187">
            <v>1</v>
          </cell>
          <cell r="E187" t="str">
            <v>Geographical area subject to climate change physical risk - acute and chronic events</v>
          </cell>
          <cell r="H187">
            <v>5157541332</v>
          </cell>
          <cell r="I187">
            <v>2457173812428</v>
          </cell>
          <cell r="J187">
            <v>67100.450633410015</v>
          </cell>
          <cell r="K187">
            <v>476.42348441930045</v>
          </cell>
          <cell r="L187" t="str">
            <v>D</v>
          </cell>
          <cell r="M187">
            <v>4</v>
          </cell>
        </row>
        <row r="188">
          <cell r="A188" t="str">
            <v>Fysiker</v>
          </cell>
          <cell r="B188" t="str">
            <v>Loans collateralised by residential immovable property</v>
          </cell>
          <cell r="C188">
            <v>1</v>
          </cell>
          <cell r="E188" t="str">
            <v>Geographical area not subject to climate change physical risk - acute and chronic events</v>
          </cell>
          <cell r="H188">
            <v>89780</v>
          </cell>
          <cell r="I188">
            <v>4758340</v>
          </cell>
          <cell r="J188">
            <v>0.3073824</v>
          </cell>
          <cell r="K188">
            <v>53</v>
          </cell>
          <cell r="L188" t="str">
            <v>D</v>
          </cell>
          <cell r="M188">
            <v>1</v>
          </cell>
        </row>
        <row r="189">
          <cell r="A189" t="str">
            <v>L - Real estate activities</v>
          </cell>
          <cell r="B189" t="str">
            <v>Loans collateralised by residential immovable property</v>
          </cell>
          <cell r="C189">
            <v>1</v>
          </cell>
          <cell r="E189" t="str">
            <v>Geographical area not subject to climate change physical risk - acute and chronic events</v>
          </cell>
          <cell r="H189">
            <v>501121</v>
          </cell>
          <cell r="I189">
            <v>7516815</v>
          </cell>
          <cell r="J189">
            <v>416.02117741000001</v>
          </cell>
          <cell r="K189">
            <v>15</v>
          </cell>
          <cell r="L189" t="str">
            <v>D</v>
          </cell>
          <cell r="M189">
            <v>1</v>
          </cell>
        </row>
        <row r="190">
          <cell r="A190" t="str">
            <v>L - Real estate activities</v>
          </cell>
          <cell r="B190" t="str">
            <v>Loans collateralised by residential immovable property</v>
          </cell>
          <cell r="C190">
            <v>1</v>
          </cell>
          <cell r="E190" t="str">
            <v>Geographical area not subject to climate change physical risk - acute and chronic events</v>
          </cell>
          <cell r="H190">
            <v>9170342.0199999996</v>
          </cell>
          <cell r="I190">
            <v>960312938.07999992</v>
          </cell>
          <cell r="J190">
            <v>81.088548529999997</v>
          </cell>
          <cell r="K190">
            <v>104.71942442120604</v>
          </cell>
          <cell r="L190" t="str">
            <v>D</v>
          </cell>
          <cell r="M190">
            <v>2</v>
          </cell>
        </row>
        <row r="191">
          <cell r="A191" t="str">
            <v>Fysiker</v>
          </cell>
          <cell r="B191" t="str">
            <v>Loans collateralised by residential immovable property</v>
          </cell>
          <cell r="C191">
            <v>1</v>
          </cell>
          <cell r="E191" t="str">
            <v>Geographical area subject to climate change physical risk - acute and chronic events</v>
          </cell>
          <cell r="H191">
            <v>1277865</v>
          </cell>
          <cell r="I191">
            <v>151954785</v>
          </cell>
          <cell r="J191">
            <v>15.173742969999999</v>
          </cell>
          <cell r="K191">
            <v>118.91301898087826</v>
          </cell>
          <cell r="L191" t="str">
            <v>D</v>
          </cell>
          <cell r="M191">
            <v>2</v>
          </cell>
        </row>
        <row r="192">
          <cell r="A192" t="str">
            <v>Fysiker</v>
          </cell>
          <cell r="B192" t="str">
            <v>Loans collateralised by residential immovable property</v>
          </cell>
          <cell r="C192">
            <v>1</v>
          </cell>
          <cell r="E192" t="str">
            <v>Geographical area subject to climate change physical risk - acute and chronic events</v>
          </cell>
          <cell r="H192">
            <v>8510686</v>
          </cell>
          <cell r="I192">
            <v>993821548</v>
          </cell>
          <cell r="J192">
            <v>465.06805403999994</v>
          </cell>
          <cell r="K192">
            <v>116.77337737521981</v>
          </cell>
          <cell r="L192" t="str">
            <v>D</v>
          </cell>
          <cell r="M192">
            <v>2</v>
          </cell>
        </row>
        <row r="193">
          <cell r="A193" t="str">
            <v>Fysiker</v>
          </cell>
          <cell r="B193" t="str">
            <v>Loans collateralised by residential immovable property</v>
          </cell>
          <cell r="C193">
            <v>1</v>
          </cell>
          <cell r="E193" t="str">
            <v>Geographical area not subject to climate change physical risk - acute and chronic events</v>
          </cell>
          <cell r="H193">
            <v>12938035</v>
          </cell>
          <cell r="I193">
            <v>2706779000</v>
          </cell>
          <cell r="J193">
            <v>312.69732521000003</v>
          </cell>
          <cell r="K193">
            <v>209.21098142028524</v>
          </cell>
          <cell r="L193" t="str">
            <v>D</v>
          </cell>
          <cell r="M193">
            <v>3</v>
          </cell>
        </row>
        <row r="194">
          <cell r="A194" t="str">
            <v>Fysiker</v>
          </cell>
          <cell r="B194" t="str">
            <v>Loans collateralised by residential immovable property</v>
          </cell>
          <cell r="C194">
            <v>1</v>
          </cell>
          <cell r="E194" t="str">
            <v>Geographical area subject to climate change physical risk - acute and chronic events</v>
          </cell>
          <cell r="H194">
            <v>30953458</v>
          </cell>
          <cell r="I194">
            <v>3648087652</v>
          </cell>
          <cell r="J194">
            <v>7528.8531251499971</v>
          </cell>
          <cell r="K194">
            <v>117.85719230465301</v>
          </cell>
          <cell r="L194" t="str">
            <v>D</v>
          </cell>
          <cell r="M194">
            <v>2</v>
          </cell>
        </row>
        <row r="195">
          <cell r="A195" t="str">
            <v>Fysiker</v>
          </cell>
          <cell r="B195" t="str">
            <v>Other/no collateral</v>
          </cell>
          <cell r="C195">
            <v>2</v>
          </cell>
          <cell r="E195" t="str">
            <v>Geographical area subject to climate change physical risk - acute and chronic events</v>
          </cell>
          <cell r="H195">
            <v>2903869.9999999506</v>
          </cell>
          <cell r="I195">
            <v>1296946669.9999774</v>
          </cell>
          <cell r="J195">
            <v>4068.6668366000004</v>
          </cell>
          <cell r="K195">
            <v>446.62697365928892</v>
          </cell>
          <cell r="L195" t="str">
            <v>D</v>
          </cell>
          <cell r="M195">
            <v>4</v>
          </cell>
        </row>
        <row r="196">
          <cell r="A196" t="str">
            <v>Fysiker</v>
          </cell>
          <cell r="B196" t="str">
            <v>Loans collateralised by residential immovable property</v>
          </cell>
          <cell r="C196">
            <v>1</v>
          </cell>
          <cell r="E196" t="str">
            <v>Geographical area not subject to climate change physical risk - acute and chronic events</v>
          </cell>
          <cell r="H196">
            <v>235265</v>
          </cell>
          <cell r="I196">
            <v>49567455</v>
          </cell>
          <cell r="J196">
            <v>0.81526771999999992</v>
          </cell>
          <cell r="K196">
            <v>210.68775635984954</v>
          </cell>
          <cell r="L196" t="str">
            <v>D</v>
          </cell>
          <cell r="M196">
            <v>3</v>
          </cell>
        </row>
        <row r="197">
          <cell r="A197" t="str">
            <v>Fysiker</v>
          </cell>
          <cell r="B197" t="str">
            <v>Other/no collateral</v>
          </cell>
          <cell r="C197">
            <v>1</v>
          </cell>
          <cell r="E197" t="str">
            <v>Geographical area subject to climate change physical risk - acute and chronic events</v>
          </cell>
          <cell r="H197">
            <v>18785804.999999981</v>
          </cell>
          <cell r="I197">
            <v>8477342764.9999905</v>
          </cell>
          <cell r="J197">
            <v>679.677684</v>
          </cell>
          <cell r="K197">
            <v>451.26321523086176</v>
          </cell>
          <cell r="L197" t="str">
            <v>D</v>
          </cell>
          <cell r="M197">
            <v>4</v>
          </cell>
        </row>
        <row r="198">
          <cell r="A198" t="str">
            <v>Fysiker</v>
          </cell>
          <cell r="B198" t="str">
            <v>Loans collateralised by residential immovable property</v>
          </cell>
          <cell r="C198">
            <v>2</v>
          </cell>
          <cell r="E198" t="str">
            <v>Geographical area subject to climate change physical risk - acute and chronic events</v>
          </cell>
          <cell r="H198">
            <v>487473</v>
          </cell>
          <cell r="I198">
            <v>93139361</v>
          </cell>
          <cell r="J198">
            <v>177.92958275999999</v>
          </cell>
          <cell r="K198">
            <v>191.06568158646735</v>
          </cell>
          <cell r="L198" t="str">
            <v>D</v>
          </cell>
          <cell r="M198">
            <v>3</v>
          </cell>
        </row>
        <row r="199">
          <cell r="A199" t="str">
            <v>Fysiker</v>
          </cell>
          <cell r="B199" t="str">
            <v>Other/no collateral</v>
          </cell>
          <cell r="C199">
            <v>2</v>
          </cell>
          <cell r="E199" t="str">
            <v>Geographical area not subject to climate change physical risk - acute and chronic events</v>
          </cell>
          <cell r="H199">
            <v>1461462</v>
          </cell>
          <cell r="I199">
            <v>665524704</v>
          </cell>
          <cell r="J199">
            <v>4573.7018143799996</v>
          </cell>
          <cell r="K199">
            <v>455.38283171235378</v>
          </cell>
          <cell r="L199" t="str">
            <v>D</v>
          </cell>
          <cell r="M199">
            <v>4</v>
          </cell>
        </row>
        <row r="200">
          <cell r="A200" t="str">
            <v>Fysiker</v>
          </cell>
          <cell r="B200" t="str">
            <v>Loans collateralised by residential immovable property</v>
          </cell>
          <cell r="C200">
            <v>1</v>
          </cell>
          <cell r="E200" t="str">
            <v>Geographical area not subject to climate change physical risk - acute and chronic events</v>
          </cell>
          <cell r="H200">
            <v>313676</v>
          </cell>
          <cell r="I200">
            <v>14130899</v>
          </cell>
          <cell r="J200">
            <v>5.93353369</v>
          </cell>
          <cell r="K200">
            <v>45.049347097004549</v>
          </cell>
          <cell r="L200" t="str">
            <v>D</v>
          </cell>
          <cell r="M200">
            <v>1</v>
          </cell>
        </row>
        <row r="201">
          <cell r="A201" t="str">
            <v>L - Real estate activities</v>
          </cell>
          <cell r="B201" t="str">
            <v>Loans collateralised by residential immovable property</v>
          </cell>
          <cell r="C201">
            <v>1</v>
          </cell>
          <cell r="E201" t="str">
            <v>Geographical area subject to climate change physical risk - acute and chronic events</v>
          </cell>
          <cell r="H201">
            <v>3684902.49</v>
          </cell>
          <cell r="I201">
            <v>302197406.87</v>
          </cell>
          <cell r="J201">
            <v>18.881050799999997</v>
          </cell>
          <cell r="K201">
            <v>82.009607497103673</v>
          </cell>
          <cell r="L201" t="str">
            <v>D</v>
          </cell>
          <cell r="M201">
            <v>2</v>
          </cell>
        </row>
        <row r="202">
          <cell r="A202" t="str">
            <v>F.41 - Construction of buildings</v>
          </cell>
          <cell r="B202" t="str">
            <v>Loans collateralised by residential immovable property</v>
          </cell>
          <cell r="C202">
            <v>1</v>
          </cell>
          <cell r="E202" t="str">
            <v>Geographical area subject to climate change physical risk - acute and chronic events</v>
          </cell>
          <cell r="H202">
            <v>26403825</v>
          </cell>
          <cell r="I202">
            <v>6257706525</v>
          </cell>
          <cell r="J202">
            <v>133.03200580999999</v>
          </cell>
          <cell r="K202">
            <v>237</v>
          </cell>
          <cell r="L202" t="str">
            <v>D</v>
          </cell>
          <cell r="M202">
            <v>3</v>
          </cell>
        </row>
        <row r="203">
          <cell r="A203" t="str">
            <v>Fysiker</v>
          </cell>
          <cell r="B203" t="str">
            <v>Other/no collateral</v>
          </cell>
          <cell r="C203">
            <v>1</v>
          </cell>
          <cell r="E203" t="str">
            <v>Geographical area not subject to climate change physical risk - acute and chronic events</v>
          </cell>
          <cell r="H203">
            <v>200000</v>
          </cell>
          <cell r="I203">
            <v>23400000</v>
          </cell>
          <cell r="J203">
            <v>1.3940925</v>
          </cell>
          <cell r="K203">
            <v>117</v>
          </cell>
          <cell r="L203" t="str">
            <v>D</v>
          </cell>
          <cell r="M203">
            <v>2</v>
          </cell>
        </row>
        <row r="204">
          <cell r="A204" t="str">
            <v>Fysiker</v>
          </cell>
          <cell r="B204" t="str">
            <v>Loans collateralised by residential immovable property</v>
          </cell>
          <cell r="C204">
            <v>1</v>
          </cell>
          <cell r="E204" t="str">
            <v>Geographical area not subject to climate change physical risk - acute and chronic events</v>
          </cell>
          <cell r="H204">
            <v>675000</v>
          </cell>
          <cell r="I204">
            <v>76275000</v>
          </cell>
          <cell r="J204">
            <v>21.256986520000002</v>
          </cell>
          <cell r="K204">
            <v>113</v>
          </cell>
          <cell r="L204" t="str">
            <v>D</v>
          </cell>
          <cell r="M204">
            <v>2</v>
          </cell>
        </row>
        <row r="205">
          <cell r="A205" t="str">
            <v>L - Real estate activities</v>
          </cell>
          <cell r="B205" t="str">
            <v>Loans collateralised by residential immovable property</v>
          </cell>
          <cell r="C205">
            <v>2</v>
          </cell>
          <cell r="E205" t="str">
            <v>Geographical area not subject to climate change physical risk - acute and chronic events</v>
          </cell>
          <cell r="H205">
            <v>8742750</v>
          </cell>
          <cell r="I205">
            <v>4082864250</v>
          </cell>
          <cell r="J205">
            <v>1461.3121960000001</v>
          </cell>
          <cell r="K205">
            <v>467</v>
          </cell>
          <cell r="L205" t="str">
            <v>D</v>
          </cell>
          <cell r="M205">
            <v>4</v>
          </cell>
        </row>
        <row r="206">
          <cell r="A206" t="str">
            <v>Fysiker</v>
          </cell>
          <cell r="B206" t="str">
            <v>Other/no collateral</v>
          </cell>
          <cell r="C206">
            <v>1</v>
          </cell>
          <cell r="E206" t="str">
            <v>Geographical area not subject to climate change physical risk - acute and chronic events</v>
          </cell>
          <cell r="H206">
            <v>65305655</v>
          </cell>
          <cell r="I206">
            <v>29742247676</v>
          </cell>
          <cell r="J206">
            <v>2706.0205474699987</v>
          </cell>
          <cell r="K206">
            <v>455.43142743151418</v>
          </cell>
          <cell r="L206" t="str">
            <v>D</v>
          </cell>
          <cell r="M206">
            <v>4</v>
          </cell>
        </row>
        <row r="207">
          <cell r="A207" t="str">
            <v>Fysiker</v>
          </cell>
          <cell r="B207" t="str">
            <v>Loans collateralised by residential immovable property</v>
          </cell>
          <cell r="C207">
            <v>1</v>
          </cell>
          <cell r="E207" t="str">
            <v>Geographical area not subject to climate change physical risk - acute and chronic events</v>
          </cell>
          <cell r="H207">
            <v>29627976</v>
          </cell>
          <cell r="I207">
            <v>3458342320</v>
          </cell>
          <cell r="J207">
            <v>831.22045268999989</v>
          </cell>
          <cell r="K207">
            <v>116.72556775393635</v>
          </cell>
          <cell r="L207" t="str">
            <v>D</v>
          </cell>
          <cell r="M207">
            <v>2</v>
          </cell>
        </row>
        <row r="208">
          <cell r="A208" t="str">
            <v>Fysiker</v>
          </cell>
          <cell r="B208" t="str">
            <v>Loans collateralised by residential immovable property</v>
          </cell>
          <cell r="C208">
            <v>1</v>
          </cell>
          <cell r="E208" t="str">
            <v>Geographical area subject to climate change physical risk - acute and chronic events</v>
          </cell>
          <cell r="H208">
            <v>227190556.99999988</v>
          </cell>
          <cell r="I208">
            <v>101243805514.99997</v>
          </cell>
          <cell r="J208">
            <v>23385.326169220007</v>
          </cell>
          <cell r="K208">
            <v>445.63386283260013</v>
          </cell>
          <cell r="L208" t="str">
            <v>D</v>
          </cell>
          <cell r="M208">
            <v>4</v>
          </cell>
        </row>
        <row r="209">
          <cell r="A209" t="str">
            <v>Fysiker</v>
          </cell>
          <cell r="B209" t="str">
            <v>Loans collateralised by residential immovable property</v>
          </cell>
          <cell r="C209">
            <v>1</v>
          </cell>
          <cell r="E209" t="str">
            <v>Geographical area not subject to climate change physical risk - acute and chronic events</v>
          </cell>
          <cell r="H209">
            <v>201715688.99999997</v>
          </cell>
          <cell r="I209">
            <v>88749525116.999985</v>
          </cell>
          <cell r="J209">
            <v>25268.21627343</v>
          </cell>
          <cell r="K209">
            <v>439.97333849921807</v>
          </cell>
          <cell r="L209" t="str">
            <v>D</v>
          </cell>
          <cell r="M209">
            <v>4</v>
          </cell>
        </row>
        <row r="210">
          <cell r="A210" t="str">
            <v>Fysiker</v>
          </cell>
          <cell r="B210" t="str">
            <v>Loans collateralised by residential immovable property</v>
          </cell>
          <cell r="C210">
            <v>1</v>
          </cell>
          <cell r="E210" t="str">
            <v>Geographical area subject to climate change physical risk - acute and chronic events</v>
          </cell>
          <cell r="H210">
            <v>83110</v>
          </cell>
          <cell r="I210">
            <v>3989250</v>
          </cell>
          <cell r="J210">
            <v>0.67785680000000004</v>
          </cell>
          <cell r="K210">
            <v>47.999639032607391</v>
          </cell>
          <cell r="L210" t="str">
            <v>D</v>
          </cell>
          <cell r="M210">
            <v>1</v>
          </cell>
        </row>
        <row r="211">
          <cell r="A211" t="str">
            <v>Fysiker</v>
          </cell>
          <cell r="B211" t="str">
            <v>Loans collateralised by residential immovable property</v>
          </cell>
          <cell r="C211">
            <v>3</v>
          </cell>
          <cell r="E211" t="str">
            <v>Geographical area subject to climate change physical risk - acute and chronic events</v>
          </cell>
          <cell r="H211">
            <v>1688709</v>
          </cell>
          <cell r="I211">
            <v>680380884</v>
          </cell>
          <cell r="J211">
            <v>49744.270653999993</v>
          </cell>
          <cell r="K211">
            <v>402.90001652149658</v>
          </cell>
          <cell r="L211" t="str">
            <v>D</v>
          </cell>
          <cell r="M211">
            <v>4</v>
          </cell>
        </row>
        <row r="212">
          <cell r="A212" t="str">
            <v>Fysiker</v>
          </cell>
          <cell r="B212" t="str">
            <v>Loans collateralised by residential immovable property</v>
          </cell>
          <cell r="C212">
            <v>1</v>
          </cell>
          <cell r="E212" t="str">
            <v>Geographical area subject to climate change physical risk - acute and chronic events</v>
          </cell>
          <cell r="H212">
            <v>825361</v>
          </cell>
          <cell r="I212">
            <v>169980473</v>
          </cell>
          <cell r="J212">
            <v>4.8438249799999999</v>
          </cell>
          <cell r="K212">
            <v>205.94681963407527</v>
          </cell>
          <cell r="L212" t="str">
            <v>D</v>
          </cell>
          <cell r="M212">
            <v>3</v>
          </cell>
        </row>
        <row r="213">
          <cell r="A213" t="str">
            <v>Fysiker</v>
          </cell>
          <cell r="B213" t="str">
            <v>Loans collateralised by residential immovable property</v>
          </cell>
          <cell r="C213">
            <v>3</v>
          </cell>
          <cell r="E213" t="str">
            <v>Geographical area not subject to climate change physical risk - acute and chronic events</v>
          </cell>
          <cell r="H213">
            <v>800580</v>
          </cell>
          <cell r="I213">
            <v>345049980</v>
          </cell>
          <cell r="J213">
            <v>30239.160489000002</v>
          </cell>
          <cell r="K213">
            <v>431</v>
          </cell>
          <cell r="L213" t="str">
            <v>D</v>
          </cell>
          <cell r="M213">
            <v>4</v>
          </cell>
        </row>
        <row r="214">
          <cell r="A214" t="str">
            <v>Fysiker</v>
          </cell>
          <cell r="B214" t="str">
            <v>Loans collateralised by residential immovable property</v>
          </cell>
          <cell r="C214">
            <v>3</v>
          </cell>
          <cell r="E214" t="str">
            <v>Geographical area not subject to climate change physical risk - acute and chronic events</v>
          </cell>
          <cell r="H214">
            <v>1382994</v>
          </cell>
          <cell r="I214">
            <v>595770438</v>
          </cell>
          <cell r="J214">
            <v>52041.964827000003</v>
          </cell>
          <cell r="K214">
            <v>430.78309667287061</v>
          </cell>
          <cell r="L214" t="str">
            <v>D</v>
          </cell>
          <cell r="M214">
            <v>4</v>
          </cell>
        </row>
        <row r="215">
          <cell r="A215" t="str">
            <v>Fysiker</v>
          </cell>
          <cell r="B215" t="str">
            <v>Loans collateralised by residential immovable property</v>
          </cell>
          <cell r="C215">
            <v>1</v>
          </cell>
          <cell r="E215" t="str">
            <v>Geographical area subject to climate change physical risk - acute and chronic events</v>
          </cell>
          <cell r="H215">
            <v>491331</v>
          </cell>
          <cell r="I215">
            <v>97295319</v>
          </cell>
          <cell r="J215">
            <v>1.8531525900000001</v>
          </cell>
          <cell r="K215">
            <v>198.02397772581008</v>
          </cell>
          <cell r="L215" t="str">
            <v>D</v>
          </cell>
          <cell r="M215">
            <v>3</v>
          </cell>
        </row>
        <row r="216">
          <cell r="A216" t="str">
            <v>L - Real estate activities</v>
          </cell>
          <cell r="B216" t="str">
            <v>Loans collateralised by residential immovable property</v>
          </cell>
          <cell r="C216">
            <v>2</v>
          </cell>
          <cell r="E216" t="str">
            <v>Geographical area subject to climate change physical risk - acute and chronic events</v>
          </cell>
          <cell r="H216">
            <v>40808524</v>
          </cell>
          <cell r="I216">
            <v>18714747736</v>
          </cell>
          <cell r="J216">
            <v>6911.5972906300003</v>
          </cell>
          <cell r="K216">
            <v>458.59898623140595</v>
          </cell>
          <cell r="L216" t="str">
            <v>D</v>
          </cell>
          <cell r="M216">
            <v>4</v>
          </cell>
        </row>
        <row r="217">
          <cell r="A217" t="str">
            <v>Fysiker</v>
          </cell>
          <cell r="B217" t="str">
            <v>Loans collateralised by residential immovable property</v>
          </cell>
          <cell r="C217">
            <v>1</v>
          </cell>
          <cell r="E217" t="str">
            <v>Geographical area not subject to climate change physical risk - acute and chronic events</v>
          </cell>
          <cell r="H217">
            <v>327685</v>
          </cell>
          <cell r="I217">
            <v>64282075</v>
          </cell>
          <cell r="J217">
            <v>18.318843649999998</v>
          </cell>
          <cell r="K217">
            <v>196.17033126325586</v>
          </cell>
          <cell r="L217" t="str">
            <v>D</v>
          </cell>
          <cell r="M217">
            <v>3</v>
          </cell>
        </row>
        <row r="218">
          <cell r="A218" t="str">
            <v>F.41 - Construction of buildings</v>
          </cell>
          <cell r="B218" t="str">
            <v>Loans collateralised by residential immovable property</v>
          </cell>
          <cell r="C218">
            <v>1</v>
          </cell>
          <cell r="E218" t="str">
            <v>Geographical area not subject to climate change physical risk - acute and chronic events</v>
          </cell>
          <cell r="H218">
            <v>83223089</v>
          </cell>
          <cell r="I218">
            <v>14622553439</v>
          </cell>
          <cell r="J218">
            <v>957.4182894700001</v>
          </cell>
          <cell r="K218">
            <v>175.70308450098506</v>
          </cell>
          <cell r="L218" t="str">
            <v>D</v>
          </cell>
          <cell r="M218">
            <v>3</v>
          </cell>
        </row>
        <row r="219">
          <cell r="A219" t="str">
            <v>Fysiker</v>
          </cell>
          <cell r="B219" t="str">
            <v>Loans collateralised by residential immovable property</v>
          </cell>
          <cell r="C219">
            <v>1</v>
          </cell>
          <cell r="E219" t="str">
            <v>Geographical area subject to climate change physical risk - acute and chronic events</v>
          </cell>
          <cell r="H219">
            <v>391854394.9999997</v>
          </cell>
          <cell r="I219">
            <v>175583990774.00006</v>
          </cell>
          <cell r="J219">
            <v>63945.506243830067</v>
          </cell>
          <cell r="K219">
            <v>448.08478101668402</v>
          </cell>
          <cell r="L219" t="str">
            <v>D</v>
          </cell>
          <cell r="M219">
            <v>4</v>
          </cell>
        </row>
        <row r="220">
          <cell r="A220" t="str">
            <v>Fysiker</v>
          </cell>
          <cell r="B220" t="str">
            <v>Loans collateralised by residential immovable property</v>
          </cell>
          <cell r="C220">
            <v>1</v>
          </cell>
          <cell r="E220" t="str">
            <v>Geographical area subject to climate change physical risk - acute and chronic events</v>
          </cell>
          <cell r="H220">
            <v>24375</v>
          </cell>
          <cell r="I220">
            <v>1096875</v>
          </cell>
          <cell r="J220">
            <v>0.15880152</v>
          </cell>
          <cell r="K220">
            <v>45</v>
          </cell>
          <cell r="L220" t="str">
            <v>D</v>
          </cell>
          <cell r="M220">
            <v>1</v>
          </cell>
        </row>
        <row r="221">
          <cell r="A221" t="str">
            <v>Fysiker</v>
          </cell>
          <cell r="B221" t="str">
            <v>Loans collateralised by residential immovable property</v>
          </cell>
          <cell r="C221">
            <v>1</v>
          </cell>
          <cell r="E221" t="str">
            <v>Geographical area subject to climate change physical risk - acute and chronic events</v>
          </cell>
          <cell r="H221">
            <v>1900314888.0000007</v>
          </cell>
          <cell r="I221">
            <v>843097805845.99976</v>
          </cell>
          <cell r="J221">
            <v>324338.49529976043</v>
          </cell>
          <cell r="K221">
            <v>443.66215892426322</v>
          </cell>
          <cell r="L221" t="str">
            <v>D</v>
          </cell>
          <cell r="M221">
            <v>4</v>
          </cell>
        </row>
        <row r="222">
          <cell r="A222" t="str">
            <v>Fysiker</v>
          </cell>
          <cell r="B222" t="str">
            <v>Loans collateralised by residential immovable property</v>
          </cell>
          <cell r="C222">
            <v>2</v>
          </cell>
          <cell r="E222" t="str">
            <v>Geographical area subject to climate change physical risk - acute and chronic events</v>
          </cell>
          <cell r="H222">
            <v>94770</v>
          </cell>
          <cell r="I222">
            <v>9666540</v>
          </cell>
          <cell r="J222">
            <v>31.946724009999997</v>
          </cell>
          <cell r="K222">
            <v>102</v>
          </cell>
          <cell r="L222" t="str">
            <v>D</v>
          </cell>
          <cell r="M222">
            <v>2</v>
          </cell>
        </row>
        <row r="223">
          <cell r="A223" t="str">
            <v>Fysiker</v>
          </cell>
          <cell r="B223" t="str">
            <v>Loans collateralised by residential immovable property</v>
          </cell>
          <cell r="C223">
            <v>1</v>
          </cell>
          <cell r="E223" t="str">
            <v>Geographical area subject to climate change physical risk - acute and chronic events</v>
          </cell>
          <cell r="H223">
            <v>659826414</v>
          </cell>
          <cell r="I223">
            <v>290666318232</v>
          </cell>
          <cell r="J223">
            <v>102577.59698954009</v>
          </cell>
          <cell r="K223">
            <v>440.51937307256691</v>
          </cell>
          <cell r="L223" t="str">
            <v>D</v>
          </cell>
          <cell r="M223">
            <v>4</v>
          </cell>
        </row>
        <row r="224">
          <cell r="A224" t="str">
            <v>Fysiker</v>
          </cell>
          <cell r="B224" t="str">
            <v>Loans collateralised by residential immovable property</v>
          </cell>
          <cell r="C224">
            <v>2</v>
          </cell>
          <cell r="E224" t="str">
            <v>Geographical area subject to climate change physical risk - acute and chronic events</v>
          </cell>
          <cell r="H224">
            <v>1806250</v>
          </cell>
          <cell r="I224">
            <v>216750000</v>
          </cell>
          <cell r="J224">
            <v>1262.3623425000001</v>
          </cell>
          <cell r="K224">
            <v>120</v>
          </cell>
          <cell r="L224" t="str">
            <v>D</v>
          </cell>
          <cell r="M224">
            <v>2</v>
          </cell>
        </row>
        <row r="225">
          <cell r="A225" t="str">
            <v>Fysiker</v>
          </cell>
          <cell r="B225" t="str">
            <v>Loans collateralised by residential immovable property</v>
          </cell>
          <cell r="C225">
            <v>1</v>
          </cell>
          <cell r="E225" t="str">
            <v>Geographical area subject to climate change physical risk - acute and chronic events</v>
          </cell>
          <cell r="H225">
            <v>1867974</v>
          </cell>
          <cell r="I225">
            <v>348690273</v>
          </cell>
          <cell r="J225">
            <v>8.4439152700000015</v>
          </cell>
          <cell r="K225">
            <v>186.66762653013373</v>
          </cell>
          <cell r="L225" t="str">
            <v>D</v>
          </cell>
          <cell r="M225">
            <v>3</v>
          </cell>
        </row>
        <row r="226">
          <cell r="A226" t="str">
            <v>Fysiker</v>
          </cell>
          <cell r="B226" t="str">
            <v>Loans collateralised by residential immovable property</v>
          </cell>
          <cell r="C226">
            <v>2</v>
          </cell>
          <cell r="E226" t="str">
            <v>Geographical area not subject to climate change physical risk - acute and chronic events</v>
          </cell>
          <cell r="H226">
            <v>744932064</v>
          </cell>
          <cell r="I226">
            <v>339012846055</v>
          </cell>
          <cell r="J226">
            <v>2239319.1221479112</v>
          </cell>
          <cell r="K226">
            <v>455.09229960465228</v>
          </cell>
          <cell r="L226" t="str">
            <v>D</v>
          </cell>
          <cell r="M226">
            <v>4</v>
          </cell>
        </row>
        <row r="227">
          <cell r="A227" t="str">
            <v>Fysiker</v>
          </cell>
          <cell r="B227" t="str">
            <v>Loans collateralised by residential immovable property</v>
          </cell>
          <cell r="C227">
            <v>1</v>
          </cell>
          <cell r="E227" t="str">
            <v>Geographical area subject to climate change physical risk - acute and chronic events</v>
          </cell>
          <cell r="H227">
            <v>79206</v>
          </cell>
          <cell r="I227">
            <v>3514963</v>
          </cell>
          <cell r="J227">
            <v>0.75400021000000006</v>
          </cell>
          <cell r="K227">
            <v>44.377484028987702</v>
          </cell>
          <cell r="L227" t="str">
            <v>D</v>
          </cell>
          <cell r="M227">
            <v>1</v>
          </cell>
        </row>
        <row r="228">
          <cell r="A228" t="str">
            <v>Fysiker</v>
          </cell>
          <cell r="B228" t="str">
            <v>Loans collateralised by residential immovable property</v>
          </cell>
          <cell r="C228">
            <v>2</v>
          </cell>
          <cell r="E228" t="str">
            <v>Geographical area not subject to climate change physical risk - acute and chronic events</v>
          </cell>
          <cell r="H228">
            <v>733981</v>
          </cell>
          <cell r="I228">
            <v>74914119</v>
          </cell>
          <cell r="J228">
            <v>586.70274455000003</v>
          </cell>
          <cell r="K228">
            <v>102.06547444688623</v>
          </cell>
          <cell r="L228" t="str">
            <v>E</v>
          </cell>
          <cell r="M228">
            <v>2</v>
          </cell>
        </row>
        <row r="229">
          <cell r="A229" t="str">
            <v>Fysiker</v>
          </cell>
          <cell r="B229" t="str">
            <v>Loans collateralised by residential immovable property</v>
          </cell>
          <cell r="C229">
            <v>1</v>
          </cell>
          <cell r="E229" t="str">
            <v>Geographical area subject to climate change physical risk - acute and chronic events</v>
          </cell>
          <cell r="H229">
            <v>28179608038.999966</v>
          </cell>
          <cell r="I229">
            <v>12633533517478.012</v>
          </cell>
          <cell r="J229">
            <v>3351450.8414032799</v>
          </cell>
          <cell r="K229">
            <v>448.32183258168374</v>
          </cell>
          <cell r="L229" t="str">
            <v>E</v>
          </cell>
          <cell r="M229">
            <v>4</v>
          </cell>
        </row>
        <row r="230">
          <cell r="A230" t="str">
            <v>Fysiker</v>
          </cell>
          <cell r="B230" t="str">
            <v>Loans collateralised by residential immovable property</v>
          </cell>
          <cell r="C230">
            <v>2</v>
          </cell>
          <cell r="E230" t="str">
            <v>Geographical area subject to climate change physical risk - acute and chronic events</v>
          </cell>
          <cell r="H230">
            <v>24768420</v>
          </cell>
          <cell r="I230">
            <v>11223728035</v>
          </cell>
          <cell r="J230">
            <v>47109.875182669995</v>
          </cell>
          <cell r="K230">
            <v>453.14671000411005</v>
          </cell>
          <cell r="L230" t="str">
            <v>E</v>
          </cell>
          <cell r="M230">
            <v>4</v>
          </cell>
        </row>
        <row r="231">
          <cell r="A231" t="str">
            <v>Fysiker</v>
          </cell>
          <cell r="B231" t="str">
            <v>Loans collateralised by residential immovable property</v>
          </cell>
          <cell r="C231">
            <v>2</v>
          </cell>
          <cell r="E231" t="str">
            <v>Geographical area subject to climate change physical risk - acute and chronic events</v>
          </cell>
          <cell r="H231">
            <v>55230248.99999997</v>
          </cell>
          <cell r="I231">
            <v>24054752085.999996</v>
          </cell>
          <cell r="J231">
            <v>243707.83132061004</v>
          </cell>
          <cell r="K231">
            <v>435.53582541335294</v>
          </cell>
          <cell r="L231" t="str">
            <v>E</v>
          </cell>
          <cell r="M231">
            <v>4</v>
          </cell>
        </row>
        <row r="232">
          <cell r="A232" t="str">
            <v>Fysiker</v>
          </cell>
          <cell r="B232" t="str">
            <v>Loans collateralised by residential immovable property</v>
          </cell>
          <cell r="C232">
            <v>2</v>
          </cell>
          <cell r="E232" t="str">
            <v>Geographical area subject to climate change physical risk - acute and chronic events</v>
          </cell>
          <cell r="H232">
            <v>200721885.99999997</v>
          </cell>
          <cell r="I232">
            <v>89019727413.999985</v>
          </cell>
          <cell r="J232">
            <v>897570.68086208042</v>
          </cell>
          <cell r="K232">
            <v>443.49786257986835</v>
          </cell>
          <cell r="L232" t="str">
            <v>E</v>
          </cell>
          <cell r="M232">
            <v>4</v>
          </cell>
        </row>
        <row r="233">
          <cell r="A233" t="str">
            <v>Fysiker</v>
          </cell>
          <cell r="B233" t="str">
            <v>Loans collateralised by residential immovable property</v>
          </cell>
          <cell r="C233">
            <v>2</v>
          </cell>
          <cell r="E233" t="str">
            <v>Geographical area subject to climate change physical risk - acute and chronic events</v>
          </cell>
          <cell r="H233">
            <v>1489730104.9999998</v>
          </cell>
          <cell r="I233">
            <v>676591851652</v>
          </cell>
          <cell r="J233">
            <v>4584239.3194314493</v>
          </cell>
          <cell r="K233">
            <v>454.17075843546849</v>
          </cell>
          <cell r="L233" t="str">
            <v>E</v>
          </cell>
          <cell r="M233">
            <v>4</v>
          </cell>
        </row>
        <row r="234">
          <cell r="A234" t="str">
            <v>Fysiker</v>
          </cell>
          <cell r="B234" t="str">
            <v>Loans collateralised by residential immovable property</v>
          </cell>
          <cell r="C234">
            <v>1</v>
          </cell>
          <cell r="E234" t="str">
            <v>Geographical area not subject to climate change physical risk - acute and chronic events</v>
          </cell>
          <cell r="H234">
            <v>40000</v>
          </cell>
          <cell r="I234">
            <v>6400000</v>
          </cell>
          <cell r="J234">
            <v>0.85406276000000003</v>
          </cell>
          <cell r="K234">
            <v>160</v>
          </cell>
          <cell r="L234" t="str">
            <v>E</v>
          </cell>
          <cell r="M234">
            <v>3</v>
          </cell>
        </row>
        <row r="235">
          <cell r="A235" t="str">
            <v>Fysiker</v>
          </cell>
          <cell r="B235" t="str">
            <v>Loans collateralised by residential immovable property</v>
          </cell>
          <cell r="C235">
            <v>2</v>
          </cell>
          <cell r="E235" t="str">
            <v>Geographical area not subject to climate change physical risk - acute and chronic events</v>
          </cell>
          <cell r="H235">
            <v>32970172</v>
          </cell>
          <cell r="I235">
            <v>14746317208</v>
          </cell>
          <cell r="J235">
            <v>123719.98103413999</v>
          </cell>
          <cell r="K235">
            <v>447.26236817933494</v>
          </cell>
          <cell r="L235" t="str">
            <v>E</v>
          </cell>
          <cell r="M235">
            <v>4</v>
          </cell>
        </row>
        <row r="236">
          <cell r="A236" t="str">
            <v>Fysiker</v>
          </cell>
          <cell r="B236" t="str">
            <v>Loans collateralised by residential immovable property</v>
          </cell>
          <cell r="C236">
            <v>2</v>
          </cell>
          <cell r="E236" t="str">
            <v>Geographical area not subject to climate change physical risk - acute and chronic events</v>
          </cell>
          <cell r="H236">
            <v>22729617</v>
          </cell>
          <cell r="I236">
            <v>10453059571</v>
          </cell>
          <cell r="J236">
            <v>51072.612834610001</v>
          </cell>
          <cell r="K236">
            <v>459.88718468067458</v>
          </cell>
          <cell r="L236" t="str">
            <v>E</v>
          </cell>
          <cell r="M236">
            <v>4</v>
          </cell>
        </row>
        <row r="237">
          <cell r="A237" t="str">
            <v>Fysiker</v>
          </cell>
          <cell r="B237" t="str">
            <v>Loans collateralised by residential immovable property</v>
          </cell>
          <cell r="C237">
            <v>1</v>
          </cell>
          <cell r="E237" t="str">
            <v>Geographical area not subject to climate change physical risk - acute and chronic events</v>
          </cell>
          <cell r="H237">
            <v>453467820.99999994</v>
          </cell>
          <cell r="I237">
            <v>200686681188</v>
          </cell>
          <cell r="J237">
            <v>77854.765349080073</v>
          </cell>
          <cell r="K237">
            <v>442.55991692076429</v>
          </cell>
          <cell r="L237" t="str">
            <v>E</v>
          </cell>
          <cell r="M237">
            <v>4</v>
          </cell>
        </row>
        <row r="238">
          <cell r="A238" t="str">
            <v>Fysiker</v>
          </cell>
          <cell r="B238" t="str">
            <v>Loans collateralised by residential immovable property</v>
          </cell>
          <cell r="C238">
            <v>2</v>
          </cell>
          <cell r="E238" t="str">
            <v>Geographical area not subject to climate change physical risk - acute and chronic events</v>
          </cell>
          <cell r="H238">
            <v>87926040.999999985</v>
          </cell>
          <cell r="I238">
            <v>38943569831.999992</v>
          </cell>
          <cell r="J238">
            <v>320387.34764301026</v>
          </cell>
          <cell r="K238">
            <v>442.91280932346308</v>
          </cell>
          <cell r="L238" t="str">
            <v>E</v>
          </cell>
          <cell r="M238">
            <v>4</v>
          </cell>
        </row>
        <row r="239">
          <cell r="A239" t="str">
            <v>Fysiker</v>
          </cell>
          <cell r="B239" t="str">
            <v>Loans collateralised by residential immovable property</v>
          </cell>
          <cell r="C239">
            <v>2</v>
          </cell>
          <cell r="E239" t="str">
            <v>Geographical area not subject to climate change physical risk - acute and chronic events</v>
          </cell>
          <cell r="H239">
            <v>1128805253.0000005</v>
          </cell>
          <cell r="I239">
            <v>506788567923.00006</v>
          </cell>
          <cell r="J239">
            <v>3231204.6967583825</v>
          </cell>
          <cell r="K239">
            <v>448.96014310362165</v>
          </cell>
          <cell r="L239" t="str">
            <v>E</v>
          </cell>
          <cell r="M239">
            <v>4</v>
          </cell>
        </row>
        <row r="240">
          <cell r="A240" t="str">
            <v>Fysiker</v>
          </cell>
          <cell r="B240" t="str">
            <v>Loans collateralised by residential immovable property</v>
          </cell>
          <cell r="C240">
            <v>1</v>
          </cell>
          <cell r="E240" t="str">
            <v>Geographical area not subject to climate change physical risk - acute and chronic events</v>
          </cell>
          <cell r="H240">
            <v>931365</v>
          </cell>
          <cell r="I240">
            <v>159314687</v>
          </cell>
          <cell r="J240">
            <v>5.2929497100000003</v>
          </cell>
          <cell r="K240">
            <v>171.05505038303994</v>
          </cell>
          <cell r="L240" t="str">
            <v>E</v>
          </cell>
          <cell r="M240">
            <v>3</v>
          </cell>
        </row>
        <row r="241">
          <cell r="A241" t="str">
            <v>Fysiker</v>
          </cell>
          <cell r="B241" t="str">
            <v>Loans collateralised by residential immovable property</v>
          </cell>
          <cell r="C241">
            <v>1</v>
          </cell>
          <cell r="E241" t="str">
            <v>Geographical area not subject to climate change physical risk - acute and chronic events</v>
          </cell>
          <cell r="H241">
            <v>402125971.99999994</v>
          </cell>
          <cell r="I241">
            <v>177199312122</v>
          </cell>
          <cell r="J241">
            <v>42689.85892462996</v>
          </cell>
          <cell r="K241">
            <v>440.65622332396879</v>
          </cell>
          <cell r="L241" t="str">
            <v>E</v>
          </cell>
          <cell r="M241">
            <v>4</v>
          </cell>
        </row>
        <row r="242">
          <cell r="A242" t="str">
            <v>L - Real estate activities</v>
          </cell>
          <cell r="B242" t="str">
            <v>Loans collateralised by residential immovable property</v>
          </cell>
          <cell r="C242">
            <v>2</v>
          </cell>
          <cell r="E242" t="str">
            <v>Geographical area subject to climate change physical risk - acute and chronic events</v>
          </cell>
          <cell r="H242">
            <v>75898125</v>
          </cell>
          <cell r="I242">
            <v>34913137500</v>
          </cell>
          <cell r="J242">
            <v>33891.798021000002</v>
          </cell>
          <cell r="K242">
            <v>460</v>
          </cell>
          <cell r="L242" t="str">
            <v>E</v>
          </cell>
          <cell r="M242">
            <v>4</v>
          </cell>
        </row>
        <row r="243">
          <cell r="A243" t="str">
            <v>Fysiker</v>
          </cell>
          <cell r="B243" t="str">
            <v>Loans collateralised by residential immovable property</v>
          </cell>
          <cell r="C243">
            <v>1</v>
          </cell>
          <cell r="E243" t="str">
            <v>Geographical area not subject to climate change physical risk - acute and chronic events</v>
          </cell>
          <cell r="H243">
            <v>26990</v>
          </cell>
          <cell r="I243">
            <v>641280</v>
          </cell>
          <cell r="J243">
            <v>2.2712597600000004</v>
          </cell>
          <cell r="K243">
            <v>23.759911078177101</v>
          </cell>
          <cell r="L243" t="str">
            <v>E</v>
          </cell>
          <cell r="M243">
            <v>1</v>
          </cell>
        </row>
        <row r="244">
          <cell r="A244" t="str">
            <v>L - Real estate activities</v>
          </cell>
          <cell r="B244" t="str">
            <v>Loans collateralised by residential immovable property</v>
          </cell>
          <cell r="C244">
            <v>2</v>
          </cell>
          <cell r="E244" t="str">
            <v>Geographical area not subject to climate change physical risk - acute and chronic events</v>
          </cell>
          <cell r="H244">
            <v>6700000</v>
          </cell>
          <cell r="I244">
            <v>3048875000</v>
          </cell>
          <cell r="J244">
            <v>2359.8735839000001</v>
          </cell>
          <cell r="K244">
            <v>455.05597014925371</v>
          </cell>
          <cell r="L244" t="str">
            <v>E</v>
          </cell>
          <cell r="M244">
            <v>4</v>
          </cell>
        </row>
        <row r="245">
          <cell r="A245" t="str">
            <v>Fysiker</v>
          </cell>
          <cell r="B245" t="str">
            <v>Loans collateralised by residential immovable property</v>
          </cell>
          <cell r="C245">
            <v>1</v>
          </cell>
          <cell r="E245" t="str">
            <v>Geographical area not subject to climate change physical risk - acute and chronic events</v>
          </cell>
          <cell r="H245">
            <v>7790</v>
          </cell>
          <cell r="I245">
            <v>303810</v>
          </cell>
          <cell r="J245">
            <v>0.24514944</v>
          </cell>
          <cell r="K245">
            <v>39</v>
          </cell>
          <cell r="L245" t="str">
            <v>E</v>
          </cell>
          <cell r="M245">
            <v>1</v>
          </cell>
        </row>
        <row r="246">
          <cell r="A246" t="str">
            <v>L - Real estate activities</v>
          </cell>
          <cell r="B246" t="str">
            <v>Loans collateralised by residential immovable property</v>
          </cell>
          <cell r="C246">
            <v>1</v>
          </cell>
          <cell r="E246" t="str">
            <v>Geographical area subject to climate change physical risk - acute and chronic events</v>
          </cell>
          <cell r="H246">
            <v>154114.68</v>
          </cell>
          <cell r="I246">
            <v>10325683.559999999</v>
          </cell>
          <cell r="J246">
            <v>6.3894466100000002</v>
          </cell>
          <cell r="K246">
            <v>67</v>
          </cell>
          <cell r="L246" t="str">
            <v>E</v>
          </cell>
          <cell r="M246">
            <v>2</v>
          </cell>
        </row>
        <row r="247">
          <cell r="A247" t="str">
            <v>Fysiker</v>
          </cell>
          <cell r="B247" t="str">
            <v>Loans collateralised by residential immovable property</v>
          </cell>
          <cell r="C247">
            <v>2</v>
          </cell>
          <cell r="E247" t="str">
            <v>Geographical area subject to climate change physical risk - acute and chronic events</v>
          </cell>
          <cell r="H247">
            <v>107315</v>
          </cell>
          <cell r="I247">
            <v>20604480</v>
          </cell>
          <cell r="J247">
            <v>39.563301080000002</v>
          </cell>
          <cell r="K247">
            <v>192</v>
          </cell>
          <cell r="L247" t="str">
            <v>E</v>
          </cell>
          <cell r="M247">
            <v>3</v>
          </cell>
        </row>
        <row r="248">
          <cell r="A248" t="str">
            <v>L - Real estate activities</v>
          </cell>
          <cell r="B248" t="str">
            <v>Loans collateralised by residential immovable property</v>
          </cell>
          <cell r="C248">
            <v>1</v>
          </cell>
          <cell r="E248" t="str">
            <v>Geographical area not subject to climate change physical risk - acute and chronic events</v>
          </cell>
          <cell r="H248">
            <v>7035397.5800000001</v>
          </cell>
          <cell r="I248">
            <v>606002423.77999997</v>
          </cell>
          <cell r="J248">
            <v>46.706151009999999</v>
          </cell>
          <cell r="K248">
            <v>86.136201527931277</v>
          </cell>
          <cell r="L248" t="str">
            <v>E</v>
          </cell>
          <cell r="M248">
            <v>2</v>
          </cell>
        </row>
        <row r="249">
          <cell r="A249" t="str">
            <v>Fysiker</v>
          </cell>
          <cell r="B249" t="str">
            <v>Loans collateralised by residential immovable property</v>
          </cell>
          <cell r="C249">
            <v>1</v>
          </cell>
          <cell r="E249" t="str">
            <v>Geographical area not subject to climate change physical risk - acute and chronic events</v>
          </cell>
          <cell r="H249">
            <v>1595691361.9999988</v>
          </cell>
          <cell r="I249">
            <v>707660296868</v>
          </cell>
          <cell r="J249">
            <v>261500.77764137086</v>
          </cell>
          <cell r="K249">
            <v>443.48193749763527</v>
          </cell>
          <cell r="L249" t="str">
            <v>E</v>
          </cell>
          <cell r="M249">
            <v>4</v>
          </cell>
        </row>
        <row r="250">
          <cell r="A250" t="str">
            <v>L - Real estate activities</v>
          </cell>
          <cell r="B250" t="str">
            <v>Loans collateralised by residential immovable property</v>
          </cell>
          <cell r="C250">
            <v>1</v>
          </cell>
          <cell r="E250" t="str">
            <v>Geographical area subject to climate change physical risk - acute and chronic events</v>
          </cell>
          <cell r="H250">
            <v>2837132070.5500002</v>
          </cell>
          <cell r="I250">
            <v>1340305267596.95</v>
          </cell>
          <cell r="J250">
            <v>68617.440789159984</v>
          </cell>
          <cell r="K250">
            <v>472.41553592431859</v>
          </cell>
          <cell r="L250" t="str">
            <v>E</v>
          </cell>
          <cell r="M250">
            <v>4</v>
          </cell>
        </row>
        <row r="251">
          <cell r="A251" t="str">
            <v>Fysiker</v>
          </cell>
          <cell r="B251" t="str">
            <v>Loans collateralised by residential immovable property</v>
          </cell>
          <cell r="C251">
            <v>2</v>
          </cell>
          <cell r="E251" t="str">
            <v>Geographical area not subject to climate change physical risk - acute and chronic events</v>
          </cell>
          <cell r="H251">
            <v>500000</v>
          </cell>
          <cell r="I251">
            <v>59500000</v>
          </cell>
          <cell r="J251">
            <v>157.34420550999999</v>
          </cell>
          <cell r="K251">
            <v>119</v>
          </cell>
          <cell r="L251" t="str">
            <v>E</v>
          </cell>
          <cell r="M251">
            <v>2</v>
          </cell>
        </row>
        <row r="252">
          <cell r="A252" t="str">
            <v>Fysiker</v>
          </cell>
          <cell r="B252" t="str">
            <v>Loans collateralised by residential immovable property</v>
          </cell>
          <cell r="C252">
            <v>2</v>
          </cell>
          <cell r="E252" t="str">
            <v>Geographical area not subject to climate change physical risk - acute and chronic events</v>
          </cell>
          <cell r="H252">
            <v>1152072</v>
          </cell>
          <cell r="I252">
            <v>245621801</v>
          </cell>
          <cell r="J252">
            <v>336.14898799999997</v>
          </cell>
          <cell r="K252">
            <v>213.20004392086605</v>
          </cell>
          <cell r="L252" t="str">
            <v>E</v>
          </cell>
          <cell r="M252">
            <v>3</v>
          </cell>
        </row>
        <row r="253">
          <cell r="A253" t="str">
            <v>L - Real estate activities</v>
          </cell>
          <cell r="B253" t="str">
            <v>Loans collateralised by residential immovable property</v>
          </cell>
          <cell r="C253">
            <v>1</v>
          </cell>
          <cell r="E253" t="str">
            <v>Geographical area not subject to climate change physical risk - acute and chronic events</v>
          </cell>
          <cell r="H253">
            <v>5639892489</v>
          </cell>
          <cell r="I253">
            <v>2891391358008</v>
          </cell>
          <cell r="J253">
            <v>140798.07634534998</v>
          </cell>
          <cell r="K253">
            <v>512.66781479387168</v>
          </cell>
          <cell r="L253" t="str">
            <v>E</v>
          </cell>
          <cell r="M253">
            <v>4</v>
          </cell>
        </row>
        <row r="254">
          <cell r="A254" t="str">
            <v>Fysiker</v>
          </cell>
          <cell r="B254" t="str">
            <v>Loans collateralised by residential immovable property</v>
          </cell>
          <cell r="C254">
            <v>1</v>
          </cell>
          <cell r="E254" t="str">
            <v>Geographical area not subject to climate change physical risk - acute and chronic events</v>
          </cell>
          <cell r="H254">
            <v>21812842241.000004</v>
          </cell>
          <cell r="I254">
            <v>9733596478123.0059</v>
          </cell>
          <cell r="J254">
            <v>2388626.689087437</v>
          </cell>
          <cell r="K254">
            <v>446.2323786410318</v>
          </cell>
          <cell r="L254" t="str">
            <v>E</v>
          </cell>
          <cell r="M254">
            <v>4</v>
          </cell>
        </row>
        <row r="255">
          <cell r="A255" t="str">
            <v>Fysiker</v>
          </cell>
          <cell r="B255" t="str">
            <v>Loans collateralised by residential immovable property</v>
          </cell>
          <cell r="C255">
            <v>1</v>
          </cell>
          <cell r="E255" t="str">
            <v>Geographical area not subject to climate change physical risk - acute and chronic events</v>
          </cell>
          <cell r="H255">
            <v>23013546</v>
          </cell>
          <cell r="I255">
            <v>5024952368</v>
          </cell>
          <cell r="J255">
            <v>334.77323535000011</v>
          </cell>
          <cell r="K255">
            <v>218.34759267433188</v>
          </cell>
          <cell r="L255" t="str">
            <v>E</v>
          </cell>
          <cell r="M255">
            <v>3</v>
          </cell>
        </row>
        <row r="256">
          <cell r="A256" t="str">
            <v>L - Real estate activities</v>
          </cell>
          <cell r="B256" t="str">
            <v>Loans collateralised by residential immovable property</v>
          </cell>
          <cell r="C256">
            <v>1</v>
          </cell>
          <cell r="E256" t="str">
            <v>Geographical area subject to climate change physical risk - acute and chronic events</v>
          </cell>
          <cell r="H256">
            <v>85490306</v>
          </cell>
          <cell r="I256">
            <v>18170289124</v>
          </cell>
          <cell r="J256">
            <v>616.00536312999998</v>
          </cell>
          <cell r="K256">
            <v>212.54209949839225</v>
          </cell>
          <cell r="L256" t="str">
            <v>E</v>
          </cell>
          <cell r="M256">
            <v>3</v>
          </cell>
        </row>
        <row r="257">
          <cell r="A257" t="str">
            <v>L - Real estate activities</v>
          </cell>
          <cell r="B257" t="str">
            <v>Loans collateralised by residential immovable property</v>
          </cell>
          <cell r="C257">
            <v>1</v>
          </cell>
          <cell r="E257" t="str">
            <v>Geographical area not subject to climate change physical risk - acute and chronic events</v>
          </cell>
          <cell r="H257">
            <v>60221434.25</v>
          </cell>
          <cell r="I257">
            <v>11725077117.5</v>
          </cell>
          <cell r="J257">
            <v>761.97844809999992</v>
          </cell>
          <cell r="K257">
            <v>194.69940003131029</v>
          </cell>
          <cell r="L257" t="str">
            <v>E</v>
          </cell>
          <cell r="M257">
            <v>3</v>
          </cell>
        </row>
        <row r="258">
          <cell r="A258" t="str">
            <v>F.41 - Construction of buildings</v>
          </cell>
          <cell r="B258" t="str">
            <v>Loans collateralised by residential immovable property</v>
          </cell>
          <cell r="C258">
            <v>1</v>
          </cell>
          <cell r="E258" t="str">
            <v>Geographical area subject to climate change physical risk - acute and chronic events</v>
          </cell>
          <cell r="H258">
            <v>14645008</v>
          </cell>
          <cell r="I258">
            <v>2322080238</v>
          </cell>
          <cell r="J258">
            <v>53.02719287</v>
          </cell>
          <cell r="K258">
            <v>158.55779921731693</v>
          </cell>
          <cell r="L258" t="str">
            <v>E</v>
          </cell>
          <cell r="M258">
            <v>3</v>
          </cell>
        </row>
        <row r="259">
          <cell r="A259" t="str">
            <v>L - Real estate activities</v>
          </cell>
          <cell r="B259" t="str">
            <v>Loans collateralised by residential immovable property</v>
          </cell>
          <cell r="C259">
            <v>1</v>
          </cell>
          <cell r="E259" t="str">
            <v>Geographical area not subject to climate change physical risk - acute and chronic events</v>
          </cell>
          <cell r="H259">
            <v>3272636.73</v>
          </cell>
          <cell r="I259">
            <v>188856558.88</v>
          </cell>
          <cell r="J259">
            <v>124.7137109</v>
          </cell>
          <cell r="K259">
            <v>57.707767302361113</v>
          </cell>
          <cell r="L259" t="str">
            <v>E</v>
          </cell>
          <cell r="M259">
            <v>1</v>
          </cell>
        </row>
        <row r="260">
          <cell r="A260" t="str">
            <v>Fysiker</v>
          </cell>
          <cell r="B260" t="str">
            <v>Loans collateralised by residential immovable property</v>
          </cell>
          <cell r="C260">
            <v>1</v>
          </cell>
          <cell r="E260" t="str">
            <v>Geographical area subject to climate change physical risk - acute and chronic events</v>
          </cell>
          <cell r="H260">
            <v>2930375</v>
          </cell>
          <cell r="I260">
            <v>351645000</v>
          </cell>
          <cell r="J260">
            <v>502.03345973</v>
          </cell>
          <cell r="K260">
            <v>120</v>
          </cell>
          <cell r="L260" t="str">
            <v>E</v>
          </cell>
          <cell r="M260">
            <v>2</v>
          </cell>
        </row>
        <row r="261">
          <cell r="A261" t="str">
            <v>Fysiker</v>
          </cell>
          <cell r="B261" t="str">
            <v>Loans collateralised by residential immovable property</v>
          </cell>
          <cell r="C261">
            <v>1</v>
          </cell>
          <cell r="E261" t="str">
            <v>Geographical area subject to climate change physical risk - acute and chronic events</v>
          </cell>
          <cell r="H261">
            <v>2110670</v>
          </cell>
          <cell r="I261">
            <v>245463160</v>
          </cell>
          <cell r="J261">
            <v>264.55639209999998</v>
          </cell>
          <cell r="K261">
            <v>116.29632296853606</v>
          </cell>
          <cell r="L261" t="str">
            <v>E</v>
          </cell>
          <cell r="M261">
            <v>2</v>
          </cell>
        </row>
        <row r="262">
          <cell r="A262" t="str">
            <v>Fysiker</v>
          </cell>
          <cell r="B262" t="str">
            <v>Loans collateralised by residential immovable property</v>
          </cell>
          <cell r="C262">
            <v>1</v>
          </cell>
          <cell r="E262" t="str">
            <v>Geographical area not subject to climate change physical risk - acute and chronic events</v>
          </cell>
          <cell r="H262">
            <v>1647473</v>
          </cell>
          <cell r="I262">
            <v>331893015</v>
          </cell>
          <cell r="J262">
            <v>37.114470929999996</v>
          </cell>
          <cell r="K262">
            <v>201.4558144503734</v>
          </cell>
          <cell r="L262" t="str">
            <v>E</v>
          </cell>
          <cell r="M262">
            <v>3</v>
          </cell>
        </row>
        <row r="263">
          <cell r="A263" t="str">
            <v>Fysiker</v>
          </cell>
          <cell r="B263" t="str">
            <v>Loans collateralised by residential immovable property</v>
          </cell>
          <cell r="C263">
            <v>1</v>
          </cell>
          <cell r="E263" t="str">
            <v>Geographical area not subject to climate change physical risk - acute and chronic events</v>
          </cell>
          <cell r="H263">
            <v>541649</v>
          </cell>
          <cell r="I263">
            <v>24710160</v>
          </cell>
          <cell r="J263">
            <v>10.813000569999998</v>
          </cell>
          <cell r="K263">
            <v>45.62024484490879</v>
          </cell>
          <cell r="L263" t="str">
            <v>E</v>
          </cell>
          <cell r="M263">
            <v>1</v>
          </cell>
        </row>
        <row r="264">
          <cell r="A264" t="str">
            <v>Fysiker</v>
          </cell>
          <cell r="B264" t="str">
            <v>Loans collateralised by residential immovable property</v>
          </cell>
          <cell r="C264">
            <v>1</v>
          </cell>
          <cell r="E264" t="str">
            <v>Geographical area subject to climate change physical risk - acute and chronic events</v>
          </cell>
          <cell r="H264">
            <v>42438492</v>
          </cell>
          <cell r="I264">
            <v>5001009582</v>
          </cell>
          <cell r="J264">
            <v>1777.0022072400002</v>
          </cell>
          <cell r="K264">
            <v>117.84135925470679</v>
          </cell>
          <cell r="L264" t="str">
            <v>E</v>
          </cell>
          <cell r="M264">
            <v>2</v>
          </cell>
        </row>
        <row r="265">
          <cell r="A265" t="str">
            <v>Fysiker</v>
          </cell>
          <cell r="B265" t="str">
            <v>Other/no collateral</v>
          </cell>
          <cell r="C265">
            <v>2</v>
          </cell>
          <cell r="E265" t="str">
            <v>Geographical area subject to climate change physical risk - acute and chronic events</v>
          </cell>
          <cell r="H265">
            <v>1138000</v>
          </cell>
          <cell r="I265">
            <v>529170000</v>
          </cell>
          <cell r="J265">
            <v>847.07785411999998</v>
          </cell>
          <cell r="K265">
            <v>465</v>
          </cell>
          <cell r="L265" t="str">
            <v>E</v>
          </cell>
          <cell r="M265">
            <v>4</v>
          </cell>
        </row>
        <row r="266">
          <cell r="A266" t="str">
            <v>Fysiker</v>
          </cell>
          <cell r="B266" t="str">
            <v>Other/no collateral</v>
          </cell>
          <cell r="C266">
            <v>2</v>
          </cell>
          <cell r="E266" t="str">
            <v>Geographical area not subject to climate change physical risk - acute and chronic events</v>
          </cell>
          <cell r="H266">
            <v>4603550</v>
          </cell>
          <cell r="I266">
            <v>2068900150</v>
          </cell>
          <cell r="J266">
            <v>5993.5547727600024</v>
          </cell>
          <cell r="K266">
            <v>449.41407174897631</v>
          </cell>
          <cell r="L266" t="str">
            <v>E</v>
          </cell>
          <cell r="M266">
            <v>4</v>
          </cell>
        </row>
        <row r="267">
          <cell r="A267" t="str">
            <v>F.41 - Construction of buildings</v>
          </cell>
          <cell r="B267" t="str">
            <v>Loans collateralised by residential immovable property</v>
          </cell>
          <cell r="C267">
            <v>1</v>
          </cell>
          <cell r="E267" t="str">
            <v>Geographical area not subject to climate change physical risk - acute and chronic events</v>
          </cell>
          <cell r="H267">
            <v>12893958</v>
          </cell>
          <cell r="I267">
            <v>2176854969</v>
          </cell>
          <cell r="J267">
            <v>109.50482255</v>
          </cell>
          <cell r="K267">
            <v>168.82752130881767</v>
          </cell>
          <cell r="L267" t="str">
            <v>E</v>
          </cell>
          <cell r="M267">
            <v>3</v>
          </cell>
        </row>
        <row r="268">
          <cell r="A268" t="str">
            <v>Fysiker</v>
          </cell>
          <cell r="B268" t="str">
            <v>Loans collateralised by residential immovable property</v>
          </cell>
          <cell r="C268">
            <v>1</v>
          </cell>
          <cell r="E268" t="str">
            <v>Geographical area not subject to climate change physical risk - acute and chronic events</v>
          </cell>
          <cell r="H268">
            <v>762536</v>
          </cell>
          <cell r="I268">
            <v>89793034</v>
          </cell>
          <cell r="J268">
            <v>178.03684088999998</v>
          </cell>
          <cell r="K268">
            <v>117.75579644764312</v>
          </cell>
          <cell r="L268" t="str">
            <v>E</v>
          </cell>
          <cell r="M268">
            <v>2</v>
          </cell>
        </row>
        <row r="269">
          <cell r="A269" t="str">
            <v>Fysiker</v>
          </cell>
          <cell r="B269" t="str">
            <v>Loans collateralised by residential immovable property</v>
          </cell>
          <cell r="C269">
            <v>1</v>
          </cell>
          <cell r="E269" t="str">
            <v>Geographical area not subject to climate change physical risk - acute and chronic events</v>
          </cell>
          <cell r="H269">
            <v>618750</v>
          </cell>
          <cell r="I269">
            <v>74250000</v>
          </cell>
          <cell r="J269">
            <v>25.20429463</v>
          </cell>
          <cell r="K269">
            <v>120</v>
          </cell>
          <cell r="L269" t="str">
            <v>E</v>
          </cell>
          <cell r="M269">
            <v>2</v>
          </cell>
        </row>
        <row r="270">
          <cell r="A270" t="str">
            <v>Fysiker</v>
          </cell>
          <cell r="B270" t="str">
            <v>Other/no collateral</v>
          </cell>
          <cell r="C270">
            <v>1</v>
          </cell>
          <cell r="E270" t="str">
            <v>Geographical area subject to climate change physical risk - acute and chronic events</v>
          </cell>
          <cell r="H270">
            <v>32400929</v>
          </cell>
          <cell r="I270">
            <v>14683193418</v>
          </cell>
          <cell r="J270">
            <v>540.76822688000004</v>
          </cell>
          <cell r="K270">
            <v>453.17198830934757</v>
          </cell>
          <cell r="L270" t="str">
            <v>E</v>
          </cell>
          <cell r="M270">
            <v>4</v>
          </cell>
        </row>
        <row r="271">
          <cell r="A271" t="str">
            <v>Fysiker</v>
          </cell>
          <cell r="B271" t="str">
            <v>Loans collateralised by residential immovable property</v>
          </cell>
          <cell r="C271">
            <v>1</v>
          </cell>
          <cell r="E271" t="str">
            <v>Geographical area not subject to climate change physical risk - acute and chronic events</v>
          </cell>
          <cell r="H271">
            <v>6466792</v>
          </cell>
          <cell r="I271">
            <v>775121040</v>
          </cell>
          <cell r="J271">
            <v>118.09258423999998</v>
          </cell>
          <cell r="K271">
            <v>119.86175525670224</v>
          </cell>
          <cell r="L271" t="str">
            <v>E</v>
          </cell>
          <cell r="M271">
            <v>2</v>
          </cell>
        </row>
        <row r="272">
          <cell r="A272" t="str">
            <v>Fysiker</v>
          </cell>
          <cell r="B272" t="str">
            <v>Loans collateralised by residential immovable property</v>
          </cell>
          <cell r="C272">
            <v>1</v>
          </cell>
          <cell r="E272" t="str">
            <v>Geographical area subject to climate change physical risk - acute and chronic events</v>
          </cell>
          <cell r="H272">
            <v>200545</v>
          </cell>
          <cell r="I272">
            <v>39265311</v>
          </cell>
          <cell r="J272">
            <v>1.04513108</v>
          </cell>
          <cell r="K272">
            <v>195.79301902316189</v>
          </cell>
          <cell r="L272" t="str">
            <v>E</v>
          </cell>
          <cell r="M272">
            <v>3</v>
          </cell>
        </row>
        <row r="273">
          <cell r="A273" t="str">
            <v>Fysiker</v>
          </cell>
          <cell r="B273" t="str">
            <v>Loans collateralised by residential immovable property</v>
          </cell>
          <cell r="C273">
            <v>1</v>
          </cell>
          <cell r="E273" t="str">
            <v>Geographical area not subject to climate change physical risk - acute and chronic events</v>
          </cell>
          <cell r="H273">
            <v>30365729.949999996</v>
          </cell>
          <cell r="I273">
            <v>3584339319.8199997</v>
          </cell>
          <cell r="J273">
            <v>4618.5479750800014</v>
          </cell>
          <cell r="K273">
            <v>118.03896450775096</v>
          </cell>
          <cell r="L273" t="str">
            <v>E</v>
          </cell>
          <cell r="M273">
            <v>2</v>
          </cell>
        </row>
        <row r="274">
          <cell r="A274" t="str">
            <v>Fysiker</v>
          </cell>
          <cell r="B274" t="str">
            <v>Other/no collateral</v>
          </cell>
          <cell r="C274">
            <v>1</v>
          </cell>
          <cell r="E274" t="str">
            <v>Geographical area not subject to climate change physical risk - acute and chronic events</v>
          </cell>
          <cell r="H274">
            <v>96090830.999999881</v>
          </cell>
          <cell r="I274">
            <v>43635656731.999962</v>
          </cell>
          <cell r="J274">
            <v>3585.8355648100019</v>
          </cell>
          <cell r="K274">
            <v>454.10843342586992</v>
          </cell>
          <cell r="L274" t="str">
            <v>E</v>
          </cell>
          <cell r="M274">
            <v>4</v>
          </cell>
        </row>
        <row r="275">
          <cell r="A275" t="str">
            <v>Fysiker</v>
          </cell>
          <cell r="B275" t="str">
            <v>Other/no collateral</v>
          </cell>
          <cell r="C275">
            <v>1</v>
          </cell>
          <cell r="E275" t="str">
            <v>Geographical area not subject to climate change physical risk - acute and chronic events</v>
          </cell>
          <cell r="H275">
            <v>653316</v>
          </cell>
          <cell r="I275">
            <v>122823408</v>
          </cell>
          <cell r="J275">
            <v>44.91253304</v>
          </cell>
          <cell r="K275">
            <v>188</v>
          </cell>
          <cell r="L275" t="str">
            <v>E</v>
          </cell>
          <cell r="M275">
            <v>3</v>
          </cell>
        </row>
        <row r="276">
          <cell r="A276" t="str">
            <v>Fysiker</v>
          </cell>
          <cell r="B276" t="str">
            <v>Loans collateralised by residential immovable property</v>
          </cell>
          <cell r="C276">
            <v>1</v>
          </cell>
          <cell r="E276" t="str">
            <v>Geographical area subject to climate change physical risk - acute and chronic events</v>
          </cell>
          <cell r="H276">
            <v>931998</v>
          </cell>
          <cell r="I276">
            <v>171138968</v>
          </cell>
          <cell r="J276">
            <v>43.388468160000002</v>
          </cell>
          <cell r="K276">
            <v>183.62589619291029</v>
          </cell>
          <cell r="L276" t="str">
            <v>E</v>
          </cell>
          <cell r="M276">
            <v>3</v>
          </cell>
        </row>
        <row r="277">
          <cell r="A277" t="str">
            <v>Fysiker</v>
          </cell>
          <cell r="B277" t="str">
            <v>Loans collateralised by residential immovable property</v>
          </cell>
          <cell r="C277">
            <v>3</v>
          </cell>
          <cell r="E277" t="str">
            <v>Geographical area subject to climate change physical risk - acute and chronic events</v>
          </cell>
          <cell r="H277">
            <v>622001.99999996996</v>
          </cell>
          <cell r="I277">
            <v>253859267.9999876</v>
          </cell>
          <cell r="J277">
            <v>29648.866126289995</v>
          </cell>
          <cell r="K277">
            <v>408.13255905929543</v>
          </cell>
          <cell r="L277" t="str">
            <v>E</v>
          </cell>
          <cell r="M277">
            <v>4</v>
          </cell>
        </row>
        <row r="278">
          <cell r="A278" t="str">
            <v>Fysiker</v>
          </cell>
          <cell r="B278" t="str">
            <v>Loans collateralised by residential immovable property</v>
          </cell>
          <cell r="C278">
            <v>3</v>
          </cell>
          <cell r="E278" t="str">
            <v>Geographical area subject to climate change physical risk - acute and chronic events</v>
          </cell>
          <cell r="H278">
            <v>10464580</v>
          </cell>
          <cell r="I278">
            <v>4563072360</v>
          </cell>
          <cell r="J278">
            <v>522591.67703099997</v>
          </cell>
          <cell r="K278">
            <v>436.04925950205359</v>
          </cell>
          <cell r="L278" t="str">
            <v>E</v>
          </cell>
          <cell r="M278">
            <v>4</v>
          </cell>
        </row>
        <row r="279">
          <cell r="A279" t="str">
            <v>Fysiker</v>
          </cell>
          <cell r="B279" t="str">
            <v>Loans collateralised by residential immovable property</v>
          </cell>
          <cell r="C279">
            <v>1</v>
          </cell>
          <cell r="E279" t="str">
            <v>Geographical area subject to climate change physical risk - acute and chronic events</v>
          </cell>
          <cell r="H279">
            <v>30450</v>
          </cell>
          <cell r="I279">
            <v>1040550</v>
          </cell>
          <cell r="J279">
            <v>0.19417748000000001</v>
          </cell>
          <cell r="K279">
            <v>34.172413793103445</v>
          </cell>
          <cell r="L279" t="str">
            <v>E</v>
          </cell>
          <cell r="M279">
            <v>1</v>
          </cell>
        </row>
        <row r="280">
          <cell r="A280" t="str">
            <v>Fysiker</v>
          </cell>
          <cell r="B280" t="str">
            <v>Loans collateralised by residential immovable property</v>
          </cell>
          <cell r="C280">
            <v>1</v>
          </cell>
          <cell r="E280" t="str">
            <v>Geographical area subject to climate change physical risk - acute and chronic events</v>
          </cell>
          <cell r="H280">
            <v>448945037.99999988</v>
          </cell>
          <cell r="I280">
            <v>200797149052.99991</v>
          </cell>
          <cell r="J280">
            <v>74876.691821050001</v>
          </cell>
          <cell r="K280">
            <v>447.26443563677378</v>
          </cell>
          <cell r="L280" t="str">
            <v>E</v>
          </cell>
          <cell r="M280">
            <v>4</v>
          </cell>
        </row>
        <row r="281">
          <cell r="A281" t="str">
            <v>Fysiker</v>
          </cell>
          <cell r="B281" t="str">
            <v>Loans collateralised by residential immovable property</v>
          </cell>
          <cell r="C281">
            <v>3</v>
          </cell>
          <cell r="E281" t="str">
            <v>Geographical area not subject to climate change physical risk - acute and chronic events</v>
          </cell>
          <cell r="H281">
            <v>1809386</v>
          </cell>
          <cell r="I281">
            <v>803198436</v>
          </cell>
          <cell r="J281">
            <v>95352.813235999987</v>
          </cell>
          <cell r="K281">
            <v>443.90662688890046</v>
          </cell>
          <cell r="L281" t="str">
            <v>E</v>
          </cell>
          <cell r="M281">
            <v>4</v>
          </cell>
        </row>
        <row r="282">
          <cell r="A282" t="str">
            <v>Fysiker</v>
          </cell>
          <cell r="B282" t="str">
            <v>Loans collateralised by residential immovable property</v>
          </cell>
          <cell r="C282">
            <v>3</v>
          </cell>
          <cell r="E282" t="str">
            <v>Geographical area not subject to climate change physical risk - acute and chronic events</v>
          </cell>
          <cell r="H282">
            <v>767000</v>
          </cell>
          <cell r="I282">
            <v>220896000</v>
          </cell>
          <cell r="J282">
            <v>5727.2259193</v>
          </cell>
          <cell r="K282">
            <v>288</v>
          </cell>
          <cell r="L282" t="str">
            <v>E</v>
          </cell>
          <cell r="M282">
            <v>4</v>
          </cell>
        </row>
        <row r="283">
          <cell r="A283" t="str">
            <v>Fysiker</v>
          </cell>
          <cell r="B283" t="str">
            <v>Loans collateralised by residential immovable property</v>
          </cell>
          <cell r="C283">
            <v>1</v>
          </cell>
          <cell r="E283" t="str">
            <v>Geographical area subject to climate change physical risk - acute and chronic events</v>
          </cell>
          <cell r="H283">
            <v>2487939</v>
          </cell>
          <cell r="I283">
            <v>454909736</v>
          </cell>
          <cell r="J283">
            <v>16.088202669999998</v>
          </cell>
          <cell r="K283">
            <v>182.84601672307883</v>
          </cell>
          <cell r="L283" t="str">
            <v>E</v>
          </cell>
          <cell r="M283">
            <v>3</v>
          </cell>
        </row>
        <row r="284">
          <cell r="A284" t="str">
            <v>Fysiker</v>
          </cell>
          <cell r="B284" t="str">
            <v>Loans collateralised by residential immovable property</v>
          </cell>
          <cell r="C284">
            <v>1</v>
          </cell>
          <cell r="E284" t="str">
            <v>Geographical area subject to climate change physical risk - acute and chronic events</v>
          </cell>
          <cell r="H284">
            <v>595909</v>
          </cell>
          <cell r="I284">
            <v>24552587</v>
          </cell>
          <cell r="J284">
            <v>18.461470040000002</v>
          </cell>
          <cell r="K284">
            <v>41.201906666957541</v>
          </cell>
          <cell r="L284" t="str">
            <v>E</v>
          </cell>
          <cell r="M284">
            <v>1</v>
          </cell>
        </row>
        <row r="285">
          <cell r="A285" t="str">
            <v>Fysiker</v>
          </cell>
          <cell r="B285" t="str">
            <v>Loans collateralised by residential immovable property</v>
          </cell>
          <cell r="C285">
            <v>1</v>
          </cell>
          <cell r="E285" t="str">
            <v>Geographical area subject to climate change physical risk - acute and chronic events</v>
          </cell>
          <cell r="H285">
            <v>763984681.00000012</v>
          </cell>
          <cell r="I285">
            <v>338682859234</v>
          </cell>
          <cell r="J285">
            <v>139559.26619467966</v>
          </cell>
          <cell r="K285">
            <v>443.3110606232168</v>
          </cell>
          <cell r="L285" t="str">
            <v>E</v>
          </cell>
          <cell r="M285">
            <v>4</v>
          </cell>
        </row>
        <row r="286">
          <cell r="A286" t="str">
            <v>Fysiker</v>
          </cell>
          <cell r="B286" t="str">
            <v>Loans collateralised by residential immovable property</v>
          </cell>
          <cell r="C286">
            <v>2</v>
          </cell>
          <cell r="E286" t="str">
            <v>Geographical area subject to climate change physical risk - acute and chronic events</v>
          </cell>
          <cell r="H286">
            <v>130000</v>
          </cell>
          <cell r="I286">
            <v>15340000</v>
          </cell>
          <cell r="J286">
            <v>1277.9038138000001</v>
          </cell>
          <cell r="K286">
            <v>118</v>
          </cell>
          <cell r="L286" t="str">
            <v>E</v>
          </cell>
          <cell r="M286">
            <v>2</v>
          </cell>
        </row>
        <row r="287">
          <cell r="A287" t="str">
            <v>Fysiker</v>
          </cell>
          <cell r="B287" t="str">
            <v>Loans collateralised by residential immovable property</v>
          </cell>
          <cell r="C287">
            <v>2</v>
          </cell>
          <cell r="E287" t="str">
            <v>Geographical area subject to climate change physical risk - acute and chronic events</v>
          </cell>
          <cell r="H287">
            <v>1404691</v>
          </cell>
          <cell r="I287">
            <v>264877443</v>
          </cell>
          <cell r="J287">
            <v>687.3689820300001</v>
          </cell>
          <cell r="K287">
            <v>188.56634163670159</v>
          </cell>
          <cell r="L287" t="str">
            <v>E</v>
          </cell>
          <cell r="M287">
            <v>3</v>
          </cell>
        </row>
        <row r="288">
          <cell r="A288" t="str">
            <v>F.41 - Construction of buildings</v>
          </cell>
          <cell r="B288" t="str">
            <v>Loans collateralised by residential immovable property</v>
          </cell>
          <cell r="C288">
            <v>1</v>
          </cell>
          <cell r="E288" t="str">
            <v>Geographical area subject to climate change physical risk - acute and chronic events</v>
          </cell>
          <cell r="H288">
            <v>2700265</v>
          </cell>
          <cell r="I288">
            <v>162015900</v>
          </cell>
          <cell r="J288">
            <v>15.982435649999999</v>
          </cell>
          <cell r="K288">
            <v>60</v>
          </cell>
          <cell r="L288" t="str">
            <v>E</v>
          </cell>
          <cell r="M288">
            <v>1</v>
          </cell>
        </row>
        <row r="289">
          <cell r="A289" t="str">
            <v>Fysiker</v>
          </cell>
          <cell r="B289" t="str">
            <v>Loans collateralised by residential immovable property</v>
          </cell>
          <cell r="C289">
            <v>2</v>
          </cell>
          <cell r="E289" t="str">
            <v>Geographical area subject to climate change physical risk - acute and chronic events</v>
          </cell>
          <cell r="H289">
            <v>7849270</v>
          </cell>
          <cell r="I289">
            <v>931262840</v>
          </cell>
          <cell r="J289">
            <v>13058.121500120002</v>
          </cell>
          <cell r="K289">
            <v>118.64324198301243</v>
          </cell>
          <cell r="L289" t="str">
            <v>E</v>
          </cell>
          <cell r="M289">
            <v>2</v>
          </cell>
        </row>
        <row r="290">
          <cell r="A290" t="str">
            <v>Fysiker</v>
          </cell>
          <cell r="B290" t="str">
            <v>Loans collateralised by residential immovable property</v>
          </cell>
          <cell r="C290">
            <v>1</v>
          </cell>
          <cell r="E290" t="str">
            <v>Geographical area subject to climate change physical risk - acute and chronic events</v>
          </cell>
          <cell r="H290">
            <v>45838563</v>
          </cell>
          <cell r="I290">
            <v>9602141132</v>
          </cell>
          <cell r="J290">
            <v>525.15620350000006</v>
          </cell>
          <cell r="K290">
            <v>209.47735931425251</v>
          </cell>
          <cell r="L290" t="str">
            <v>E</v>
          </cell>
          <cell r="M290">
            <v>3</v>
          </cell>
        </row>
        <row r="291">
          <cell r="A291" t="str">
            <v>Fysiker</v>
          </cell>
          <cell r="B291" t="str">
            <v>Loans collateralised by residential immovable property</v>
          </cell>
          <cell r="C291">
            <v>1</v>
          </cell>
          <cell r="E291" t="str">
            <v>Geographical area subject to climate change physical risk - acute and chronic events</v>
          </cell>
          <cell r="H291">
            <v>2949625554.0000014</v>
          </cell>
          <cell r="I291">
            <v>1310426548726</v>
          </cell>
          <cell r="J291">
            <v>465236.01681208092</v>
          </cell>
          <cell r="K291">
            <v>444.26878081149124</v>
          </cell>
          <cell r="L291" t="str">
            <v>E</v>
          </cell>
          <cell r="M291">
            <v>4</v>
          </cell>
        </row>
        <row r="292">
          <cell r="A292" t="str">
            <v>Fysiker</v>
          </cell>
          <cell r="B292" t="str">
            <v>Loans collateralised by residential immovable property</v>
          </cell>
          <cell r="C292">
            <v>2</v>
          </cell>
          <cell r="E292" t="str">
            <v>Geographical area subject to climate change physical risk - acute and chronic events</v>
          </cell>
          <cell r="H292">
            <v>6406060</v>
          </cell>
          <cell r="I292">
            <v>2859579281</v>
          </cell>
          <cell r="J292">
            <v>9836.5807234599961</v>
          </cell>
          <cell r="K292">
            <v>446.38659035350901</v>
          </cell>
          <cell r="L292" t="str">
            <v>F</v>
          </cell>
          <cell r="M292">
            <v>4</v>
          </cell>
        </row>
        <row r="293">
          <cell r="A293" t="str">
            <v>Fysiker</v>
          </cell>
          <cell r="B293" t="str">
            <v>Loans collateralised by residential immovable property</v>
          </cell>
          <cell r="C293">
            <v>2</v>
          </cell>
          <cell r="E293" t="str">
            <v>Geographical area subject to climate change physical risk - acute and chronic events</v>
          </cell>
          <cell r="H293">
            <v>43210848</v>
          </cell>
          <cell r="I293">
            <v>19342350011</v>
          </cell>
          <cell r="J293">
            <v>142199.71751726011</v>
          </cell>
          <cell r="K293">
            <v>447.62717942957289</v>
          </cell>
          <cell r="L293" t="str">
            <v>F</v>
          </cell>
          <cell r="M293">
            <v>4</v>
          </cell>
        </row>
        <row r="294">
          <cell r="A294" t="str">
            <v>Fysiker</v>
          </cell>
          <cell r="B294" t="str">
            <v>Loans collateralised by residential immovable property</v>
          </cell>
          <cell r="C294">
            <v>2</v>
          </cell>
          <cell r="E294" t="str">
            <v>Geographical area subject to climate change physical risk - acute and chronic events</v>
          </cell>
          <cell r="H294">
            <v>941552292.99999988</v>
          </cell>
          <cell r="I294">
            <v>423933912592.00012</v>
          </cell>
          <cell r="J294">
            <v>2799544.8094525249</v>
          </cell>
          <cell r="K294">
            <v>450.24999221365624</v>
          </cell>
          <cell r="L294" t="str">
            <v>F</v>
          </cell>
          <cell r="M294">
            <v>4</v>
          </cell>
        </row>
        <row r="295">
          <cell r="A295" t="str">
            <v>Fysiker</v>
          </cell>
          <cell r="B295" t="str">
            <v>Loans collateralised by residential immovable property</v>
          </cell>
          <cell r="C295">
            <v>2</v>
          </cell>
          <cell r="E295" t="str">
            <v>Geographical area not subject to climate change physical risk - acute and chronic events</v>
          </cell>
          <cell r="H295">
            <v>9926006</v>
          </cell>
          <cell r="I295">
            <v>4333887190</v>
          </cell>
          <cell r="J295">
            <v>59481.774440510009</v>
          </cell>
          <cell r="K295">
            <v>436.61944089092833</v>
          </cell>
          <cell r="L295" t="str">
            <v>F</v>
          </cell>
          <cell r="M295">
            <v>4</v>
          </cell>
        </row>
        <row r="296">
          <cell r="A296" t="str">
            <v>Fysiker</v>
          </cell>
          <cell r="B296" t="str">
            <v>Loans collateralised by residential immovable property</v>
          </cell>
          <cell r="C296">
            <v>2</v>
          </cell>
          <cell r="E296" t="str">
            <v>Geographical area not subject to climate change physical risk - acute and chronic events</v>
          </cell>
          <cell r="H296">
            <v>9862043</v>
          </cell>
          <cell r="I296">
            <v>4503417787</v>
          </cell>
          <cell r="J296">
            <v>25635.356255459999</v>
          </cell>
          <cell r="K296">
            <v>456.64146739169564</v>
          </cell>
          <cell r="L296" t="str">
            <v>F</v>
          </cell>
          <cell r="M296">
            <v>4</v>
          </cell>
        </row>
        <row r="297">
          <cell r="A297" t="str">
            <v>Fysiker</v>
          </cell>
          <cell r="B297" t="str">
            <v>Loans collateralised by residential immovable property</v>
          </cell>
          <cell r="C297">
            <v>1</v>
          </cell>
          <cell r="E297" t="str">
            <v>Geographical area not subject to climate change physical risk - acute and chronic events</v>
          </cell>
          <cell r="H297">
            <v>182221763</v>
          </cell>
          <cell r="I297">
            <v>80675707393</v>
          </cell>
          <cell r="J297">
            <v>24146.462931039994</v>
          </cell>
          <cell r="K297">
            <v>442.73365631414731</v>
          </cell>
          <cell r="L297" t="str">
            <v>F</v>
          </cell>
          <cell r="M297">
            <v>4</v>
          </cell>
        </row>
        <row r="298">
          <cell r="A298" t="str">
            <v>Fysiker</v>
          </cell>
          <cell r="B298" t="str">
            <v>Loans collateralised by residential immovable property</v>
          </cell>
          <cell r="C298">
            <v>2</v>
          </cell>
          <cell r="E298" t="str">
            <v>Geographical area not subject to climate change physical risk - acute and chronic events</v>
          </cell>
          <cell r="H298">
            <v>547312823</v>
          </cell>
          <cell r="I298">
            <v>245122640757</v>
          </cell>
          <cell r="J298">
            <v>1408927.9995058388</v>
          </cell>
          <cell r="K298">
            <v>447.86570030170844</v>
          </cell>
          <cell r="L298" t="str">
            <v>F</v>
          </cell>
          <cell r="M298">
            <v>4</v>
          </cell>
        </row>
        <row r="299">
          <cell r="A299" t="str">
            <v>Fysiker</v>
          </cell>
          <cell r="B299" t="str">
            <v>Loans collateralised by residential immovable property</v>
          </cell>
          <cell r="C299">
            <v>1</v>
          </cell>
          <cell r="E299" t="str">
            <v>Geographical area not subject to climate change physical risk - acute and chronic events</v>
          </cell>
          <cell r="H299">
            <v>561895</v>
          </cell>
          <cell r="I299">
            <v>134292905</v>
          </cell>
          <cell r="J299">
            <v>394.65180359999999</v>
          </cell>
          <cell r="K299">
            <v>239</v>
          </cell>
          <cell r="L299" t="str">
            <v>F</v>
          </cell>
          <cell r="M299">
            <v>3</v>
          </cell>
        </row>
        <row r="300">
          <cell r="A300" t="str">
            <v>Fysiker</v>
          </cell>
          <cell r="B300" t="str">
            <v>Loans collateralised by residential immovable property</v>
          </cell>
          <cell r="C300">
            <v>1</v>
          </cell>
          <cell r="E300" t="str">
            <v>Geographical area not subject to climate change physical risk - acute and chronic events</v>
          </cell>
          <cell r="H300">
            <v>264042077.99999991</v>
          </cell>
          <cell r="I300">
            <v>117870279968.99998</v>
          </cell>
          <cell r="J300">
            <v>43394.835669119951</v>
          </cell>
          <cell r="K300">
            <v>446.4071819984693</v>
          </cell>
          <cell r="L300" t="str">
            <v>F</v>
          </cell>
          <cell r="M300">
            <v>4</v>
          </cell>
        </row>
        <row r="301">
          <cell r="A301" t="str">
            <v>L - Real estate activities</v>
          </cell>
          <cell r="B301" t="str">
            <v>Loans collateralised by residential immovable property</v>
          </cell>
          <cell r="C301">
            <v>2</v>
          </cell>
          <cell r="E301" t="str">
            <v>Geographical area not subject to climate change physical risk - acute and chronic events</v>
          </cell>
          <cell r="H301">
            <v>6162500</v>
          </cell>
          <cell r="I301">
            <v>2816262500</v>
          </cell>
          <cell r="J301">
            <v>2965.3473457</v>
          </cell>
          <cell r="K301">
            <v>457</v>
          </cell>
          <cell r="L301" t="str">
            <v>F</v>
          </cell>
          <cell r="M301">
            <v>4</v>
          </cell>
        </row>
        <row r="302">
          <cell r="A302" t="str">
            <v>Fysiker</v>
          </cell>
          <cell r="B302" t="str">
            <v>Loans collateralised by residential immovable property</v>
          </cell>
          <cell r="C302">
            <v>1</v>
          </cell>
          <cell r="E302" t="str">
            <v>Geographical area not subject to climate change physical risk - acute and chronic events</v>
          </cell>
          <cell r="H302">
            <v>17466750</v>
          </cell>
          <cell r="I302">
            <v>3427655870</v>
          </cell>
          <cell r="J302">
            <v>204.08426471000001</v>
          </cell>
          <cell r="K302">
            <v>196.23890363118497</v>
          </cell>
          <cell r="L302" t="str">
            <v>F</v>
          </cell>
          <cell r="M302">
            <v>3</v>
          </cell>
        </row>
        <row r="303">
          <cell r="A303" t="str">
            <v>F.41 - Construction of buildings</v>
          </cell>
          <cell r="B303" t="str">
            <v>Loans collateralised by residential immovable property</v>
          </cell>
          <cell r="C303">
            <v>1</v>
          </cell>
          <cell r="E303" t="str">
            <v>Geographical area not subject to climate change physical risk - acute and chronic events</v>
          </cell>
          <cell r="H303">
            <v>622604</v>
          </cell>
          <cell r="I303">
            <v>149424960</v>
          </cell>
          <cell r="J303">
            <v>10.63239233</v>
          </cell>
          <cell r="K303">
            <v>240</v>
          </cell>
          <cell r="L303" t="str">
            <v>F</v>
          </cell>
          <cell r="M303">
            <v>3</v>
          </cell>
        </row>
        <row r="304">
          <cell r="A304" t="str">
            <v>Fysiker</v>
          </cell>
          <cell r="B304" t="str">
            <v>Loans collateralised by residential immovable property</v>
          </cell>
          <cell r="C304">
            <v>1</v>
          </cell>
          <cell r="E304" t="str">
            <v>Geographical area not subject to climate change physical risk - acute and chronic events</v>
          </cell>
          <cell r="H304">
            <v>9857466341.9999924</v>
          </cell>
          <cell r="I304">
            <v>4403422045598.9971</v>
          </cell>
          <cell r="J304">
            <v>1025001.5820416103</v>
          </cell>
          <cell r="K304">
            <v>446.70931584490523</v>
          </cell>
          <cell r="L304" t="str">
            <v>F</v>
          </cell>
          <cell r="M304">
            <v>4</v>
          </cell>
        </row>
        <row r="305">
          <cell r="A305" t="str">
            <v>L - Real estate activities</v>
          </cell>
          <cell r="B305" t="str">
            <v>Loans collateralised by residential immovable property</v>
          </cell>
          <cell r="C305">
            <v>1</v>
          </cell>
          <cell r="E305" t="str">
            <v>Geographical area not subject to climate change physical risk - acute and chronic events</v>
          </cell>
          <cell r="H305">
            <v>7687860.1799999997</v>
          </cell>
          <cell r="I305">
            <v>784661215.15999997</v>
          </cell>
          <cell r="J305">
            <v>150.62811917000002</v>
          </cell>
          <cell r="K305">
            <v>102.06496954787229</v>
          </cell>
          <cell r="L305" t="str">
            <v>F</v>
          </cell>
          <cell r="M305">
            <v>2</v>
          </cell>
        </row>
        <row r="306">
          <cell r="A306" t="str">
            <v>Fysiker</v>
          </cell>
          <cell r="B306" t="str">
            <v>Loans collateralised by residential immovable property</v>
          </cell>
          <cell r="C306">
            <v>1</v>
          </cell>
          <cell r="E306" t="str">
            <v>Geographical area not subject to climate change physical risk - acute and chronic events</v>
          </cell>
          <cell r="H306">
            <v>61820</v>
          </cell>
          <cell r="I306">
            <v>2961460</v>
          </cell>
          <cell r="J306">
            <v>0.97230706</v>
          </cell>
          <cell r="K306">
            <v>47.904561630540279</v>
          </cell>
          <cell r="L306" t="str">
            <v>F</v>
          </cell>
          <cell r="M306">
            <v>1</v>
          </cell>
        </row>
        <row r="307">
          <cell r="A307" t="str">
            <v>F.41 - Construction of buildings</v>
          </cell>
          <cell r="B307" t="str">
            <v>Loans collateralised by residential immovable property</v>
          </cell>
          <cell r="C307">
            <v>1</v>
          </cell>
          <cell r="E307" t="str">
            <v>Geographical area subject to climate change physical risk - acute and chronic events</v>
          </cell>
          <cell r="H307">
            <v>2813802</v>
          </cell>
          <cell r="I307">
            <v>419256498</v>
          </cell>
          <cell r="J307">
            <v>15.389747460000001</v>
          </cell>
          <cell r="K307">
            <v>149</v>
          </cell>
          <cell r="L307" t="str">
            <v>F</v>
          </cell>
          <cell r="M307">
            <v>3</v>
          </cell>
        </row>
        <row r="308">
          <cell r="A308" t="str">
            <v>L - Real estate activities</v>
          </cell>
          <cell r="B308" t="str">
            <v>Loans collateralised by residential immovable property</v>
          </cell>
          <cell r="C308">
            <v>1</v>
          </cell>
          <cell r="E308" t="str">
            <v>Geographical area subject to climate change physical risk - acute and chronic events</v>
          </cell>
          <cell r="H308">
            <v>2681381205</v>
          </cell>
          <cell r="I308">
            <v>1363388856655</v>
          </cell>
          <cell r="J308">
            <v>56541.534899330007</v>
          </cell>
          <cell r="K308">
            <v>508.46513510002768</v>
          </cell>
          <cell r="L308" t="str">
            <v>F</v>
          </cell>
          <cell r="M308">
            <v>4</v>
          </cell>
        </row>
        <row r="309">
          <cell r="A309" t="str">
            <v>Fysiker</v>
          </cell>
          <cell r="B309" t="str">
            <v>Loans collateralised by residential immovable property</v>
          </cell>
          <cell r="C309">
            <v>2</v>
          </cell>
          <cell r="E309" t="str">
            <v>Geographical area not subject to climate change physical risk - acute and chronic events</v>
          </cell>
          <cell r="H309">
            <v>224564</v>
          </cell>
          <cell r="I309">
            <v>52323412</v>
          </cell>
          <cell r="J309">
            <v>77.121114219999995</v>
          </cell>
          <cell r="K309">
            <v>233</v>
          </cell>
          <cell r="L309" t="str">
            <v>F</v>
          </cell>
          <cell r="M309">
            <v>3</v>
          </cell>
        </row>
        <row r="310">
          <cell r="A310" t="str">
            <v>L - Real estate activities</v>
          </cell>
          <cell r="B310" t="str">
            <v>Loans collateralised by residential immovable property</v>
          </cell>
          <cell r="C310">
            <v>1</v>
          </cell>
          <cell r="E310" t="str">
            <v>Geographical area not subject to climate change physical risk - acute and chronic events</v>
          </cell>
          <cell r="H310">
            <v>1678105869</v>
          </cell>
          <cell r="I310">
            <v>753679356963</v>
          </cell>
          <cell r="J310">
            <v>38004.326194470006</v>
          </cell>
          <cell r="K310">
            <v>449.12503488955974</v>
          </cell>
          <cell r="L310" t="str">
            <v>F</v>
          </cell>
          <cell r="M310">
            <v>4</v>
          </cell>
        </row>
        <row r="311">
          <cell r="A311" t="str">
            <v>L - Real estate activities</v>
          </cell>
          <cell r="B311" t="str">
            <v>Loans collateralised by residential immovable property</v>
          </cell>
          <cell r="C311">
            <v>1</v>
          </cell>
          <cell r="E311" t="str">
            <v>Geographical area subject to climate change physical risk - acute and chronic events</v>
          </cell>
          <cell r="H311">
            <v>142825000</v>
          </cell>
          <cell r="I311">
            <v>20159125000</v>
          </cell>
          <cell r="J311">
            <v>2241.5967404599996</v>
          </cell>
          <cell r="K311">
            <v>141.14563276737266</v>
          </cell>
          <cell r="L311" t="str">
            <v>F</v>
          </cell>
          <cell r="M311">
            <v>3</v>
          </cell>
        </row>
        <row r="312">
          <cell r="A312" t="str">
            <v>L - Real estate activities</v>
          </cell>
          <cell r="B312" t="str">
            <v>Loans collateralised by residential immovable property</v>
          </cell>
          <cell r="C312">
            <v>1</v>
          </cell>
          <cell r="E312" t="str">
            <v>Geographical area not subject to climate change physical risk - acute and chronic events</v>
          </cell>
          <cell r="H312">
            <v>24493215</v>
          </cell>
          <cell r="I312">
            <v>5364927280</v>
          </cell>
          <cell r="J312">
            <v>226.61407297</v>
          </cell>
          <cell r="K312">
            <v>219.03728359057806</v>
          </cell>
          <cell r="L312" t="str">
            <v>F</v>
          </cell>
          <cell r="M312">
            <v>3</v>
          </cell>
        </row>
        <row r="313">
          <cell r="A313" t="str">
            <v>Fysiker</v>
          </cell>
          <cell r="B313" t="str">
            <v>Loans collateralised by residential immovable property</v>
          </cell>
          <cell r="C313">
            <v>1</v>
          </cell>
          <cell r="E313" t="str">
            <v>Geographical area subject to climate change physical risk - acute and chronic events</v>
          </cell>
          <cell r="H313">
            <v>1862980</v>
          </cell>
          <cell r="I313">
            <v>210103040</v>
          </cell>
          <cell r="J313">
            <v>25.265958089999998</v>
          </cell>
          <cell r="K313">
            <v>112.77793642443827</v>
          </cell>
          <cell r="L313" t="str">
            <v>F</v>
          </cell>
          <cell r="M313">
            <v>2</v>
          </cell>
        </row>
        <row r="314">
          <cell r="A314" t="str">
            <v>Fysiker</v>
          </cell>
          <cell r="B314" t="str">
            <v>Loans collateralised by residential immovable property</v>
          </cell>
          <cell r="C314">
            <v>1</v>
          </cell>
          <cell r="E314" t="str">
            <v>Geographical area subject to climate change physical risk - acute and chronic events</v>
          </cell>
          <cell r="H314">
            <v>37545890</v>
          </cell>
          <cell r="I314">
            <v>4410035885</v>
          </cell>
          <cell r="J314">
            <v>2297.6289957100007</v>
          </cell>
          <cell r="K314">
            <v>117.45722061722336</v>
          </cell>
          <cell r="L314" t="str">
            <v>F</v>
          </cell>
          <cell r="M314">
            <v>2</v>
          </cell>
        </row>
        <row r="315">
          <cell r="A315" t="str">
            <v>Fysiker</v>
          </cell>
          <cell r="B315" t="str">
            <v>Loans collateralised by residential immovable property</v>
          </cell>
          <cell r="C315">
            <v>2</v>
          </cell>
          <cell r="E315" t="str">
            <v>Geographical area subject to climate change physical risk - acute and chronic events</v>
          </cell>
          <cell r="H315">
            <v>3353460</v>
          </cell>
          <cell r="I315">
            <v>734876267</v>
          </cell>
          <cell r="J315">
            <v>2153.4429244800003</v>
          </cell>
          <cell r="K315">
            <v>219.1397145038259</v>
          </cell>
          <cell r="L315" t="str">
            <v>F</v>
          </cell>
          <cell r="M315">
            <v>3</v>
          </cell>
        </row>
        <row r="316">
          <cell r="A316" t="str">
            <v>Fysiker</v>
          </cell>
          <cell r="B316" t="str">
            <v>Other/no collateral</v>
          </cell>
          <cell r="C316">
            <v>2</v>
          </cell>
          <cell r="E316" t="str">
            <v>Geographical area subject to climate change physical risk - acute and chronic events</v>
          </cell>
          <cell r="H316">
            <v>1538890</v>
          </cell>
          <cell r="I316">
            <v>731861630</v>
          </cell>
          <cell r="J316">
            <v>1969.89173284</v>
          </cell>
          <cell r="K316">
            <v>475.57761113529881</v>
          </cell>
          <cell r="L316" t="str">
            <v>F</v>
          </cell>
          <cell r="M316">
            <v>4</v>
          </cell>
        </row>
        <row r="317">
          <cell r="A317" t="str">
            <v>Fysiker</v>
          </cell>
          <cell r="B317" t="str">
            <v>Other/no collateral</v>
          </cell>
          <cell r="C317">
            <v>2</v>
          </cell>
          <cell r="E317" t="str">
            <v>Geographical area not subject to climate change physical risk - acute and chronic events</v>
          </cell>
          <cell r="H317">
            <v>6117038</v>
          </cell>
          <cell r="I317">
            <v>2829054964</v>
          </cell>
          <cell r="J317">
            <v>6295.5980532799995</v>
          </cell>
          <cell r="K317">
            <v>462.48772101791752</v>
          </cell>
          <cell r="L317" t="str">
            <v>F</v>
          </cell>
          <cell r="M317">
            <v>4</v>
          </cell>
        </row>
        <row r="318">
          <cell r="A318" t="str">
            <v>Fysiker</v>
          </cell>
          <cell r="B318" t="str">
            <v>Loans collateralised by residential immovable property</v>
          </cell>
          <cell r="C318">
            <v>1</v>
          </cell>
          <cell r="E318" t="str">
            <v>Geographical area not subject to climate change physical risk - acute and chronic events</v>
          </cell>
          <cell r="H318">
            <v>308967</v>
          </cell>
          <cell r="I318">
            <v>36458106</v>
          </cell>
          <cell r="J318">
            <v>2.3672460599999998</v>
          </cell>
          <cell r="K318">
            <v>118</v>
          </cell>
          <cell r="L318" t="str">
            <v>F</v>
          </cell>
          <cell r="M318">
            <v>2</v>
          </cell>
        </row>
        <row r="319">
          <cell r="A319" t="str">
            <v>Fysiker</v>
          </cell>
          <cell r="B319" t="str">
            <v>Loans collateralised by residential immovable property</v>
          </cell>
          <cell r="C319">
            <v>1</v>
          </cell>
          <cell r="E319" t="str">
            <v>Geographical area not subject to climate change physical risk - acute and chronic events</v>
          </cell>
          <cell r="H319">
            <v>979400</v>
          </cell>
          <cell r="I319">
            <v>116458800</v>
          </cell>
          <cell r="J319">
            <v>29.01074946</v>
          </cell>
          <cell r="K319">
            <v>118.90831121094547</v>
          </cell>
          <cell r="L319" t="str">
            <v>F</v>
          </cell>
          <cell r="M319">
            <v>2</v>
          </cell>
        </row>
        <row r="320">
          <cell r="A320" t="str">
            <v>Fysiker</v>
          </cell>
          <cell r="B320" t="str">
            <v>Other/no collateral</v>
          </cell>
          <cell r="C320">
            <v>1</v>
          </cell>
          <cell r="E320" t="str">
            <v>Geographical area not subject to climate change physical risk - acute and chronic events</v>
          </cell>
          <cell r="H320">
            <v>412500</v>
          </cell>
          <cell r="I320">
            <v>49287500</v>
          </cell>
          <cell r="J320">
            <v>1.4502763999999999</v>
          </cell>
          <cell r="K320">
            <v>119.48484848484848</v>
          </cell>
          <cell r="L320" t="str">
            <v>F</v>
          </cell>
          <cell r="M320">
            <v>2</v>
          </cell>
        </row>
        <row r="321">
          <cell r="A321" t="str">
            <v>Fysiker</v>
          </cell>
          <cell r="B321" t="str">
            <v>Other/no collateral</v>
          </cell>
          <cell r="C321">
            <v>1</v>
          </cell>
          <cell r="E321" t="str">
            <v>Geographical area subject to climate change physical risk - acute and chronic events</v>
          </cell>
          <cell r="H321">
            <v>23874819</v>
          </cell>
          <cell r="I321">
            <v>10786201539</v>
          </cell>
          <cell r="J321">
            <v>192.60348116</v>
          </cell>
          <cell r="K321">
            <v>451.78149995608345</v>
          </cell>
          <cell r="L321" t="str">
            <v>F</v>
          </cell>
          <cell r="M321">
            <v>4</v>
          </cell>
        </row>
        <row r="322">
          <cell r="A322" t="str">
            <v>Fysiker</v>
          </cell>
          <cell r="B322" t="str">
            <v>Loans collateralised by residential immovable property</v>
          </cell>
          <cell r="C322">
            <v>1</v>
          </cell>
          <cell r="E322" t="str">
            <v>Geographical area subject to climate change physical risk - acute and chronic events</v>
          </cell>
          <cell r="H322">
            <v>407816</v>
          </cell>
          <cell r="I322">
            <v>75465638</v>
          </cell>
          <cell r="J322">
            <v>2.4562951599999998</v>
          </cell>
          <cell r="K322">
            <v>185.04825215293172</v>
          </cell>
          <cell r="L322" t="str">
            <v>F</v>
          </cell>
          <cell r="M322">
            <v>3</v>
          </cell>
        </row>
        <row r="323">
          <cell r="A323" t="str">
            <v>Fysiker</v>
          </cell>
          <cell r="B323" t="str">
            <v>Loans collateralised by residential immovable property</v>
          </cell>
          <cell r="C323">
            <v>1</v>
          </cell>
          <cell r="E323" t="str">
            <v>Geographical area not subject to climate change physical risk - acute and chronic events</v>
          </cell>
          <cell r="H323">
            <v>20832493</v>
          </cell>
          <cell r="I323">
            <v>2465385910</v>
          </cell>
          <cell r="J323">
            <v>769.14130860000034</v>
          </cell>
          <cell r="K323">
            <v>118.34329717523487</v>
          </cell>
          <cell r="L323" t="str">
            <v>F</v>
          </cell>
          <cell r="M323">
            <v>2</v>
          </cell>
        </row>
        <row r="324">
          <cell r="A324" t="str">
            <v>Fysiker</v>
          </cell>
          <cell r="B324" t="str">
            <v>Other/no collateral</v>
          </cell>
          <cell r="C324">
            <v>1</v>
          </cell>
          <cell r="E324" t="str">
            <v>Geographical area not subject to climate change physical risk - acute and chronic events</v>
          </cell>
          <cell r="H324">
            <v>81796277</v>
          </cell>
          <cell r="I324">
            <v>36662212888</v>
          </cell>
          <cell r="J324">
            <v>1438.4455367699984</v>
          </cell>
          <cell r="K324">
            <v>448.21371134043181</v>
          </cell>
          <cell r="L324" t="str">
            <v>F</v>
          </cell>
          <cell r="M324">
            <v>4</v>
          </cell>
        </row>
        <row r="325">
          <cell r="A325" t="str">
            <v>Fysiker</v>
          </cell>
          <cell r="B325" t="str">
            <v>Loans collateralised by residential immovable property</v>
          </cell>
          <cell r="C325">
            <v>1</v>
          </cell>
          <cell r="E325" t="str">
            <v>Geographical area subject to climate change physical risk - acute and chronic events</v>
          </cell>
          <cell r="H325">
            <v>67224</v>
          </cell>
          <cell r="I325">
            <v>14722056</v>
          </cell>
          <cell r="J325">
            <v>0.27657706999999998</v>
          </cell>
          <cell r="K325">
            <v>219</v>
          </cell>
          <cell r="L325" t="str">
            <v>F</v>
          </cell>
          <cell r="M325">
            <v>3</v>
          </cell>
        </row>
        <row r="326">
          <cell r="A326" t="str">
            <v>Fysiker</v>
          </cell>
          <cell r="B326" t="str">
            <v>Loans collateralised by residential immovable property</v>
          </cell>
          <cell r="C326">
            <v>1</v>
          </cell>
          <cell r="E326" t="str">
            <v>Geographical area subject to climate change physical risk - acute and chronic events</v>
          </cell>
          <cell r="H326">
            <v>256701</v>
          </cell>
          <cell r="I326">
            <v>7811965</v>
          </cell>
          <cell r="J326">
            <v>9.7580003600000005</v>
          </cell>
          <cell r="K326">
            <v>30.432156477769858</v>
          </cell>
          <cell r="L326" t="str">
            <v>F</v>
          </cell>
          <cell r="M326">
            <v>1</v>
          </cell>
        </row>
        <row r="327">
          <cell r="A327" t="str">
            <v>Fysiker</v>
          </cell>
          <cell r="B327" t="str">
            <v>Loans collateralised by residential immovable property</v>
          </cell>
          <cell r="C327">
            <v>1</v>
          </cell>
          <cell r="E327" t="str">
            <v>Geographical area subject to climate change physical risk - acute and chronic events</v>
          </cell>
          <cell r="H327">
            <v>163518915.99999997</v>
          </cell>
          <cell r="I327">
            <v>73677806012</v>
          </cell>
          <cell r="J327">
            <v>15352.817850090003</v>
          </cell>
          <cell r="K327">
            <v>450.57665384719166</v>
          </cell>
          <cell r="L327" t="str">
            <v>F</v>
          </cell>
          <cell r="M327">
            <v>4</v>
          </cell>
        </row>
        <row r="328">
          <cell r="A328" t="str">
            <v>Fysiker</v>
          </cell>
          <cell r="B328" t="str">
            <v>Loans collateralised by residential immovable property</v>
          </cell>
          <cell r="C328">
            <v>3</v>
          </cell>
          <cell r="E328" t="str">
            <v>Geographical area subject to climate change physical risk - acute and chronic events</v>
          </cell>
          <cell r="H328">
            <v>9065563</v>
          </cell>
          <cell r="I328">
            <v>4018231401</v>
          </cell>
          <cell r="J328">
            <v>316851.51375500002</v>
          </cell>
          <cell r="K328">
            <v>443.2412417187989</v>
          </cell>
          <cell r="L328" t="str">
            <v>F</v>
          </cell>
          <cell r="M328">
            <v>4</v>
          </cell>
        </row>
        <row r="329">
          <cell r="A329" t="str">
            <v>Fysiker</v>
          </cell>
          <cell r="B329" t="str">
            <v>Loans collateralised by residential immovable property</v>
          </cell>
          <cell r="C329">
            <v>1</v>
          </cell>
          <cell r="E329" t="str">
            <v>Geographical area subject to climate change physical risk - acute and chronic events</v>
          </cell>
          <cell r="H329">
            <v>15383192</v>
          </cell>
          <cell r="I329">
            <v>3263761101</v>
          </cell>
          <cell r="J329">
            <v>319.52538650999992</v>
          </cell>
          <cell r="K329">
            <v>212.16410098762339</v>
          </cell>
          <cell r="L329" t="str">
            <v>F</v>
          </cell>
          <cell r="M329">
            <v>3</v>
          </cell>
        </row>
        <row r="330">
          <cell r="A330" t="str">
            <v>Fysiker</v>
          </cell>
          <cell r="B330" t="str">
            <v>Loans collateralised by residential immovable property</v>
          </cell>
          <cell r="C330">
            <v>3</v>
          </cell>
          <cell r="E330" t="str">
            <v>Geographical area not subject to climate change physical risk - acute and chronic events</v>
          </cell>
          <cell r="H330">
            <v>582999</v>
          </cell>
          <cell r="I330">
            <v>242435604</v>
          </cell>
          <cell r="J330">
            <v>42138.041122000002</v>
          </cell>
          <cell r="K330">
            <v>415.84222957500782</v>
          </cell>
          <cell r="L330" t="str">
            <v>F</v>
          </cell>
          <cell r="M330">
            <v>4</v>
          </cell>
        </row>
        <row r="331">
          <cell r="A331" t="str">
            <v>Fysiker</v>
          </cell>
          <cell r="B331" t="str">
            <v>Loans collateralised by residential immovable property</v>
          </cell>
          <cell r="C331">
            <v>1</v>
          </cell>
          <cell r="E331" t="str">
            <v>Geographical area subject to climate change physical risk - acute and chronic events</v>
          </cell>
          <cell r="H331">
            <v>432061622.99999988</v>
          </cell>
          <cell r="I331">
            <v>191519808545.99997</v>
          </cell>
          <cell r="J331">
            <v>62080.386696279988</v>
          </cell>
          <cell r="K331">
            <v>443.26965958279527</v>
          </cell>
          <cell r="L331" t="str">
            <v>F</v>
          </cell>
          <cell r="M331">
            <v>4</v>
          </cell>
        </row>
        <row r="332">
          <cell r="A332" t="str">
            <v>Fysiker</v>
          </cell>
          <cell r="B332" t="str">
            <v>Loans collateralised by residential immovable property</v>
          </cell>
          <cell r="C332">
            <v>1</v>
          </cell>
          <cell r="E332" t="str">
            <v>Geographical area subject to climate change physical risk - acute and chronic events</v>
          </cell>
          <cell r="H332">
            <v>16245511380.000011</v>
          </cell>
          <cell r="I332">
            <v>7278076582092.9961</v>
          </cell>
          <cell r="J332">
            <v>1972874.334597561</v>
          </cell>
          <cell r="K332">
            <v>448.00538510921228</v>
          </cell>
          <cell r="L332" t="str">
            <v>F</v>
          </cell>
          <cell r="M332">
            <v>4</v>
          </cell>
        </row>
        <row r="333">
          <cell r="A333" t="str">
            <v>Fysiker</v>
          </cell>
          <cell r="B333" t="str">
            <v>Loans collateralised by residential immovable property</v>
          </cell>
          <cell r="C333">
            <v>2</v>
          </cell>
          <cell r="E333" t="str">
            <v>Geographical area subject to climate change physical risk - acute and chronic events</v>
          </cell>
          <cell r="H333">
            <v>3456960</v>
          </cell>
          <cell r="I333">
            <v>407476680</v>
          </cell>
          <cell r="J333">
            <v>10605.471583279999</v>
          </cell>
          <cell r="K333">
            <v>117.87138989169675</v>
          </cell>
          <cell r="L333" t="str">
            <v>F</v>
          </cell>
          <cell r="M333">
            <v>2</v>
          </cell>
        </row>
        <row r="334">
          <cell r="A334" t="str">
            <v>Fysiker</v>
          </cell>
          <cell r="B334" t="str">
            <v>Loans collateralised by residential immovable property</v>
          </cell>
          <cell r="C334">
            <v>2</v>
          </cell>
          <cell r="E334" t="str">
            <v>Geographical area not subject to climate change physical risk - acute and chronic events</v>
          </cell>
          <cell r="H334">
            <v>36670</v>
          </cell>
          <cell r="I334">
            <v>3300300</v>
          </cell>
          <cell r="J334">
            <v>33.524415820000002</v>
          </cell>
          <cell r="K334">
            <v>90</v>
          </cell>
          <cell r="L334" t="str">
            <v>F</v>
          </cell>
          <cell r="M334">
            <v>2</v>
          </cell>
        </row>
        <row r="335">
          <cell r="A335" t="str">
            <v>Fysiker</v>
          </cell>
          <cell r="B335" t="str">
            <v>Loans collateralised by residential immovable property</v>
          </cell>
          <cell r="C335">
            <v>2</v>
          </cell>
          <cell r="E335" t="str">
            <v>Geographical area subject to climate change physical risk - acute and chronic events</v>
          </cell>
          <cell r="H335">
            <v>233967471.99999997</v>
          </cell>
          <cell r="I335">
            <v>107158377099</v>
          </cell>
          <cell r="J335">
            <v>541535.38931417046</v>
          </cell>
          <cell r="K335">
            <v>458.00544914636686</v>
          </cell>
          <cell r="L335" t="str">
            <v>G</v>
          </cell>
          <cell r="M335">
            <v>4</v>
          </cell>
        </row>
        <row r="336">
          <cell r="A336" t="str">
            <v>Fysiker</v>
          </cell>
          <cell r="B336" t="str">
            <v>Loans collateralised by residential immovable property</v>
          </cell>
          <cell r="C336">
            <v>1</v>
          </cell>
          <cell r="E336" t="str">
            <v>Geographical area not subject to climate change physical risk - acute and chronic events</v>
          </cell>
          <cell r="H336">
            <v>22299618</v>
          </cell>
          <cell r="I336">
            <v>9861743930</v>
          </cell>
          <cell r="J336">
            <v>736.4626771500001</v>
          </cell>
          <cell r="K336">
            <v>442.2382450676958</v>
          </cell>
          <cell r="L336" t="str">
            <v>G</v>
          </cell>
          <cell r="M336">
            <v>4</v>
          </cell>
        </row>
        <row r="337">
          <cell r="A337" t="str">
            <v>Fysiker</v>
          </cell>
          <cell r="B337" t="str">
            <v>Loans collateralised by residential immovable property</v>
          </cell>
          <cell r="C337">
            <v>2</v>
          </cell>
          <cell r="E337" t="str">
            <v>Geographical area not subject to climate change physical risk - acute and chronic events</v>
          </cell>
          <cell r="H337">
            <v>218549253.99999988</v>
          </cell>
          <cell r="I337">
            <v>99327810717.999954</v>
          </cell>
          <cell r="J337">
            <v>487776.06960648979</v>
          </cell>
          <cell r="K337">
            <v>454.48707282249524</v>
          </cell>
          <cell r="L337" t="str">
            <v>G</v>
          </cell>
          <cell r="M337">
            <v>4</v>
          </cell>
        </row>
        <row r="338">
          <cell r="A338" t="str">
            <v>Fysiker</v>
          </cell>
          <cell r="B338" t="str">
            <v>Loans collateralised by residential immovable property</v>
          </cell>
          <cell r="C338">
            <v>1</v>
          </cell>
          <cell r="E338" t="str">
            <v>Geographical area not subject to climate change physical risk - acute and chronic events</v>
          </cell>
          <cell r="H338">
            <v>1528495</v>
          </cell>
          <cell r="I338">
            <v>256346325</v>
          </cell>
          <cell r="J338">
            <v>44.206502090000001</v>
          </cell>
          <cell r="K338">
            <v>167.71158885047055</v>
          </cell>
          <cell r="L338" t="str">
            <v>G</v>
          </cell>
          <cell r="M338">
            <v>3</v>
          </cell>
        </row>
        <row r="339">
          <cell r="A339" t="str">
            <v>Fysiker</v>
          </cell>
          <cell r="B339" t="str">
            <v>Loans collateralised by residential immovable property</v>
          </cell>
          <cell r="C339">
            <v>1</v>
          </cell>
          <cell r="E339" t="str">
            <v>Geographical area not subject to climate change physical risk - acute and chronic events</v>
          </cell>
          <cell r="H339">
            <v>40725</v>
          </cell>
          <cell r="I339">
            <v>2239875</v>
          </cell>
          <cell r="J339">
            <v>3.2047318499999999</v>
          </cell>
          <cell r="K339">
            <v>55</v>
          </cell>
          <cell r="L339" t="str">
            <v>G</v>
          </cell>
          <cell r="M339">
            <v>1</v>
          </cell>
        </row>
        <row r="340">
          <cell r="A340" t="str">
            <v>Fysiker</v>
          </cell>
          <cell r="B340" t="str">
            <v>Loans collateralised by residential immovable property</v>
          </cell>
          <cell r="C340">
            <v>1</v>
          </cell>
          <cell r="E340" t="str">
            <v>Geographical area not subject to climate change physical risk - acute and chronic events</v>
          </cell>
          <cell r="H340">
            <v>3396061675.500001</v>
          </cell>
          <cell r="I340">
            <v>1520767639361</v>
          </cell>
          <cell r="J340">
            <v>274643.42395927035</v>
          </cell>
          <cell r="K340">
            <v>447.80330414261334</v>
          </cell>
          <cell r="L340" t="str">
            <v>G</v>
          </cell>
          <cell r="M340">
            <v>4</v>
          </cell>
        </row>
        <row r="341">
          <cell r="A341" t="str">
            <v>L - Real estate activities</v>
          </cell>
          <cell r="B341" t="str">
            <v>Loans collateralised by residential immovable property</v>
          </cell>
          <cell r="C341">
            <v>1</v>
          </cell>
          <cell r="E341" t="str">
            <v>Geographical area subject to climate change physical risk - acute and chronic events</v>
          </cell>
          <cell r="H341">
            <v>362764064</v>
          </cell>
          <cell r="I341">
            <v>179158524413</v>
          </cell>
          <cell r="J341">
            <v>7987.8128814600004</v>
          </cell>
          <cell r="K341">
            <v>493.87065090603903</v>
          </cell>
          <cell r="L341" t="str">
            <v>G</v>
          </cell>
          <cell r="M341">
            <v>4</v>
          </cell>
        </row>
        <row r="342">
          <cell r="A342" t="str">
            <v>L - Real estate activities</v>
          </cell>
          <cell r="B342" t="str">
            <v>Loans collateralised by residential immovable property</v>
          </cell>
          <cell r="C342">
            <v>1</v>
          </cell>
          <cell r="E342" t="str">
            <v>Geographical area not subject to climate change physical risk - acute and chronic events</v>
          </cell>
          <cell r="H342">
            <v>535848454</v>
          </cell>
          <cell r="I342">
            <v>242157408330</v>
          </cell>
          <cell r="J342">
            <v>5168.8104643900006</v>
          </cell>
          <cell r="K342">
            <v>451.91398150418104</v>
          </cell>
          <cell r="L342" t="str">
            <v>G</v>
          </cell>
          <cell r="M342">
            <v>4</v>
          </cell>
        </row>
        <row r="343">
          <cell r="A343" t="str">
            <v>Fysiker</v>
          </cell>
          <cell r="B343" t="str">
            <v>Loans collateralised by residential immovable property</v>
          </cell>
          <cell r="C343">
            <v>1</v>
          </cell>
          <cell r="E343" t="str">
            <v>Geographical area subject to climate change physical risk - acute and chronic events</v>
          </cell>
          <cell r="H343">
            <v>5518990</v>
          </cell>
          <cell r="I343">
            <v>652246500</v>
          </cell>
          <cell r="J343">
            <v>666.22846706999997</v>
          </cell>
          <cell r="K343">
            <v>118.18222174709503</v>
          </cell>
          <cell r="L343" t="str">
            <v>G</v>
          </cell>
          <cell r="M343">
            <v>2</v>
          </cell>
        </row>
        <row r="344">
          <cell r="A344" t="str">
            <v>Fysiker</v>
          </cell>
          <cell r="B344" t="str">
            <v>Other/no collateral</v>
          </cell>
          <cell r="C344">
            <v>2</v>
          </cell>
          <cell r="E344" t="str">
            <v>Geographical area subject to climate change physical risk - acute and chronic events</v>
          </cell>
          <cell r="H344">
            <v>2402170</v>
          </cell>
          <cell r="I344">
            <v>1093524420</v>
          </cell>
          <cell r="J344">
            <v>1168.2762484000002</v>
          </cell>
          <cell r="K344">
            <v>455.22357701578159</v>
          </cell>
          <cell r="L344" t="str">
            <v>G</v>
          </cell>
          <cell r="M344">
            <v>4</v>
          </cell>
        </row>
        <row r="345">
          <cell r="A345" t="str">
            <v>Fysiker</v>
          </cell>
          <cell r="B345" t="str">
            <v>Other/no collateral</v>
          </cell>
          <cell r="C345">
            <v>2</v>
          </cell>
          <cell r="E345" t="str">
            <v>Geographical area not subject to climate change physical risk - acute and chronic events</v>
          </cell>
          <cell r="H345">
            <v>4550039</v>
          </cell>
          <cell r="I345">
            <v>2122896121</v>
          </cell>
          <cell r="J345">
            <v>5278.5218739700013</v>
          </cell>
          <cell r="K345">
            <v>466.5665769018683</v>
          </cell>
          <cell r="L345" t="str">
            <v>G</v>
          </cell>
          <cell r="M345">
            <v>4</v>
          </cell>
        </row>
        <row r="346">
          <cell r="A346" t="str">
            <v>Fysiker</v>
          </cell>
          <cell r="B346" t="str">
            <v>Loans collateralised by residential immovable property</v>
          </cell>
          <cell r="C346">
            <v>1</v>
          </cell>
          <cell r="E346" t="str">
            <v>Geographical area not subject to climate change physical risk - acute and chronic events</v>
          </cell>
          <cell r="H346">
            <v>4337410</v>
          </cell>
          <cell r="I346">
            <v>511949830</v>
          </cell>
          <cell r="J346">
            <v>96.475046379999995</v>
          </cell>
          <cell r="K346">
            <v>118.03122831367106</v>
          </cell>
          <cell r="L346" t="str">
            <v>G</v>
          </cell>
          <cell r="M346">
            <v>2</v>
          </cell>
        </row>
        <row r="347">
          <cell r="A347" t="str">
            <v>Fysiker</v>
          </cell>
          <cell r="B347" t="str">
            <v>Other/no collateral</v>
          </cell>
          <cell r="C347">
            <v>1</v>
          </cell>
          <cell r="E347" t="str">
            <v>Geographical area not subject to climate change physical risk - acute and chronic events</v>
          </cell>
          <cell r="H347">
            <v>325000</v>
          </cell>
          <cell r="I347">
            <v>39000000</v>
          </cell>
          <cell r="J347">
            <v>1.2374710799999999</v>
          </cell>
          <cell r="K347">
            <v>120</v>
          </cell>
          <cell r="L347" t="str">
            <v>G</v>
          </cell>
          <cell r="M347">
            <v>2</v>
          </cell>
        </row>
        <row r="348">
          <cell r="A348" t="str">
            <v>Fysiker</v>
          </cell>
          <cell r="B348" t="str">
            <v>Other/no collateral</v>
          </cell>
          <cell r="C348">
            <v>1</v>
          </cell>
          <cell r="E348" t="str">
            <v>Geographical area subject to climate change physical risk - acute and chronic events</v>
          </cell>
          <cell r="H348">
            <v>23982359</v>
          </cell>
          <cell r="I348">
            <v>10972008552</v>
          </cell>
          <cell r="J348">
            <v>1107.5155500299991</v>
          </cell>
          <cell r="K348">
            <v>457.50330699327787</v>
          </cell>
          <cell r="L348" t="str">
            <v>G</v>
          </cell>
          <cell r="M348">
            <v>4</v>
          </cell>
        </row>
        <row r="349">
          <cell r="A349" t="str">
            <v>Fysiker</v>
          </cell>
          <cell r="B349" t="str">
            <v>Other/no collateral</v>
          </cell>
          <cell r="C349">
            <v>1</v>
          </cell>
          <cell r="E349" t="str">
            <v>Geographical area not subject to climate change physical risk - acute and chronic events</v>
          </cell>
          <cell r="H349">
            <v>104592707.99999994</v>
          </cell>
          <cell r="I349">
            <v>46767743915</v>
          </cell>
          <cell r="J349">
            <v>4490.1406818999994</v>
          </cell>
          <cell r="K349">
            <v>447.14153414021968</v>
          </cell>
          <cell r="L349" t="str">
            <v>G</v>
          </cell>
          <cell r="M349">
            <v>4</v>
          </cell>
        </row>
        <row r="350">
          <cell r="A350" t="str">
            <v>Fysiker</v>
          </cell>
          <cell r="B350" t="str">
            <v>Loans collateralised by residential immovable property</v>
          </cell>
          <cell r="C350">
            <v>1</v>
          </cell>
          <cell r="E350" t="str">
            <v>Geographical area subject to climate change physical risk - acute and chronic events</v>
          </cell>
          <cell r="H350">
            <v>2178029</v>
          </cell>
          <cell r="I350">
            <v>439075446</v>
          </cell>
          <cell r="J350">
            <v>14.084711349999999</v>
          </cell>
          <cell r="K350">
            <v>201.59302102956389</v>
          </cell>
          <cell r="L350" t="str">
            <v>G</v>
          </cell>
          <cell r="M350">
            <v>3</v>
          </cell>
        </row>
        <row r="351">
          <cell r="A351" t="str">
            <v>Fysiker</v>
          </cell>
          <cell r="B351" t="str">
            <v>Loans collateralised by residential immovable property</v>
          </cell>
          <cell r="C351">
            <v>3</v>
          </cell>
          <cell r="E351" t="str">
            <v>Geographical area subject to climate change physical risk - acute and chronic events</v>
          </cell>
          <cell r="H351">
            <v>1813192</v>
          </cell>
          <cell r="I351">
            <v>727089992</v>
          </cell>
          <cell r="J351">
            <v>28222.298116000002</v>
          </cell>
          <cell r="K351">
            <v>401</v>
          </cell>
          <cell r="L351" t="str">
            <v>G</v>
          </cell>
          <cell r="M351">
            <v>4</v>
          </cell>
        </row>
        <row r="352">
          <cell r="A352" t="str">
            <v>Fysiker</v>
          </cell>
          <cell r="B352" t="str">
            <v>Loans collateralised by residential immovable property</v>
          </cell>
          <cell r="C352">
            <v>1</v>
          </cell>
          <cell r="E352" t="str">
            <v>Geographical area subject to climate change physical risk - acute and chronic events</v>
          </cell>
          <cell r="H352">
            <v>3998597178.0000029</v>
          </cell>
          <cell r="I352">
            <v>1795201474638.0002</v>
          </cell>
          <cell r="J352">
            <v>402256.88597587985</v>
          </cell>
          <cell r="K352">
            <v>448.95782063646499</v>
          </cell>
          <cell r="L352" t="str">
            <v>G</v>
          </cell>
          <cell r="M352">
            <v>4</v>
          </cell>
        </row>
        <row r="353">
          <cell r="A353" t="str">
            <v>Fysiker</v>
          </cell>
          <cell r="B353" t="str">
            <v>Loans collateralised by residential immovable property</v>
          </cell>
          <cell r="C353">
            <v>2</v>
          </cell>
          <cell r="E353" t="str">
            <v>Geographical area not subject to climate change physical risk - acute and chronic events</v>
          </cell>
          <cell r="H353">
            <v>466000</v>
          </cell>
          <cell r="I353">
            <v>55920000</v>
          </cell>
          <cell r="J353">
            <v>405.95807452000003</v>
          </cell>
          <cell r="K353">
            <v>120</v>
          </cell>
          <cell r="L353" t="str">
            <v>G</v>
          </cell>
          <cell r="M353">
            <v>2</v>
          </cell>
        </row>
        <row r="354">
          <cell r="A354" t="str">
            <v>Fysiker</v>
          </cell>
          <cell r="B354" t="str">
            <v>Loans collateralised by residential immovable property</v>
          </cell>
          <cell r="C354">
            <v>2</v>
          </cell>
          <cell r="E354" t="str">
            <v>Geographical area subject to climate change physical risk - acute and chronic events</v>
          </cell>
          <cell r="H354">
            <v>2122645093.0000002</v>
          </cell>
          <cell r="I354">
            <v>962185483162</v>
          </cell>
          <cell r="J354">
            <v>9912129.9923444074</v>
          </cell>
          <cell r="K354">
            <v>453.2955067877661</v>
          </cell>
          <cell r="L354" t="str">
            <v>X</v>
          </cell>
          <cell r="M354">
            <v>4</v>
          </cell>
        </row>
        <row r="355">
          <cell r="A355" t="str">
            <v>F.41 - Construction of buildings</v>
          </cell>
          <cell r="B355" t="str">
            <v>Loans collateralised by residential immovable property</v>
          </cell>
          <cell r="C355">
            <v>1</v>
          </cell>
          <cell r="E355" t="str">
            <v>Geographical area not subject to climate change physical risk - acute and chronic events</v>
          </cell>
          <cell r="H355">
            <v>168537709</v>
          </cell>
          <cell r="I355">
            <v>29848832758</v>
          </cell>
          <cell r="J355">
            <v>70096.231000349988</v>
          </cell>
          <cell r="K355">
            <v>177.10477337745229</v>
          </cell>
          <cell r="L355" t="str">
            <v>X</v>
          </cell>
          <cell r="M355">
            <v>3</v>
          </cell>
        </row>
        <row r="356">
          <cell r="A356" t="str">
            <v>F.41 - Construction of buildings</v>
          </cell>
          <cell r="B356" t="str">
            <v>Loans collateralised by residential immovable property</v>
          </cell>
          <cell r="C356">
            <v>1</v>
          </cell>
          <cell r="E356" t="str">
            <v>Geographical area not subject to climate change physical risk - acute and chronic events</v>
          </cell>
          <cell r="H356">
            <v>78026862</v>
          </cell>
          <cell r="I356">
            <v>29479045816</v>
          </cell>
          <cell r="J356">
            <v>5527.4285111399995</v>
          </cell>
          <cell r="K356">
            <v>377.80637411767248</v>
          </cell>
          <cell r="L356" t="str">
            <v>X</v>
          </cell>
          <cell r="M356">
            <v>4</v>
          </cell>
        </row>
        <row r="357">
          <cell r="A357" t="str">
            <v>Fysiker</v>
          </cell>
          <cell r="B357" t="str">
            <v>Loans collateralised by residential immovable property</v>
          </cell>
          <cell r="C357">
            <v>1</v>
          </cell>
          <cell r="E357" t="str">
            <v>Geographical area not subject to climate change physical risk - acute and chronic events</v>
          </cell>
          <cell r="H357">
            <v>30774504.690000009</v>
          </cell>
          <cell r="I357">
            <v>5764776648.2399979</v>
          </cell>
          <cell r="J357">
            <v>23046.967129429988</v>
          </cell>
          <cell r="K357">
            <v>187.32313342847164</v>
          </cell>
          <cell r="L357" t="str">
            <v>X</v>
          </cell>
          <cell r="M357">
            <v>3</v>
          </cell>
        </row>
        <row r="358">
          <cell r="A358" t="str">
            <v>Fysiker</v>
          </cell>
          <cell r="B358" t="str">
            <v>Loans collateralised by residential immovable property</v>
          </cell>
          <cell r="C358">
            <v>2</v>
          </cell>
          <cell r="E358" t="str">
            <v>Geographical area not subject to climate change physical risk - acute and chronic events</v>
          </cell>
          <cell r="H358">
            <v>2020682703.1299999</v>
          </cell>
          <cell r="I358">
            <v>907662905544.56982</v>
          </cell>
          <cell r="J358">
            <v>7296120.8014090406</v>
          </cell>
          <cell r="K358">
            <v>449.18625974212421</v>
          </cell>
          <cell r="L358" t="str">
            <v>X</v>
          </cell>
          <cell r="M358">
            <v>4</v>
          </cell>
        </row>
        <row r="359">
          <cell r="A359" t="str">
            <v>F.41 - Construction of buildings</v>
          </cell>
          <cell r="B359" t="str">
            <v>Loans collateralised by residential immovable property</v>
          </cell>
          <cell r="C359">
            <v>1</v>
          </cell>
          <cell r="E359" t="str">
            <v>Geographical area subject to climate change physical risk - acute and chronic events</v>
          </cell>
          <cell r="H359">
            <v>221968251</v>
          </cell>
          <cell r="I359">
            <v>41695628279</v>
          </cell>
          <cell r="J359">
            <v>1192.1131581000002</v>
          </cell>
          <cell r="K359">
            <v>187.8450097757449</v>
          </cell>
          <cell r="L359" t="str">
            <v>X</v>
          </cell>
          <cell r="M359">
            <v>3</v>
          </cell>
        </row>
        <row r="360">
          <cell r="A360" t="str">
            <v>Fysiker</v>
          </cell>
          <cell r="B360" t="str">
            <v>Loans collateralised by residential immovable property</v>
          </cell>
          <cell r="C360">
            <v>1</v>
          </cell>
          <cell r="E360" t="str">
            <v>Geographical area not subject to climate change physical risk - acute and chronic events</v>
          </cell>
          <cell r="H360">
            <v>292713156.73000002</v>
          </cell>
          <cell r="I360">
            <v>1231119395.3299999</v>
          </cell>
          <cell r="J360">
            <v>18899.625384310009</v>
          </cell>
          <cell r="K360">
            <v>4.2058901932638104</v>
          </cell>
          <cell r="L360" t="str">
            <v>X</v>
          </cell>
          <cell r="M360">
            <v>1</v>
          </cell>
        </row>
        <row r="361">
          <cell r="A361" t="str">
            <v>Fysiker</v>
          </cell>
          <cell r="B361" t="str">
            <v>Loans collateralised by residential immovable property</v>
          </cell>
          <cell r="C361">
            <v>1</v>
          </cell>
          <cell r="E361" t="str">
            <v>Geographical area not subject to climate change physical risk - acute and chronic events</v>
          </cell>
          <cell r="H361">
            <v>27664708976.429977</v>
          </cell>
          <cell r="I361">
            <v>12398321517633.299</v>
          </cell>
          <cell r="J361">
            <v>4361048.8644194305</v>
          </cell>
          <cell r="K361">
            <v>448.16381506837934</v>
          </cell>
          <cell r="L361" t="str">
            <v>X</v>
          </cell>
          <cell r="M361">
            <v>4</v>
          </cell>
        </row>
        <row r="362">
          <cell r="A362" t="str">
            <v>L - Real estate activities</v>
          </cell>
          <cell r="B362" t="str">
            <v>Loans collateralised by residential immovable property</v>
          </cell>
          <cell r="C362">
            <v>3</v>
          </cell>
          <cell r="E362" t="str">
            <v>Geographical area not subject to climate change physical risk - acute and chronic events</v>
          </cell>
          <cell r="H362">
            <v>14148461</v>
          </cell>
          <cell r="I362">
            <v>3019302207</v>
          </cell>
          <cell r="J362">
            <v>140398.07569120001</v>
          </cell>
          <cell r="K362">
            <v>213.40145808084711</v>
          </cell>
          <cell r="L362" t="str">
            <v>X</v>
          </cell>
          <cell r="M362">
            <v>3</v>
          </cell>
        </row>
        <row r="363">
          <cell r="A363" t="str">
            <v>L - Real estate activities</v>
          </cell>
          <cell r="B363" t="str">
            <v>Loans collateralised by residential immovable property</v>
          </cell>
          <cell r="C363">
            <v>2</v>
          </cell>
          <cell r="E363" t="str">
            <v>Geographical area subject to climate change physical risk - acute and chronic events</v>
          </cell>
          <cell r="H363">
            <v>594519.62</v>
          </cell>
          <cell r="I363">
            <v>55884844.280000001</v>
          </cell>
          <cell r="J363">
            <v>119.00223782</v>
          </cell>
          <cell r="K363">
            <v>94</v>
          </cell>
          <cell r="L363" t="str">
            <v>X</v>
          </cell>
          <cell r="M363">
            <v>2</v>
          </cell>
        </row>
        <row r="364">
          <cell r="A364" t="str">
            <v>L - Real estate activities</v>
          </cell>
          <cell r="B364" t="str">
            <v>Loans collateralised by residential immovable property</v>
          </cell>
          <cell r="C364">
            <v>2</v>
          </cell>
          <cell r="E364" t="str">
            <v>Geographical area subject to climate change physical risk - acute and chronic events</v>
          </cell>
          <cell r="H364">
            <v>521600945</v>
          </cell>
          <cell r="I364">
            <v>249851825079</v>
          </cell>
          <cell r="J364">
            <v>1226254.7147343</v>
          </cell>
          <cell r="K364">
            <v>479.00953300420116</v>
          </cell>
          <cell r="L364" t="str">
            <v>X</v>
          </cell>
          <cell r="M364">
            <v>4</v>
          </cell>
        </row>
        <row r="365">
          <cell r="A365" t="str">
            <v>L - Real estate activities</v>
          </cell>
          <cell r="B365" t="str">
            <v>Loans collateralised by residential immovable property</v>
          </cell>
          <cell r="C365">
            <v>2</v>
          </cell>
          <cell r="E365" t="str">
            <v>Geographical area not subject to climate change physical risk - acute and chronic events</v>
          </cell>
          <cell r="H365">
            <v>141404431</v>
          </cell>
          <cell r="I365">
            <v>64393518931</v>
          </cell>
          <cell r="J365">
            <v>25811.949785699999</v>
          </cell>
          <cell r="K365">
            <v>455.38543930776825</v>
          </cell>
          <cell r="L365" t="str">
            <v>X</v>
          </cell>
          <cell r="M365">
            <v>4</v>
          </cell>
        </row>
        <row r="366">
          <cell r="A366" t="str">
            <v>L - Real estate activities</v>
          </cell>
          <cell r="B366" t="str">
            <v>Loans collateralised by residential immovable property</v>
          </cell>
          <cell r="C366">
            <v>2</v>
          </cell>
          <cell r="E366" t="str">
            <v>Geographical area subject to climate change physical risk - acute and chronic events</v>
          </cell>
          <cell r="H366">
            <v>762267</v>
          </cell>
          <cell r="I366">
            <v>109766448</v>
          </cell>
          <cell r="J366">
            <v>485.52356811999999</v>
          </cell>
          <cell r="K366">
            <v>144</v>
          </cell>
          <cell r="L366" t="str">
            <v>X</v>
          </cell>
          <cell r="M366">
            <v>3</v>
          </cell>
        </row>
        <row r="367">
          <cell r="A367" t="str">
            <v>L - Real estate activities</v>
          </cell>
          <cell r="B367" t="str">
            <v>Loans collateralised by residential immovable property</v>
          </cell>
          <cell r="C367">
            <v>2</v>
          </cell>
          <cell r="E367" t="str">
            <v>Geographical area not subject to climate change physical risk - acute and chronic events</v>
          </cell>
          <cell r="H367">
            <v>180374</v>
          </cell>
          <cell r="I367">
            <v>41125272</v>
          </cell>
          <cell r="J367">
            <v>1638.0623955000001</v>
          </cell>
          <cell r="K367">
            <v>228</v>
          </cell>
          <cell r="L367" t="str">
            <v>X</v>
          </cell>
          <cell r="M367">
            <v>3</v>
          </cell>
        </row>
        <row r="368">
          <cell r="A368" t="str">
            <v>L - Real estate activities</v>
          </cell>
          <cell r="B368" t="str">
            <v>Loans collateralised by residential immovable property</v>
          </cell>
          <cell r="C368">
            <v>2</v>
          </cell>
          <cell r="E368" t="str">
            <v>Geographical area not subject to climate change physical risk - acute and chronic events</v>
          </cell>
          <cell r="H368">
            <v>2746449</v>
          </cell>
          <cell r="I368">
            <v>51078270</v>
          </cell>
          <cell r="J368">
            <v>7153.9472690000002</v>
          </cell>
          <cell r="K368">
            <v>18.597931365191926</v>
          </cell>
          <cell r="L368" t="str">
            <v>X</v>
          </cell>
          <cell r="M368">
            <v>1</v>
          </cell>
        </row>
        <row r="369">
          <cell r="A369" t="str">
            <v>L - Real estate activities</v>
          </cell>
          <cell r="B369" t="str">
            <v>Loans collateralised by residential immovable property</v>
          </cell>
          <cell r="C369">
            <v>1</v>
          </cell>
          <cell r="E369" t="str">
            <v>Geographical area subject to climate change physical risk - acute and chronic events</v>
          </cell>
          <cell r="H369">
            <v>363733491.42000002</v>
          </cell>
          <cell r="I369">
            <v>40465150519.139999</v>
          </cell>
          <cell r="J369">
            <v>1402.6394263300001</v>
          </cell>
          <cell r="K369">
            <v>111.24944904349</v>
          </cell>
          <cell r="L369" t="str">
            <v>X</v>
          </cell>
          <cell r="M369">
            <v>2</v>
          </cell>
        </row>
        <row r="370">
          <cell r="A370" t="str">
            <v>Fysiker</v>
          </cell>
          <cell r="B370" t="str">
            <v>Loans collateralised by residential immovable property</v>
          </cell>
          <cell r="C370">
            <v>2</v>
          </cell>
          <cell r="E370" t="str">
            <v>Geographical area subject to climate change physical risk - acute and chronic events</v>
          </cell>
          <cell r="H370">
            <v>3087108</v>
          </cell>
          <cell r="I370">
            <v>646721713</v>
          </cell>
          <cell r="J370">
            <v>3352.4408565999988</v>
          </cell>
          <cell r="K370">
            <v>209.49112016813146</v>
          </cell>
          <cell r="L370" t="str">
            <v>X</v>
          </cell>
          <cell r="M370">
            <v>3</v>
          </cell>
        </row>
        <row r="371">
          <cell r="A371" t="str">
            <v>L - Real estate activities</v>
          </cell>
          <cell r="B371" t="str">
            <v>Loans collateralised by residential immovable property</v>
          </cell>
          <cell r="C371">
            <v>1</v>
          </cell>
          <cell r="E371" t="str">
            <v>Geographical area not subject to climate change physical risk - acute and chronic events</v>
          </cell>
          <cell r="H371">
            <v>69820646.670000002</v>
          </cell>
          <cell r="I371">
            <v>6144291370.8199997</v>
          </cell>
          <cell r="J371">
            <v>4563.2691198700004</v>
          </cell>
          <cell r="K371">
            <v>88.001066502009806</v>
          </cell>
          <cell r="L371" t="str">
            <v>X</v>
          </cell>
          <cell r="M371">
            <v>2</v>
          </cell>
        </row>
        <row r="372">
          <cell r="A372" t="str">
            <v>L - Real estate activities</v>
          </cell>
          <cell r="B372" t="str">
            <v>Loans collateralised by residential immovable property</v>
          </cell>
          <cell r="C372">
            <v>1</v>
          </cell>
          <cell r="E372" t="str">
            <v>Geographical area subject to climate change physical risk - acute and chronic events</v>
          </cell>
          <cell r="H372">
            <v>35399303043.730003</v>
          </cell>
          <cell r="I372">
            <v>16746299630712.961</v>
          </cell>
          <cell r="J372">
            <v>2979397.749295522</v>
          </cell>
          <cell r="K372">
            <v>473.06862539145669</v>
          </cell>
          <cell r="L372" t="str">
            <v>X</v>
          </cell>
          <cell r="M372">
            <v>4</v>
          </cell>
        </row>
        <row r="373">
          <cell r="A373" t="str">
            <v>Fysiker</v>
          </cell>
          <cell r="B373" t="str">
            <v>Loans collateralised by residential immovable property</v>
          </cell>
          <cell r="C373">
            <v>2</v>
          </cell>
          <cell r="E373" t="str">
            <v>Geographical area not subject to climate change physical risk - acute and chronic events</v>
          </cell>
          <cell r="H373">
            <v>3407691</v>
          </cell>
          <cell r="I373">
            <v>631854851</v>
          </cell>
          <cell r="J373">
            <v>13505.282781090003</v>
          </cell>
          <cell r="K373">
            <v>185.42023059015619</v>
          </cell>
          <cell r="L373" t="str">
            <v>X</v>
          </cell>
          <cell r="M373">
            <v>3</v>
          </cell>
        </row>
        <row r="374">
          <cell r="A374" t="str">
            <v>L - Real estate activities</v>
          </cell>
          <cell r="B374" t="str">
            <v>Loans collateralised by residential immovable property</v>
          </cell>
          <cell r="C374">
            <v>1</v>
          </cell>
          <cell r="E374" t="str">
            <v>Geographical area not subject to climate change physical risk - acute and chronic events</v>
          </cell>
          <cell r="H374">
            <v>33819944188</v>
          </cell>
          <cell r="I374">
            <v>15569361001913</v>
          </cell>
          <cell r="J374">
            <v>970049.03695590969</v>
          </cell>
          <cell r="K374">
            <v>460.3603399037342</v>
          </cell>
          <cell r="L374" t="str">
            <v>X</v>
          </cell>
          <cell r="M374">
            <v>4</v>
          </cell>
        </row>
        <row r="375">
          <cell r="A375" t="str">
            <v>Fysiker</v>
          </cell>
          <cell r="B375" t="str">
            <v>Loans collateralised by residential immovable property</v>
          </cell>
          <cell r="C375">
            <v>2</v>
          </cell>
          <cell r="E375" t="str">
            <v>Geographical area subject to climate change physical risk - acute and chronic events</v>
          </cell>
          <cell r="H375">
            <v>40863621.939999983</v>
          </cell>
          <cell r="I375">
            <v>159307919.35999995</v>
          </cell>
          <cell r="J375">
            <v>4317.8890198100044</v>
          </cell>
          <cell r="K375">
            <v>3.8985266551729465</v>
          </cell>
          <cell r="L375" t="str">
            <v>X</v>
          </cell>
          <cell r="M375">
            <v>1</v>
          </cell>
        </row>
        <row r="376">
          <cell r="A376" t="str">
            <v>L - Real estate activities</v>
          </cell>
          <cell r="B376" t="str">
            <v>Loans collateralised by residential immovable property</v>
          </cell>
          <cell r="C376">
            <v>1</v>
          </cell>
          <cell r="E376" t="str">
            <v>Geographical area subject to climate change physical risk - acute and chronic events</v>
          </cell>
          <cell r="H376">
            <v>849390510</v>
          </cell>
          <cell r="I376">
            <v>155267227931</v>
          </cell>
          <cell r="J376">
            <v>9425.9047973700035</v>
          </cell>
          <cell r="K376">
            <v>182.79840203418331</v>
          </cell>
          <cell r="L376" t="str">
            <v>X</v>
          </cell>
          <cell r="M376">
            <v>3</v>
          </cell>
        </row>
        <row r="377">
          <cell r="A377" t="str">
            <v>Fysiker</v>
          </cell>
          <cell r="B377" t="str">
            <v>Loans collateralised by residential immovable property</v>
          </cell>
          <cell r="C377">
            <v>2</v>
          </cell>
          <cell r="E377" t="str">
            <v>Geographical area not subject to climate change physical risk - acute and chronic events</v>
          </cell>
          <cell r="H377">
            <v>40242124.639999986</v>
          </cell>
          <cell r="I377">
            <v>165001493.47999993</v>
          </cell>
          <cell r="J377">
            <v>5141.6127397999962</v>
          </cell>
          <cell r="K377">
            <v>4.1002182403657503</v>
          </cell>
          <cell r="L377" t="str">
            <v>X</v>
          </cell>
          <cell r="M377">
            <v>1</v>
          </cell>
        </row>
        <row r="378">
          <cell r="A378" t="str">
            <v>L - Real estate activities</v>
          </cell>
          <cell r="B378" t="str">
            <v>Loans collateralised by residential immovable property</v>
          </cell>
          <cell r="C378">
            <v>1</v>
          </cell>
          <cell r="E378" t="str">
            <v>Geographical area not subject to climate change physical risk - acute and chronic events</v>
          </cell>
          <cell r="H378">
            <v>708327457.19000006</v>
          </cell>
          <cell r="I378">
            <v>136993722214.87</v>
          </cell>
          <cell r="J378">
            <v>11832.993697959995</v>
          </cell>
          <cell r="K378">
            <v>193.40450638231172</v>
          </cell>
          <cell r="L378" t="str">
            <v>X</v>
          </cell>
          <cell r="M378">
            <v>3</v>
          </cell>
        </row>
        <row r="379">
          <cell r="A379" t="str">
            <v>Fysiker</v>
          </cell>
          <cell r="B379" t="str">
            <v>Loans collateralised by residential immovable property</v>
          </cell>
          <cell r="C379">
            <v>1</v>
          </cell>
          <cell r="E379" t="str">
            <v>Geographical area subject to climate change physical risk - acute and chronic events</v>
          </cell>
          <cell r="H379">
            <v>43253256.299999982</v>
          </cell>
          <cell r="I379">
            <v>4993617083.1599979</v>
          </cell>
          <cell r="J379">
            <v>8437.9029162799961</v>
          </cell>
          <cell r="K379">
            <v>115.45066222355148</v>
          </cell>
          <cell r="L379" t="str">
            <v>X</v>
          </cell>
          <cell r="M379">
            <v>2</v>
          </cell>
        </row>
        <row r="380">
          <cell r="A380" t="str">
            <v>L - Real estate activities</v>
          </cell>
          <cell r="B380" t="str">
            <v>Loans collateralised by residential immovable property</v>
          </cell>
          <cell r="C380">
            <v>1</v>
          </cell>
          <cell r="E380" t="str">
            <v>Geographical area subject to climate change physical risk - acute and chronic events</v>
          </cell>
          <cell r="H380">
            <v>19298388.469999999</v>
          </cell>
          <cell r="I380">
            <v>453107228.31999999</v>
          </cell>
          <cell r="J380">
            <v>171.4629678</v>
          </cell>
          <cell r="K380">
            <v>23.479018935926728</v>
          </cell>
          <cell r="L380" t="str">
            <v>X</v>
          </cell>
          <cell r="M380">
            <v>1</v>
          </cell>
        </row>
        <row r="381">
          <cell r="A381" t="str">
            <v>L - Real estate activities</v>
          </cell>
          <cell r="B381" t="str">
            <v>Loans collateralised by residential immovable property</v>
          </cell>
          <cell r="C381">
            <v>1</v>
          </cell>
          <cell r="E381" t="str">
            <v>Geographical area not subject to climate change physical risk - acute and chronic events</v>
          </cell>
          <cell r="H381">
            <v>130775727</v>
          </cell>
          <cell r="I381">
            <v>3194089832.2299995</v>
          </cell>
          <cell r="J381">
            <v>2503.0300554000005</v>
          </cell>
          <cell r="K381">
            <v>24.424179513297599</v>
          </cell>
          <cell r="L381" t="str">
            <v>X</v>
          </cell>
          <cell r="M381">
            <v>1</v>
          </cell>
        </row>
        <row r="382">
          <cell r="A382" t="str">
            <v>L - Real estate activities</v>
          </cell>
          <cell r="B382" t="str">
            <v>Loans collateralised by commercial immovable property</v>
          </cell>
          <cell r="C382">
            <v>2</v>
          </cell>
          <cell r="E382" t="str">
            <v>Geographical area not subject to climate change physical risk - acute and chronic events</v>
          </cell>
          <cell r="H382">
            <v>141908624</v>
          </cell>
          <cell r="I382">
            <v>64155621984</v>
          </cell>
          <cell r="J382">
            <v>2009725.7193199999</v>
          </cell>
          <cell r="K382">
            <v>452.09107223814669</v>
          </cell>
          <cell r="L382" t="str">
            <v>X</v>
          </cell>
          <cell r="M382">
            <v>4</v>
          </cell>
        </row>
        <row r="383">
          <cell r="A383" t="str">
            <v>L - Real estate activities</v>
          </cell>
          <cell r="B383" t="str">
            <v>Loans collateralised by commercial immovable property</v>
          </cell>
          <cell r="C383">
            <v>1</v>
          </cell>
          <cell r="E383" t="str">
            <v>Geographical area subject to climate change physical risk - acute and chronic events</v>
          </cell>
          <cell r="H383">
            <v>1543909179</v>
          </cell>
          <cell r="I383">
            <v>594247241230</v>
          </cell>
          <cell r="J383">
            <v>49521.434850029997</v>
          </cell>
          <cell r="K383">
            <v>384.8977966533613</v>
          </cell>
          <cell r="L383" t="str">
            <v>X</v>
          </cell>
          <cell r="M383">
            <v>4</v>
          </cell>
        </row>
        <row r="384">
          <cell r="A384" t="str">
            <v>L - Real estate activities</v>
          </cell>
          <cell r="B384" t="str">
            <v>Loans collateralised by commercial immovable property</v>
          </cell>
          <cell r="C384">
            <v>1</v>
          </cell>
          <cell r="E384" t="str">
            <v>Geographical area not subject to climate change physical risk - acute and chronic events</v>
          </cell>
          <cell r="H384">
            <v>44382997</v>
          </cell>
          <cell r="I384">
            <v>19501758513</v>
          </cell>
          <cell r="J384">
            <v>2500.6260784100004</v>
          </cell>
          <cell r="K384">
            <v>439.39706264090279</v>
          </cell>
          <cell r="L384" t="str">
            <v>X</v>
          </cell>
          <cell r="M384">
            <v>4</v>
          </cell>
        </row>
        <row r="385">
          <cell r="A385" t="str">
            <v>L - Real estate activities</v>
          </cell>
          <cell r="B385" t="str">
            <v>Loans collateralised by commercial immovable property</v>
          </cell>
          <cell r="C385">
            <v>1</v>
          </cell>
          <cell r="E385" t="str">
            <v>Geographical area subject to climate change physical risk - acute and chronic events</v>
          </cell>
          <cell r="H385">
            <v>30000000</v>
          </cell>
          <cell r="I385">
            <v>4230000000</v>
          </cell>
          <cell r="J385">
            <v>535.34719372999996</v>
          </cell>
          <cell r="K385">
            <v>141</v>
          </cell>
          <cell r="L385" t="str">
            <v>X</v>
          </cell>
          <cell r="M385">
            <v>3</v>
          </cell>
        </row>
        <row r="386">
          <cell r="A386" t="str">
            <v>Fysiker</v>
          </cell>
          <cell r="B386" t="str">
            <v>Other/no collateral</v>
          </cell>
          <cell r="C386">
            <v>3</v>
          </cell>
          <cell r="E386" t="str">
            <v>Geographical area not subject to climate change physical risk - acute and chronic events</v>
          </cell>
          <cell r="H386">
            <v>4849713</v>
          </cell>
          <cell r="I386">
            <v>410843611</v>
          </cell>
          <cell r="J386">
            <v>2437704.0322563001</v>
          </cell>
          <cell r="K386">
            <v>84.715035920682311</v>
          </cell>
          <cell r="L386" t="str">
            <v>X</v>
          </cell>
          <cell r="M386">
            <v>2</v>
          </cell>
        </row>
        <row r="387">
          <cell r="A387" t="str">
            <v>Fysiker</v>
          </cell>
          <cell r="B387" t="str">
            <v>Other/no collateral</v>
          </cell>
          <cell r="C387">
            <v>3</v>
          </cell>
          <cell r="E387" t="str">
            <v>Geographical area subject to climate change physical risk - acute and chronic events</v>
          </cell>
          <cell r="H387">
            <v>701666</v>
          </cell>
          <cell r="I387">
            <v>293993512</v>
          </cell>
          <cell r="J387">
            <v>23299.865767000003</v>
          </cell>
          <cell r="K387">
            <v>418.99352683470482</v>
          </cell>
          <cell r="L387" t="str">
            <v>X</v>
          </cell>
          <cell r="M387">
            <v>4</v>
          </cell>
        </row>
        <row r="388">
          <cell r="A388" t="str">
            <v>Fysiker</v>
          </cell>
          <cell r="B388" t="str">
            <v>Other/no collateral</v>
          </cell>
          <cell r="C388">
            <v>3</v>
          </cell>
          <cell r="E388" t="str">
            <v>Geographical area not subject to climate change physical risk - acute and chronic events</v>
          </cell>
          <cell r="H388">
            <v>424461</v>
          </cell>
          <cell r="I388">
            <v>177157969</v>
          </cell>
          <cell r="J388">
            <v>38378.677950229998</v>
          </cell>
          <cell r="K388">
            <v>417.37160540073177</v>
          </cell>
          <cell r="L388" t="str">
            <v>X</v>
          </cell>
          <cell r="M388">
            <v>4</v>
          </cell>
        </row>
        <row r="389">
          <cell r="A389" t="str">
            <v>Fysiker</v>
          </cell>
          <cell r="B389" t="str">
            <v>Other/no collateral</v>
          </cell>
          <cell r="C389">
            <v>3</v>
          </cell>
          <cell r="E389" t="str">
            <v>Geographical area not subject to climate change physical risk - acute and chronic events</v>
          </cell>
          <cell r="H389">
            <v>282720</v>
          </cell>
          <cell r="I389">
            <v>38167200</v>
          </cell>
          <cell r="J389">
            <v>196750.92421</v>
          </cell>
          <cell r="K389">
            <v>135</v>
          </cell>
          <cell r="L389" t="str">
            <v>X</v>
          </cell>
          <cell r="M389">
            <v>3</v>
          </cell>
        </row>
        <row r="390">
          <cell r="A390" t="str">
            <v>Fysiker</v>
          </cell>
          <cell r="B390" t="str">
            <v>Other/no collateral</v>
          </cell>
          <cell r="C390">
            <v>3</v>
          </cell>
          <cell r="E390" t="str">
            <v>Geographical area not subject to climate change physical risk - acute and chronic events</v>
          </cell>
          <cell r="H390">
            <v>4421233</v>
          </cell>
          <cell r="I390">
            <v>188849905</v>
          </cell>
          <cell r="J390">
            <v>2416587.3743270095</v>
          </cell>
          <cell r="K390">
            <v>42.714307298439145</v>
          </cell>
          <cell r="L390" t="str">
            <v>X</v>
          </cell>
          <cell r="M390">
            <v>1</v>
          </cell>
        </row>
        <row r="391">
          <cell r="A391" t="str">
            <v>Fysiker</v>
          </cell>
          <cell r="B391" t="str">
            <v>Other/no collateral</v>
          </cell>
          <cell r="C391">
            <v>2</v>
          </cell>
          <cell r="E391" t="str">
            <v>Geographical area not subject to climate change physical risk - acute and chronic events</v>
          </cell>
          <cell r="H391">
            <v>200606433</v>
          </cell>
          <cell r="I391">
            <v>20276788325</v>
          </cell>
          <cell r="J391">
            <v>3094786.7756673456</v>
          </cell>
          <cell r="K391">
            <v>101.07745809427756</v>
          </cell>
          <cell r="L391" t="str">
            <v>X</v>
          </cell>
          <cell r="M391">
            <v>2</v>
          </cell>
        </row>
        <row r="392">
          <cell r="A392" t="str">
            <v>Fysiker</v>
          </cell>
          <cell r="B392" t="str">
            <v>Other/no collateral</v>
          </cell>
          <cell r="C392">
            <v>2</v>
          </cell>
          <cell r="E392" t="str">
            <v>Geographical area subject to climate change physical risk - acute and chronic events</v>
          </cell>
          <cell r="H392">
            <v>6769551</v>
          </cell>
          <cell r="I392">
            <v>3033466713</v>
          </cell>
          <cell r="J392">
            <v>10675.079153839999</v>
          </cell>
          <cell r="K392">
            <v>448.10456601922345</v>
          </cell>
          <cell r="L392" t="str">
            <v>X</v>
          </cell>
          <cell r="M392">
            <v>4</v>
          </cell>
        </row>
        <row r="393">
          <cell r="A393" t="str">
            <v>Fysiker</v>
          </cell>
          <cell r="B393" t="str">
            <v>Other/no collateral</v>
          </cell>
          <cell r="C393">
            <v>2</v>
          </cell>
          <cell r="E393" t="str">
            <v>Geographical area not subject to climate change physical risk - acute and chronic events</v>
          </cell>
          <cell r="H393">
            <v>27505967</v>
          </cell>
          <cell r="I393">
            <v>12250229119</v>
          </cell>
          <cell r="J393">
            <v>68100.866217540024</v>
          </cell>
          <cell r="K393">
            <v>445.36624067788637</v>
          </cell>
          <cell r="L393" t="str">
            <v>X</v>
          </cell>
          <cell r="M393">
            <v>4</v>
          </cell>
        </row>
        <row r="394">
          <cell r="A394" t="str">
            <v>Fysiker</v>
          </cell>
          <cell r="B394" t="str">
            <v>Loans collateralised by residential immovable property</v>
          </cell>
          <cell r="C394">
            <v>1</v>
          </cell>
          <cell r="E394" t="str">
            <v>Geographical area not subject to climate change physical risk - acute and chronic events</v>
          </cell>
          <cell r="H394">
            <v>75871696.610000044</v>
          </cell>
          <cell r="I394">
            <v>8486002650.7800064</v>
          </cell>
          <cell r="J394">
            <v>95573.692690040043</v>
          </cell>
          <cell r="K394">
            <v>111.84674957778041</v>
          </cell>
          <cell r="L394" t="str">
            <v>X</v>
          </cell>
          <cell r="M394">
            <v>2</v>
          </cell>
        </row>
        <row r="395">
          <cell r="A395" t="str">
            <v>Fysiker</v>
          </cell>
          <cell r="B395" t="str">
            <v>Other/no collateral</v>
          </cell>
          <cell r="C395">
            <v>2</v>
          </cell>
          <cell r="E395" t="str">
            <v>Geographical area not subject to climate change physical risk - acute and chronic events</v>
          </cell>
          <cell r="H395">
            <v>389947</v>
          </cell>
          <cell r="I395">
            <v>58128625</v>
          </cell>
          <cell r="J395">
            <v>712.84482000000003</v>
          </cell>
          <cell r="K395">
            <v>149.06801437118378</v>
          </cell>
          <cell r="L395" t="str">
            <v>X</v>
          </cell>
          <cell r="M395">
            <v>3</v>
          </cell>
        </row>
        <row r="396">
          <cell r="A396" t="str">
            <v>Fysiker</v>
          </cell>
          <cell r="B396" t="str">
            <v>Other/no collateral</v>
          </cell>
          <cell r="C396">
            <v>2</v>
          </cell>
          <cell r="E396" t="str">
            <v>Geographical area not subject to climate change physical risk - acute and chronic events</v>
          </cell>
          <cell r="H396">
            <v>40201180.999999985</v>
          </cell>
          <cell r="I396">
            <v>1667461624.999999</v>
          </cell>
          <cell r="J396">
            <v>615911.87753425888</v>
          </cell>
          <cell r="K396">
            <v>41.477926357437106</v>
          </cell>
          <cell r="L396" t="str">
            <v>X</v>
          </cell>
          <cell r="M396">
            <v>1</v>
          </cell>
        </row>
        <row r="397">
          <cell r="A397" t="str">
            <v>Fysiker</v>
          </cell>
          <cell r="B397" t="str">
            <v>Other/no collateral</v>
          </cell>
          <cell r="C397">
            <v>1</v>
          </cell>
          <cell r="E397" t="str">
            <v>Geographical area not subject to climate change physical risk - acute and chronic events</v>
          </cell>
          <cell r="H397">
            <v>1672769602.9999995</v>
          </cell>
          <cell r="I397">
            <v>165847287082.00006</v>
          </cell>
          <cell r="J397">
            <v>1304254.6722508934</v>
          </cell>
          <cell r="K397">
            <v>99.14532568296562</v>
          </cell>
          <cell r="L397" t="str">
            <v>X</v>
          </cell>
          <cell r="M397">
            <v>2</v>
          </cell>
        </row>
        <row r="398">
          <cell r="A398" t="str">
            <v>Fysiker</v>
          </cell>
          <cell r="B398" t="str">
            <v>Loans collateralised by residential immovable property</v>
          </cell>
          <cell r="C398">
            <v>1</v>
          </cell>
          <cell r="E398" t="str">
            <v>Geographical area subject to climate change physical risk - acute and chronic events</v>
          </cell>
          <cell r="H398">
            <v>33608025.479999982</v>
          </cell>
          <cell r="I398">
            <v>6788338374.2499981</v>
          </cell>
          <cell r="J398">
            <v>2160.7048015099999</v>
          </cell>
          <cell r="K398">
            <v>201.98563519566821</v>
          </cell>
          <cell r="L398" t="str">
            <v>X</v>
          </cell>
          <cell r="M398">
            <v>3</v>
          </cell>
        </row>
        <row r="399">
          <cell r="A399" t="str">
            <v>Fysiker</v>
          </cell>
          <cell r="B399" t="str">
            <v>Other/no collateral</v>
          </cell>
          <cell r="C399">
            <v>1</v>
          </cell>
          <cell r="E399" t="str">
            <v>Geographical area subject to climate change physical risk - acute and chronic events</v>
          </cell>
          <cell r="H399">
            <v>82426664</v>
          </cell>
          <cell r="I399">
            <v>38413667527</v>
          </cell>
          <cell r="J399">
            <v>4979.7629122500057</v>
          </cell>
          <cell r="K399">
            <v>466.03448038367776</v>
          </cell>
          <cell r="L399" t="str">
            <v>X</v>
          </cell>
          <cell r="M399">
            <v>4</v>
          </cell>
        </row>
        <row r="400">
          <cell r="A400" t="str">
            <v>Fysiker</v>
          </cell>
          <cell r="B400" t="str">
            <v>Loans collateralised by residential immovable property</v>
          </cell>
          <cell r="C400">
            <v>1</v>
          </cell>
          <cell r="E400" t="str">
            <v>Geographical area subject to climate change physical risk - acute and chronic events</v>
          </cell>
          <cell r="H400">
            <v>360797049.87000006</v>
          </cell>
          <cell r="I400">
            <v>1358289596.9200001</v>
          </cell>
          <cell r="J400">
            <v>22614.559140689995</v>
          </cell>
          <cell r="K400">
            <v>3.764691527853151</v>
          </cell>
          <cell r="L400" t="str">
            <v>X</v>
          </cell>
          <cell r="M400">
            <v>1</v>
          </cell>
        </row>
        <row r="401">
          <cell r="A401" t="str">
            <v>Fysiker</v>
          </cell>
          <cell r="B401" t="str">
            <v>Other/no collateral</v>
          </cell>
          <cell r="C401">
            <v>1</v>
          </cell>
          <cell r="E401" t="str">
            <v>Geographical area not subject to climate change physical risk - acute and chronic events</v>
          </cell>
          <cell r="H401">
            <v>298891162</v>
          </cell>
          <cell r="I401">
            <v>137416175274</v>
          </cell>
          <cell r="J401">
            <v>16764.603069699988</v>
          </cell>
          <cell r="K401">
            <v>459.7532237303156</v>
          </cell>
          <cell r="L401" t="str">
            <v>X</v>
          </cell>
          <cell r="M401">
            <v>4</v>
          </cell>
        </row>
        <row r="402">
          <cell r="A402" t="str">
            <v>Fysiker</v>
          </cell>
          <cell r="B402" t="str">
            <v>Other/no collateral</v>
          </cell>
          <cell r="C402">
            <v>1</v>
          </cell>
          <cell r="E402" t="str">
            <v>Geographical area subject to climate change physical risk - acute and chronic events</v>
          </cell>
          <cell r="H402">
            <v>129995</v>
          </cell>
          <cell r="I402">
            <v>26480655</v>
          </cell>
          <cell r="J402">
            <v>1.62769575</v>
          </cell>
          <cell r="K402">
            <v>203.70518096849878</v>
          </cell>
          <cell r="L402" t="str">
            <v>X</v>
          </cell>
          <cell r="M402">
            <v>3</v>
          </cell>
        </row>
        <row r="403">
          <cell r="A403" t="str">
            <v>Fysiker</v>
          </cell>
          <cell r="B403" t="str">
            <v>Other/no collateral</v>
          </cell>
          <cell r="C403">
            <v>1</v>
          </cell>
          <cell r="E403" t="str">
            <v>Geographical area not subject to climate change physical risk - acute and chronic events</v>
          </cell>
          <cell r="H403">
            <v>425597391.9999997</v>
          </cell>
          <cell r="I403">
            <v>17811036343.999992</v>
          </cell>
          <cell r="J403">
            <v>188145.60407498994</v>
          </cell>
          <cell r="K403">
            <v>41.849495976234756</v>
          </cell>
          <cell r="L403" t="str">
            <v>X</v>
          </cell>
          <cell r="M403">
            <v>1</v>
          </cell>
        </row>
        <row r="404">
          <cell r="A404" t="str">
            <v>Fysiker</v>
          </cell>
          <cell r="B404" t="str">
            <v>Loans collateralised by residential immovable property</v>
          </cell>
          <cell r="C404">
            <v>1</v>
          </cell>
          <cell r="E404" t="str">
            <v>Geographical area subject to climate change physical risk - acute and chronic events</v>
          </cell>
          <cell r="H404">
            <v>26242511577.000015</v>
          </cell>
          <cell r="I404">
            <v>11861038263974</v>
          </cell>
          <cell r="J404">
            <v>4984265.3618886173</v>
          </cell>
          <cell r="K404">
            <v>451.97801396301895</v>
          </cell>
          <cell r="L404" t="str">
            <v>X</v>
          </cell>
          <cell r="M404">
            <v>4</v>
          </cell>
        </row>
        <row r="405">
          <cell r="A405" t="str">
            <v>Fysiker</v>
          </cell>
          <cell r="B405" t="str">
            <v>Loans collateralised by residential immovable property</v>
          </cell>
          <cell r="C405">
            <v>3</v>
          </cell>
          <cell r="E405" t="str">
            <v>Geographical area not subject to climate change physical risk - acute and chronic events</v>
          </cell>
          <cell r="H405">
            <v>563546.87</v>
          </cell>
          <cell r="I405">
            <v>47010785.770000003</v>
          </cell>
          <cell r="J405">
            <v>177878.43452970003</v>
          </cell>
          <cell r="K405">
            <v>83.419478081743236</v>
          </cell>
          <cell r="L405" t="str">
            <v>X</v>
          </cell>
          <cell r="M405">
            <v>2</v>
          </cell>
        </row>
        <row r="406">
          <cell r="A406" t="str">
            <v>Fysiker</v>
          </cell>
          <cell r="B406" t="str">
            <v>Loans collateralised by residential immovable property</v>
          </cell>
          <cell r="C406">
            <v>3</v>
          </cell>
          <cell r="E406" t="str">
            <v>Geographical area subject to climate change physical risk - acute and chronic events</v>
          </cell>
          <cell r="H406">
            <v>81125997</v>
          </cell>
          <cell r="I406">
            <v>34987973391</v>
          </cell>
          <cell r="J406">
            <v>2700783.5781953405</v>
          </cell>
          <cell r="K406">
            <v>431.27942564453167</v>
          </cell>
          <cell r="L406" t="str">
            <v>X</v>
          </cell>
          <cell r="M406">
            <v>4</v>
          </cell>
        </row>
        <row r="407">
          <cell r="A407" t="str">
            <v>Fysiker</v>
          </cell>
          <cell r="B407" t="str">
            <v>Loans collateralised by residential immovable property</v>
          </cell>
          <cell r="C407">
            <v>3</v>
          </cell>
          <cell r="E407" t="str">
            <v>Geographical area not subject to climate change physical risk - acute and chronic events</v>
          </cell>
          <cell r="H407">
            <v>62568965</v>
          </cell>
          <cell r="I407">
            <v>25576036682</v>
          </cell>
          <cell r="J407">
            <v>1699732.4124040997</v>
          </cell>
          <cell r="K407">
            <v>408.76553866601438</v>
          </cell>
          <cell r="L407" t="str">
            <v>X</v>
          </cell>
          <cell r="M407">
            <v>4</v>
          </cell>
        </row>
        <row r="408">
          <cell r="A408" t="str">
            <v>F.41 - Construction of buildings</v>
          </cell>
          <cell r="B408" t="str">
            <v>Loans collateralised by residential immovable property</v>
          </cell>
          <cell r="C408">
            <v>2</v>
          </cell>
          <cell r="E408" t="str">
            <v>Geographical area not subject to climate change physical risk - acute and chronic events</v>
          </cell>
          <cell r="H408">
            <v>4291448</v>
          </cell>
          <cell r="I408">
            <v>875455392</v>
          </cell>
          <cell r="J408">
            <v>936.71257312</v>
          </cell>
          <cell r="K408">
            <v>204</v>
          </cell>
          <cell r="L408" t="str">
            <v>X</v>
          </cell>
          <cell r="M408">
            <v>3</v>
          </cell>
        </row>
        <row r="409">
          <cell r="A409" t="str">
            <v>Fysiker</v>
          </cell>
          <cell r="B409" t="str">
            <v>Loans collateralised by residential immovable property</v>
          </cell>
          <cell r="C409">
            <v>3</v>
          </cell>
          <cell r="E409" t="str">
            <v>Geographical area subject to climate change physical risk - acute and chronic events</v>
          </cell>
          <cell r="H409">
            <v>222252</v>
          </cell>
          <cell r="I409">
            <v>47874296</v>
          </cell>
          <cell r="J409">
            <v>14191.480712699999</v>
          </cell>
          <cell r="K409">
            <v>215.40546766733257</v>
          </cell>
          <cell r="L409" t="str">
            <v>X</v>
          </cell>
          <cell r="M409">
            <v>3</v>
          </cell>
        </row>
        <row r="410">
          <cell r="A410" t="str">
            <v>Fysiker</v>
          </cell>
          <cell r="B410" t="str">
            <v>Loans collateralised by residential immovable property</v>
          </cell>
          <cell r="C410">
            <v>3</v>
          </cell>
          <cell r="E410" t="str">
            <v>Geographical area not subject to climate change physical risk - acute and chronic events</v>
          </cell>
          <cell r="H410">
            <v>509303</v>
          </cell>
          <cell r="I410">
            <v>95676031</v>
          </cell>
          <cell r="J410">
            <v>4229.2730927699995</v>
          </cell>
          <cell r="K410">
            <v>187.85679840880576</v>
          </cell>
          <cell r="L410" t="str">
            <v>X</v>
          </cell>
          <cell r="M410">
            <v>3</v>
          </cell>
        </row>
        <row r="411">
          <cell r="A411" t="str">
            <v>L - Real estate activities</v>
          </cell>
          <cell r="B411" t="str">
            <v>Loans collateralised by residential immovable property</v>
          </cell>
          <cell r="C411">
            <v>3</v>
          </cell>
          <cell r="E411" t="str">
            <v>Geographical area not subject to climate change physical risk - acute and chronic events</v>
          </cell>
          <cell r="H411">
            <v>3129616</v>
          </cell>
          <cell r="I411">
            <v>1042162128</v>
          </cell>
          <cell r="J411">
            <v>74790.652071999997</v>
          </cell>
          <cell r="K411">
            <v>333</v>
          </cell>
          <cell r="L411" t="str">
            <v>X</v>
          </cell>
          <cell r="M411">
            <v>4</v>
          </cell>
        </row>
        <row r="412">
          <cell r="A412" t="str">
            <v>Fysiker</v>
          </cell>
          <cell r="B412" t="str">
            <v>Loans collateralised by residential immovable property</v>
          </cell>
          <cell r="C412">
            <v>3</v>
          </cell>
          <cell r="E412" t="str">
            <v>Geographical area subject to climate change physical risk - acute and chronic events</v>
          </cell>
          <cell r="H412">
            <v>31597.3</v>
          </cell>
          <cell r="I412">
            <v>695140.6</v>
          </cell>
          <cell r="J412">
            <v>17072.802143000001</v>
          </cell>
          <cell r="K412">
            <v>22</v>
          </cell>
          <cell r="L412" t="str">
            <v>X</v>
          </cell>
          <cell r="M412">
            <v>1</v>
          </cell>
        </row>
        <row r="413">
          <cell r="A413" t="str">
            <v>Fysiker</v>
          </cell>
          <cell r="B413" t="str">
            <v>Loans collateralised by residential immovable property</v>
          </cell>
          <cell r="C413">
            <v>3</v>
          </cell>
          <cell r="E413" t="str">
            <v>Geographical area not subject to climate change physical risk - acute and chronic events</v>
          </cell>
          <cell r="H413">
            <v>117741.43999999999</v>
          </cell>
          <cell r="I413">
            <v>3913830.34</v>
          </cell>
          <cell r="J413">
            <v>9905.3279736599998</v>
          </cell>
          <cell r="K413">
            <v>33.240890717830531</v>
          </cell>
          <cell r="L413" t="str">
            <v>X</v>
          </cell>
          <cell r="M413">
            <v>1</v>
          </cell>
        </row>
        <row r="414">
          <cell r="A414" t="str">
            <v>Fysiker</v>
          </cell>
          <cell r="B414" t="str">
            <v>Loans collateralised by residential immovable property</v>
          </cell>
          <cell r="C414">
            <v>2</v>
          </cell>
          <cell r="E414" t="str">
            <v>Geographical area subject to climate change physical risk - acute and chronic events</v>
          </cell>
          <cell r="H414">
            <v>932334.28999998001</v>
          </cell>
          <cell r="I414">
            <v>104806096.68999764</v>
          </cell>
          <cell r="J414">
            <v>10378.140205289998</v>
          </cell>
          <cell r="K414">
            <v>112.41257327347671</v>
          </cell>
          <cell r="L414" t="str">
            <v>X</v>
          </cell>
          <cell r="M414">
            <v>2</v>
          </cell>
        </row>
        <row r="415">
          <cell r="A415" t="str">
            <v>F.41 - Construction of buildings</v>
          </cell>
          <cell r="B415" t="str">
            <v>Loans collateralised by residential immovable property</v>
          </cell>
          <cell r="C415">
            <v>1</v>
          </cell>
          <cell r="E415" t="str">
            <v>Geographical area subject to climate change physical risk - acute and chronic events</v>
          </cell>
          <cell r="H415">
            <v>34533533</v>
          </cell>
          <cell r="I415">
            <v>14102758506</v>
          </cell>
          <cell r="J415">
            <v>255.67626435999998</v>
          </cell>
          <cell r="K415">
            <v>408.37867663294111</v>
          </cell>
          <cell r="L415" t="str">
            <v>X</v>
          </cell>
          <cell r="M415">
            <v>4</v>
          </cell>
        </row>
        <row r="416">
          <cell r="A416" t="str">
            <v>Fysiker</v>
          </cell>
          <cell r="B416" t="str">
            <v>Loans collateralised by residential immovable property</v>
          </cell>
          <cell r="C416">
            <v>2</v>
          </cell>
          <cell r="E416" t="str">
            <v>Geographical area not subject to climate change physical risk - acute and chronic events</v>
          </cell>
          <cell r="H416">
            <v>3714848.3399999989</v>
          </cell>
          <cell r="I416">
            <v>397011246.50000006</v>
          </cell>
          <cell r="J416">
            <v>27157.604952000002</v>
          </cell>
          <cell r="K416">
            <v>106.8714548115308</v>
          </cell>
          <cell r="L416" t="str">
            <v>X</v>
          </cell>
          <cell r="M416">
            <v>2</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
      <sheetName val="WSS_misc"/>
      <sheetName val="Main"/>
      <sheetName val="CSA_SCBC"/>
      <sheetName val="Bonds"/>
      <sheetName val="DEALS"/>
      <sheetName val="SWAP_LEG"/>
      <sheetName val="CASHFLOW"/>
      <sheetName val="NPV"/>
      <sheetName val="SubsColl"/>
      <sheetName val="Deal_Bond_BENCH"/>
      <sheetName val="Deal_Bond_FIXED"/>
      <sheetName val="Deal_Bond_FLOAT"/>
      <sheetName val="Deal_Bond_MIXED"/>
      <sheetName val="Deal_REPO"/>
      <sheetName val="Deal_REPO_COLLATERAL"/>
      <sheetName val="Deal_Term_Dep_Csa"/>
      <sheetName val="Deal_Swaps"/>
      <sheetName val="Deal_Swap_Legs"/>
      <sheetName val="Deal_FX_Pay"/>
      <sheetName val="Deal_FX_Receive"/>
      <sheetName val="SOB_Cashflows"/>
      <sheetName val="Deal_Swap_Coll"/>
      <sheetName val="NPV_Risk_OffB_A"/>
      <sheetName val="NPV_Risk_OffB_L"/>
      <sheetName val="NPV_Risk_Liab"/>
      <sheetName val="NPV_Risk_SubsColl"/>
      <sheetName val="NPV_Risk_Hyp_Loans_Sob"/>
      <sheetName val="NPV_Risk_Hyp_Loans_NoSob"/>
      <sheetName val="Instruments"/>
      <sheetName val="Deal_Swaps_Pay"/>
      <sheetName val="Deal_Swaps_Receive"/>
      <sheetName val="LEI_code"/>
      <sheetName val="Rapportmappning"/>
      <sheetName val="FK_Field"/>
      <sheetName val="FK_Settings"/>
      <sheetName val="Main_old"/>
    </sheetNames>
    <sheetDataSet>
      <sheetData sheetId="0">
        <row r="21">
          <cell r="C21">
            <v>422</v>
          </cell>
        </row>
        <row r="22">
          <cell r="C22">
            <v>25</v>
          </cell>
        </row>
        <row r="23">
          <cell r="C23">
            <v>44</v>
          </cell>
        </row>
        <row r="24">
          <cell r="C24">
            <v>2</v>
          </cell>
        </row>
        <row r="25">
          <cell r="C25">
            <v>8</v>
          </cell>
        </row>
        <row r="26">
          <cell r="C26">
            <v>0</v>
          </cell>
        </row>
        <row r="27">
          <cell r="C27">
            <v>11</v>
          </cell>
        </row>
        <row r="28">
          <cell r="C28">
            <v>350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Key_fig"/>
      <sheetName val="FK_Rapp_Key"/>
      <sheetName val="FK_Rapp_Cash"/>
      <sheetName val="FK_Balance"/>
      <sheetName val="LP_Cash"/>
      <sheetName val="BankHoliday"/>
      <sheetName val="Fix_EUR"/>
      <sheetName val="Fix_GBP"/>
      <sheetName val="Fix_USD"/>
      <sheetName val="RMBS"/>
      <sheetName val="FK_Yield"/>
      <sheetName val="Original_Balance"/>
      <sheetName val="RMBS_Flow_LCR"/>
      <sheetName val="Flow_File"/>
      <sheetName val="Hist_FX"/>
      <sheetName val="Tågordning"/>
      <sheetName val="LP_Amo_just"/>
      <sheetName val="ABV_Corr_FK"/>
      <sheetName val="ABV_Corr_FK_Hist"/>
      <sheetName val="Analys_I_Hist"/>
      <sheetName val="Analys_I"/>
      <sheetName val="Analys_II"/>
      <sheetName val="WA_Maturity"/>
      <sheetName val="Calc_WA_M"/>
      <sheetName val="Next_Paym"/>
      <sheetName val="Beg_Balance_RMBS"/>
      <sheetName val="Main"/>
      <sheetName val="Calc_ABV"/>
      <sheetName val="Sum_ABV_Lin"/>
      <sheetName val="Sum_ABV_Zero"/>
      <sheetName val="XS0299266972"/>
      <sheetName val="XS0305933839"/>
      <sheetName val="XS0291457504"/>
      <sheetName val="XS0304484057"/>
      <sheetName val="XS0302806012"/>
      <sheetName val="XS0302448187"/>
      <sheetName val="XS0302449078"/>
      <sheetName val="XS0302592208"/>
      <sheetName val="ES0312300017"/>
      <sheetName val="ES0312344015"/>
      <sheetName val="ES0313270011"/>
      <sheetName val="ES0382746016"/>
      <sheetName val="ES0347565006_x"/>
      <sheetName val="ES0345671012"/>
      <sheetName val="ES0345672010"/>
      <sheetName val="ES0347854004"/>
      <sheetName val="ES0347783005"/>
      <sheetName val="ES0349044000"/>
      <sheetName val="ES0370154009_x"/>
      <sheetName val="ES0374274019"/>
      <sheetName val="ES0377954013"/>
      <sheetName val="ES0377994019"/>
      <sheetName val="ES0377966009"/>
      <sheetName val="ES0377955002"/>
      <sheetName val="ES0338452008_x"/>
      <sheetName val="ES0338453014_x"/>
      <sheetName val="ES0338453022"/>
      <sheetName val="ES0337985016"/>
      <sheetName val="ES0338341003_x"/>
      <sheetName val="ES0380957003"/>
      <sheetName val="XS0273274869"/>
      <sheetName val="US041239AS39"/>
      <sheetName val="XS0277508692"/>
      <sheetName val="XS0304469256"/>
      <sheetName val="XS0304482861"/>
      <sheetName val="XS0256208363"/>
      <sheetName val="XS0267362266"/>
      <sheetName val="XS0274289759"/>
      <sheetName val="XS0312388548"/>
      <sheetName val="XS0302999734"/>
      <sheetName val="XS0273840305"/>
      <sheetName val="XS0302999064"/>
      <sheetName val="XS0302983068"/>
      <sheetName val="XS0302983498"/>
      <sheetName val="XS0312953861"/>
      <sheetName val="XS0312954083"/>
      <sheetName val="XS0254003725"/>
      <sheetName val="US71419XAG88"/>
      <sheetName val="XS0220349368"/>
      <sheetName val="XS0270510653"/>
      <sheetName val="XS0288090342"/>
      <sheetName val="Cash_Fixing_Granite"/>
      <sheetName val="CashFlowGranm"/>
      <sheetName val="XS0267967924"/>
      <sheetName val="US38741YCD94"/>
      <sheetName val="XS0275944766"/>
      <sheetName val="XS0298974840"/>
      <sheetName val="XS0298980060"/>
      <sheetName val="XS0252421499"/>
      <sheetName val="XS0240602929"/>
      <sheetName val="IT0004180268"/>
      <sheetName val="XS0276517710"/>
      <sheetName val="XS0275035789"/>
      <sheetName val="XS0131470196"/>
      <sheetName val="XS0139348519"/>
      <sheetName val="XS0256323972"/>
      <sheetName val="XS0291663820"/>
      <sheetName val="XS0283474723"/>
      <sheetName val="XS0213557555"/>
      <sheetName val="XS0246672355"/>
      <sheetName val="XS0271028838"/>
      <sheetName val="XS0243911756"/>
      <sheetName val="XS0252740088"/>
      <sheetName val="CPR_Calc"/>
      <sheetName val="XS0168101425"/>
      <sheetName val="XS0275492683"/>
      <sheetName val="MALL"/>
      <sheetName val="ES0338341003"/>
      <sheetName val="ES0338453014"/>
      <sheetName val="ES0370154009"/>
      <sheetName val="ES0338452008"/>
      <sheetName val="ES0347565006_2"/>
      <sheetName val="ES0347565006"/>
      <sheetName val="XS0267967924_x"/>
      <sheetName val="US38741YCD94_x"/>
      <sheetName val="XS0275944766_x"/>
      <sheetName val="XS0298974840_x"/>
      <sheetName val="XS0298980060_x"/>
      <sheetName val="XS0252421499_x"/>
      <sheetName val="XS0240602929_x"/>
      <sheetName val="FK_ES0338453022"/>
      <sheetName val="Summary"/>
      <sheetName val="Spain_CPR"/>
      <sheetName val="FlowFile"/>
      <sheetName val="Sum_Amount"/>
      <sheetName val="LP_Amortisations"/>
      <sheetName val="Parameters"/>
      <sheetName val="Flow_test"/>
      <sheetName val="Constant Yield Method "/>
      <sheetName val="Yield"/>
      <sheetName val="Yield_Hist"/>
      <sheetName val="Yield_FK"/>
      <sheetName val="Sheet1"/>
      <sheetName val="Amorteringar_121130_RMBS_FK_BL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
          <cell r="C6">
            <v>41243</v>
          </cell>
        </row>
        <row r="7">
          <cell r="C7">
            <v>41243</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umerations"/>
      <sheetName val="A 00.01"/>
      <sheetName val="F 32.01"/>
      <sheetName val="F 32.02.a"/>
      <sheetName val="F 32.02.b"/>
      <sheetName val="F 32.03.a"/>
      <sheetName val="F 32.03.b"/>
      <sheetName val="F 32.04.a"/>
      <sheetName val="F 32.04.b"/>
      <sheetName val="F 33.00.a"/>
      <sheetName val="F 33.00.b"/>
      <sheetName val="F 34.00.a"/>
      <sheetName val="F 34.00.b"/>
      <sheetName val="F 34.00.c (UAE Dirham)"/>
      <sheetName val="F 34.00.c (Afghani)"/>
      <sheetName val="F 34.00.c (Lek)"/>
      <sheetName val="F 34.00.c (Armenian Dram)"/>
      <sheetName val="F 34.00.c (Netherlands Antillea"/>
      <sheetName val="F 34.00.c (Kwanza)"/>
      <sheetName val="F 34.00.c (Argentine Peso)"/>
      <sheetName val="F 34.00.c (Australian Dollar)"/>
      <sheetName val="F 34.00.c (Aruban Florin)"/>
      <sheetName val="F 34.00.c (Azerbaijanian Manat)"/>
      <sheetName val="F 34.00.c (Convertible Mark)"/>
      <sheetName val="F 34.00.c (Barbados Dollar)"/>
      <sheetName val="F 34.00.c (Taka)"/>
      <sheetName val="F 34.00.c (Bulgarian Lev)"/>
      <sheetName val="F 34.00.c (Bahraini Dinar)"/>
      <sheetName val="F 34.00.c (Burundi Franc)"/>
      <sheetName val="F 34.00.c (Bermudian Dollar)"/>
      <sheetName val="F 34.00.c (Brunei Dollar)"/>
      <sheetName val="F 34.00.c (Boliviano)"/>
      <sheetName val="F 34.00.c (Mvdol)"/>
      <sheetName val="F 34.00.c (Brazilian Real)"/>
      <sheetName val="F 34.00.c (Bahamian Dollar)"/>
      <sheetName val="F 34.00.c (Ngultrum)"/>
      <sheetName val="F 34.00.c (Pula)"/>
      <sheetName val="F 34.00.c (Belarussian Ruble)"/>
      <sheetName val="F 34.00.c (Belize Dollar)"/>
      <sheetName val="F 34.00.c (Canadian Dollar)"/>
      <sheetName val="F 34.00.c (Congolese Franc)"/>
      <sheetName val="F 34.00.c (WIR Euro)"/>
      <sheetName val="F 34.00.c (Swiss Franc)"/>
      <sheetName val="F 34.00.c (WIR Franc)"/>
      <sheetName val="F 34.00.c (Unidades de fomento)"/>
      <sheetName val="F 34.00.c (Chilean Peso)"/>
      <sheetName val="F 34.00.c (Yuan Renminbi)"/>
      <sheetName val="F 34.00.c (Colombian Peso)"/>
      <sheetName val="F 34.00.c (Unidad de Valor Real"/>
      <sheetName val="F 34.00.c (Costa Rican Colon)"/>
      <sheetName val="F 34.00.c (Peso Convertible)"/>
      <sheetName val="F 34.00.c (Cuban Peso)"/>
      <sheetName val="F 34.00.c (Cape Verde Escudo)"/>
      <sheetName val="F 34.00.c (Czech Koruna)"/>
      <sheetName val="F 34.00.c (Djibouti Franc)"/>
      <sheetName val="F 34.00.c (Danish Krone)"/>
      <sheetName val="F 34.00.c (Dominican Peso)"/>
      <sheetName val="F 34.00.c (Algerian Dinar)"/>
      <sheetName val="F 34.00.c (Egyptian Pound)"/>
      <sheetName val="F 34.00.c (Nakfa)"/>
      <sheetName val="F 34.00.c (Ethiopian Birr)"/>
      <sheetName val="F 34.00.c (Euro)"/>
      <sheetName val="F 34.00.c (Fiji Dollar)"/>
      <sheetName val="F 34.00.c (Falkland Islands Pou"/>
      <sheetName val="F 34.00.c (Pound Sterling)"/>
      <sheetName val="F 34.00.c (Lari)"/>
      <sheetName val="F 34.00.c (Ghana Cedi)"/>
      <sheetName val="F 34.00.c (Gibraltar Pound)"/>
      <sheetName val="F 34.00.c (Dalasi)"/>
      <sheetName val="F 34.00.c (Guinea Franc)"/>
      <sheetName val="F 34.00.c (Quetzal)"/>
      <sheetName val="F 34.00.c (Guyana Dollar)"/>
      <sheetName val="F 34.00.c (Hong Kong Dollar)"/>
      <sheetName val="F 34.00.c (Lempira)"/>
      <sheetName val="F 34.00.c (Croatian Kuna)"/>
      <sheetName val="F 34.00.c (Gourde)"/>
      <sheetName val="F 34.00.c (Forint)"/>
      <sheetName val="F 34.00.c (Rupiah)"/>
      <sheetName val="F 34.00.c (New Israeli Sheqel)"/>
      <sheetName val="F 34.00.c (Indian Rupee)"/>
      <sheetName val="F 34.00.c (Iraqi Dinar)"/>
      <sheetName val="F 34.00.c (Iranian Rial)"/>
      <sheetName val="F 34.00.c (Iceland Krona)"/>
      <sheetName val="F 34.00.c (Jamaican Dollar)"/>
      <sheetName val="F 34.00.c (Jordanian Dinar)"/>
      <sheetName val="F 34.00.c (Yen)"/>
      <sheetName val="F 34.00.c (Kenyan Shilling)"/>
      <sheetName val="F 34.00.c (Som)"/>
      <sheetName val="F 34.00.c (Riel)"/>
      <sheetName val="F 34.00.c (Comoro Franc)"/>
      <sheetName val="F 34.00.c (North Korean Won)"/>
      <sheetName val="F 34.00.c (Won)"/>
      <sheetName val="F 34.00.c (Kuwaiti Dinar)"/>
      <sheetName val="F 34.00.c (Cayman Islands Dolla"/>
      <sheetName val="F 34.00.c (Tenge)"/>
      <sheetName val="F 34.00.c (Kip)"/>
      <sheetName val="F 34.00.c (Lebanese Pound)"/>
      <sheetName val="F 34.00.c (Sri Lanka Rupee)"/>
      <sheetName val="F 34.00.c (Liberian Dollar)"/>
      <sheetName val="F 34.00.c (Loti)"/>
      <sheetName val="F 34.00.c (Lithuanian Litas)"/>
      <sheetName val="F 34.00.c (Latvian Lats)"/>
      <sheetName val="F 34.00.c (Libyan Dinar)"/>
      <sheetName val="F 34.00.c (Moroccan Dirham)"/>
      <sheetName val="F 34.00.c (Moldovan Leu)"/>
      <sheetName val="F 34.00.c (Malagasy Ariary)"/>
      <sheetName val="F 34.00.c (Denar)"/>
      <sheetName val="F 34.00.c (Kyat)"/>
      <sheetName val="F 34.00.c (Tugrik)"/>
      <sheetName val="F 34.00.c (Pataca)"/>
      <sheetName val="F 34.00.c (Ouguiya)"/>
      <sheetName val="F 34.00.c (Mauritius Rupee)"/>
      <sheetName val="F 34.00.c (Rufiyaa)"/>
      <sheetName val="F 34.00.c (Kwacha)"/>
      <sheetName val="F 34.00.c (Mexican Peso)"/>
      <sheetName val="F 34.00.c (Malaysian Ringgit)"/>
      <sheetName val="F 34.00.c (Mozambique Metical)"/>
      <sheetName val="F 34.00.c (Namibia Dollar)"/>
      <sheetName val="F 34.00.c (Naira)"/>
      <sheetName val="F 34.00.c (Cordoba Oro)"/>
      <sheetName val="F 34.00.c (Norwegian Krone)"/>
      <sheetName val="F 34.00.c (Nepalese Rupee)"/>
      <sheetName val="F 34.00.c (New Zealand Dollar)"/>
      <sheetName val="F 34.00.c (Rial Omani)"/>
      <sheetName val="F 34.00.c (Balboa)"/>
      <sheetName val="F 34.00.c (Nuevo Sol)"/>
      <sheetName val="F 34.00.c (Kina)"/>
      <sheetName val="F 34.00.c (Philippine Peso)"/>
      <sheetName val="F 34.00.c (Pakistan Rupee)"/>
      <sheetName val="F 34.00.c (Zloty)"/>
      <sheetName val="F 34.00.c (Guarani)"/>
      <sheetName val="F 34.00.c (Qatari Rial)"/>
      <sheetName val="F 34.00.c (New Romanian Leu)"/>
      <sheetName val="F 34.00.c (Serbian Dinar)"/>
      <sheetName val="F 34.00.c (Russian Ruble)"/>
      <sheetName val="F 34.00.c (Rwanda Franc)"/>
      <sheetName val="F 34.00.c (Saudi Riyal)"/>
      <sheetName val="F 34.00.c (Solomon Islands Doll"/>
      <sheetName val="F 34.00.c (Seychelles Rupee)"/>
      <sheetName val="F 34.00.c (Sudanese Pound)"/>
      <sheetName val="F 34.00.c (Swedish Krona)"/>
      <sheetName val="F 34.00.c (Singapore Dollar)"/>
      <sheetName val="F 34.00.c (Saint Helena Pound)"/>
      <sheetName val="F 34.00.c (Leone)"/>
      <sheetName val="F 34.00.c (Somali Shilling)"/>
      <sheetName val="F 34.00.c (Surinam Dollar)"/>
      <sheetName val="F 34.00.c (South Sudanese Pound"/>
      <sheetName val="F 34.00.c (Dobra)"/>
      <sheetName val="F 34.00.c (El Salvador Colon)"/>
      <sheetName val="F 34.00.c (Syrian Pound)"/>
      <sheetName val="F 34.00.c (Lilangeni)"/>
      <sheetName val="F 34.00.c (Baht)"/>
      <sheetName val="F 34.00.c (Somoni)"/>
      <sheetName val="F 34.00.c (Turkmenistan New Man"/>
      <sheetName val="F 34.00.c (Tunisian Dinar)"/>
      <sheetName val="F 34.00.c (Pa’anga)"/>
      <sheetName val="F 34.00.c (Turkish Lira)"/>
      <sheetName val="F 34.00.c (Trinidad and Tobago "/>
      <sheetName val="F 34.00.c (New Taiwan Dollar)"/>
      <sheetName val="F 34.00.c (Tanzanian Shilling)"/>
      <sheetName val="F 34.00.c (Hryvnia)"/>
      <sheetName val="F 34.00.c (Uganda Shilling)"/>
      <sheetName val="F 34.00.c (US Dollar)"/>
      <sheetName val="F 34.00.c (Uruguay Peso en Unid"/>
      <sheetName val="F 34.00.c (Peso Uruguayo)"/>
      <sheetName val="F 34.00.c (Uzbekistan Sum)"/>
      <sheetName val="F 34.00.c (Bolivar)"/>
      <sheetName val="F 34.00.c (Dong)"/>
      <sheetName val="F 34.00.c (Vatu)"/>
      <sheetName val="F 34.00.c (Tala)"/>
      <sheetName val="F 34.00.c (East Caribbean Dolla"/>
      <sheetName val="F 34.00.c (Yemeni Rial)"/>
      <sheetName val="F 34.00.c (Rand)"/>
      <sheetName val="F 34.00.c (Zambian Kwacha)"/>
      <sheetName val="F 34.00.c (Zimbabwe Dollar)"/>
      <sheetName val="F 34.00.c (Other Currency (open"/>
      <sheetName val="Ref_box"/>
      <sheetName val="Asset encumbrance templates&quot;36&quot;"/>
      <sheetName val="F 36.01.a"/>
      <sheetName val="F 36.01.b"/>
      <sheetName val="F 36.01.c"/>
      <sheetName val="F 36.02.a"/>
      <sheetName val="F 36.02.b"/>
      <sheetName val="F 36.02.c"/>
    </sheetNames>
    <sheetDataSet>
      <sheetData sheetId="0">
        <row r="1">
          <cell r="A1" t="str">
            <v>IFRS</v>
          </cell>
        </row>
        <row r="2">
          <cell r="A2" t="str">
            <v>National GAAP</v>
          </cell>
        </row>
        <row r="3">
          <cell r="A3" t="str">
            <v>Consolidated</v>
          </cell>
        </row>
        <row r="4">
          <cell r="A4" t="str">
            <v>Individual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Prem_Indata"/>
      <sheetName val="FK_Swap_Indata"/>
      <sheetName val="Sheet2"/>
      <sheetName val="Sheet3"/>
      <sheetName val="Sheet4"/>
      <sheetName val="Sheet5"/>
      <sheetName val="Sheet6"/>
      <sheetName val="Sheet7"/>
      <sheetName val="Sheet8"/>
    </sheetNames>
    <sheetDataSet>
      <sheetData sheetId="0" refreshError="1">
        <row r="14">
          <cell r="A14" t="str">
            <v>FixFloat</v>
          </cell>
          <cell r="B14" t="str">
            <v>Price</v>
          </cell>
          <cell r="C14" t="str">
            <v>TransNo</v>
          </cell>
          <cell r="D14" t="str">
            <v>EmtnId</v>
          </cell>
          <cell r="E14" t="str">
            <v>ValueDate</v>
          </cell>
          <cell r="F14" t="str">
            <v>MaturityDate</v>
          </cell>
          <cell r="G14" t="str">
            <v>NomAmount</v>
          </cell>
          <cell r="H14" t="str">
            <v>Curr</v>
          </cell>
          <cell r="I14" t="str">
            <v>FXRate</v>
          </cell>
          <cell r="J14" t="str">
            <v>Coupon</v>
          </cell>
          <cell r="K14" t="str">
            <v>DealRate</v>
          </cell>
          <cell r="L14" t="str">
            <v>CoupYear</v>
          </cell>
          <cell r="M14" t="str">
            <v>DateBasis</v>
          </cell>
          <cell r="N14" t="str">
            <v>DateBasisCode</v>
          </cell>
          <cell r="O14" t="str">
            <v>BookRate</v>
          </cell>
          <cell r="P14" t="str">
            <v>UpFrontFee</v>
          </cell>
          <cell r="Q14" t="str">
            <v>PricValueDate</v>
          </cell>
          <cell r="R14" t="str">
            <v>PricReValueDate</v>
          </cell>
          <cell r="S14" t="str">
            <v>PriceRounded</v>
          </cell>
          <cell r="T14" t="str">
            <v>OrignCurrAmo</v>
          </cell>
          <cell r="U14" t="str">
            <v>BookCurrAmo</v>
          </cell>
          <cell r="V14" t="str">
            <v>FXGainLoss</v>
          </cell>
        </row>
        <row r="15">
          <cell r="A15" t="str">
            <v>FLOAT</v>
          </cell>
          <cell r="B15">
            <v>99.9</v>
          </cell>
          <cell r="C15">
            <v>56761</v>
          </cell>
          <cell r="D15">
            <v>6379</v>
          </cell>
          <cell r="E15">
            <v>38051</v>
          </cell>
          <cell r="F15">
            <v>39877</v>
          </cell>
          <cell r="G15">
            <v>20000000</v>
          </cell>
          <cell r="H15" t="str">
            <v>USD</v>
          </cell>
          <cell r="I15">
            <v>7.407</v>
          </cell>
          <cell r="L15">
            <v>4</v>
          </cell>
          <cell r="M15" t="str">
            <v>actual/360</v>
          </cell>
          <cell r="N15">
            <v>2</v>
          </cell>
          <cell r="O15">
            <v>7.0997000000000003</v>
          </cell>
          <cell r="P15">
            <v>-19999.999999996275</v>
          </cell>
          <cell r="T15">
            <v>-4611.1719605686922</v>
          </cell>
          <cell r="U15">
            <v>-32737.937568449546</v>
          </cell>
          <cell r="V15">
            <v>-1417.0131434827576</v>
          </cell>
        </row>
        <row r="16">
          <cell r="A16" t="str">
            <v>FLOAT</v>
          </cell>
          <cell r="B16">
            <v>99.99</v>
          </cell>
          <cell r="C16">
            <v>526643</v>
          </cell>
          <cell r="D16">
            <v>6412</v>
          </cell>
          <cell r="E16">
            <v>38372</v>
          </cell>
          <cell r="F16">
            <v>38737</v>
          </cell>
          <cell r="G16">
            <v>100000000</v>
          </cell>
          <cell r="H16" t="str">
            <v>USD</v>
          </cell>
          <cell r="I16">
            <v>6.8943000000000003</v>
          </cell>
          <cell r="L16">
            <v>4</v>
          </cell>
          <cell r="M16" t="str">
            <v>actual/360</v>
          </cell>
          <cell r="N16">
            <v>2</v>
          </cell>
          <cell r="O16">
            <v>7.0997000000000003</v>
          </cell>
          <cell r="P16">
            <v>-10000.000000014901</v>
          </cell>
          <cell r="T16">
            <v>-2739.7260274013424</v>
          </cell>
          <cell r="U16">
            <v>-19451.232876741313</v>
          </cell>
          <cell r="V16">
            <v>562.73972602823585</v>
          </cell>
        </row>
        <row r="17">
          <cell r="A17" t="str">
            <v>FIX</v>
          </cell>
          <cell r="C17">
            <v>2631</v>
          </cell>
          <cell r="D17">
            <v>2107</v>
          </cell>
          <cell r="E17">
            <v>37895</v>
          </cell>
          <cell r="F17">
            <v>38719</v>
          </cell>
          <cell r="G17">
            <v>825000000</v>
          </cell>
          <cell r="H17" t="str">
            <v>DKK</v>
          </cell>
          <cell r="I17">
            <v>1.24705</v>
          </cell>
          <cell r="J17">
            <v>0.02</v>
          </cell>
          <cell r="K17">
            <v>3.01471855E-2</v>
          </cell>
          <cell r="L17">
            <v>1</v>
          </cell>
          <cell r="M17" t="str">
            <v>actual/365</v>
          </cell>
          <cell r="N17">
            <v>3</v>
          </cell>
          <cell r="O17">
            <v>1.233379</v>
          </cell>
          <cell r="P17">
            <v>-18034497.296856523</v>
          </cell>
          <cell r="Q17">
            <v>97.814000327653744</v>
          </cell>
          <cell r="R17">
            <v>99.31412911426834</v>
          </cell>
          <cell r="S17">
            <v>99.313999999999993</v>
          </cell>
          <cell r="T17">
            <v>-12374997.296856552</v>
          </cell>
          <cell r="U17">
            <v>-15263061.790999638</v>
          </cell>
          <cell r="V17">
            <v>-169178.5880453258</v>
          </cell>
        </row>
        <row r="18">
          <cell r="A18" t="str">
            <v>FIX</v>
          </cell>
          <cell r="C18">
            <v>2632</v>
          </cell>
          <cell r="D18">
            <v>2107</v>
          </cell>
          <cell r="E18">
            <v>37895</v>
          </cell>
          <cell r="F18">
            <v>38719</v>
          </cell>
          <cell r="G18">
            <v>100000000</v>
          </cell>
          <cell r="H18" t="str">
            <v>DKK</v>
          </cell>
          <cell r="I18">
            <v>1.2464</v>
          </cell>
          <cell r="J18">
            <v>0.02</v>
          </cell>
          <cell r="K18">
            <v>3.0592000000000001E-2</v>
          </cell>
          <cell r="L18">
            <v>1</v>
          </cell>
          <cell r="M18" t="str">
            <v>actual/365</v>
          </cell>
          <cell r="N18">
            <v>3</v>
          </cell>
          <cell r="O18">
            <v>1.233379</v>
          </cell>
          <cell r="P18">
            <v>-2280071.8380207419</v>
          </cell>
          <cell r="Q18">
            <v>97.719928161979254</v>
          </cell>
          <cell r="R18">
            <v>99.284650071714964</v>
          </cell>
          <cell r="S18">
            <v>99.284999999999997</v>
          </cell>
          <cell r="T18">
            <v>-1565071.8380207422</v>
          </cell>
          <cell r="U18">
            <v>-1930326.7385061849</v>
          </cell>
          <cell r="V18">
            <v>-20378.800402868004</v>
          </cell>
        </row>
        <row r="19">
          <cell r="A19" t="str">
            <v>FIX</v>
          </cell>
          <cell r="C19">
            <v>647168</v>
          </cell>
          <cell r="D19">
            <v>6417</v>
          </cell>
          <cell r="E19">
            <v>38454</v>
          </cell>
          <cell r="F19">
            <v>41730</v>
          </cell>
          <cell r="G19">
            <v>200000000</v>
          </cell>
          <cell r="H19" t="str">
            <v>SEK</v>
          </cell>
          <cell r="I19">
            <v>1</v>
          </cell>
          <cell r="J19">
            <v>0</v>
          </cell>
          <cell r="K19">
            <v>5.9702000000000002E-3</v>
          </cell>
          <cell r="L19">
            <v>1</v>
          </cell>
          <cell r="M19" t="str">
            <v>30E/360</v>
          </cell>
          <cell r="N19">
            <v>4</v>
          </cell>
          <cell r="O19">
            <v>1</v>
          </cell>
          <cell r="P19">
            <v>-10397987.127307117</v>
          </cell>
          <cell r="Q19">
            <v>94.801006436346441</v>
          </cell>
          <cell r="R19">
            <v>94.829225543125176</v>
          </cell>
          <cell r="S19">
            <v>94.828999999999994</v>
          </cell>
          <cell r="T19">
            <v>-55987.127307105315</v>
          </cell>
          <cell r="U19">
            <v>-55987.127307105315</v>
          </cell>
          <cell r="V19">
            <v>0</v>
          </cell>
        </row>
        <row r="20">
          <cell r="A20" t="str">
            <v>FIX</v>
          </cell>
          <cell r="C20">
            <v>1655</v>
          </cell>
          <cell r="D20">
            <v>118</v>
          </cell>
          <cell r="E20">
            <v>36034</v>
          </cell>
          <cell r="F20">
            <v>39799</v>
          </cell>
          <cell r="G20">
            <v>100000000</v>
          </cell>
          <cell r="H20" t="str">
            <v>SEK</v>
          </cell>
          <cell r="I20">
            <v>1</v>
          </cell>
          <cell r="J20">
            <v>5.5E-2</v>
          </cell>
          <cell r="K20">
            <v>5.3350000000000002E-2</v>
          </cell>
          <cell r="L20">
            <v>1</v>
          </cell>
          <cell r="M20" t="str">
            <v>30E/360</v>
          </cell>
          <cell r="N20">
            <v>4</v>
          </cell>
          <cell r="O20">
            <v>1</v>
          </cell>
          <cell r="P20">
            <v>1252158.8946709186</v>
          </cell>
          <cell r="Q20">
            <v>101.25215889467091</v>
          </cell>
          <cell r="R20">
            <v>100.49863141686184</v>
          </cell>
          <cell r="S20">
            <v>100.499</v>
          </cell>
          <cell r="T20">
            <v>753158.89467091777</v>
          </cell>
          <cell r="U20">
            <v>753158.89467091777</v>
          </cell>
          <cell r="V20">
            <v>0</v>
          </cell>
        </row>
        <row r="21">
          <cell r="A21" t="str">
            <v>FIX</v>
          </cell>
          <cell r="C21">
            <v>1656</v>
          </cell>
          <cell r="D21">
            <v>118</v>
          </cell>
          <cell r="E21">
            <v>36035</v>
          </cell>
          <cell r="F21">
            <v>39799</v>
          </cell>
          <cell r="G21">
            <v>100000000</v>
          </cell>
          <cell r="H21" t="str">
            <v>SEK</v>
          </cell>
          <cell r="I21">
            <v>1</v>
          </cell>
          <cell r="J21">
            <v>5.5E-2</v>
          </cell>
          <cell r="K21">
            <v>5.6649999999999999E-2</v>
          </cell>
          <cell r="L21">
            <v>1</v>
          </cell>
          <cell r="M21" t="str">
            <v>30E/360</v>
          </cell>
          <cell r="N21">
            <v>4</v>
          </cell>
          <cell r="O21">
            <v>1</v>
          </cell>
          <cell r="P21">
            <v>-1293802.7142795175</v>
          </cell>
          <cell r="Q21">
            <v>98.706197285720478</v>
          </cell>
          <cell r="R21">
            <v>99.436682720153257</v>
          </cell>
          <cell r="S21">
            <v>99.436999999999998</v>
          </cell>
          <cell r="T21">
            <v>-730802.71427951974</v>
          </cell>
          <cell r="U21">
            <v>-730802.71427951974</v>
          </cell>
          <cell r="V21">
            <v>0</v>
          </cell>
        </row>
        <row r="22">
          <cell r="A22" t="str">
            <v>FIX</v>
          </cell>
          <cell r="C22">
            <v>1657</v>
          </cell>
          <cell r="D22">
            <v>118</v>
          </cell>
          <cell r="E22">
            <v>36035</v>
          </cell>
          <cell r="F22">
            <v>39799</v>
          </cell>
          <cell r="G22">
            <v>50000000</v>
          </cell>
          <cell r="H22" t="str">
            <v>SEK</v>
          </cell>
          <cell r="I22">
            <v>1</v>
          </cell>
          <cell r="J22">
            <v>5.5E-2</v>
          </cell>
          <cell r="K22">
            <v>5.6500000000000002E-2</v>
          </cell>
          <cell r="L22">
            <v>1</v>
          </cell>
          <cell r="M22" t="str">
            <v>30E/360</v>
          </cell>
          <cell r="N22">
            <v>4</v>
          </cell>
          <cell r="O22">
            <v>1</v>
          </cell>
          <cell r="P22">
            <v>-589931.13267607987</v>
          </cell>
          <cell r="Q22">
            <v>98.820137734647844</v>
          </cell>
          <cell r="R22">
            <v>99.484628574496199</v>
          </cell>
          <cell r="S22">
            <v>99.484999999999999</v>
          </cell>
          <cell r="T22">
            <v>-332431.13267607783</v>
          </cell>
          <cell r="U22">
            <v>-332431.13267607783</v>
          </cell>
          <cell r="V22">
            <v>0</v>
          </cell>
        </row>
        <row r="23">
          <cell r="A23" t="str">
            <v>FIX</v>
          </cell>
          <cell r="C23">
            <v>1663</v>
          </cell>
          <cell r="D23">
            <v>118</v>
          </cell>
          <cell r="E23">
            <v>36059</v>
          </cell>
          <cell r="F23">
            <v>39799</v>
          </cell>
          <cell r="G23">
            <v>100000000</v>
          </cell>
          <cell r="H23" t="str">
            <v>SEK</v>
          </cell>
          <cell r="I23">
            <v>1</v>
          </cell>
          <cell r="J23">
            <v>5.5E-2</v>
          </cell>
          <cell r="K23">
            <v>5.5050000000000002E-2</v>
          </cell>
          <cell r="L23">
            <v>1</v>
          </cell>
          <cell r="M23" t="str">
            <v>30E/360</v>
          </cell>
          <cell r="N23">
            <v>4</v>
          </cell>
          <cell r="O23">
            <v>1</v>
          </cell>
          <cell r="P23">
            <v>-65273.420317679644</v>
          </cell>
          <cell r="Q23">
            <v>99.934726579682319</v>
          </cell>
          <cell r="R23">
            <v>99.949693918234217</v>
          </cell>
          <cell r="S23">
            <v>99.95</v>
          </cell>
          <cell r="T23">
            <v>-15273.420317683418</v>
          </cell>
          <cell r="U23">
            <v>-15273.420317683418</v>
          </cell>
          <cell r="V23">
            <v>0</v>
          </cell>
        </row>
        <row r="24">
          <cell r="A24" t="str">
            <v>FIX</v>
          </cell>
          <cell r="C24">
            <v>1664</v>
          </cell>
          <cell r="D24">
            <v>118</v>
          </cell>
          <cell r="E24">
            <v>36059</v>
          </cell>
          <cell r="F24">
            <v>39799</v>
          </cell>
          <cell r="G24">
            <v>100000000</v>
          </cell>
          <cell r="H24" t="str">
            <v>SEK</v>
          </cell>
          <cell r="I24">
            <v>1</v>
          </cell>
          <cell r="J24">
            <v>5.5E-2</v>
          </cell>
          <cell r="K24">
            <v>5.4949999999999999E-2</v>
          </cell>
          <cell r="L24">
            <v>1</v>
          </cell>
          <cell r="M24" t="str">
            <v>30E/360</v>
          </cell>
          <cell r="N24">
            <v>4</v>
          </cell>
          <cell r="O24">
            <v>1</v>
          </cell>
          <cell r="P24">
            <v>11503.425039723516</v>
          </cell>
          <cell r="Q24">
            <v>100.01150342503972</v>
          </cell>
          <cell r="R24">
            <v>99.981873852594745</v>
          </cell>
          <cell r="S24">
            <v>99.981999999999999</v>
          </cell>
          <cell r="T24">
            <v>29503.425039720809</v>
          </cell>
          <cell r="U24">
            <v>29503.425039720809</v>
          </cell>
          <cell r="V24">
            <v>0</v>
          </cell>
        </row>
        <row r="25">
          <cell r="A25" t="str">
            <v>FIX</v>
          </cell>
          <cell r="C25">
            <v>1667</v>
          </cell>
          <cell r="D25">
            <v>118</v>
          </cell>
          <cell r="E25">
            <v>36063</v>
          </cell>
          <cell r="F25">
            <v>39799</v>
          </cell>
          <cell r="G25">
            <v>100000000</v>
          </cell>
          <cell r="H25" t="str">
            <v>SEK</v>
          </cell>
          <cell r="I25">
            <v>1</v>
          </cell>
          <cell r="J25">
            <v>5.5E-2</v>
          </cell>
          <cell r="K25">
            <v>5.8700000000000002E-2</v>
          </cell>
          <cell r="L25">
            <v>1</v>
          </cell>
          <cell r="M25" t="str">
            <v>30E/360</v>
          </cell>
          <cell r="N25">
            <v>4</v>
          </cell>
          <cell r="O25">
            <v>1</v>
          </cell>
          <cell r="P25">
            <v>-2813812.880127281</v>
          </cell>
          <cell r="Q25">
            <v>97.186187119872713</v>
          </cell>
          <cell r="R25">
            <v>98.784491480676863</v>
          </cell>
          <cell r="S25">
            <v>98.784000000000006</v>
          </cell>
          <cell r="T25">
            <v>-1597812.8801272931</v>
          </cell>
          <cell r="U25">
            <v>-1597812.8801272931</v>
          </cell>
          <cell r="V25">
            <v>0</v>
          </cell>
        </row>
        <row r="26">
          <cell r="A26" t="str">
            <v>FIX</v>
          </cell>
          <cell r="C26">
            <v>1668</v>
          </cell>
          <cell r="D26">
            <v>118</v>
          </cell>
          <cell r="E26">
            <v>36063</v>
          </cell>
          <cell r="F26">
            <v>39799</v>
          </cell>
          <cell r="G26">
            <v>100000000</v>
          </cell>
          <cell r="H26" t="str">
            <v>SEK</v>
          </cell>
          <cell r="I26">
            <v>1</v>
          </cell>
          <cell r="J26">
            <v>5.5E-2</v>
          </cell>
          <cell r="K26">
            <v>5.8749999999999997E-2</v>
          </cell>
          <cell r="L26">
            <v>1</v>
          </cell>
          <cell r="M26" t="str">
            <v>30E/360</v>
          </cell>
          <cell r="N26">
            <v>4</v>
          </cell>
          <cell r="O26">
            <v>1</v>
          </cell>
          <cell r="P26">
            <v>-2850802.4544208944</v>
          </cell>
          <cell r="Q26">
            <v>97.149197545579099</v>
          </cell>
          <cell r="R26">
            <v>98.768655541908302</v>
          </cell>
          <cell r="S26">
            <v>98.769000000000005</v>
          </cell>
          <cell r="T26">
            <v>-1619802.4544209063</v>
          </cell>
          <cell r="U26">
            <v>-1619802.4544209063</v>
          </cell>
          <cell r="V26">
            <v>0</v>
          </cell>
        </row>
        <row r="27">
          <cell r="A27" t="str">
            <v>FIX</v>
          </cell>
          <cell r="C27">
            <v>1670</v>
          </cell>
          <cell r="D27">
            <v>118</v>
          </cell>
          <cell r="E27">
            <v>36075</v>
          </cell>
          <cell r="F27">
            <v>39799</v>
          </cell>
          <cell r="G27">
            <v>100000000</v>
          </cell>
          <cell r="H27" t="str">
            <v>SEK</v>
          </cell>
          <cell r="I27">
            <v>1</v>
          </cell>
          <cell r="J27">
            <v>5.5E-2</v>
          </cell>
          <cell r="K27">
            <v>5.6050000000000003E-2</v>
          </cell>
          <cell r="L27">
            <v>1</v>
          </cell>
          <cell r="M27" t="str">
            <v>30E/360</v>
          </cell>
          <cell r="N27">
            <v>4</v>
          </cell>
          <cell r="O27">
            <v>1</v>
          </cell>
          <cell r="P27">
            <v>-822554.08552467823</v>
          </cell>
          <cell r="Q27">
            <v>99.177445914475314</v>
          </cell>
          <cell r="R27">
            <v>99.628650710762273</v>
          </cell>
          <cell r="S27">
            <v>99.629000000000005</v>
          </cell>
          <cell r="T27">
            <v>-451554.08552469109</v>
          </cell>
          <cell r="U27">
            <v>-451554.08552469109</v>
          </cell>
          <cell r="V27">
            <v>0</v>
          </cell>
        </row>
        <row r="28">
          <cell r="A28" t="str">
            <v>FIX</v>
          </cell>
          <cell r="C28">
            <v>1671</v>
          </cell>
          <cell r="D28">
            <v>118</v>
          </cell>
          <cell r="E28">
            <v>36077</v>
          </cell>
          <cell r="F28">
            <v>39799</v>
          </cell>
          <cell r="G28">
            <v>100000000</v>
          </cell>
          <cell r="H28" t="str">
            <v>SEK</v>
          </cell>
          <cell r="I28">
            <v>1</v>
          </cell>
          <cell r="J28">
            <v>5.5E-2</v>
          </cell>
          <cell r="K28">
            <v>5.6099999999999997E-2</v>
          </cell>
          <cell r="L28">
            <v>1</v>
          </cell>
          <cell r="M28" t="str">
            <v>30E/360</v>
          </cell>
          <cell r="N28">
            <v>4</v>
          </cell>
          <cell r="O28">
            <v>1</v>
          </cell>
          <cell r="P28">
            <v>-859560.1948428899</v>
          </cell>
          <cell r="Q28">
            <v>99.140439805157115</v>
          </cell>
          <cell r="R28">
            <v>99.612634565882828</v>
          </cell>
          <cell r="S28">
            <v>99.613</v>
          </cell>
          <cell r="T28">
            <v>-472560.19484288461</v>
          </cell>
          <cell r="U28">
            <v>-472560.19484288461</v>
          </cell>
          <cell r="V28">
            <v>0</v>
          </cell>
        </row>
        <row r="29">
          <cell r="A29" t="str">
            <v>FIX</v>
          </cell>
          <cell r="C29">
            <v>1672</v>
          </cell>
          <cell r="D29">
            <v>118</v>
          </cell>
          <cell r="E29">
            <v>36077</v>
          </cell>
          <cell r="F29">
            <v>39799</v>
          </cell>
          <cell r="G29">
            <v>100000000</v>
          </cell>
          <cell r="H29" t="str">
            <v>SEK</v>
          </cell>
          <cell r="I29">
            <v>1</v>
          </cell>
          <cell r="J29">
            <v>5.5E-2</v>
          </cell>
          <cell r="K29">
            <v>5.6099999999999997E-2</v>
          </cell>
          <cell r="L29">
            <v>1</v>
          </cell>
          <cell r="M29" t="str">
            <v>30E/360</v>
          </cell>
          <cell r="N29">
            <v>4</v>
          </cell>
          <cell r="O29">
            <v>1</v>
          </cell>
          <cell r="P29">
            <v>-859560.1948428899</v>
          </cell>
          <cell r="Q29">
            <v>99.140439805157115</v>
          </cell>
          <cell r="R29">
            <v>99.612634565882828</v>
          </cell>
          <cell r="S29">
            <v>99.613</v>
          </cell>
          <cell r="T29">
            <v>-472560.19484288461</v>
          </cell>
          <cell r="U29">
            <v>-472560.19484288461</v>
          </cell>
          <cell r="V29">
            <v>0</v>
          </cell>
        </row>
        <row r="30">
          <cell r="A30" t="str">
            <v>FIX</v>
          </cell>
          <cell r="C30">
            <v>1673</v>
          </cell>
          <cell r="D30">
            <v>118</v>
          </cell>
          <cell r="E30">
            <v>36077</v>
          </cell>
          <cell r="F30">
            <v>39799</v>
          </cell>
          <cell r="G30">
            <v>100000000</v>
          </cell>
          <cell r="H30" t="str">
            <v>SEK</v>
          </cell>
          <cell r="I30">
            <v>1</v>
          </cell>
          <cell r="J30">
            <v>5.5E-2</v>
          </cell>
          <cell r="K30">
            <v>5.6149999999999999E-2</v>
          </cell>
          <cell r="L30">
            <v>1</v>
          </cell>
          <cell r="M30" t="str">
            <v>30E/360</v>
          </cell>
          <cell r="N30">
            <v>4</v>
          </cell>
          <cell r="O30">
            <v>1</v>
          </cell>
          <cell r="P30">
            <v>-897387.76621417701</v>
          </cell>
          <cell r="Q30">
            <v>99.10261223378582</v>
          </cell>
          <cell r="R30">
            <v>99.596621844429052</v>
          </cell>
          <cell r="S30">
            <v>99.596999999999994</v>
          </cell>
          <cell r="T30">
            <v>-494387.76621417445</v>
          </cell>
          <cell r="U30">
            <v>-494387.76621417445</v>
          </cell>
          <cell r="V30">
            <v>0</v>
          </cell>
        </row>
        <row r="31">
          <cell r="A31" t="str">
            <v>FIX</v>
          </cell>
          <cell r="C31">
            <v>1674</v>
          </cell>
          <cell r="D31">
            <v>118</v>
          </cell>
          <cell r="E31">
            <v>36077</v>
          </cell>
          <cell r="F31">
            <v>39799</v>
          </cell>
          <cell r="G31">
            <v>100000000</v>
          </cell>
          <cell r="H31" t="str">
            <v>SEK</v>
          </cell>
          <cell r="I31">
            <v>1</v>
          </cell>
          <cell r="J31">
            <v>5.5E-2</v>
          </cell>
          <cell r="K31">
            <v>5.62E-2</v>
          </cell>
          <cell r="L31">
            <v>1</v>
          </cell>
          <cell r="M31" t="str">
            <v>30E/360</v>
          </cell>
          <cell r="N31">
            <v>4</v>
          </cell>
          <cell r="O31">
            <v>1</v>
          </cell>
          <cell r="P31">
            <v>-935196.95653912425</v>
          </cell>
          <cell r="Q31">
            <v>99.06480304346087</v>
          </cell>
          <cell r="R31">
            <v>99.580612545499562</v>
          </cell>
          <cell r="S31">
            <v>99.581000000000003</v>
          </cell>
          <cell r="T31">
            <v>-516196.9565391331</v>
          </cell>
          <cell r="U31">
            <v>-516196.9565391331</v>
          </cell>
          <cell r="V31">
            <v>0</v>
          </cell>
        </row>
        <row r="32">
          <cell r="A32" t="str">
            <v>FIX</v>
          </cell>
          <cell r="C32">
            <v>1675</v>
          </cell>
          <cell r="D32">
            <v>118</v>
          </cell>
          <cell r="E32">
            <v>36077</v>
          </cell>
          <cell r="F32">
            <v>39799</v>
          </cell>
          <cell r="G32">
            <v>100000000</v>
          </cell>
          <cell r="H32" t="str">
            <v>SEK</v>
          </cell>
          <cell r="I32">
            <v>1</v>
          </cell>
          <cell r="J32">
            <v>5.5E-2</v>
          </cell>
          <cell r="K32">
            <v>5.6250000000000001E-2</v>
          </cell>
          <cell r="L32">
            <v>1</v>
          </cell>
          <cell r="M32" t="str">
            <v>30E/360</v>
          </cell>
          <cell r="N32">
            <v>4</v>
          </cell>
          <cell r="O32">
            <v>1</v>
          </cell>
          <cell r="P32">
            <v>-972987.7759681046</v>
          </cell>
          <cell r="Q32">
            <v>99.027012224031893</v>
          </cell>
          <cell r="R32">
            <v>99.564606668193449</v>
          </cell>
          <cell r="S32">
            <v>99.564999999999998</v>
          </cell>
          <cell r="T32">
            <v>-537987.77596810507</v>
          </cell>
          <cell r="U32">
            <v>-537987.77596810507</v>
          </cell>
          <cell r="V32">
            <v>0</v>
          </cell>
        </row>
        <row r="33">
          <cell r="A33" t="str">
            <v>FIX</v>
          </cell>
          <cell r="C33">
            <v>1676</v>
          </cell>
          <cell r="D33">
            <v>118</v>
          </cell>
          <cell r="E33">
            <v>36077</v>
          </cell>
          <cell r="F33">
            <v>39799</v>
          </cell>
          <cell r="G33">
            <v>100000000</v>
          </cell>
          <cell r="H33" t="str">
            <v>SEK</v>
          </cell>
          <cell r="I33">
            <v>1</v>
          </cell>
          <cell r="J33">
            <v>5.5E-2</v>
          </cell>
          <cell r="K33">
            <v>5.6099999999999997E-2</v>
          </cell>
          <cell r="L33">
            <v>1</v>
          </cell>
          <cell r="M33" t="str">
            <v>30E/360</v>
          </cell>
          <cell r="N33">
            <v>4</v>
          </cell>
          <cell r="O33">
            <v>1</v>
          </cell>
          <cell r="P33">
            <v>-859560.1948428899</v>
          </cell>
          <cell r="Q33">
            <v>99.140439805157115</v>
          </cell>
          <cell r="R33">
            <v>99.612634565882828</v>
          </cell>
          <cell r="S33">
            <v>99.613</v>
          </cell>
          <cell r="T33">
            <v>-472560.19484288461</v>
          </cell>
          <cell r="U33">
            <v>-472560.19484288461</v>
          </cell>
          <cell r="V33">
            <v>0</v>
          </cell>
        </row>
        <row r="34">
          <cell r="A34" t="str">
            <v>FIX</v>
          </cell>
          <cell r="C34">
            <v>1677</v>
          </cell>
          <cell r="D34">
            <v>118</v>
          </cell>
          <cell r="E34">
            <v>36077</v>
          </cell>
          <cell r="F34">
            <v>39799</v>
          </cell>
          <cell r="G34">
            <v>100000000</v>
          </cell>
          <cell r="H34" t="str">
            <v>SEK</v>
          </cell>
          <cell r="I34">
            <v>1</v>
          </cell>
          <cell r="J34">
            <v>5.5E-2</v>
          </cell>
          <cell r="K34">
            <v>5.6099999999999997E-2</v>
          </cell>
          <cell r="L34">
            <v>1</v>
          </cell>
          <cell r="M34" t="str">
            <v>30E/360</v>
          </cell>
          <cell r="N34">
            <v>4</v>
          </cell>
          <cell r="O34">
            <v>1</v>
          </cell>
          <cell r="P34">
            <v>-859560.1948428899</v>
          </cell>
          <cell r="Q34">
            <v>99.140439805157115</v>
          </cell>
          <cell r="R34">
            <v>99.612634565882828</v>
          </cell>
          <cell r="S34">
            <v>99.613</v>
          </cell>
          <cell r="T34">
            <v>-472560.19484288461</v>
          </cell>
          <cell r="U34">
            <v>-472560.19484288461</v>
          </cell>
          <cell r="V34">
            <v>0</v>
          </cell>
        </row>
        <row r="35">
          <cell r="A35" t="str">
            <v>FIX</v>
          </cell>
          <cell r="C35">
            <v>1678</v>
          </cell>
          <cell r="D35">
            <v>118</v>
          </cell>
          <cell r="E35">
            <v>36077</v>
          </cell>
          <cell r="F35">
            <v>39799</v>
          </cell>
          <cell r="G35">
            <v>100000000</v>
          </cell>
          <cell r="H35" t="str">
            <v>SEK</v>
          </cell>
          <cell r="I35">
            <v>1</v>
          </cell>
          <cell r="J35">
            <v>5.5E-2</v>
          </cell>
          <cell r="K35">
            <v>5.6099999999999997E-2</v>
          </cell>
          <cell r="L35">
            <v>1</v>
          </cell>
          <cell r="M35" t="str">
            <v>30E/360</v>
          </cell>
          <cell r="N35">
            <v>4</v>
          </cell>
          <cell r="O35">
            <v>1</v>
          </cell>
          <cell r="P35">
            <v>-859560.1948428899</v>
          </cell>
          <cell r="Q35">
            <v>99.140439805157115</v>
          </cell>
          <cell r="R35">
            <v>99.612634565882828</v>
          </cell>
          <cell r="S35">
            <v>99.613</v>
          </cell>
          <cell r="T35">
            <v>-472560.19484288461</v>
          </cell>
          <cell r="U35">
            <v>-472560.19484288461</v>
          </cell>
          <cell r="V35">
            <v>0</v>
          </cell>
        </row>
        <row r="36">
          <cell r="A36" t="str">
            <v>FIX</v>
          </cell>
          <cell r="C36">
            <v>1679</v>
          </cell>
          <cell r="D36">
            <v>118</v>
          </cell>
          <cell r="E36">
            <v>36077</v>
          </cell>
          <cell r="F36">
            <v>39799</v>
          </cell>
          <cell r="G36">
            <v>200000000</v>
          </cell>
          <cell r="H36" t="str">
            <v>SEK</v>
          </cell>
          <cell r="I36">
            <v>1</v>
          </cell>
          <cell r="J36">
            <v>5.5E-2</v>
          </cell>
          <cell r="K36">
            <v>5.6000000000000001E-2</v>
          </cell>
          <cell r="L36">
            <v>1</v>
          </cell>
          <cell r="M36" t="str">
            <v>30E/360</v>
          </cell>
          <cell r="N36">
            <v>4</v>
          </cell>
          <cell r="O36">
            <v>1</v>
          </cell>
          <cell r="P36">
            <v>-1567699.7366534472</v>
          </cell>
          <cell r="Q36">
            <v>99.216150131673274</v>
          </cell>
          <cell r="R36">
            <v>99.644670279968892</v>
          </cell>
          <cell r="S36">
            <v>99.644999999999996</v>
          </cell>
          <cell r="T36">
            <v>-857699.73665344424</v>
          </cell>
          <cell r="U36">
            <v>-857699.73665344424</v>
          </cell>
          <cell r="V36">
            <v>0</v>
          </cell>
        </row>
        <row r="37">
          <cell r="A37" t="str">
            <v>FIX</v>
          </cell>
          <cell r="C37">
            <v>1680</v>
          </cell>
          <cell r="D37">
            <v>118</v>
          </cell>
          <cell r="E37">
            <v>36081</v>
          </cell>
          <cell r="F37">
            <v>39799</v>
          </cell>
          <cell r="G37">
            <v>100000000</v>
          </cell>
          <cell r="H37" t="str">
            <v>SEK</v>
          </cell>
          <cell r="I37">
            <v>1</v>
          </cell>
          <cell r="J37">
            <v>5.5E-2</v>
          </cell>
          <cell r="K37">
            <v>5.6500000000000002E-2</v>
          </cell>
          <cell r="L37">
            <v>1</v>
          </cell>
          <cell r="M37" t="str">
            <v>30E/360</v>
          </cell>
          <cell r="N37">
            <v>4</v>
          </cell>
          <cell r="O37">
            <v>1</v>
          </cell>
          <cell r="P37">
            <v>-1159675.194002822</v>
          </cell>
          <cell r="Q37">
            <v>98.840324805997184</v>
          </cell>
          <cell r="R37">
            <v>99.484628574496199</v>
          </cell>
          <cell r="S37">
            <v>99.484999999999999</v>
          </cell>
          <cell r="T37">
            <v>-644675.19400281506</v>
          </cell>
          <cell r="U37">
            <v>-644675.19400281506</v>
          </cell>
          <cell r="V37">
            <v>0</v>
          </cell>
        </row>
        <row r="38">
          <cell r="A38" t="str">
            <v>FIX</v>
          </cell>
          <cell r="C38">
            <v>1681</v>
          </cell>
          <cell r="D38">
            <v>118</v>
          </cell>
          <cell r="E38">
            <v>36081</v>
          </cell>
          <cell r="F38">
            <v>39799</v>
          </cell>
          <cell r="G38">
            <v>100000000</v>
          </cell>
          <cell r="H38" t="str">
            <v>SEK</v>
          </cell>
          <cell r="I38">
            <v>1</v>
          </cell>
          <cell r="J38">
            <v>5.5E-2</v>
          </cell>
          <cell r="K38">
            <v>5.6550000000000003E-2</v>
          </cell>
          <cell r="L38">
            <v>1</v>
          </cell>
          <cell r="M38" t="str">
            <v>30E/360</v>
          </cell>
          <cell r="N38">
            <v>4</v>
          </cell>
          <cell r="O38">
            <v>1</v>
          </cell>
          <cell r="P38">
            <v>-1197324.6873584539</v>
          </cell>
          <cell r="Q38">
            <v>98.802675312641554</v>
          </cell>
          <cell r="R38">
            <v>99.468643208024119</v>
          </cell>
          <cell r="S38">
            <v>99.468999999999994</v>
          </cell>
          <cell r="T38">
            <v>-666324.6873584399</v>
          </cell>
          <cell r="U38">
            <v>-666324.6873584399</v>
          </cell>
          <cell r="V38">
            <v>0</v>
          </cell>
        </row>
        <row r="39">
          <cell r="A39" t="str">
            <v>FIX</v>
          </cell>
          <cell r="C39">
            <v>1682</v>
          </cell>
          <cell r="D39">
            <v>118</v>
          </cell>
          <cell r="E39">
            <v>36081</v>
          </cell>
          <cell r="F39">
            <v>39799</v>
          </cell>
          <cell r="G39">
            <v>100000000</v>
          </cell>
          <cell r="H39" t="str">
            <v>SEK</v>
          </cell>
          <cell r="I39">
            <v>1</v>
          </cell>
          <cell r="J39">
            <v>5.5E-2</v>
          </cell>
          <cell r="K39">
            <v>5.6599999999999998E-2</v>
          </cell>
          <cell r="L39">
            <v>1</v>
          </cell>
          <cell r="M39" t="str">
            <v>30E/360</v>
          </cell>
          <cell r="N39">
            <v>4</v>
          </cell>
          <cell r="O39">
            <v>1</v>
          </cell>
          <cell r="P39">
            <v>-1234955.9116958827</v>
          </cell>
          <cell r="Q39">
            <v>98.765044088304123</v>
          </cell>
          <cell r="R39">
            <v>99.452661256876112</v>
          </cell>
          <cell r="S39">
            <v>99.453000000000003</v>
          </cell>
          <cell r="T39">
            <v>-687955.91169588023</v>
          </cell>
          <cell r="U39">
            <v>-687955.91169588023</v>
          </cell>
          <cell r="V39">
            <v>0</v>
          </cell>
        </row>
        <row r="40">
          <cell r="A40" t="str">
            <v>FIX</v>
          </cell>
          <cell r="C40">
            <v>1683</v>
          </cell>
          <cell r="D40">
            <v>118</v>
          </cell>
          <cell r="E40">
            <v>36083</v>
          </cell>
          <cell r="F40">
            <v>39799</v>
          </cell>
          <cell r="G40">
            <v>200000000</v>
          </cell>
          <cell r="H40" t="str">
            <v>SEK</v>
          </cell>
          <cell r="I40">
            <v>1</v>
          </cell>
          <cell r="J40">
            <v>5.5E-2</v>
          </cell>
          <cell r="K40">
            <v>5.9799999999999999E-2</v>
          </cell>
          <cell r="L40">
            <v>1</v>
          </cell>
          <cell r="M40" t="str">
            <v>30E/360</v>
          </cell>
          <cell r="N40">
            <v>4</v>
          </cell>
          <cell r="O40">
            <v>1</v>
          </cell>
          <cell r="P40">
            <v>-7207598.4514194727</v>
          </cell>
          <cell r="Q40">
            <v>96.396200774290264</v>
          </cell>
          <cell r="R40">
            <v>98.43687932998462</v>
          </cell>
          <cell r="S40">
            <v>98.436999999999998</v>
          </cell>
          <cell r="T40">
            <v>-4081598.4514194666</v>
          </cell>
          <cell r="U40">
            <v>-4081598.4514194666</v>
          </cell>
          <cell r="V40">
            <v>0</v>
          </cell>
        </row>
        <row r="41">
          <cell r="A41" t="str">
            <v>FIX</v>
          </cell>
          <cell r="C41">
            <v>1684</v>
          </cell>
          <cell r="D41">
            <v>118</v>
          </cell>
          <cell r="E41">
            <v>36091</v>
          </cell>
          <cell r="F41">
            <v>39799</v>
          </cell>
          <cell r="G41">
            <v>100000000</v>
          </cell>
          <cell r="H41" t="str">
            <v>SEK</v>
          </cell>
          <cell r="I41">
            <v>1</v>
          </cell>
          <cell r="J41">
            <v>5.5E-2</v>
          </cell>
          <cell r="K41">
            <v>5.7099999999999998E-2</v>
          </cell>
          <cell r="L41">
            <v>1</v>
          </cell>
          <cell r="M41" t="str">
            <v>30E/360</v>
          </cell>
          <cell r="N41">
            <v>4</v>
          </cell>
          <cell r="O41">
            <v>1</v>
          </cell>
          <cell r="P41">
            <v>-1604181.1409799457</v>
          </cell>
          <cell r="Q41">
            <v>98.395818859020054</v>
          </cell>
          <cell r="R41">
            <v>99.293029390622735</v>
          </cell>
          <cell r="S41">
            <v>99.293000000000006</v>
          </cell>
          <cell r="T41">
            <v>-897181.14097995288</v>
          </cell>
          <cell r="U41">
            <v>-897181.14097995288</v>
          </cell>
          <cell r="V41">
            <v>0</v>
          </cell>
        </row>
        <row r="42">
          <cell r="A42" t="str">
            <v>FIX</v>
          </cell>
          <cell r="C42">
            <v>1758</v>
          </cell>
          <cell r="D42">
            <v>118</v>
          </cell>
          <cell r="E42">
            <v>36420</v>
          </cell>
          <cell r="F42">
            <v>39799</v>
          </cell>
          <cell r="G42">
            <v>-100000000</v>
          </cell>
          <cell r="H42" t="str">
            <v>SEK</v>
          </cell>
          <cell r="I42">
            <v>1</v>
          </cell>
          <cell r="J42">
            <v>5.5E-2</v>
          </cell>
          <cell r="K42">
            <v>6.7699999999999996E-2</v>
          </cell>
          <cell r="L42">
            <v>1</v>
          </cell>
          <cell r="M42" t="str">
            <v>30E/360</v>
          </cell>
          <cell r="N42">
            <v>4</v>
          </cell>
          <cell r="O42">
            <v>1</v>
          </cell>
          <cell r="P42">
            <v>8558857.6358868033</v>
          </cell>
          <cell r="Q42">
            <v>91.441142364113205</v>
          </cell>
          <cell r="R42">
            <v>95.987574607249783</v>
          </cell>
          <cell r="S42">
            <v>95.988</v>
          </cell>
          <cell r="T42">
            <v>4546857.6358867949</v>
          </cell>
          <cell r="U42">
            <v>4546857.6358867949</v>
          </cell>
          <cell r="V42">
            <v>0</v>
          </cell>
        </row>
        <row r="43">
          <cell r="A43" t="str">
            <v>FIX</v>
          </cell>
          <cell r="C43">
            <v>1775</v>
          </cell>
          <cell r="D43">
            <v>118</v>
          </cell>
          <cell r="E43">
            <v>36508</v>
          </cell>
          <cell r="F43">
            <v>39799</v>
          </cell>
          <cell r="G43">
            <v>-100000000</v>
          </cell>
          <cell r="H43" t="str">
            <v>SEK</v>
          </cell>
          <cell r="I43">
            <v>1</v>
          </cell>
          <cell r="J43">
            <v>5.5E-2</v>
          </cell>
          <cell r="K43">
            <v>6.2700000000000006E-2</v>
          </cell>
          <cell r="L43">
            <v>1</v>
          </cell>
          <cell r="M43" t="str">
            <v>30E/360</v>
          </cell>
          <cell r="N43">
            <v>4</v>
          </cell>
          <cell r="O43">
            <v>1</v>
          </cell>
          <cell r="P43">
            <v>5181302.6134033054</v>
          </cell>
          <cell r="Q43">
            <v>94.818697386596696</v>
          </cell>
          <cell r="R43">
            <v>97.528212262911154</v>
          </cell>
          <cell r="S43">
            <v>97.528000000000006</v>
          </cell>
          <cell r="T43">
            <v>2709302.6134033096</v>
          </cell>
          <cell r="U43">
            <v>2709302.6134033096</v>
          </cell>
          <cell r="V43">
            <v>0</v>
          </cell>
        </row>
        <row r="44">
          <cell r="A44" t="str">
            <v>FIX</v>
          </cell>
          <cell r="C44">
            <v>1851</v>
          </cell>
          <cell r="D44">
            <v>118</v>
          </cell>
          <cell r="E44">
            <v>36747</v>
          </cell>
          <cell r="F44">
            <v>39799</v>
          </cell>
          <cell r="G44">
            <v>100000000</v>
          </cell>
          <cell r="H44" t="str">
            <v>SEK</v>
          </cell>
          <cell r="I44">
            <v>1</v>
          </cell>
          <cell r="J44">
            <v>5.5E-2</v>
          </cell>
          <cell r="K44">
            <v>6.2350000000000003E-2</v>
          </cell>
          <cell r="L44">
            <v>1</v>
          </cell>
          <cell r="M44" t="str">
            <v>30E/360</v>
          </cell>
          <cell r="N44">
            <v>4</v>
          </cell>
          <cell r="O44">
            <v>1</v>
          </cell>
          <cell r="P44">
            <v>-4714863.3978680223</v>
          </cell>
          <cell r="Q44">
            <v>95.285136602131985</v>
          </cell>
          <cell r="R44">
            <v>97.637285344679157</v>
          </cell>
          <cell r="S44">
            <v>97.637</v>
          </cell>
          <cell r="T44">
            <v>-2351863.3978680158</v>
          </cell>
          <cell r="U44">
            <v>-2351863.3978680158</v>
          </cell>
          <cell r="V44">
            <v>0</v>
          </cell>
        </row>
        <row r="45">
          <cell r="A45" t="str">
            <v>FIX</v>
          </cell>
          <cell r="C45">
            <v>1852</v>
          </cell>
          <cell r="D45">
            <v>118</v>
          </cell>
          <cell r="E45">
            <v>36749</v>
          </cell>
          <cell r="F45">
            <v>39799</v>
          </cell>
          <cell r="G45">
            <v>100000000</v>
          </cell>
          <cell r="H45" t="str">
            <v>SEK</v>
          </cell>
          <cell r="I45">
            <v>1</v>
          </cell>
          <cell r="J45">
            <v>5.5E-2</v>
          </cell>
          <cell r="K45">
            <v>6.2149999999999997E-2</v>
          </cell>
          <cell r="L45">
            <v>1</v>
          </cell>
          <cell r="M45" t="str">
            <v>30E/360</v>
          </cell>
          <cell r="N45">
            <v>4</v>
          </cell>
          <cell r="O45">
            <v>1</v>
          </cell>
          <cell r="P45">
            <v>-4588604.7627839297</v>
          </cell>
          <cell r="Q45">
            <v>95.41139523721607</v>
          </cell>
          <cell r="R45">
            <v>97.699685684876712</v>
          </cell>
          <cell r="S45">
            <v>97.7</v>
          </cell>
          <cell r="T45">
            <v>-2288604.7627839334</v>
          </cell>
          <cell r="U45">
            <v>-2288604.7627839334</v>
          </cell>
          <cell r="V45">
            <v>0</v>
          </cell>
        </row>
        <row r="46">
          <cell r="A46" t="str">
            <v>FIX</v>
          </cell>
          <cell r="C46">
            <v>1853</v>
          </cell>
          <cell r="D46">
            <v>118</v>
          </cell>
          <cell r="E46">
            <v>36752</v>
          </cell>
          <cell r="F46">
            <v>39799</v>
          </cell>
          <cell r="G46">
            <v>-200000000</v>
          </cell>
          <cell r="H46" t="str">
            <v>SEK</v>
          </cell>
          <cell r="I46">
            <v>1</v>
          </cell>
          <cell r="J46">
            <v>5.5E-2</v>
          </cell>
          <cell r="K46">
            <v>6.2140000000000001E-2</v>
          </cell>
          <cell r="L46">
            <v>1</v>
          </cell>
          <cell r="M46" t="str">
            <v>30E/360</v>
          </cell>
          <cell r="N46">
            <v>4</v>
          </cell>
          <cell r="O46">
            <v>1</v>
          </cell>
          <cell r="P46">
            <v>9157016.5356830657</v>
          </cell>
          <cell r="Q46">
            <v>95.421491732158472</v>
          </cell>
          <cell r="R46">
            <v>97.702807094303509</v>
          </cell>
          <cell r="S46">
            <v>97.703000000000003</v>
          </cell>
          <cell r="T46">
            <v>4563016.535683061</v>
          </cell>
          <cell r="U46">
            <v>4563016.535683061</v>
          </cell>
          <cell r="V46">
            <v>0</v>
          </cell>
        </row>
        <row r="47">
          <cell r="A47" t="str">
            <v>FIX</v>
          </cell>
          <cell r="C47">
            <v>1854</v>
          </cell>
          <cell r="D47">
            <v>118</v>
          </cell>
          <cell r="E47">
            <v>36756</v>
          </cell>
          <cell r="F47">
            <v>39799</v>
          </cell>
          <cell r="G47">
            <v>-100000000</v>
          </cell>
          <cell r="H47" t="str">
            <v>SEK</v>
          </cell>
          <cell r="I47">
            <v>1</v>
          </cell>
          <cell r="J47">
            <v>5.5E-2</v>
          </cell>
          <cell r="K47">
            <v>6.2230000000000001E-2</v>
          </cell>
          <cell r="L47">
            <v>1</v>
          </cell>
          <cell r="M47" t="str">
            <v>30E/360</v>
          </cell>
          <cell r="N47">
            <v>4</v>
          </cell>
          <cell r="O47">
            <v>1</v>
          </cell>
          <cell r="P47">
            <v>4628806.2250676602</v>
          </cell>
          <cell r="Q47">
            <v>95.371193774932337</v>
          </cell>
          <cell r="R47">
            <v>97.674719184462717</v>
          </cell>
          <cell r="S47">
            <v>97.674999999999997</v>
          </cell>
          <cell r="T47">
            <v>2303806.2250676602</v>
          </cell>
          <cell r="U47">
            <v>2303806.2250676602</v>
          </cell>
          <cell r="V47">
            <v>0</v>
          </cell>
        </row>
        <row r="48">
          <cell r="A48" t="str">
            <v>FIX</v>
          </cell>
          <cell r="C48">
            <v>1855</v>
          </cell>
          <cell r="D48">
            <v>118</v>
          </cell>
          <cell r="E48">
            <v>36762</v>
          </cell>
          <cell r="F48">
            <v>39799</v>
          </cell>
          <cell r="G48">
            <v>200000000</v>
          </cell>
          <cell r="H48" t="str">
            <v>SEK</v>
          </cell>
          <cell r="I48">
            <v>1</v>
          </cell>
          <cell r="J48">
            <v>5.5E-2</v>
          </cell>
          <cell r="K48">
            <v>6.2700000000000006E-2</v>
          </cell>
          <cell r="L48">
            <v>1</v>
          </cell>
          <cell r="M48" t="str">
            <v>30E/360</v>
          </cell>
          <cell r="N48">
            <v>4</v>
          </cell>
          <cell r="O48">
            <v>1</v>
          </cell>
          <cell r="P48">
            <v>-9819519.5587517321</v>
          </cell>
          <cell r="Q48">
            <v>95.090240220624139</v>
          </cell>
          <cell r="R48">
            <v>97.528212262911154</v>
          </cell>
          <cell r="S48">
            <v>97.528000000000006</v>
          </cell>
          <cell r="T48">
            <v>-4875519.558751733</v>
          </cell>
          <cell r="U48">
            <v>-4875519.558751733</v>
          </cell>
          <cell r="V48">
            <v>0</v>
          </cell>
        </row>
        <row r="49">
          <cell r="A49" t="str">
            <v>FIX</v>
          </cell>
          <cell r="C49">
            <v>2450</v>
          </cell>
          <cell r="D49">
            <v>118</v>
          </cell>
          <cell r="E49">
            <v>37722</v>
          </cell>
          <cell r="F49">
            <v>39799</v>
          </cell>
          <cell r="G49">
            <v>300000000</v>
          </cell>
          <cell r="H49" t="str">
            <v>SEK</v>
          </cell>
          <cell r="I49">
            <v>1</v>
          </cell>
          <cell r="J49">
            <v>5.5E-2</v>
          </cell>
          <cell r="K49">
            <v>4.657E-2</v>
          </cell>
          <cell r="L49">
            <v>1</v>
          </cell>
          <cell r="M49" t="str">
            <v>30E/360</v>
          </cell>
          <cell r="N49">
            <v>4</v>
          </cell>
          <cell r="O49">
            <v>1</v>
          </cell>
          <cell r="P49">
            <v>12297406.275196373</v>
          </cell>
          <cell r="Q49">
            <v>104.09913542506546</v>
          </cell>
          <cell r="R49">
            <v>102.72822517456883</v>
          </cell>
          <cell r="S49">
            <v>102.72799999999999</v>
          </cell>
          <cell r="T49">
            <v>4113406.2751963823</v>
          </cell>
          <cell r="U49">
            <v>4113406.2751963823</v>
          </cell>
          <cell r="V49">
            <v>0</v>
          </cell>
        </row>
        <row r="50">
          <cell r="A50" t="str">
            <v>FIX</v>
          </cell>
          <cell r="C50">
            <v>2491</v>
          </cell>
          <cell r="D50">
            <v>118</v>
          </cell>
          <cell r="E50">
            <v>37755</v>
          </cell>
          <cell r="F50">
            <v>39799</v>
          </cell>
          <cell r="G50">
            <v>100000000</v>
          </cell>
          <cell r="H50" t="str">
            <v>SEK</v>
          </cell>
          <cell r="I50">
            <v>1</v>
          </cell>
          <cell r="J50">
            <v>5.5E-2</v>
          </cell>
          <cell r="K50">
            <v>4.41E-2</v>
          </cell>
          <cell r="L50">
            <v>1</v>
          </cell>
          <cell r="M50" t="str">
            <v>30E/360</v>
          </cell>
          <cell r="N50">
            <v>4</v>
          </cell>
          <cell r="O50">
            <v>1</v>
          </cell>
          <cell r="P50">
            <v>5270641.7873385996</v>
          </cell>
          <cell r="Q50">
            <v>105.2706417873386</v>
          </cell>
          <cell r="R50">
            <v>103.55680959059264</v>
          </cell>
          <cell r="S50">
            <v>103.557</v>
          </cell>
          <cell r="T50">
            <v>1713641.7873386024</v>
          </cell>
          <cell r="U50">
            <v>1713641.7873386024</v>
          </cell>
          <cell r="V50">
            <v>0</v>
          </cell>
        </row>
        <row r="51">
          <cell r="A51" t="str">
            <v>FIX</v>
          </cell>
          <cell r="C51">
            <v>2492</v>
          </cell>
          <cell r="D51">
            <v>118</v>
          </cell>
          <cell r="E51">
            <v>37755</v>
          </cell>
          <cell r="F51">
            <v>39799</v>
          </cell>
          <cell r="G51">
            <v>200000000</v>
          </cell>
          <cell r="H51" t="str">
            <v>SEK</v>
          </cell>
          <cell r="I51">
            <v>1</v>
          </cell>
          <cell r="J51">
            <v>5.5E-2</v>
          </cell>
          <cell r="K51">
            <v>4.3900000000000002E-2</v>
          </cell>
          <cell r="L51">
            <v>1</v>
          </cell>
          <cell r="M51" t="str">
            <v>30E/360</v>
          </cell>
          <cell r="N51">
            <v>4</v>
          </cell>
          <cell r="O51">
            <v>1</v>
          </cell>
          <cell r="P51">
            <v>10742598.475094885</v>
          </cell>
          <cell r="Q51">
            <v>105.37129923754745</v>
          </cell>
          <cell r="R51">
            <v>103.62428949870689</v>
          </cell>
          <cell r="S51">
            <v>103.624</v>
          </cell>
          <cell r="T51">
            <v>3494598.4750949037</v>
          </cell>
          <cell r="U51">
            <v>3494598.4750949037</v>
          </cell>
          <cell r="V51">
            <v>0</v>
          </cell>
        </row>
        <row r="52">
          <cell r="A52" t="str">
            <v>FIX</v>
          </cell>
          <cell r="C52">
            <v>2493</v>
          </cell>
          <cell r="D52">
            <v>118</v>
          </cell>
          <cell r="E52">
            <v>37755</v>
          </cell>
          <cell r="F52">
            <v>39799</v>
          </cell>
          <cell r="G52">
            <v>100000000</v>
          </cell>
          <cell r="H52" t="str">
            <v>SEK</v>
          </cell>
          <cell r="I52">
            <v>1</v>
          </cell>
          <cell r="J52">
            <v>5.5E-2</v>
          </cell>
          <cell r="K52">
            <v>4.41E-2</v>
          </cell>
          <cell r="L52">
            <v>1</v>
          </cell>
          <cell r="M52" t="str">
            <v>30E/360</v>
          </cell>
          <cell r="N52">
            <v>4</v>
          </cell>
          <cell r="O52">
            <v>1</v>
          </cell>
          <cell r="P52">
            <v>5270641.7873385996</v>
          </cell>
          <cell r="Q52">
            <v>105.2706417873386</v>
          </cell>
          <cell r="R52">
            <v>103.55680959059264</v>
          </cell>
          <cell r="S52">
            <v>103.557</v>
          </cell>
          <cell r="T52">
            <v>1713641.7873386024</v>
          </cell>
          <cell r="U52">
            <v>1713641.7873386024</v>
          </cell>
          <cell r="V52">
            <v>0</v>
          </cell>
        </row>
        <row r="53">
          <cell r="A53" t="str">
            <v>FIX</v>
          </cell>
          <cell r="C53">
            <v>2498</v>
          </cell>
          <cell r="D53">
            <v>118</v>
          </cell>
          <cell r="E53">
            <v>37760</v>
          </cell>
          <cell r="F53">
            <v>39799</v>
          </cell>
          <cell r="G53">
            <v>50000000</v>
          </cell>
          <cell r="H53" t="str">
            <v>SEK</v>
          </cell>
          <cell r="I53">
            <v>1</v>
          </cell>
          <cell r="J53">
            <v>5.5E-2</v>
          </cell>
          <cell r="K53">
            <v>4.3049999999999998E-2</v>
          </cell>
          <cell r="L53">
            <v>1</v>
          </cell>
          <cell r="M53" t="str">
            <v>30E/360</v>
          </cell>
          <cell r="N53">
            <v>4</v>
          </cell>
          <cell r="O53">
            <v>1</v>
          </cell>
          <cell r="P53">
            <v>2893668.5146545991</v>
          </cell>
          <cell r="Q53">
            <v>105.7873370293092</v>
          </cell>
          <cell r="R53">
            <v>103.91173174237653</v>
          </cell>
          <cell r="S53">
            <v>103.91200000000001</v>
          </cell>
          <cell r="T53">
            <v>937668.51465459669</v>
          </cell>
          <cell r="U53">
            <v>937668.51465459669</v>
          </cell>
          <cell r="V53">
            <v>0</v>
          </cell>
        </row>
        <row r="54">
          <cell r="A54" t="str">
            <v>FIX</v>
          </cell>
          <cell r="C54">
            <v>2532</v>
          </cell>
          <cell r="D54">
            <v>118</v>
          </cell>
          <cell r="E54">
            <v>37791</v>
          </cell>
          <cell r="F54">
            <v>39799</v>
          </cell>
          <cell r="G54">
            <v>100000000</v>
          </cell>
          <cell r="H54" t="str">
            <v>SEK</v>
          </cell>
          <cell r="I54">
            <v>1</v>
          </cell>
          <cell r="J54">
            <v>5.5E-2</v>
          </cell>
          <cell r="K54">
            <v>3.6200000000000003E-2</v>
          </cell>
          <cell r="L54">
            <v>1</v>
          </cell>
          <cell r="M54" t="str">
            <v>30E/360</v>
          </cell>
          <cell r="N54">
            <v>4</v>
          </cell>
          <cell r="O54">
            <v>1</v>
          </cell>
          <cell r="P54">
            <v>9192787.4272426963</v>
          </cell>
          <cell r="Q54">
            <v>109.19278742724271</v>
          </cell>
          <cell r="R54">
            <v>106.26729529171868</v>
          </cell>
          <cell r="S54">
            <v>106.267</v>
          </cell>
          <cell r="T54">
            <v>2925787.4272427103</v>
          </cell>
          <cell r="U54">
            <v>2925787.4272427103</v>
          </cell>
          <cell r="V54">
            <v>0</v>
          </cell>
        </row>
        <row r="55">
          <cell r="A55" t="str">
            <v>FIX</v>
          </cell>
          <cell r="C55">
            <v>2533</v>
          </cell>
          <cell r="D55">
            <v>118</v>
          </cell>
          <cell r="E55">
            <v>37791</v>
          </cell>
          <cell r="F55">
            <v>39799</v>
          </cell>
          <cell r="G55">
            <v>100000000</v>
          </cell>
          <cell r="H55" t="str">
            <v>SEK</v>
          </cell>
          <cell r="I55">
            <v>1</v>
          </cell>
          <cell r="J55">
            <v>5.5E-2</v>
          </cell>
          <cell r="K55">
            <v>3.6150000000000002E-2</v>
          </cell>
          <cell r="L55">
            <v>1</v>
          </cell>
          <cell r="M55" t="str">
            <v>30E/360</v>
          </cell>
          <cell r="N55">
            <v>4</v>
          </cell>
          <cell r="O55">
            <v>1</v>
          </cell>
          <cell r="P55">
            <v>9218744.2173074335</v>
          </cell>
          <cell r="Q55">
            <v>109.21874421730743</v>
          </cell>
          <cell r="R55">
            <v>106.28474860811244</v>
          </cell>
          <cell r="S55">
            <v>106.285</v>
          </cell>
          <cell r="T55">
            <v>2933744.2173074353</v>
          </cell>
          <cell r="U55">
            <v>2933744.2173074353</v>
          </cell>
          <cell r="V55">
            <v>0</v>
          </cell>
        </row>
        <row r="56">
          <cell r="A56" t="str">
            <v>FIX</v>
          </cell>
          <cell r="C56">
            <v>2622</v>
          </cell>
          <cell r="D56">
            <v>118</v>
          </cell>
          <cell r="E56">
            <v>37887</v>
          </cell>
          <cell r="F56">
            <v>39799</v>
          </cell>
          <cell r="G56">
            <v>250000000</v>
          </cell>
          <cell r="H56" t="str">
            <v>SEK</v>
          </cell>
          <cell r="I56">
            <v>1</v>
          </cell>
          <cell r="J56">
            <v>5.5E-2</v>
          </cell>
          <cell r="K56">
            <v>4.53E-2</v>
          </cell>
          <cell r="L56">
            <v>1</v>
          </cell>
          <cell r="M56" t="str">
            <v>30E/360</v>
          </cell>
          <cell r="N56">
            <v>4</v>
          </cell>
          <cell r="O56">
            <v>1</v>
          </cell>
          <cell r="P56">
            <v>11023247.741021991</v>
          </cell>
          <cell r="Q56">
            <v>104.4092990964088</v>
          </cell>
          <cell r="R56">
            <v>103.15315373115625</v>
          </cell>
          <cell r="S56">
            <v>103.15300000000001</v>
          </cell>
          <cell r="T56">
            <v>3140747.7410219894</v>
          </cell>
          <cell r="U56">
            <v>3140747.7410219894</v>
          </cell>
          <cell r="V56">
            <v>0</v>
          </cell>
        </row>
        <row r="57">
          <cell r="A57" t="str">
            <v>FIX</v>
          </cell>
          <cell r="C57">
            <v>2623</v>
          </cell>
          <cell r="D57">
            <v>118</v>
          </cell>
          <cell r="E57">
            <v>37887</v>
          </cell>
          <cell r="F57">
            <v>39799</v>
          </cell>
          <cell r="G57">
            <v>250000000</v>
          </cell>
          <cell r="H57" t="str">
            <v>SEK</v>
          </cell>
          <cell r="I57">
            <v>1</v>
          </cell>
          <cell r="J57">
            <v>5.5E-2</v>
          </cell>
          <cell r="K57">
            <v>4.5350000000000001E-2</v>
          </cell>
          <cell r="L57">
            <v>1</v>
          </cell>
          <cell r="M57" t="str">
            <v>30E/360</v>
          </cell>
          <cell r="N57">
            <v>4</v>
          </cell>
          <cell r="O57">
            <v>1</v>
          </cell>
          <cell r="P57">
            <v>10964494.132369816</v>
          </cell>
          <cell r="Q57">
            <v>104.38579765294793</v>
          </cell>
          <cell r="R57">
            <v>103.13638014042748</v>
          </cell>
          <cell r="S57">
            <v>103.136</v>
          </cell>
          <cell r="T57">
            <v>3124494.1323698326</v>
          </cell>
          <cell r="U57">
            <v>3124494.1323698326</v>
          </cell>
          <cell r="V57">
            <v>0</v>
          </cell>
        </row>
        <row r="58">
          <cell r="A58" t="str">
            <v>FIX</v>
          </cell>
          <cell r="C58">
            <v>2685</v>
          </cell>
          <cell r="D58">
            <v>118</v>
          </cell>
          <cell r="E58">
            <v>37945</v>
          </cell>
          <cell r="F58">
            <v>39799</v>
          </cell>
          <cell r="G58">
            <v>300000000</v>
          </cell>
          <cell r="H58" t="str">
            <v>SEK</v>
          </cell>
          <cell r="I58">
            <v>1</v>
          </cell>
          <cell r="J58">
            <v>5.5E-2</v>
          </cell>
          <cell r="K58">
            <v>4.6600000000000003E-2</v>
          </cell>
          <cell r="L58">
            <v>1</v>
          </cell>
          <cell r="M58" t="str">
            <v>30E/360</v>
          </cell>
          <cell r="N58">
            <v>4</v>
          </cell>
          <cell r="O58">
            <v>1</v>
          </cell>
          <cell r="P58">
            <v>11134208.494658291</v>
          </cell>
          <cell r="Q58">
            <v>103.71140283155276</v>
          </cell>
          <cell r="R58">
            <v>102.71821563755887</v>
          </cell>
          <cell r="S58">
            <v>102.718</v>
          </cell>
          <cell r="T58">
            <v>2980208.4946582713</v>
          </cell>
          <cell r="U58">
            <v>2980208.4946582713</v>
          </cell>
          <cell r="V58">
            <v>0</v>
          </cell>
        </row>
        <row r="59">
          <cell r="A59" t="str">
            <v>FIX</v>
          </cell>
          <cell r="C59">
            <v>2687</v>
          </cell>
          <cell r="D59">
            <v>118</v>
          </cell>
          <cell r="E59">
            <v>37946</v>
          </cell>
          <cell r="F59">
            <v>39799</v>
          </cell>
          <cell r="G59">
            <v>200000000</v>
          </cell>
          <cell r="H59" t="str">
            <v>SEK</v>
          </cell>
          <cell r="I59">
            <v>1</v>
          </cell>
          <cell r="J59">
            <v>5.5E-2</v>
          </cell>
          <cell r="K59">
            <v>4.6920000000000003E-2</v>
          </cell>
          <cell r="L59">
            <v>1</v>
          </cell>
          <cell r="M59" t="str">
            <v>30E/360</v>
          </cell>
          <cell r="N59">
            <v>4</v>
          </cell>
          <cell r="O59">
            <v>1</v>
          </cell>
          <cell r="P59">
            <v>7129935.1964790821</v>
          </cell>
          <cell r="Q59">
            <v>103.56496759823955</v>
          </cell>
          <cell r="R59">
            <v>102.61152783887418</v>
          </cell>
          <cell r="S59">
            <v>102.61199999999999</v>
          </cell>
          <cell r="T59">
            <v>1905935.1964791061</v>
          </cell>
          <cell r="U59">
            <v>1905935.1964791061</v>
          </cell>
          <cell r="V59">
            <v>0</v>
          </cell>
        </row>
        <row r="60">
          <cell r="A60" t="str">
            <v>FIX</v>
          </cell>
          <cell r="C60">
            <v>2688</v>
          </cell>
          <cell r="D60">
            <v>118</v>
          </cell>
          <cell r="E60">
            <v>37946</v>
          </cell>
          <cell r="F60">
            <v>39799</v>
          </cell>
          <cell r="G60">
            <v>200000000</v>
          </cell>
          <cell r="H60" t="str">
            <v>SEK</v>
          </cell>
          <cell r="I60">
            <v>1</v>
          </cell>
          <cell r="J60">
            <v>5.5E-2</v>
          </cell>
          <cell r="K60">
            <v>4.7100000000000003E-2</v>
          </cell>
          <cell r="L60">
            <v>1</v>
          </cell>
          <cell r="M60" t="str">
            <v>30E/360</v>
          </cell>
          <cell r="N60">
            <v>4</v>
          </cell>
          <cell r="O60">
            <v>1</v>
          </cell>
          <cell r="P60">
            <v>6967124.0912953317</v>
          </cell>
          <cell r="Q60">
            <v>103.48356204564766</v>
          </cell>
          <cell r="R60">
            <v>102.55158065605802</v>
          </cell>
          <cell r="S60">
            <v>102.55200000000001</v>
          </cell>
          <cell r="T60">
            <v>1863124.0912953047</v>
          </cell>
          <cell r="U60">
            <v>1863124.0912953047</v>
          </cell>
          <cell r="V60">
            <v>0</v>
          </cell>
        </row>
        <row r="61">
          <cell r="A61" t="str">
            <v>FIX</v>
          </cell>
          <cell r="C61">
            <v>2714</v>
          </cell>
          <cell r="D61">
            <v>118</v>
          </cell>
          <cell r="E61">
            <v>37964</v>
          </cell>
          <cell r="F61">
            <v>39799</v>
          </cell>
          <cell r="G61">
            <v>100000000</v>
          </cell>
          <cell r="H61" t="str">
            <v>SEK</v>
          </cell>
          <cell r="I61">
            <v>1</v>
          </cell>
          <cell r="J61">
            <v>5.5E-2</v>
          </cell>
          <cell r="K61">
            <v>4.8619999999999997E-2</v>
          </cell>
          <cell r="L61">
            <v>1</v>
          </cell>
          <cell r="M61" t="str">
            <v>30E/360</v>
          </cell>
          <cell r="N61">
            <v>4</v>
          </cell>
          <cell r="O61">
            <v>1</v>
          </cell>
          <cell r="P61">
            <v>2780829.7230394781</v>
          </cell>
          <cell r="Q61">
            <v>102.78082972303949</v>
          </cell>
          <cell r="R61">
            <v>102.04721109477678</v>
          </cell>
          <cell r="S61">
            <v>102.047</v>
          </cell>
          <cell r="T61">
            <v>733829.72303949145</v>
          </cell>
          <cell r="U61">
            <v>733829.72303949145</v>
          </cell>
          <cell r="V61">
            <v>0</v>
          </cell>
        </row>
        <row r="62">
          <cell r="A62" t="str">
            <v>FIX</v>
          </cell>
          <cell r="C62">
            <v>2715</v>
          </cell>
          <cell r="D62">
            <v>118</v>
          </cell>
          <cell r="E62">
            <v>37965</v>
          </cell>
          <cell r="F62">
            <v>39799</v>
          </cell>
          <cell r="G62">
            <v>100000000</v>
          </cell>
          <cell r="H62" t="str">
            <v>SEK</v>
          </cell>
          <cell r="I62">
            <v>1</v>
          </cell>
          <cell r="J62">
            <v>5.5E-2</v>
          </cell>
          <cell r="K62">
            <v>4.777E-2</v>
          </cell>
          <cell r="L62">
            <v>1</v>
          </cell>
          <cell r="M62" t="str">
            <v>30E/360</v>
          </cell>
          <cell r="N62">
            <v>4</v>
          </cell>
          <cell r="O62">
            <v>1</v>
          </cell>
          <cell r="P62">
            <v>3158007.0793388635</v>
          </cell>
          <cell r="Q62">
            <v>103.15800707933887</v>
          </cell>
          <cell r="R62">
            <v>102.32885250491029</v>
          </cell>
          <cell r="S62">
            <v>102.32899999999999</v>
          </cell>
          <cell r="T62">
            <v>829007.07933887921</v>
          </cell>
          <cell r="U62">
            <v>829007.07933887921</v>
          </cell>
          <cell r="V62">
            <v>0</v>
          </cell>
        </row>
        <row r="63">
          <cell r="A63" t="str">
            <v>FIX</v>
          </cell>
          <cell r="C63">
            <v>2717</v>
          </cell>
          <cell r="D63">
            <v>118</v>
          </cell>
          <cell r="E63">
            <v>37967</v>
          </cell>
          <cell r="F63">
            <v>39799</v>
          </cell>
          <cell r="G63">
            <v>100000000</v>
          </cell>
          <cell r="H63" t="str">
            <v>SEK</v>
          </cell>
          <cell r="I63">
            <v>1</v>
          </cell>
          <cell r="J63">
            <v>5.5E-2</v>
          </cell>
          <cell r="K63">
            <v>4.7190000000000003E-2</v>
          </cell>
          <cell r="L63">
            <v>1</v>
          </cell>
          <cell r="M63" t="str">
            <v>30E/360</v>
          </cell>
          <cell r="N63">
            <v>4</v>
          </cell>
          <cell r="O63">
            <v>1</v>
          </cell>
          <cell r="P63">
            <v>3414412.8105954677</v>
          </cell>
          <cell r="Q63">
            <v>103.41441281059546</v>
          </cell>
          <cell r="R63">
            <v>102.52162451646714</v>
          </cell>
          <cell r="S63">
            <v>102.52200000000001</v>
          </cell>
          <cell r="T63">
            <v>892412.81059545942</v>
          </cell>
          <cell r="U63">
            <v>892412.81059545942</v>
          </cell>
          <cell r="V63">
            <v>0</v>
          </cell>
        </row>
        <row r="64">
          <cell r="A64" t="str">
            <v>FIX</v>
          </cell>
          <cell r="C64">
            <v>2720</v>
          </cell>
          <cell r="D64">
            <v>118</v>
          </cell>
          <cell r="E64">
            <v>37971</v>
          </cell>
          <cell r="F64">
            <v>39799</v>
          </cell>
          <cell r="G64">
            <v>100000000</v>
          </cell>
          <cell r="H64" t="str">
            <v>SEK</v>
          </cell>
          <cell r="I64">
            <v>1</v>
          </cell>
          <cell r="J64">
            <v>5.5E-2</v>
          </cell>
          <cell r="K64">
            <v>4.7E-2</v>
          </cell>
          <cell r="L64">
            <v>1</v>
          </cell>
          <cell r="M64" t="str">
            <v>30E/360</v>
          </cell>
          <cell r="N64">
            <v>4</v>
          </cell>
          <cell r="O64">
            <v>1</v>
          </cell>
          <cell r="P64">
            <v>3493867.2742101103</v>
          </cell>
          <cell r="Q64">
            <v>103.4938672742101</v>
          </cell>
          <cell r="R64">
            <v>102.58487889912385</v>
          </cell>
          <cell r="S64">
            <v>102.58499999999999</v>
          </cell>
          <cell r="T64">
            <v>908867.27421010961</v>
          </cell>
          <cell r="U64">
            <v>908867.27421010961</v>
          </cell>
          <cell r="V64">
            <v>0</v>
          </cell>
        </row>
        <row r="65">
          <cell r="A65" t="str">
            <v>FIX</v>
          </cell>
          <cell r="C65">
            <v>3094</v>
          </cell>
          <cell r="D65">
            <v>118</v>
          </cell>
          <cell r="E65">
            <v>38001</v>
          </cell>
          <cell r="F65">
            <v>39799</v>
          </cell>
          <cell r="G65">
            <v>100000000</v>
          </cell>
          <cell r="H65" t="str">
            <v>SEK</v>
          </cell>
          <cell r="I65">
            <v>1</v>
          </cell>
          <cell r="J65">
            <v>5.5E-2</v>
          </cell>
          <cell r="K65">
            <v>4.2200000000000001E-2</v>
          </cell>
          <cell r="L65">
            <v>1</v>
          </cell>
          <cell r="M65" t="str">
            <v>30E/360</v>
          </cell>
          <cell r="N65">
            <v>4</v>
          </cell>
          <cell r="O65">
            <v>1</v>
          </cell>
          <cell r="P65">
            <v>5575746.9055527747</v>
          </cell>
          <cell r="Q65">
            <v>105.57574690555278</v>
          </cell>
          <cell r="R65">
            <v>104.20023420728594</v>
          </cell>
          <cell r="S65">
            <v>104.2</v>
          </cell>
          <cell r="T65">
            <v>1375746.9055527737</v>
          </cell>
          <cell r="U65">
            <v>1375746.9055527737</v>
          </cell>
          <cell r="V65">
            <v>0</v>
          </cell>
        </row>
        <row r="66">
          <cell r="A66" t="str">
            <v>FIX</v>
          </cell>
          <cell r="C66">
            <v>4058</v>
          </cell>
          <cell r="D66">
            <v>118</v>
          </cell>
          <cell r="E66">
            <v>38005</v>
          </cell>
          <cell r="F66">
            <v>39799</v>
          </cell>
          <cell r="G66">
            <v>100000000</v>
          </cell>
          <cell r="H66" t="str">
            <v>SEK</v>
          </cell>
          <cell r="I66">
            <v>1</v>
          </cell>
          <cell r="J66">
            <v>5.5E-2</v>
          </cell>
          <cell r="K66">
            <v>4.2299999999999997E-2</v>
          </cell>
          <cell r="L66">
            <v>1</v>
          </cell>
          <cell r="M66" t="str">
            <v>30E/360</v>
          </cell>
          <cell r="N66">
            <v>4</v>
          </cell>
          <cell r="O66">
            <v>1</v>
          </cell>
          <cell r="P66">
            <v>5518249.1459383965</v>
          </cell>
          <cell r="Q66">
            <v>105.5182491459384</v>
          </cell>
          <cell r="R66">
            <v>104.1662375553236</v>
          </cell>
          <cell r="S66">
            <v>104.166</v>
          </cell>
          <cell r="T66">
            <v>1352249.1459384013</v>
          </cell>
          <cell r="U66">
            <v>1352249.1459384013</v>
          </cell>
          <cell r="V66">
            <v>0</v>
          </cell>
        </row>
        <row r="67">
          <cell r="A67" t="str">
            <v>FIX</v>
          </cell>
          <cell r="C67">
            <v>50979</v>
          </cell>
          <cell r="D67">
            <v>118</v>
          </cell>
          <cell r="E67">
            <v>38040</v>
          </cell>
          <cell r="F67">
            <v>39799</v>
          </cell>
          <cell r="G67">
            <v>100000000</v>
          </cell>
          <cell r="H67" t="str">
            <v>SEK</v>
          </cell>
          <cell r="I67">
            <v>1</v>
          </cell>
          <cell r="J67">
            <v>5.5E-2</v>
          </cell>
          <cell r="K67">
            <v>3.9849999999999997E-2</v>
          </cell>
          <cell r="L67">
            <v>1</v>
          </cell>
          <cell r="M67" t="str">
            <v>30E/360</v>
          </cell>
          <cell r="N67">
            <v>4</v>
          </cell>
          <cell r="O67">
            <v>1</v>
          </cell>
          <cell r="P67">
            <v>6506506.5090178102</v>
          </cell>
          <cell r="Q67">
            <v>106.5065065090178</v>
          </cell>
          <cell r="R67">
            <v>105.0034161514244</v>
          </cell>
          <cell r="S67">
            <v>105.003</v>
          </cell>
          <cell r="T67">
            <v>1503506.5090177965</v>
          </cell>
          <cell r="U67">
            <v>1503506.5090177965</v>
          </cell>
          <cell r="V67">
            <v>0</v>
          </cell>
        </row>
        <row r="68">
          <cell r="A68" t="str">
            <v>FIX</v>
          </cell>
          <cell r="C68">
            <v>51863</v>
          </cell>
          <cell r="D68">
            <v>118</v>
          </cell>
          <cell r="E68">
            <v>38040</v>
          </cell>
          <cell r="F68">
            <v>39799</v>
          </cell>
          <cell r="G68">
            <v>100000000</v>
          </cell>
          <cell r="H68" t="str">
            <v>SEK</v>
          </cell>
          <cell r="I68">
            <v>1</v>
          </cell>
          <cell r="J68">
            <v>5.5E-2</v>
          </cell>
          <cell r="K68">
            <v>3.9800000000000002E-2</v>
          </cell>
          <cell r="L68">
            <v>1</v>
          </cell>
          <cell r="M68" t="str">
            <v>30E/360</v>
          </cell>
          <cell r="N68">
            <v>4</v>
          </cell>
          <cell r="O68">
            <v>1</v>
          </cell>
          <cell r="P68">
            <v>6528945.1501598507</v>
          </cell>
          <cell r="Q68">
            <v>106.52894515015986</v>
          </cell>
          <cell r="R68">
            <v>105.02059432682272</v>
          </cell>
          <cell r="S68">
            <v>105.021</v>
          </cell>
          <cell r="T68">
            <v>1507945.1501598556</v>
          </cell>
          <cell r="U68">
            <v>1507945.1501598556</v>
          </cell>
          <cell r="V68">
            <v>0</v>
          </cell>
        </row>
        <row r="69">
          <cell r="A69" t="str">
            <v>FIX</v>
          </cell>
          <cell r="C69">
            <v>71305</v>
          </cell>
          <cell r="D69">
            <v>118</v>
          </cell>
          <cell r="E69">
            <v>38051</v>
          </cell>
          <cell r="F69">
            <v>39799</v>
          </cell>
          <cell r="G69">
            <v>-100000000</v>
          </cell>
          <cell r="H69" t="str">
            <v>SEK</v>
          </cell>
          <cell r="I69">
            <v>1</v>
          </cell>
          <cell r="J69">
            <v>5.5E-2</v>
          </cell>
          <cell r="K69">
            <v>4.0550000000000003E-2</v>
          </cell>
          <cell r="L69">
            <v>1</v>
          </cell>
          <cell r="M69" t="str">
            <v>30E/360</v>
          </cell>
          <cell r="N69">
            <v>4</v>
          </cell>
          <cell r="O69">
            <v>1</v>
          </cell>
          <cell r="P69">
            <v>-6151801.8882148266</v>
          </cell>
          <cell r="Q69">
            <v>106.15180188821483</v>
          </cell>
          <cell r="R69">
            <v>104.76331308410482</v>
          </cell>
          <cell r="S69">
            <v>104.76300000000001</v>
          </cell>
          <cell r="T69">
            <v>-1388801.8882148287</v>
          </cell>
          <cell r="U69">
            <v>-1388801.8882148287</v>
          </cell>
          <cell r="V69">
            <v>0</v>
          </cell>
        </row>
        <row r="70">
          <cell r="A70" t="str">
            <v>FIX</v>
          </cell>
          <cell r="C70">
            <v>72291</v>
          </cell>
          <cell r="D70">
            <v>118</v>
          </cell>
          <cell r="E70">
            <v>38054</v>
          </cell>
          <cell r="F70">
            <v>39799</v>
          </cell>
          <cell r="G70">
            <v>-100000000</v>
          </cell>
          <cell r="H70" t="str">
            <v>SEK</v>
          </cell>
          <cell r="I70">
            <v>1</v>
          </cell>
          <cell r="J70">
            <v>5.5E-2</v>
          </cell>
          <cell r="K70">
            <v>4.1099999999999998E-2</v>
          </cell>
          <cell r="L70">
            <v>1</v>
          </cell>
          <cell r="M70" t="str">
            <v>30E/360</v>
          </cell>
          <cell r="N70">
            <v>4</v>
          </cell>
          <cell r="O70">
            <v>1</v>
          </cell>
          <cell r="P70">
            <v>-5897988.2680532187</v>
          </cell>
          <cell r="Q70">
            <v>105.89798826805321</v>
          </cell>
          <cell r="R70">
            <v>104.57517202021496</v>
          </cell>
          <cell r="S70">
            <v>104.575</v>
          </cell>
          <cell r="T70">
            <v>-1322988.2680532085</v>
          </cell>
          <cell r="U70">
            <v>-1322988.2680532085</v>
          </cell>
          <cell r="V70">
            <v>0</v>
          </cell>
        </row>
        <row r="71">
          <cell r="A71" t="str">
            <v>FIX</v>
          </cell>
          <cell r="C71">
            <v>72301</v>
          </cell>
          <cell r="D71">
            <v>118</v>
          </cell>
          <cell r="E71">
            <v>38054</v>
          </cell>
          <cell r="F71">
            <v>39799</v>
          </cell>
          <cell r="G71">
            <v>-100000000</v>
          </cell>
          <cell r="H71" t="str">
            <v>SEK</v>
          </cell>
          <cell r="I71">
            <v>1</v>
          </cell>
          <cell r="J71">
            <v>5.5E-2</v>
          </cell>
          <cell r="K71">
            <v>4.1200000000000001E-2</v>
          </cell>
          <cell r="L71">
            <v>1</v>
          </cell>
          <cell r="M71" t="str">
            <v>30E/360</v>
          </cell>
          <cell r="N71">
            <v>4</v>
          </cell>
          <cell r="O71">
            <v>1</v>
          </cell>
          <cell r="P71">
            <v>-5853784.8078365326</v>
          </cell>
          <cell r="Q71">
            <v>105.85378480783653</v>
          </cell>
          <cell r="R71">
            <v>104.54101278331167</v>
          </cell>
          <cell r="S71">
            <v>104.541</v>
          </cell>
          <cell r="T71">
            <v>-1312784.8078365361</v>
          </cell>
          <cell r="U71">
            <v>-1312784.8078365361</v>
          </cell>
          <cell r="V71">
            <v>0</v>
          </cell>
        </row>
        <row r="72">
          <cell r="A72" t="str">
            <v>FIX</v>
          </cell>
          <cell r="C72">
            <v>73161</v>
          </cell>
          <cell r="D72">
            <v>118</v>
          </cell>
          <cell r="E72">
            <v>38055</v>
          </cell>
          <cell r="F72">
            <v>39799</v>
          </cell>
          <cell r="G72">
            <v>-100000000</v>
          </cell>
          <cell r="H72" t="str">
            <v>SEK</v>
          </cell>
          <cell r="I72">
            <v>1</v>
          </cell>
          <cell r="J72">
            <v>5.5E-2</v>
          </cell>
          <cell r="K72">
            <v>4.1149999999999999E-2</v>
          </cell>
          <cell r="L72">
            <v>1</v>
          </cell>
          <cell r="M72" t="str">
            <v>30E/360</v>
          </cell>
          <cell r="N72">
            <v>4</v>
          </cell>
          <cell r="O72">
            <v>1</v>
          </cell>
          <cell r="P72">
            <v>-5872604.9158549309</v>
          </cell>
          <cell r="Q72">
            <v>105.87260491585492</v>
          </cell>
          <cell r="R72">
            <v>104.55809054877396</v>
          </cell>
          <cell r="S72">
            <v>104.55800000000001</v>
          </cell>
          <cell r="T72">
            <v>-1314604.9158549146</v>
          </cell>
          <cell r="U72">
            <v>-1314604.9158549146</v>
          </cell>
          <cell r="V72">
            <v>0</v>
          </cell>
        </row>
        <row r="73">
          <cell r="A73" t="str">
            <v>FIX</v>
          </cell>
          <cell r="C73">
            <v>78110</v>
          </cell>
          <cell r="D73">
            <v>118</v>
          </cell>
          <cell r="E73">
            <v>38062</v>
          </cell>
          <cell r="F73">
            <v>39799</v>
          </cell>
          <cell r="G73">
            <v>100000000</v>
          </cell>
          <cell r="H73" t="str">
            <v>SEK</v>
          </cell>
          <cell r="I73">
            <v>1</v>
          </cell>
          <cell r="J73">
            <v>5.5E-2</v>
          </cell>
          <cell r="K73">
            <v>3.7249999999999998E-2</v>
          </cell>
          <cell r="L73">
            <v>1</v>
          </cell>
          <cell r="M73" t="str">
            <v>30E/360</v>
          </cell>
          <cell r="N73">
            <v>4</v>
          </cell>
          <cell r="O73">
            <v>1</v>
          </cell>
          <cell r="P73">
            <v>7584276.2265628129</v>
          </cell>
          <cell r="Q73">
            <v>107.58427622656282</v>
          </cell>
          <cell r="R73">
            <v>105.90165315995593</v>
          </cell>
          <cell r="S73">
            <v>105.902</v>
          </cell>
          <cell r="T73">
            <v>1682276.2265628199</v>
          </cell>
          <cell r="U73">
            <v>1682276.2265628199</v>
          </cell>
          <cell r="V73">
            <v>0</v>
          </cell>
        </row>
        <row r="74">
          <cell r="A74" t="str">
            <v>FIX</v>
          </cell>
          <cell r="C74">
            <v>78112</v>
          </cell>
          <cell r="D74">
            <v>118</v>
          </cell>
          <cell r="E74">
            <v>38062</v>
          </cell>
          <cell r="F74">
            <v>39799</v>
          </cell>
          <cell r="G74">
            <v>100000000</v>
          </cell>
          <cell r="H74" t="str">
            <v>SEK</v>
          </cell>
          <cell r="I74">
            <v>1</v>
          </cell>
          <cell r="J74">
            <v>5.5E-2</v>
          </cell>
          <cell r="K74">
            <v>3.7199999999999997E-2</v>
          </cell>
          <cell r="L74">
            <v>1</v>
          </cell>
          <cell r="M74" t="str">
            <v>30E/360</v>
          </cell>
          <cell r="N74">
            <v>4</v>
          </cell>
          <cell r="O74">
            <v>1</v>
          </cell>
          <cell r="P74">
            <v>7606750.556400314</v>
          </cell>
          <cell r="Q74">
            <v>107.60675055640031</v>
          </cell>
          <cell r="R74">
            <v>105.91902677377787</v>
          </cell>
          <cell r="S74">
            <v>105.919</v>
          </cell>
          <cell r="T74">
            <v>1687750.5564003172</v>
          </cell>
          <cell r="U74">
            <v>1687750.5564003172</v>
          </cell>
          <cell r="V74">
            <v>0</v>
          </cell>
        </row>
        <row r="75">
          <cell r="A75" t="str">
            <v>FIX</v>
          </cell>
          <cell r="C75">
            <v>79133</v>
          </cell>
          <cell r="D75">
            <v>118</v>
          </cell>
          <cell r="E75">
            <v>38063</v>
          </cell>
          <cell r="F75">
            <v>39799</v>
          </cell>
          <cell r="G75">
            <v>100000000</v>
          </cell>
          <cell r="H75" t="str">
            <v>SEK</v>
          </cell>
          <cell r="I75">
            <v>1</v>
          </cell>
          <cell r="J75">
            <v>5.5E-2</v>
          </cell>
          <cell r="K75">
            <v>3.7400000000000003E-2</v>
          </cell>
          <cell r="L75">
            <v>1</v>
          </cell>
          <cell r="M75" t="str">
            <v>30E/360</v>
          </cell>
          <cell r="N75">
            <v>4</v>
          </cell>
          <cell r="O75">
            <v>1</v>
          </cell>
          <cell r="P75">
            <v>7512716.8548666686</v>
          </cell>
          <cell r="Q75">
            <v>107.51271685486668</v>
          </cell>
          <cell r="R75">
            <v>105.84955501945807</v>
          </cell>
          <cell r="S75">
            <v>105.85</v>
          </cell>
          <cell r="T75">
            <v>1662716.8548666874</v>
          </cell>
          <cell r="U75">
            <v>1662716.8548666874</v>
          </cell>
          <cell r="V75">
            <v>0</v>
          </cell>
        </row>
        <row r="76">
          <cell r="A76" t="str">
            <v>FIX</v>
          </cell>
          <cell r="C76">
            <v>90037</v>
          </cell>
          <cell r="D76">
            <v>118</v>
          </cell>
          <cell r="E76">
            <v>38064</v>
          </cell>
          <cell r="F76">
            <v>39799</v>
          </cell>
          <cell r="G76">
            <v>100000000</v>
          </cell>
          <cell r="H76" t="str">
            <v>SEK</v>
          </cell>
          <cell r="I76">
            <v>1</v>
          </cell>
          <cell r="J76">
            <v>5.5E-2</v>
          </cell>
          <cell r="K76">
            <v>3.7449999999999997E-2</v>
          </cell>
          <cell r="L76">
            <v>1</v>
          </cell>
          <cell r="M76" t="str">
            <v>30E/360</v>
          </cell>
          <cell r="N76">
            <v>4</v>
          </cell>
          <cell r="O76">
            <v>1</v>
          </cell>
          <cell r="P76">
            <v>7486119.792903319</v>
          </cell>
          <cell r="Q76">
            <v>107.48611979290332</v>
          </cell>
          <cell r="R76">
            <v>105.83219653623341</v>
          </cell>
          <cell r="S76">
            <v>105.83199999999999</v>
          </cell>
          <cell r="T76">
            <v>1654119.7929033302</v>
          </cell>
          <cell r="U76">
            <v>1654119.7929033302</v>
          </cell>
          <cell r="V76">
            <v>0</v>
          </cell>
        </row>
        <row r="77">
          <cell r="A77" t="str">
            <v>FIX</v>
          </cell>
          <cell r="C77">
            <v>90039</v>
          </cell>
          <cell r="D77">
            <v>118</v>
          </cell>
          <cell r="E77">
            <v>38064</v>
          </cell>
          <cell r="F77">
            <v>39799</v>
          </cell>
          <cell r="G77">
            <v>100000000</v>
          </cell>
          <cell r="H77" t="str">
            <v>SEK</v>
          </cell>
          <cell r="I77">
            <v>1</v>
          </cell>
          <cell r="J77">
            <v>5.5E-2</v>
          </cell>
          <cell r="K77">
            <v>3.7420000000000002E-2</v>
          </cell>
          <cell r="L77">
            <v>1</v>
          </cell>
          <cell r="M77" t="str">
            <v>30E/360</v>
          </cell>
          <cell r="N77">
            <v>4</v>
          </cell>
          <cell r="O77">
            <v>1</v>
          </cell>
          <cell r="P77">
            <v>7499574.4720585346</v>
          </cell>
          <cell r="Q77">
            <v>107.49957447205854</v>
          </cell>
          <cell r="R77">
            <v>105.84261117248965</v>
          </cell>
          <cell r="S77">
            <v>105.843</v>
          </cell>
          <cell r="T77">
            <v>1656574.4720585372</v>
          </cell>
          <cell r="U77">
            <v>1656574.4720585372</v>
          </cell>
          <cell r="V77">
            <v>0</v>
          </cell>
        </row>
        <row r="78">
          <cell r="A78" t="str">
            <v>FIX</v>
          </cell>
          <cell r="C78">
            <v>90040</v>
          </cell>
          <cell r="D78">
            <v>118</v>
          </cell>
          <cell r="E78">
            <v>38064</v>
          </cell>
          <cell r="F78">
            <v>39799</v>
          </cell>
          <cell r="G78">
            <v>100000000</v>
          </cell>
          <cell r="H78" t="str">
            <v>SEK</v>
          </cell>
          <cell r="I78">
            <v>1</v>
          </cell>
          <cell r="J78">
            <v>5.5E-2</v>
          </cell>
          <cell r="K78">
            <v>3.7350000000000001E-2</v>
          </cell>
          <cell r="L78">
            <v>1</v>
          </cell>
          <cell r="M78" t="str">
            <v>30E/360</v>
          </cell>
          <cell r="N78">
            <v>4</v>
          </cell>
          <cell r="O78">
            <v>1</v>
          </cell>
          <cell r="P78">
            <v>7530977.1337327361</v>
          </cell>
          <cell r="Q78">
            <v>107.53097713373273</v>
          </cell>
          <cell r="R78">
            <v>105.86691728381064</v>
          </cell>
          <cell r="S78">
            <v>105.867</v>
          </cell>
          <cell r="T78">
            <v>1663977.1337327289</v>
          </cell>
          <cell r="U78">
            <v>1663977.1337327289</v>
          </cell>
          <cell r="V78">
            <v>0</v>
          </cell>
        </row>
        <row r="79">
          <cell r="A79" t="str">
            <v>FIX</v>
          </cell>
          <cell r="C79">
            <v>92232</v>
          </cell>
          <cell r="D79">
            <v>118</v>
          </cell>
          <cell r="E79">
            <v>38065</v>
          </cell>
          <cell r="F79">
            <v>39799</v>
          </cell>
          <cell r="G79">
            <v>100000000</v>
          </cell>
          <cell r="H79" t="str">
            <v>SEK</v>
          </cell>
          <cell r="I79">
            <v>1</v>
          </cell>
          <cell r="J79">
            <v>5.5E-2</v>
          </cell>
          <cell r="K79">
            <v>3.7400000000000003E-2</v>
          </cell>
          <cell r="L79">
            <v>1</v>
          </cell>
          <cell r="M79" t="str">
            <v>30E/360</v>
          </cell>
          <cell r="N79">
            <v>4</v>
          </cell>
          <cell r="O79">
            <v>1</v>
          </cell>
          <cell r="P79">
            <v>7504375.1969816387</v>
          </cell>
          <cell r="Q79">
            <v>107.50437519698164</v>
          </cell>
          <cell r="R79">
            <v>105.84955501945807</v>
          </cell>
          <cell r="S79">
            <v>105.85</v>
          </cell>
          <cell r="T79">
            <v>1654375.1969816468</v>
          </cell>
          <cell r="U79">
            <v>1654375.1969816468</v>
          </cell>
          <cell r="V79">
            <v>0</v>
          </cell>
        </row>
        <row r="80">
          <cell r="A80" t="str">
            <v>FIX</v>
          </cell>
          <cell r="C80">
            <v>94292</v>
          </cell>
          <cell r="D80">
            <v>118</v>
          </cell>
          <cell r="E80">
            <v>38069</v>
          </cell>
          <cell r="F80">
            <v>39799</v>
          </cell>
          <cell r="G80">
            <v>100000000</v>
          </cell>
          <cell r="H80" t="str">
            <v>SEK</v>
          </cell>
          <cell r="I80">
            <v>1</v>
          </cell>
          <cell r="J80">
            <v>5.5E-2</v>
          </cell>
          <cell r="K80">
            <v>3.6940000000000001E-2</v>
          </cell>
          <cell r="L80">
            <v>1</v>
          </cell>
          <cell r="M80" t="str">
            <v>30E/360</v>
          </cell>
          <cell r="N80">
            <v>4</v>
          </cell>
          <cell r="O80">
            <v>1</v>
          </cell>
          <cell r="P80">
            <v>7693736.6976258755</v>
          </cell>
          <cell r="Q80">
            <v>107.69373669762587</v>
          </cell>
          <cell r="R80">
            <v>106.00943060577426</v>
          </cell>
          <cell r="S80">
            <v>106.009</v>
          </cell>
          <cell r="T80">
            <v>1684736.6976258657</v>
          </cell>
          <cell r="U80">
            <v>1684736.6976258657</v>
          </cell>
          <cell r="V80">
            <v>0</v>
          </cell>
        </row>
        <row r="81">
          <cell r="A81" t="str">
            <v>FIX</v>
          </cell>
          <cell r="C81">
            <v>95802</v>
          </cell>
          <cell r="D81">
            <v>118</v>
          </cell>
          <cell r="E81">
            <v>38070</v>
          </cell>
          <cell r="F81">
            <v>39799</v>
          </cell>
          <cell r="G81">
            <v>100000000</v>
          </cell>
          <cell r="H81" t="str">
            <v>SEK</v>
          </cell>
          <cell r="I81">
            <v>1</v>
          </cell>
          <cell r="J81">
            <v>5.5E-2</v>
          </cell>
          <cell r="K81">
            <v>3.7139999999999999E-2</v>
          </cell>
          <cell r="L81">
            <v>1</v>
          </cell>
          <cell r="M81" t="str">
            <v>30E/360</v>
          </cell>
          <cell r="N81">
            <v>4</v>
          </cell>
          <cell r="O81">
            <v>1</v>
          </cell>
          <cell r="P81">
            <v>7599866.972662732</v>
          </cell>
          <cell r="Q81">
            <v>107.59986697266274</v>
          </cell>
          <cell r="R81">
            <v>105.93988010689928</v>
          </cell>
          <cell r="S81">
            <v>105.94</v>
          </cell>
          <cell r="T81">
            <v>1659866.9726627409</v>
          </cell>
          <cell r="U81">
            <v>1659866.9726627409</v>
          </cell>
          <cell r="V81">
            <v>0</v>
          </cell>
        </row>
        <row r="82">
          <cell r="A82" t="str">
            <v>FIX</v>
          </cell>
          <cell r="C82">
            <v>96756</v>
          </cell>
          <cell r="D82">
            <v>118</v>
          </cell>
          <cell r="E82">
            <v>38071</v>
          </cell>
          <cell r="F82">
            <v>39799</v>
          </cell>
          <cell r="G82">
            <v>100000000</v>
          </cell>
          <cell r="H82" t="str">
            <v>SEK</v>
          </cell>
          <cell r="I82">
            <v>1</v>
          </cell>
          <cell r="J82">
            <v>5.5E-2</v>
          </cell>
          <cell r="K82">
            <v>3.6799999999999999E-2</v>
          </cell>
          <cell r="L82">
            <v>1</v>
          </cell>
          <cell r="M82" t="str">
            <v>30E/360</v>
          </cell>
          <cell r="N82">
            <v>4</v>
          </cell>
          <cell r="O82">
            <v>1</v>
          </cell>
          <cell r="P82">
            <v>7747918.1556156427</v>
          </cell>
          <cell r="Q82">
            <v>107.74791815561564</v>
          </cell>
          <cell r="R82">
            <v>106.05815203638933</v>
          </cell>
          <cell r="S82">
            <v>106.05800000000001</v>
          </cell>
          <cell r="T82">
            <v>1689918.1556156294</v>
          </cell>
          <cell r="U82">
            <v>1689918.1556156294</v>
          </cell>
          <cell r="V82">
            <v>0</v>
          </cell>
        </row>
        <row r="83">
          <cell r="A83" t="str">
            <v>FIX</v>
          </cell>
          <cell r="C83">
            <v>196481</v>
          </cell>
          <cell r="D83">
            <v>118</v>
          </cell>
          <cell r="E83">
            <v>38131</v>
          </cell>
          <cell r="F83">
            <v>39799</v>
          </cell>
          <cell r="G83">
            <v>-100000000</v>
          </cell>
          <cell r="H83" t="str">
            <v>SEK</v>
          </cell>
          <cell r="I83">
            <v>1</v>
          </cell>
          <cell r="J83">
            <v>5.5E-2</v>
          </cell>
          <cell r="K83">
            <v>4.3099999999999999E-2</v>
          </cell>
          <cell r="L83">
            <v>1</v>
          </cell>
          <cell r="M83" t="str">
            <v>30E/360</v>
          </cell>
          <cell r="N83">
            <v>4</v>
          </cell>
          <cell r="O83">
            <v>1</v>
          </cell>
          <cell r="P83">
            <v>-4808076.4400479198</v>
          </cell>
          <cell r="Q83">
            <v>104.80807644004793</v>
          </cell>
          <cell r="R83">
            <v>103.89479407337322</v>
          </cell>
          <cell r="S83">
            <v>103.895</v>
          </cell>
          <cell r="T83">
            <v>-913076.44004793069</v>
          </cell>
          <cell r="U83">
            <v>-913076.44004793069</v>
          </cell>
          <cell r="V83">
            <v>0</v>
          </cell>
        </row>
        <row r="84">
          <cell r="A84" t="str">
            <v>FIX</v>
          </cell>
          <cell r="C84">
            <v>199536</v>
          </cell>
          <cell r="D84">
            <v>118</v>
          </cell>
          <cell r="E84">
            <v>38134</v>
          </cell>
          <cell r="F84">
            <v>39799</v>
          </cell>
          <cell r="G84">
            <v>-100000000</v>
          </cell>
          <cell r="H84" t="str">
            <v>SEK</v>
          </cell>
          <cell r="I84">
            <v>1</v>
          </cell>
          <cell r="J84">
            <v>5.5E-2</v>
          </cell>
          <cell r="K84">
            <v>4.3450000000000003E-2</v>
          </cell>
          <cell r="L84">
            <v>1</v>
          </cell>
          <cell r="M84" t="str">
            <v>30E/360</v>
          </cell>
          <cell r="N84">
            <v>4</v>
          </cell>
          <cell r="O84">
            <v>1</v>
          </cell>
          <cell r="P84">
            <v>-4653447.8592728674</v>
          </cell>
          <cell r="Q84">
            <v>104.65344785927286</v>
          </cell>
          <cell r="R84">
            <v>103.77633302841136</v>
          </cell>
          <cell r="S84">
            <v>103.776</v>
          </cell>
          <cell r="T84">
            <v>-877447.85927286267</v>
          </cell>
          <cell r="U84">
            <v>-877447.85927286267</v>
          </cell>
          <cell r="V84">
            <v>0</v>
          </cell>
        </row>
        <row r="85">
          <cell r="A85" t="str">
            <v>FIX</v>
          </cell>
          <cell r="C85">
            <v>199542</v>
          </cell>
          <cell r="D85">
            <v>118</v>
          </cell>
          <cell r="E85">
            <v>38134</v>
          </cell>
          <cell r="F85">
            <v>39799</v>
          </cell>
          <cell r="G85">
            <v>-100000000</v>
          </cell>
          <cell r="H85" t="str">
            <v>SEK</v>
          </cell>
          <cell r="I85">
            <v>1</v>
          </cell>
          <cell r="J85">
            <v>5.5E-2</v>
          </cell>
          <cell r="K85">
            <v>4.3400000000000001E-2</v>
          </cell>
          <cell r="L85">
            <v>1</v>
          </cell>
          <cell r="M85" t="str">
            <v>30E/360</v>
          </cell>
          <cell r="N85">
            <v>4</v>
          </cell>
          <cell r="O85">
            <v>1</v>
          </cell>
          <cell r="P85">
            <v>-4674360.2922578007</v>
          </cell>
          <cell r="Q85">
            <v>104.67436029225782</v>
          </cell>
          <cell r="R85">
            <v>103.79324504473891</v>
          </cell>
          <cell r="S85">
            <v>103.79300000000001</v>
          </cell>
          <cell r="T85">
            <v>-881360.2922578099</v>
          </cell>
          <cell r="U85">
            <v>-881360.2922578099</v>
          </cell>
          <cell r="V85">
            <v>0</v>
          </cell>
        </row>
        <row r="86">
          <cell r="A86" t="str">
            <v>FIX</v>
          </cell>
          <cell r="C86">
            <v>200859</v>
          </cell>
          <cell r="D86">
            <v>118</v>
          </cell>
          <cell r="E86">
            <v>38135</v>
          </cell>
          <cell r="F86">
            <v>39799</v>
          </cell>
          <cell r="G86">
            <v>-100000000</v>
          </cell>
          <cell r="H86" t="str">
            <v>SEK</v>
          </cell>
          <cell r="I86">
            <v>1</v>
          </cell>
          <cell r="J86">
            <v>5.5E-2</v>
          </cell>
          <cell r="K86">
            <v>4.3099999999999999E-2</v>
          </cell>
          <cell r="L86">
            <v>1</v>
          </cell>
          <cell r="M86" t="str">
            <v>30E/360</v>
          </cell>
          <cell r="N86">
            <v>4</v>
          </cell>
          <cell r="O86">
            <v>1</v>
          </cell>
          <cell r="P86">
            <v>-4797241.6232509017</v>
          </cell>
          <cell r="Q86">
            <v>104.79724162325091</v>
          </cell>
          <cell r="R86">
            <v>103.89479407337322</v>
          </cell>
          <cell r="S86">
            <v>103.895</v>
          </cell>
          <cell r="T86">
            <v>-902241.62325091579</v>
          </cell>
          <cell r="U86">
            <v>-902241.62325091579</v>
          </cell>
          <cell r="V86">
            <v>0</v>
          </cell>
        </row>
        <row r="87">
          <cell r="A87" t="str">
            <v>FIX</v>
          </cell>
          <cell r="C87">
            <v>277538</v>
          </cell>
          <cell r="D87">
            <v>118</v>
          </cell>
          <cell r="E87">
            <v>38181</v>
          </cell>
          <cell r="F87">
            <v>39799</v>
          </cell>
          <cell r="G87">
            <v>200000000</v>
          </cell>
          <cell r="H87" t="str">
            <v>SEK</v>
          </cell>
          <cell r="I87">
            <v>1</v>
          </cell>
          <cell r="J87">
            <v>5.5E-2</v>
          </cell>
          <cell r="K87">
            <v>4.1399999999999999E-2</v>
          </cell>
          <cell r="L87">
            <v>1</v>
          </cell>
          <cell r="M87" t="str">
            <v>30E/360</v>
          </cell>
          <cell r="N87">
            <v>4</v>
          </cell>
          <cell r="O87">
            <v>1</v>
          </cell>
          <cell r="P87">
            <v>10747142.102989763</v>
          </cell>
          <cell r="Q87">
            <v>105.37357105149486</v>
          </cell>
          <cell r="R87">
            <v>104.47273876145361</v>
          </cell>
          <cell r="S87">
            <v>104.473</v>
          </cell>
          <cell r="T87">
            <v>1801142.1029897293</v>
          </cell>
          <cell r="U87">
            <v>1801142.1029897293</v>
          </cell>
          <cell r="V87">
            <v>0</v>
          </cell>
        </row>
        <row r="88">
          <cell r="A88" t="str">
            <v>FIX</v>
          </cell>
          <cell r="C88">
            <v>331563</v>
          </cell>
          <cell r="D88">
            <v>118</v>
          </cell>
          <cell r="E88">
            <v>38225</v>
          </cell>
          <cell r="F88">
            <v>39799</v>
          </cell>
          <cell r="G88">
            <v>100000000</v>
          </cell>
          <cell r="H88" t="str">
            <v>SEK</v>
          </cell>
          <cell r="I88">
            <v>1</v>
          </cell>
          <cell r="J88">
            <v>5.5E-2</v>
          </cell>
          <cell r="K88">
            <v>0.04</v>
          </cell>
          <cell r="L88">
            <v>1</v>
          </cell>
          <cell r="M88" t="str">
            <v>30E/360</v>
          </cell>
          <cell r="N88">
            <v>4</v>
          </cell>
          <cell r="O88">
            <v>1</v>
          </cell>
          <cell r="P88">
            <v>5807094.0722989589</v>
          </cell>
          <cell r="Q88">
            <v>105.80709407229897</v>
          </cell>
          <cell r="R88">
            <v>104.95190401220786</v>
          </cell>
          <cell r="S88">
            <v>104.952</v>
          </cell>
          <cell r="T88">
            <v>855094.07229896798</v>
          </cell>
          <cell r="U88">
            <v>855094.07229896798</v>
          </cell>
          <cell r="V88">
            <v>0</v>
          </cell>
        </row>
        <row r="89">
          <cell r="A89" t="str">
            <v>FIX</v>
          </cell>
          <cell r="C89">
            <v>346234</v>
          </cell>
          <cell r="D89">
            <v>118</v>
          </cell>
          <cell r="E89">
            <v>38232</v>
          </cell>
          <cell r="F89">
            <v>39799</v>
          </cell>
          <cell r="G89">
            <v>100000000</v>
          </cell>
          <cell r="H89" t="str">
            <v>SEK</v>
          </cell>
          <cell r="I89">
            <v>1</v>
          </cell>
          <cell r="J89">
            <v>5.5E-2</v>
          </cell>
          <cell r="K89">
            <v>3.9800000000000002E-2</v>
          </cell>
          <cell r="L89">
            <v>1</v>
          </cell>
          <cell r="M89" t="str">
            <v>30E/360</v>
          </cell>
          <cell r="N89">
            <v>4</v>
          </cell>
          <cell r="O89">
            <v>1</v>
          </cell>
          <cell r="P89">
            <v>5867602.5624853075</v>
          </cell>
          <cell r="Q89">
            <v>105.8676025624853</v>
          </cell>
          <cell r="R89">
            <v>105.02059432682272</v>
          </cell>
          <cell r="S89">
            <v>105.021</v>
          </cell>
          <cell r="T89">
            <v>846602.56248530163</v>
          </cell>
          <cell r="U89">
            <v>846602.56248530163</v>
          </cell>
          <cell r="V89">
            <v>0</v>
          </cell>
        </row>
        <row r="90">
          <cell r="A90" t="str">
            <v>FIX</v>
          </cell>
          <cell r="C90">
            <v>368088</v>
          </cell>
          <cell r="D90">
            <v>118</v>
          </cell>
          <cell r="E90">
            <v>38247</v>
          </cell>
          <cell r="F90">
            <v>39799</v>
          </cell>
          <cell r="G90">
            <v>100000000</v>
          </cell>
          <cell r="H90" t="str">
            <v>SEK</v>
          </cell>
          <cell r="I90">
            <v>1</v>
          </cell>
          <cell r="J90">
            <v>5.5E-2</v>
          </cell>
          <cell r="K90">
            <v>3.9125E-2</v>
          </cell>
          <cell r="L90">
            <v>1</v>
          </cell>
          <cell r="M90" t="str">
            <v>30E/360</v>
          </cell>
          <cell r="N90">
            <v>4</v>
          </cell>
          <cell r="O90">
            <v>1</v>
          </cell>
          <cell r="P90">
            <v>6086817.0054583699</v>
          </cell>
          <cell r="Q90">
            <v>106.08681700545836</v>
          </cell>
          <cell r="R90">
            <v>105.25286545283069</v>
          </cell>
          <cell r="S90">
            <v>105.253</v>
          </cell>
          <cell r="T90">
            <v>833817.00545835705</v>
          </cell>
          <cell r="U90">
            <v>833817.00545835705</v>
          </cell>
          <cell r="V90">
            <v>0</v>
          </cell>
        </row>
        <row r="91">
          <cell r="A91" t="str">
            <v>FIX</v>
          </cell>
          <cell r="C91">
            <v>371568</v>
          </cell>
          <cell r="D91">
            <v>118</v>
          </cell>
          <cell r="E91">
            <v>38251</v>
          </cell>
          <cell r="F91">
            <v>39799</v>
          </cell>
          <cell r="G91">
            <v>100000000</v>
          </cell>
          <cell r="H91" t="str">
            <v>SEK</v>
          </cell>
          <cell r="I91">
            <v>1</v>
          </cell>
          <cell r="J91">
            <v>5.5E-2</v>
          </cell>
          <cell r="K91">
            <v>3.925E-2</v>
          </cell>
          <cell r="L91">
            <v>1</v>
          </cell>
          <cell r="M91" t="str">
            <v>30E/360</v>
          </cell>
          <cell r="N91">
            <v>4</v>
          </cell>
          <cell r="O91">
            <v>1</v>
          </cell>
          <cell r="P91">
            <v>6022820.5571388155</v>
          </cell>
          <cell r="Q91">
            <v>106.0228205571388</v>
          </cell>
          <cell r="R91">
            <v>105.20980084267511</v>
          </cell>
          <cell r="S91">
            <v>105.21</v>
          </cell>
          <cell r="T91">
            <v>812820.55713880644</v>
          </cell>
          <cell r="U91">
            <v>812820.55713880644</v>
          </cell>
          <cell r="V91">
            <v>0</v>
          </cell>
        </row>
        <row r="92">
          <cell r="A92" t="str">
            <v>FIX</v>
          </cell>
          <cell r="C92">
            <v>378132</v>
          </cell>
          <cell r="D92">
            <v>118</v>
          </cell>
          <cell r="E92">
            <v>38259</v>
          </cell>
          <cell r="F92">
            <v>39799</v>
          </cell>
          <cell r="G92">
            <v>100000000</v>
          </cell>
          <cell r="H92" t="str">
            <v>SEK</v>
          </cell>
          <cell r="I92">
            <v>1</v>
          </cell>
          <cell r="J92">
            <v>5.5E-2</v>
          </cell>
          <cell r="K92">
            <v>3.875E-2</v>
          </cell>
          <cell r="L92">
            <v>1</v>
          </cell>
          <cell r="M92" t="str">
            <v>30E/360</v>
          </cell>
          <cell r="N92">
            <v>4</v>
          </cell>
          <cell r="O92">
            <v>1</v>
          </cell>
          <cell r="P92">
            <v>6193672.8851104528</v>
          </cell>
          <cell r="Q92">
            <v>106.19367288511046</v>
          </cell>
          <cell r="R92">
            <v>105.3821998336747</v>
          </cell>
          <cell r="S92">
            <v>105.38200000000001</v>
          </cell>
          <cell r="T92">
            <v>811672.88511045394</v>
          </cell>
          <cell r="U92">
            <v>811672.88511045394</v>
          </cell>
          <cell r="V92">
            <v>0</v>
          </cell>
        </row>
        <row r="93">
          <cell r="A93" t="str">
            <v>FIX</v>
          </cell>
          <cell r="C93">
            <v>414770</v>
          </cell>
          <cell r="D93">
            <v>118</v>
          </cell>
          <cell r="E93">
            <v>38279</v>
          </cell>
          <cell r="F93">
            <v>39799</v>
          </cell>
          <cell r="G93">
            <v>100000000</v>
          </cell>
          <cell r="H93" t="str">
            <v>SEK</v>
          </cell>
          <cell r="I93">
            <v>1</v>
          </cell>
          <cell r="J93">
            <v>5.5E-2</v>
          </cell>
          <cell r="K93">
            <v>3.7400000000000003E-2</v>
          </cell>
          <cell r="L93">
            <v>1</v>
          </cell>
          <cell r="M93" t="str">
            <v>30E/360</v>
          </cell>
          <cell r="N93">
            <v>4</v>
          </cell>
          <cell r="O93">
            <v>1</v>
          </cell>
          <cell r="P93">
            <v>6653899.8800041527</v>
          </cell>
          <cell r="Q93">
            <v>106.65389988000416</v>
          </cell>
          <cell r="R93">
            <v>105.84955501945807</v>
          </cell>
          <cell r="S93">
            <v>105.85</v>
          </cell>
          <cell r="T93">
            <v>803899.88000416686</v>
          </cell>
          <cell r="U93">
            <v>803899.88000416686</v>
          </cell>
          <cell r="V93">
            <v>0</v>
          </cell>
        </row>
        <row r="94">
          <cell r="A94" t="str">
            <v>FIX</v>
          </cell>
          <cell r="C94">
            <v>414778</v>
          </cell>
          <cell r="D94">
            <v>118</v>
          </cell>
          <cell r="E94">
            <v>38279</v>
          </cell>
          <cell r="F94">
            <v>39799</v>
          </cell>
          <cell r="G94">
            <v>200000000</v>
          </cell>
          <cell r="H94" t="str">
            <v>SEK</v>
          </cell>
          <cell r="I94">
            <v>1</v>
          </cell>
          <cell r="J94">
            <v>5.5E-2</v>
          </cell>
          <cell r="K94">
            <v>3.7499999999999999E-2</v>
          </cell>
          <cell r="L94">
            <v>1</v>
          </cell>
          <cell r="M94" t="str">
            <v>30E/360</v>
          </cell>
          <cell r="N94">
            <v>4</v>
          </cell>
          <cell r="O94">
            <v>1</v>
          </cell>
          <cell r="P94">
            <v>13228725.395732433</v>
          </cell>
          <cell r="Q94">
            <v>106.61436269786623</v>
          </cell>
          <cell r="R94">
            <v>105.81484183312268</v>
          </cell>
          <cell r="S94">
            <v>105.815</v>
          </cell>
          <cell r="T94">
            <v>1598725.3957324584</v>
          </cell>
          <cell r="U94">
            <v>1598725.3957324584</v>
          </cell>
          <cell r="V94">
            <v>0</v>
          </cell>
        </row>
        <row r="95">
          <cell r="A95" t="str">
            <v>FIX</v>
          </cell>
          <cell r="C95">
            <v>416410</v>
          </cell>
          <cell r="D95">
            <v>118</v>
          </cell>
          <cell r="E95">
            <v>38280</v>
          </cell>
          <cell r="F95">
            <v>39799</v>
          </cell>
          <cell r="G95">
            <v>100000000</v>
          </cell>
          <cell r="H95" t="str">
            <v>SEK</v>
          </cell>
          <cell r="I95">
            <v>1</v>
          </cell>
          <cell r="J95">
            <v>5.5E-2</v>
          </cell>
          <cell r="K95">
            <v>3.7220000000000003E-2</v>
          </cell>
          <cell r="L95">
            <v>1</v>
          </cell>
          <cell r="M95" t="str">
            <v>30E/360</v>
          </cell>
          <cell r="N95">
            <v>4</v>
          </cell>
          <cell r="O95">
            <v>1</v>
          </cell>
          <cell r="P95">
            <v>6721139.9660789222</v>
          </cell>
          <cell r="Q95">
            <v>106.72113996607894</v>
          </cell>
          <cell r="R95">
            <v>105.91207687408357</v>
          </cell>
          <cell r="S95">
            <v>105.91200000000001</v>
          </cell>
          <cell r="T95">
            <v>809139.96607893065</v>
          </cell>
          <cell r="U95">
            <v>809139.96607893065</v>
          </cell>
          <cell r="V95">
            <v>0</v>
          </cell>
        </row>
        <row r="96">
          <cell r="A96" t="str">
            <v>FIX</v>
          </cell>
          <cell r="C96">
            <v>436810</v>
          </cell>
          <cell r="D96">
            <v>118</v>
          </cell>
          <cell r="E96">
            <v>38294</v>
          </cell>
          <cell r="F96">
            <v>39799</v>
          </cell>
          <cell r="G96">
            <v>200000000</v>
          </cell>
          <cell r="H96" t="str">
            <v>SEK</v>
          </cell>
          <cell r="I96">
            <v>1</v>
          </cell>
          <cell r="J96">
            <v>5.5E-2</v>
          </cell>
          <cell r="K96">
            <v>3.6799999999999999E-2</v>
          </cell>
          <cell r="L96">
            <v>1</v>
          </cell>
          <cell r="M96" t="str">
            <v>30E/360</v>
          </cell>
          <cell r="N96">
            <v>4</v>
          </cell>
          <cell r="O96">
            <v>1</v>
          </cell>
          <cell r="P96">
            <v>13668913.543874264</v>
          </cell>
          <cell r="Q96">
            <v>106.83445677193713</v>
          </cell>
          <cell r="R96">
            <v>106.05815203638933</v>
          </cell>
          <cell r="S96">
            <v>106.05800000000001</v>
          </cell>
          <cell r="T96">
            <v>1552913.54387424</v>
          </cell>
          <cell r="U96">
            <v>1552913.54387424</v>
          </cell>
          <cell r="V96">
            <v>0</v>
          </cell>
        </row>
        <row r="97">
          <cell r="A97" t="str">
            <v>FIX</v>
          </cell>
          <cell r="C97">
            <v>440580</v>
          </cell>
          <cell r="D97">
            <v>118</v>
          </cell>
          <cell r="E97">
            <v>38299</v>
          </cell>
          <cell r="F97">
            <v>39799</v>
          </cell>
          <cell r="G97">
            <v>100000000</v>
          </cell>
          <cell r="H97" t="str">
            <v>SEK</v>
          </cell>
          <cell r="I97">
            <v>1</v>
          </cell>
          <cell r="J97">
            <v>5.5E-2</v>
          </cell>
          <cell r="K97">
            <v>3.7199999999999997E-2</v>
          </cell>
          <cell r="L97">
            <v>1</v>
          </cell>
          <cell r="M97" t="str">
            <v>30E/360</v>
          </cell>
          <cell r="N97">
            <v>4</v>
          </cell>
          <cell r="O97">
            <v>1</v>
          </cell>
          <cell r="P97">
            <v>6657603.9268859923</v>
          </cell>
          <cell r="Q97">
            <v>106.65760392688598</v>
          </cell>
          <cell r="R97">
            <v>105.91902677377787</v>
          </cell>
          <cell r="S97">
            <v>105.919</v>
          </cell>
          <cell r="T97">
            <v>738603.92688598612</v>
          </cell>
          <cell r="U97">
            <v>738603.92688598612</v>
          </cell>
          <cell r="V97">
            <v>0</v>
          </cell>
        </row>
        <row r="98">
          <cell r="A98" t="str">
            <v>FIX</v>
          </cell>
          <cell r="C98">
            <v>447342</v>
          </cell>
          <cell r="D98">
            <v>118</v>
          </cell>
          <cell r="E98">
            <v>38308</v>
          </cell>
          <cell r="F98">
            <v>39799</v>
          </cell>
          <cell r="G98">
            <v>100000000</v>
          </cell>
          <cell r="H98" t="str">
            <v>SEK</v>
          </cell>
          <cell r="I98">
            <v>1</v>
          </cell>
          <cell r="J98">
            <v>5.5E-2</v>
          </cell>
          <cell r="K98">
            <v>3.6139999999999999E-2</v>
          </cell>
          <cell r="L98">
            <v>1</v>
          </cell>
          <cell r="M98" t="str">
            <v>30E/360</v>
          </cell>
          <cell r="N98">
            <v>4</v>
          </cell>
          <cell r="O98">
            <v>1</v>
          </cell>
          <cell r="P98">
            <v>7034981.7963340878</v>
          </cell>
          <cell r="Q98">
            <v>107.03498179633409</v>
          </cell>
          <cell r="R98">
            <v>106.2882397281477</v>
          </cell>
          <cell r="S98">
            <v>106.288</v>
          </cell>
          <cell r="T98">
            <v>746981.79633409728</v>
          </cell>
          <cell r="U98">
            <v>746981.79633409728</v>
          </cell>
          <cell r="V98">
            <v>0</v>
          </cell>
        </row>
        <row r="99">
          <cell r="A99" t="str">
            <v>FIX</v>
          </cell>
          <cell r="C99">
            <v>458947</v>
          </cell>
          <cell r="D99">
            <v>118</v>
          </cell>
          <cell r="E99">
            <v>38309</v>
          </cell>
          <cell r="F99">
            <v>39799</v>
          </cell>
          <cell r="G99">
            <v>100000000</v>
          </cell>
          <cell r="H99" t="str">
            <v>SEK</v>
          </cell>
          <cell r="I99">
            <v>1</v>
          </cell>
          <cell r="J99">
            <v>5.5E-2</v>
          </cell>
          <cell r="K99">
            <v>3.5999999999999997E-2</v>
          </cell>
          <cell r="L99">
            <v>1</v>
          </cell>
          <cell r="M99" t="str">
            <v>30E/360</v>
          </cell>
          <cell r="N99">
            <v>4</v>
          </cell>
          <cell r="O99">
            <v>1</v>
          </cell>
          <cell r="P99">
            <v>7085419.0800626576</v>
          </cell>
          <cell r="Q99">
            <v>107.08541908006266</v>
          </cell>
          <cell r="R99">
            <v>106.33713140084636</v>
          </cell>
          <cell r="S99">
            <v>106.337</v>
          </cell>
          <cell r="T99">
            <v>748419.08006266062</v>
          </cell>
          <cell r="U99">
            <v>748419.08006266062</v>
          </cell>
          <cell r="V99">
            <v>0</v>
          </cell>
        </row>
        <row r="100">
          <cell r="A100" t="str">
            <v>FIX</v>
          </cell>
          <cell r="C100">
            <v>461227</v>
          </cell>
          <cell r="D100">
            <v>118</v>
          </cell>
          <cell r="E100">
            <v>38310</v>
          </cell>
          <cell r="F100">
            <v>39799</v>
          </cell>
          <cell r="G100">
            <v>100000000</v>
          </cell>
          <cell r="H100" t="str">
            <v>SEK</v>
          </cell>
          <cell r="I100">
            <v>1</v>
          </cell>
          <cell r="J100">
            <v>5.5E-2</v>
          </cell>
          <cell r="K100">
            <v>3.5950000000000003E-2</v>
          </cell>
          <cell r="L100">
            <v>1</v>
          </cell>
          <cell r="M100" t="str">
            <v>30E/360</v>
          </cell>
          <cell r="N100">
            <v>4</v>
          </cell>
          <cell r="O100">
            <v>1</v>
          </cell>
          <cell r="P100">
            <v>7100676.7465554625</v>
          </cell>
          <cell r="Q100">
            <v>107.10067674655546</v>
          </cell>
          <cell r="R100">
            <v>106.35459994968372</v>
          </cell>
          <cell r="S100">
            <v>106.355</v>
          </cell>
          <cell r="T100">
            <v>745676.74655546062</v>
          </cell>
          <cell r="U100">
            <v>745676.74655546062</v>
          </cell>
          <cell r="V100">
            <v>0</v>
          </cell>
        </row>
        <row r="101">
          <cell r="A101" t="str">
            <v>FIX</v>
          </cell>
          <cell r="C101">
            <v>466397</v>
          </cell>
          <cell r="D101">
            <v>118</v>
          </cell>
          <cell r="E101">
            <v>38317</v>
          </cell>
          <cell r="F101">
            <v>39799</v>
          </cell>
          <cell r="G101">
            <v>-100000000</v>
          </cell>
          <cell r="H101" t="str">
            <v>SEK</v>
          </cell>
          <cell r="I101">
            <v>1</v>
          </cell>
          <cell r="J101">
            <v>5.5E-2</v>
          </cell>
          <cell r="K101">
            <v>3.5400000000000001E-2</v>
          </cell>
          <cell r="L101">
            <v>1</v>
          </cell>
          <cell r="M101" t="str">
            <v>30E/360</v>
          </cell>
          <cell r="N101">
            <v>4</v>
          </cell>
          <cell r="O101">
            <v>1</v>
          </cell>
          <cell r="P101">
            <v>-7284783.9671712667</v>
          </cell>
          <cell r="Q101">
            <v>107.28478396717128</v>
          </cell>
          <cell r="R101">
            <v>106.54700571630957</v>
          </cell>
          <cell r="S101">
            <v>106.547</v>
          </cell>
          <cell r="T101">
            <v>-737783.96717128204</v>
          </cell>
          <cell r="U101">
            <v>-737783.96717128204</v>
          </cell>
          <cell r="V101">
            <v>0</v>
          </cell>
        </row>
        <row r="102">
          <cell r="A102" t="str">
            <v>FIX</v>
          </cell>
          <cell r="C102">
            <v>466399</v>
          </cell>
          <cell r="D102">
            <v>118</v>
          </cell>
          <cell r="E102">
            <v>38317</v>
          </cell>
          <cell r="F102">
            <v>39799</v>
          </cell>
          <cell r="G102">
            <v>-300000000</v>
          </cell>
          <cell r="H102" t="str">
            <v>SEK</v>
          </cell>
          <cell r="I102">
            <v>1</v>
          </cell>
          <cell r="J102">
            <v>5.5E-2</v>
          </cell>
          <cell r="K102">
            <v>3.5499999999999997E-2</v>
          </cell>
          <cell r="L102">
            <v>1</v>
          </cell>
          <cell r="M102" t="str">
            <v>30E/360</v>
          </cell>
          <cell r="N102">
            <v>4</v>
          </cell>
          <cell r="O102">
            <v>1</v>
          </cell>
          <cell r="P102">
            <v>-21737505.301218629</v>
          </cell>
          <cell r="Q102">
            <v>107.24583510040623</v>
          </cell>
          <cell r="R102">
            <v>106.51198849216571</v>
          </cell>
          <cell r="S102">
            <v>106.512</v>
          </cell>
          <cell r="T102">
            <v>-2201505.3012186741</v>
          </cell>
          <cell r="U102">
            <v>-2201505.3012186741</v>
          </cell>
          <cell r="V102">
            <v>0</v>
          </cell>
        </row>
        <row r="103">
          <cell r="A103" t="str">
            <v>FIX</v>
          </cell>
          <cell r="C103">
            <v>466406</v>
          </cell>
          <cell r="D103">
            <v>118</v>
          </cell>
          <cell r="E103">
            <v>38317</v>
          </cell>
          <cell r="F103">
            <v>39799</v>
          </cell>
          <cell r="G103">
            <v>-100000000</v>
          </cell>
          <cell r="H103" t="str">
            <v>SEK</v>
          </cell>
          <cell r="I103">
            <v>1</v>
          </cell>
          <cell r="J103">
            <v>5.5E-2</v>
          </cell>
          <cell r="K103">
            <v>3.5499999999999997E-2</v>
          </cell>
          <cell r="L103">
            <v>1</v>
          </cell>
          <cell r="M103" t="str">
            <v>30E/360</v>
          </cell>
          <cell r="N103">
            <v>4</v>
          </cell>
          <cell r="O103">
            <v>1</v>
          </cell>
          <cell r="P103">
            <v>-7245835.1004062146</v>
          </cell>
          <cell r="Q103">
            <v>107.24583510040623</v>
          </cell>
          <cell r="R103">
            <v>106.51198849216571</v>
          </cell>
          <cell r="S103">
            <v>106.512</v>
          </cell>
          <cell r="T103">
            <v>-733835.10040622472</v>
          </cell>
          <cell r="U103">
            <v>-733835.10040622472</v>
          </cell>
          <cell r="V103">
            <v>0</v>
          </cell>
        </row>
        <row r="104">
          <cell r="A104" t="str">
            <v>FIX</v>
          </cell>
          <cell r="C104">
            <v>467458</v>
          </cell>
          <cell r="D104">
            <v>118</v>
          </cell>
          <cell r="E104">
            <v>38320</v>
          </cell>
          <cell r="F104">
            <v>39799</v>
          </cell>
          <cell r="G104">
            <v>-100000000</v>
          </cell>
          <cell r="H104" t="str">
            <v>SEK</v>
          </cell>
          <cell r="I104">
            <v>1</v>
          </cell>
          <cell r="J104">
            <v>5.5E-2</v>
          </cell>
          <cell r="K104">
            <v>3.5099999999999999E-2</v>
          </cell>
          <cell r="L104">
            <v>1</v>
          </cell>
          <cell r="M104" t="str">
            <v>30E/360</v>
          </cell>
          <cell r="N104">
            <v>4</v>
          </cell>
          <cell r="O104">
            <v>1</v>
          </cell>
          <cell r="P104">
            <v>-7388278.2580335438</v>
          </cell>
          <cell r="Q104">
            <v>107.38827825803355</v>
          </cell>
          <cell r="R104">
            <v>106.65214914828223</v>
          </cell>
          <cell r="S104">
            <v>106.652</v>
          </cell>
          <cell r="T104">
            <v>-736278.25803355058</v>
          </cell>
          <cell r="U104">
            <v>-736278.25803355058</v>
          </cell>
          <cell r="V104">
            <v>0</v>
          </cell>
        </row>
        <row r="105">
          <cell r="A105" t="str">
            <v>FIX</v>
          </cell>
          <cell r="C105">
            <v>469427</v>
          </cell>
          <cell r="D105">
            <v>118</v>
          </cell>
          <cell r="E105">
            <v>38322</v>
          </cell>
          <cell r="F105">
            <v>39799</v>
          </cell>
          <cell r="G105">
            <v>-200000000</v>
          </cell>
          <cell r="H105" t="str">
            <v>SEK</v>
          </cell>
          <cell r="I105">
            <v>1</v>
          </cell>
          <cell r="J105">
            <v>5.5E-2</v>
          </cell>
          <cell r="K105">
            <v>3.4849999999999999E-2</v>
          </cell>
          <cell r="L105">
            <v>1</v>
          </cell>
          <cell r="M105" t="str">
            <v>30E/360</v>
          </cell>
          <cell r="N105">
            <v>4</v>
          </cell>
          <cell r="O105">
            <v>1</v>
          </cell>
          <cell r="P105">
            <v>-14953137.461842179</v>
          </cell>
          <cell r="Q105">
            <v>107.47656873092109</v>
          </cell>
          <cell r="R105">
            <v>106.739873938586</v>
          </cell>
          <cell r="S105">
            <v>106.74</v>
          </cell>
          <cell r="T105">
            <v>-1473137.4618421854</v>
          </cell>
          <cell r="U105">
            <v>-1473137.4618421854</v>
          </cell>
          <cell r="V105">
            <v>0</v>
          </cell>
        </row>
        <row r="106">
          <cell r="A106" t="str">
            <v>FIX</v>
          </cell>
          <cell r="C106">
            <v>471873</v>
          </cell>
          <cell r="D106">
            <v>118</v>
          </cell>
          <cell r="E106">
            <v>38324</v>
          </cell>
          <cell r="F106">
            <v>39799</v>
          </cell>
          <cell r="G106">
            <v>-120000000</v>
          </cell>
          <cell r="H106" t="str">
            <v>SEK</v>
          </cell>
          <cell r="I106">
            <v>1</v>
          </cell>
          <cell r="J106">
            <v>5.5E-2</v>
          </cell>
          <cell r="K106">
            <v>3.4849999999999999E-2</v>
          </cell>
          <cell r="L106">
            <v>1</v>
          </cell>
          <cell r="M106" t="str">
            <v>30E/360</v>
          </cell>
          <cell r="N106">
            <v>4</v>
          </cell>
          <cell r="O106">
            <v>1</v>
          </cell>
          <cell r="P106">
            <v>-8960963.6387066394</v>
          </cell>
          <cell r="Q106">
            <v>107.4674696989222</v>
          </cell>
          <cell r="R106">
            <v>106.739873938586</v>
          </cell>
          <cell r="S106">
            <v>106.74</v>
          </cell>
          <cell r="T106">
            <v>-872963.63870664779</v>
          </cell>
          <cell r="U106">
            <v>-872963.63870664779</v>
          </cell>
          <cell r="V106">
            <v>0</v>
          </cell>
        </row>
        <row r="107">
          <cell r="A107" t="str">
            <v>FIX</v>
          </cell>
          <cell r="C107">
            <v>526626</v>
          </cell>
          <cell r="D107">
            <v>118</v>
          </cell>
          <cell r="E107">
            <v>38371</v>
          </cell>
          <cell r="F107">
            <v>39799</v>
          </cell>
          <cell r="G107">
            <v>100000000</v>
          </cell>
          <cell r="H107" t="str">
            <v>SEK</v>
          </cell>
          <cell r="I107">
            <v>1</v>
          </cell>
          <cell r="J107">
            <v>5.5E-2</v>
          </cell>
          <cell r="K107">
            <v>3.1300000000000001E-2</v>
          </cell>
          <cell r="L107">
            <v>1</v>
          </cell>
          <cell r="M107" t="str">
            <v>30E/360</v>
          </cell>
          <cell r="N107">
            <v>4</v>
          </cell>
          <cell r="O107">
            <v>1</v>
          </cell>
          <cell r="P107">
            <v>8591741.3354372531</v>
          </cell>
          <cell r="Q107">
            <v>108.59174133543725</v>
          </cell>
          <cell r="R107">
            <v>107.99596961222186</v>
          </cell>
          <cell r="S107">
            <v>107.996</v>
          </cell>
          <cell r="T107">
            <v>595741.33543725335</v>
          </cell>
          <cell r="U107">
            <v>595741.33543725335</v>
          </cell>
          <cell r="V107">
            <v>0</v>
          </cell>
        </row>
        <row r="108">
          <cell r="A108" t="str">
            <v>FIX</v>
          </cell>
          <cell r="C108">
            <v>573240</v>
          </cell>
          <cell r="D108">
            <v>118</v>
          </cell>
          <cell r="E108">
            <v>38401</v>
          </cell>
          <cell r="F108">
            <v>39799</v>
          </cell>
          <cell r="G108">
            <v>-100000000</v>
          </cell>
          <cell r="H108" t="str">
            <v>SEK</v>
          </cell>
          <cell r="I108">
            <v>1</v>
          </cell>
          <cell r="J108">
            <v>5.5E-2</v>
          </cell>
          <cell r="K108">
            <v>3.0099999999999998E-2</v>
          </cell>
          <cell r="L108">
            <v>1</v>
          </cell>
          <cell r="M108" t="str">
            <v>30E/360</v>
          </cell>
          <cell r="N108">
            <v>4</v>
          </cell>
          <cell r="O108">
            <v>1</v>
          </cell>
          <cell r="P108">
            <v>-8871800.2546854615</v>
          </cell>
          <cell r="Q108">
            <v>108.87180025468547</v>
          </cell>
          <cell r="R108">
            <v>108.4250009071614</v>
          </cell>
          <cell r="S108">
            <v>108.425</v>
          </cell>
          <cell r="T108">
            <v>-446800.2546854706</v>
          </cell>
          <cell r="U108">
            <v>-446800.2546854706</v>
          </cell>
          <cell r="V108">
            <v>0</v>
          </cell>
        </row>
        <row r="109">
          <cell r="A109" t="str">
            <v>FIX</v>
          </cell>
          <cell r="C109">
            <v>578773</v>
          </cell>
          <cell r="D109">
            <v>118</v>
          </cell>
          <cell r="E109">
            <v>38404</v>
          </cell>
          <cell r="F109">
            <v>39799</v>
          </cell>
          <cell r="G109">
            <v>-50000000</v>
          </cell>
          <cell r="H109" t="str">
            <v>SEK</v>
          </cell>
          <cell r="I109">
            <v>1</v>
          </cell>
          <cell r="J109">
            <v>5.5E-2</v>
          </cell>
          <cell r="K109">
            <v>0.03</v>
          </cell>
          <cell r="L109">
            <v>1</v>
          </cell>
          <cell r="M109" t="str">
            <v>30E/360</v>
          </cell>
          <cell r="N109">
            <v>4</v>
          </cell>
          <cell r="O109">
            <v>1</v>
          </cell>
          <cell r="P109">
            <v>-4445401.0650455877</v>
          </cell>
          <cell r="Q109">
            <v>108.89080213009117</v>
          </cell>
          <cell r="R109">
            <v>108.46085556196213</v>
          </cell>
          <cell r="S109">
            <v>108.461</v>
          </cell>
          <cell r="T109">
            <v>-214901.06504558783</v>
          </cell>
          <cell r="U109">
            <v>-214901.06504558783</v>
          </cell>
          <cell r="V109">
            <v>0</v>
          </cell>
        </row>
        <row r="110">
          <cell r="A110" t="str">
            <v>FIX</v>
          </cell>
          <cell r="C110">
            <v>578771</v>
          </cell>
          <cell r="D110">
            <v>118</v>
          </cell>
          <cell r="E110">
            <v>38406</v>
          </cell>
          <cell r="F110">
            <v>39799</v>
          </cell>
          <cell r="G110">
            <v>-100000000</v>
          </cell>
          <cell r="H110" t="str">
            <v>SEK</v>
          </cell>
          <cell r="I110">
            <v>1</v>
          </cell>
          <cell r="J110">
            <v>5.5E-2</v>
          </cell>
          <cell r="K110">
            <v>0.03</v>
          </cell>
          <cell r="L110">
            <v>1</v>
          </cell>
          <cell r="M110" t="str">
            <v>30E/360</v>
          </cell>
          <cell r="N110">
            <v>4</v>
          </cell>
          <cell r="O110">
            <v>1</v>
          </cell>
          <cell r="P110">
            <v>-8878290.1872719973</v>
          </cell>
          <cell r="Q110">
            <v>108.878290187272</v>
          </cell>
          <cell r="R110">
            <v>108.46085556196213</v>
          </cell>
          <cell r="S110">
            <v>108.461</v>
          </cell>
          <cell r="T110">
            <v>-417290.18727200181</v>
          </cell>
          <cell r="U110">
            <v>-417290.18727200181</v>
          </cell>
          <cell r="V110">
            <v>0</v>
          </cell>
        </row>
        <row r="111">
          <cell r="A111" t="str">
            <v>FIX</v>
          </cell>
          <cell r="C111">
            <v>608060</v>
          </cell>
          <cell r="D111">
            <v>118</v>
          </cell>
          <cell r="E111">
            <v>38421</v>
          </cell>
          <cell r="F111">
            <v>39799</v>
          </cell>
          <cell r="G111">
            <v>-150000000</v>
          </cell>
          <cell r="H111" t="str">
            <v>SEK</v>
          </cell>
          <cell r="I111">
            <v>1</v>
          </cell>
          <cell r="J111">
            <v>5.5E-2</v>
          </cell>
          <cell r="K111">
            <v>3.0473799999999999E-2</v>
          </cell>
          <cell r="L111">
            <v>1</v>
          </cell>
          <cell r="M111" t="str">
            <v>30E/360</v>
          </cell>
          <cell r="N111">
            <v>4</v>
          </cell>
          <cell r="O111">
            <v>1</v>
          </cell>
          <cell r="P111">
            <v>-12893993.940168113</v>
          </cell>
          <cell r="Q111">
            <v>108.59599596011208</v>
          </cell>
          <cell r="R111">
            <v>108.29111543858188</v>
          </cell>
          <cell r="S111">
            <v>108.291</v>
          </cell>
          <cell r="T111">
            <v>-457493.94016812067</v>
          </cell>
          <cell r="U111">
            <v>-457493.94016812067</v>
          </cell>
          <cell r="V111">
            <v>0</v>
          </cell>
        </row>
        <row r="112">
          <cell r="A112" t="str">
            <v>FIX</v>
          </cell>
          <cell r="C112">
            <v>635222</v>
          </cell>
          <cell r="D112">
            <v>118</v>
          </cell>
          <cell r="E112">
            <v>38441</v>
          </cell>
          <cell r="F112">
            <v>39799</v>
          </cell>
          <cell r="G112">
            <v>-250000000</v>
          </cell>
          <cell r="H112" t="str">
            <v>SEK</v>
          </cell>
          <cell r="I112">
            <v>1</v>
          </cell>
          <cell r="J112">
            <v>5.5E-2</v>
          </cell>
          <cell r="K112">
            <v>3.2050000000000002E-2</v>
          </cell>
          <cell r="L112">
            <v>1</v>
          </cell>
          <cell r="M112" t="str">
            <v>30E/360</v>
          </cell>
          <cell r="N112">
            <v>4</v>
          </cell>
          <cell r="O112">
            <v>1</v>
          </cell>
          <cell r="P112">
            <v>-19747819.495088577</v>
          </cell>
          <cell r="Q112">
            <v>107.89912779803544</v>
          </cell>
          <cell r="R112">
            <v>107.72896885486894</v>
          </cell>
          <cell r="S112">
            <v>107.729</v>
          </cell>
          <cell r="T112">
            <v>-425319.49508859409</v>
          </cell>
          <cell r="U112">
            <v>-425319.49508859409</v>
          </cell>
          <cell r="V112">
            <v>0</v>
          </cell>
        </row>
        <row r="113">
          <cell r="A113" t="str">
            <v>FIX</v>
          </cell>
          <cell r="C113">
            <v>635233</v>
          </cell>
          <cell r="D113">
            <v>118</v>
          </cell>
          <cell r="E113">
            <v>38441</v>
          </cell>
          <cell r="F113">
            <v>39799</v>
          </cell>
          <cell r="G113">
            <v>-500000000</v>
          </cell>
          <cell r="H113" t="str">
            <v>SEK</v>
          </cell>
          <cell r="I113">
            <v>1</v>
          </cell>
          <cell r="J113">
            <v>5.5E-2</v>
          </cell>
          <cell r="K113">
            <v>3.2099999999999997E-2</v>
          </cell>
          <cell r="L113">
            <v>1</v>
          </cell>
          <cell r="M113" t="str">
            <v>30E/360</v>
          </cell>
          <cell r="N113">
            <v>4</v>
          </cell>
          <cell r="O113">
            <v>1</v>
          </cell>
          <cell r="P113">
            <v>-39404818.411407471</v>
          </cell>
          <cell r="Q113">
            <v>107.88096368228148</v>
          </cell>
          <cell r="R113">
            <v>107.71119997547821</v>
          </cell>
          <cell r="S113">
            <v>107.711</v>
          </cell>
          <cell r="T113">
            <v>-849818.41140738362</v>
          </cell>
          <cell r="U113">
            <v>-849818.41140738362</v>
          </cell>
          <cell r="V113">
            <v>0</v>
          </cell>
        </row>
        <row r="114">
          <cell r="A114" t="str">
            <v>FIX</v>
          </cell>
          <cell r="C114">
            <v>638135</v>
          </cell>
          <cell r="D114">
            <v>118</v>
          </cell>
          <cell r="E114">
            <v>38443</v>
          </cell>
          <cell r="F114">
            <v>39799</v>
          </cell>
          <cell r="G114">
            <v>-500000000</v>
          </cell>
          <cell r="H114" t="str">
            <v>SEK</v>
          </cell>
          <cell r="I114">
            <v>1</v>
          </cell>
          <cell r="J114">
            <v>5.5E-2</v>
          </cell>
          <cell r="K114">
            <v>3.2100799999999999E-2</v>
          </cell>
          <cell r="L114">
            <v>1</v>
          </cell>
          <cell r="M114" t="str">
            <v>30E/360</v>
          </cell>
          <cell r="N114">
            <v>4</v>
          </cell>
          <cell r="O114">
            <v>1</v>
          </cell>
          <cell r="P114">
            <v>-39375011.365887165</v>
          </cell>
          <cell r="Q114">
            <v>107.87500227317743</v>
          </cell>
          <cell r="R114">
            <v>107.71091570503224</v>
          </cell>
          <cell r="S114">
            <v>107.711</v>
          </cell>
          <cell r="T114">
            <v>-820011.36588715436</v>
          </cell>
          <cell r="U114">
            <v>-820011.36588715436</v>
          </cell>
          <cell r="V114">
            <v>0</v>
          </cell>
        </row>
        <row r="115">
          <cell r="A115" t="str">
            <v>FIX</v>
          </cell>
          <cell r="C115">
            <v>640679</v>
          </cell>
          <cell r="D115">
            <v>118</v>
          </cell>
          <cell r="E115">
            <v>38447</v>
          </cell>
          <cell r="F115">
            <v>39799</v>
          </cell>
          <cell r="G115">
            <v>-100000000</v>
          </cell>
          <cell r="H115" t="str">
            <v>SEK</v>
          </cell>
          <cell r="I115">
            <v>1</v>
          </cell>
          <cell r="J115">
            <v>5.5E-2</v>
          </cell>
          <cell r="K115">
            <v>3.1400999999999998E-2</v>
          </cell>
          <cell r="L115">
            <v>1</v>
          </cell>
          <cell r="M115" t="str">
            <v>30E/360</v>
          </cell>
          <cell r="N115">
            <v>4</v>
          </cell>
          <cell r="O115">
            <v>1</v>
          </cell>
          <cell r="P115">
            <v>-8105997.8176166713</v>
          </cell>
          <cell r="Q115">
            <v>108.10599781761667</v>
          </cell>
          <cell r="R115">
            <v>107.95996236514507</v>
          </cell>
          <cell r="S115">
            <v>107.96</v>
          </cell>
          <cell r="T115">
            <v>-145997.81761667429</v>
          </cell>
          <cell r="U115">
            <v>-145997.81761667429</v>
          </cell>
          <cell r="V115">
            <v>0</v>
          </cell>
        </row>
        <row r="116">
          <cell r="A116" t="str">
            <v>FIX</v>
          </cell>
          <cell r="C116">
            <v>646141</v>
          </cell>
          <cell r="D116">
            <v>118</v>
          </cell>
          <cell r="E116">
            <v>38450</v>
          </cell>
          <cell r="F116">
            <v>39799</v>
          </cell>
          <cell r="G116">
            <v>-250000000</v>
          </cell>
          <cell r="H116" t="str">
            <v>SEK</v>
          </cell>
          <cell r="I116">
            <v>1</v>
          </cell>
          <cell r="J116">
            <v>5.5E-2</v>
          </cell>
          <cell r="K116">
            <v>3.0699400000000002E-2</v>
          </cell>
          <cell r="L116">
            <v>1</v>
          </cell>
          <cell r="M116" t="str">
            <v>30E/360</v>
          </cell>
          <cell r="N116">
            <v>4</v>
          </cell>
          <cell r="O116">
            <v>1</v>
          </cell>
          <cell r="P116">
            <v>-20857512.568624675</v>
          </cell>
          <cell r="Q116">
            <v>108.34300502744988</v>
          </cell>
          <cell r="R116">
            <v>108.21041753986268</v>
          </cell>
          <cell r="S116">
            <v>108.21</v>
          </cell>
          <cell r="T116">
            <v>-332512.5686247077</v>
          </cell>
          <cell r="U116">
            <v>-332512.5686247077</v>
          </cell>
          <cell r="V116">
            <v>0</v>
          </cell>
        </row>
        <row r="117">
          <cell r="A117" t="str">
            <v>FIX</v>
          </cell>
          <cell r="C117">
            <v>648211</v>
          </cell>
          <cell r="D117">
            <v>118</v>
          </cell>
          <cell r="E117">
            <v>38454</v>
          </cell>
          <cell r="F117">
            <v>39799</v>
          </cell>
          <cell r="G117">
            <v>-400000000</v>
          </cell>
          <cell r="H117" t="str">
            <v>SEK</v>
          </cell>
          <cell r="I117">
            <v>1</v>
          </cell>
          <cell r="J117">
            <v>5.5E-2</v>
          </cell>
          <cell r="K117">
            <v>3.04012E-2</v>
          </cell>
          <cell r="L117">
            <v>1</v>
          </cell>
          <cell r="M117" t="str">
            <v>30E/360</v>
          </cell>
          <cell r="N117">
            <v>4</v>
          </cell>
          <cell r="O117">
            <v>1</v>
          </cell>
          <cell r="P117">
            <v>-33707949.439094424</v>
          </cell>
          <cell r="Q117">
            <v>108.42698735977361</v>
          </cell>
          <cell r="R117">
            <v>108.31710169802028</v>
          </cell>
          <cell r="S117">
            <v>108.31699999999999</v>
          </cell>
          <cell r="T117">
            <v>-439949.43909444829</v>
          </cell>
          <cell r="U117">
            <v>-439949.43909444829</v>
          </cell>
          <cell r="V117">
            <v>0</v>
          </cell>
        </row>
        <row r="118">
          <cell r="A118" t="str">
            <v>FIX</v>
          </cell>
          <cell r="C118">
            <v>1690</v>
          </cell>
          <cell r="D118">
            <v>119</v>
          </cell>
          <cell r="E118">
            <v>36157</v>
          </cell>
          <cell r="F118">
            <v>38791</v>
          </cell>
          <cell r="G118">
            <v>100000000</v>
          </cell>
          <cell r="H118" t="str">
            <v>SEK</v>
          </cell>
          <cell r="I118">
            <v>1</v>
          </cell>
          <cell r="J118">
            <v>5.5E-2</v>
          </cell>
          <cell r="K118">
            <v>4.7199999999999999E-2</v>
          </cell>
          <cell r="L118">
            <v>1</v>
          </cell>
          <cell r="M118" t="str">
            <v>30E/360</v>
          </cell>
          <cell r="N118">
            <v>4</v>
          </cell>
          <cell r="O118">
            <v>1</v>
          </cell>
          <cell r="P118">
            <v>4655568.6356160194</v>
          </cell>
          <cell r="Q118">
            <v>104.65556863561604</v>
          </cell>
          <cell r="R118">
            <v>100.62816311341594</v>
          </cell>
          <cell r="S118">
            <v>100.628</v>
          </cell>
          <cell r="T118">
            <v>4027568.6356160347</v>
          </cell>
          <cell r="U118">
            <v>4027568.6356160347</v>
          </cell>
          <cell r="V118">
            <v>0</v>
          </cell>
        </row>
        <row r="119">
          <cell r="A119" t="str">
            <v>FIX</v>
          </cell>
          <cell r="C119">
            <v>1743</v>
          </cell>
          <cell r="D119">
            <v>119</v>
          </cell>
          <cell r="E119">
            <v>36339</v>
          </cell>
          <cell r="F119">
            <v>38791</v>
          </cell>
          <cell r="G119">
            <v>100000000</v>
          </cell>
          <cell r="H119" t="str">
            <v>SEK</v>
          </cell>
          <cell r="I119">
            <v>1</v>
          </cell>
          <cell r="J119">
            <v>5.5E-2</v>
          </cell>
          <cell r="K119">
            <v>5.3150000000000003E-2</v>
          </cell>
          <cell r="L119">
            <v>1</v>
          </cell>
          <cell r="M119" t="str">
            <v>30E/360</v>
          </cell>
          <cell r="N119">
            <v>4</v>
          </cell>
          <cell r="O119">
            <v>1</v>
          </cell>
          <cell r="P119">
            <v>993228.57226678729</v>
          </cell>
          <cell r="Q119">
            <v>100.99322857226677</v>
          </cell>
          <cell r="R119">
            <v>100.12412917087214</v>
          </cell>
          <cell r="S119">
            <v>100.124</v>
          </cell>
          <cell r="T119">
            <v>869228.57226677751</v>
          </cell>
          <cell r="U119">
            <v>869228.57226677751</v>
          </cell>
          <cell r="V119">
            <v>0</v>
          </cell>
        </row>
        <row r="120">
          <cell r="A120" t="str">
            <v>FIX</v>
          </cell>
          <cell r="C120">
            <v>1751</v>
          </cell>
          <cell r="D120">
            <v>119</v>
          </cell>
          <cell r="E120">
            <v>36371</v>
          </cell>
          <cell r="F120">
            <v>38791</v>
          </cell>
          <cell r="G120">
            <v>100000000</v>
          </cell>
          <cell r="H120" t="str">
            <v>SEK</v>
          </cell>
          <cell r="I120">
            <v>1</v>
          </cell>
          <cell r="J120">
            <v>5.5E-2</v>
          </cell>
          <cell r="K120">
            <v>5.96E-2</v>
          </cell>
          <cell r="L120">
            <v>1</v>
          </cell>
          <cell r="M120" t="str">
            <v>30E/360</v>
          </cell>
          <cell r="N120">
            <v>4</v>
          </cell>
          <cell r="O120">
            <v>1</v>
          </cell>
          <cell r="P120">
            <v>-2495820.6925067604</v>
          </cell>
          <cell r="Q120">
            <v>97.504179307493246</v>
          </cell>
          <cell r="R120">
            <v>99.58337392482062</v>
          </cell>
          <cell r="S120">
            <v>99.582999999999998</v>
          </cell>
          <cell r="T120">
            <v>-2078820.6925067527</v>
          </cell>
          <cell r="U120">
            <v>-2078820.6925067527</v>
          </cell>
          <cell r="V120">
            <v>0</v>
          </cell>
        </row>
        <row r="121">
          <cell r="A121" t="str">
            <v>FIX</v>
          </cell>
          <cell r="C121">
            <v>1763</v>
          </cell>
          <cell r="D121">
            <v>119</v>
          </cell>
          <cell r="E121">
            <v>36467</v>
          </cell>
          <cell r="F121">
            <v>38791</v>
          </cell>
          <cell r="G121">
            <v>250000000</v>
          </cell>
          <cell r="H121" t="str">
            <v>SEK</v>
          </cell>
          <cell r="I121">
            <v>1</v>
          </cell>
          <cell r="J121">
            <v>5.5E-2</v>
          </cell>
          <cell r="K121">
            <v>6.3500000000000001E-2</v>
          </cell>
          <cell r="L121">
            <v>1</v>
          </cell>
          <cell r="M121" t="str">
            <v>30E/360</v>
          </cell>
          <cell r="N121">
            <v>4</v>
          </cell>
          <cell r="O121">
            <v>1</v>
          </cell>
          <cell r="P121">
            <v>-10950207.276026309</v>
          </cell>
          <cell r="Q121">
            <v>95.619917089589478</v>
          </cell>
          <cell r="R121">
            <v>99.259210876902131</v>
          </cell>
          <cell r="S121">
            <v>99.259</v>
          </cell>
          <cell r="T121">
            <v>-9097707.2760263067</v>
          </cell>
          <cell r="U121">
            <v>-9097707.2760263067</v>
          </cell>
          <cell r="V121">
            <v>0</v>
          </cell>
        </row>
        <row r="122">
          <cell r="A122" t="str">
            <v>FIX</v>
          </cell>
          <cell r="C122">
            <v>1764</v>
          </cell>
          <cell r="D122">
            <v>119</v>
          </cell>
          <cell r="E122">
            <v>36476</v>
          </cell>
          <cell r="F122">
            <v>38791</v>
          </cell>
          <cell r="G122">
            <v>200000000</v>
          </cell>
          <cell r="H122" t="str">
            <v>SEK</v>
          </cell>
          <cell r="I122">
            <v>1</v>
          </cell>
          <cell r="J122">
            <v>5.5E-2</v>
          </cell>
          <cell r="K122">
            <v>5.9950000000000003E-2</v>
          </cell>
          <cell r="L122">
            <v>1</v>
          </cell>
          <cell r="M122" t="str">
            <v>30E/360</v>
          </cell>
          <cell r="N122">
            <v>4</v>
          </cell>
          <cell r="O122">
            <v>1</v>
          </cell>
          <cell r="P122">
            <v>-5170515.2845161855</v>
          </cell>
          <cell r="Q122">
            <v>97.414742357741915</v>
          </cell>
          <cell r="R122">
            <v>99.554196507574531</v>
          </cell>
          <cell r="S122">
            <v>99.554000000000002</v>
          </cell>
          <cell r="T122">
            <v>-4278515.2845161743</v>
          </cell>
          <cell r="U122">
            <v>-4278515.2845161743</v>
          </cell>
          <cell r="V122">
            <v>0</v>
          </cell>
        </row>
        <row r="123">
          <cell r="A123" t="str">
            <v>FIX</v>
          </cell>
          <cell r="C123">
            <v>1765</v>
          </cell>
          <cell r="D123">
            <v>119</v>
          </cell>
          <cell r="E123">
            <v>36476</v>
          </cell>
          <cell r="F123">
            <v>38791</v>
          </cell>
          <cell r="G123">
            <v>100000000</v>
          </cell>
          <cell r="H123" t="str">
            <v>SEK</v>
          </cell>
          <cell r="I123">
            <v>1</v>
          </cell>
          <cell r="J123">
            <v>5.5E-2</v>
          </cell>
          <cell r="K123">
            <v>6.0350000000000001E-2</v>
          </cell>
          <cell r="L123">
            <v>1</v>
          </cell>
          <cell r="M123" t="str">
            <v>30E/360</v>
          </cell>
          <cell r="N123">
            <v>4</v>
          </cell>
          <cell r="O123">
            <v>1</v>
          </cell>
          <cell r="P123">
            <v>-2787867.6124973744</v>
          </cell>
          <cell r="Q123">
            <v>97.212132387502621</v>
          </cell>
          <cell r="R123">
            <v>99.520871673325459</v>
          </cell>
          <cell r="S123">
            <v>99.521000000000001</v>
          </cell>
          <cell r="T123">
            <v>-2308867.61249738</v>
          </cell>
          <cell r="U123">
            <v>-2308867.61249738</v>
          </cell>
          <cell r="V123">
            <v>0</v>
          </cell>
        </row>
        <row r="124">
          <cell r="A124" t="str">
            <v>FIX</v>
          </cell>
          <cell r="C124">
            <v>1812</v>
          </cell>
          <cell r="D124">
            <v>119</v>
          </cell>
          <cell r="E124">
            <v>36626</v>
          </cell>
          <cell r="F124">
            <v>38791</v>
          </cell>
          <cell r="G124">
            <v>200000000</v>
          </cell>
          <cell r="H124" t="str">
            <v>SEK</v>
          </cell>
          <cell r="I124">
            <v>1</v>
          </cell>
          <cell r="J124">
            <v>5.5E-2</v>
          </cell>
          <cell r="K124">
            <v>6.2149999999999997E-2</v>
          </cell>
          <cell r="L124">
            <v>1</v>
          </cell>
          <cell r="M124" t="str">
            <v>30E/360</v>
          </cell>
          <cell r="N124">
            <v>4</v>
          </cell>
          <cell r="O124">
            <v>1</v>
          </cell>
          <cell r="P124">
            <v>-6938530.2497068942</v>
          </cell>
          <cell r="Q124">
            <v>96.53073487514655</v>
          </cell>
          <cell r="R124">
            <v>99.371183706676305</v>
          </cell>
          <cell r="S124">
            <v>99.370999999999995</v>
          </cell>
          <cell r="T124">
            <v>-5680530.2497068904</v>
          </cell>
          <cell r="U124">
            <v>-5680530.2497068904</v>
          </cell>
          <cell r="V124">
            <v>0</v>
          </cell>
        </row>
        <row r="125">
          <cell r="A125" t="str">
            <v>FIX</v>
          </cell>
          <cell r="C125">
            <v>1813</v>
          </cell>
          <cell r="D125">
            <v>119</v>
          </cell>
          <cell r="E125">
            <v>36626</v>
          </cell>
          <cell r="F125">
            <v>38791</v>
          </cell>
          <cell r="G125">
            <v>200000000</v>
          </cell>
          <cell r="H125" t="str">
            <v>SEK</v>
          </cell>
          <cell r="I125">
            <v>1</v>
          </cell>
          <cell r="J125">
            <v>5.5E-2</v>
          </cell>
          <cell r="K125">
            <v>6.1850000000000002E-2</v>
          </cell>
          <cell r="L125">
            <v>1</v>
          </cell>
          <cell r="M125" t="str">
            <v>30E/360</v>
          </cell>
          <cell r="N125">
            <v>4</v>
          </cell>
          <cell r="O125">
            <v>1</v>
          </cell>
          <cell r="P125">
            <v>-6654365.8735847771</v>
          </cell>
          <cell r="Q125">
            <v>96.672817063207603</v>
          </cell>
          <cell r="R125">
            <v>99.39610063797366</v>
          </cell>
          <cell r="S125">
            <v>99.396000000000001</v>
          </cell>
          <cell r="T125">
            <v>-5446365.8735847957</v>
          </cell>
          <cell r="U125">
            <v>-5446365.8735847957</v>
          </cell>
          <cell r="V125">
            <v>0</v>
          </cell>
        </row>
        <row r="126">
          <cell r="A126" t="str">
            <v>FIX</v>
          </cell>
          <cell r="C126">
            <v>1816</v>
          </cell>
          <cell r="D126">
            <v>119</v>
          </cell>
          <cell r="E126">
            <v>36633</v>
          </cell>
          <cell r="F126">
            <v>38791</v>
          </cell>
          <cell r="G126">
            <v>100000000</v>
          </cell>
          <cell r="H126" t="str">
            <v>SEK</v>
          </cell>
          <cell r="I126">
            <v>1</v>
          </cell>
          <cell r="J126">
            <v>5.5E-2</v>
          </cell>
          <cell r="K126">
            <v>6.1499999999999999E-2</v>
          </cell>
          <cell r="L126">
            <v>1</v>
          </cell>
          <cell r="M126" t="str">
            <v>30E/360</v>
          </cell>
          <cell r="N126">
            <v>4</v>
          </cell>
          <cell r="O126">
            <v>1</v>
          </cell>
          <cell r="P126">
            <v>-3155138.0923785567</v>
          </cell>
          <cell r="Q126">
            <v>96.84486190762145</v>
          </cell>
          <cell r="R126">
            <v>99.425186080303661</v>
          </cell>
          <cell r="S126">
            <v>99.424999999999997</v>
          </cell>
          <cell r="T126">
            <v>-2580138.0923785474</v>
          </cell>
          <cell r="U126">
            <v>-2580138.0923785474</v>
          </cell>
          <cell r="V126">
            <v>0</v>
          </cell>
        </row>
        <row r="127">
          <cell r="A127" t="str">
            <v>FIX</v>
          </cell>
          <cell r="C127">
            <v>1846</v>
          </cell>
          <cell r="D127">
            <v>119</v>
          </cell>
          <cell r="E127">
            <v>36721</v>
          </cell>
          <cell r="F127">
            <v>38791</v>
          </cell>
          <cell r="G127">
            <v>100000000</v>
          </cell>
          <cell r="H127" t="str">
            <v>SEK</v>
          </cell>
          <cell r="I127">
            <v>1</v>
          </cell>
          <cell r="J127">
            <v>5.5E-2</v>
          </cell>
          <cell r="K127">
            <v>6.1100000000000002E-2</v>
          </cell>
          <cell r="L127">
            <v>1</v>
          </cell>
          <cell r="M127" t="str">
            <v>30E/360</v>
          </cell>
          <cell r="N127">
            <v>4</v>
          </cell>
          <cell r="O127">
            <v>1</v>
          </cell>
          <cell r="P127">
            <v>-2886725.2370138913</v>
          </cell>
          <cell r="Q127">
            <v>97.113274762986109</v>
          </cell>
          <cell r="R127">
            <v>99.458447292855709</v>
          </cell>
          <cell r="S127">
            <v>99.457999999999998</v>
          </cell>
          <cell r="T127">
            <v>-2344725.2370138895</v>
          </cell>
          <cell r="U127">
            <v>-2344725.2370138895</v>
          </cell>
          <cell r="V127">
            <v>0</v>
          </cell>
        </row>
        <row r="128">
          <cell r="A128" t="str">
            <v>FIX</v>
          </cell>
          <cell r="C128">
            <v>1849</v>
          </cell>
          <cell r="D128">
            <v>119</v>
          </cell>
          <cell r="E128">
            <v>36741</v>
          </cell>
          <cell r="F128">
            <v>38791</v>
          </cell>
          <cell r="G128">
            <v>200000000</v>
          </cell>
          <cell r="H128" t="str">
            <v>SEK</v>
          </cell>
          <cell r="I128">
            <v>1</v>
          </cell>
          <cell r="J128">
            <v>5.5E-2</v>
          </cell>
          <cell r="K128">
            <v>6.1150000000000003E-2</v>
          </cell>
          <cell r="L128">
            <v>1</v>
          </cell>
          <cell r="M128" t="str">
            <v>30E/360</v>
          </cell>
          <cell r="N128">
            <v>4</v>
          </cell>
          <cell r="O128">
            <v>1</v>
          </cell>
          <cell r="P128">
            <v>-5779296.4882414341</v>
          </cell>
          <cell r="Q128">
            <v>97.110351755879279</v>
          </cell>
          <cell r="R128">
            <v>99.454288432674218</v>
          </cell>
          <cell r="S128">
            <v>99.453999999999994</v>
          </cell>
          <cell r="T128">
            <v>-4687296.4882414294</v>
          </cell>
          <cell r="U128">
            <v>-4687296.4882414294</v>
          </cell>
          <cell r="V128">
            <v>0</v>
          </cell>
        </row>
        <row r="129">
          <cell r="A129" t="str">
            <v>FIX</v>
          </cell>
          <cell r="C129">
            <v>1860</v>
          </cell>
          <cell r="D129">
            <v>119</v>
          </cell>
          <cell r="E129">
            <v>36781</v>
          </cell>
          <cell r="F129">
            <v>38791</v>
          </cell>
          <cell r="G129">
            <v>200000000</v>
          </cell>
          <cell r="H129" t="str">
            <v>SEK</v>
          </cell>
          <cell r="I129">
            <v>1</v>
          </cell>
          <cell r="J129">
            <v>5.5E-2</v>
          </cell>
          <cell r="K129">
            <v>5.8900000000000001E-2</v>
          </cell>
          <cell r="L129">
            <v>1</v>
          </cell>
          <cell r="M129" t="str">
            <v>30E/360</v>
          </cell>
          <cell r="N129">
            <v>4</v>
          </cell>
          <cell r="O129">
            <v>1</v>
          </cell>
          <cell r="P129">
            <v>-3659371.4849395454</v>
          </cell>
          <cell r="Q129">
            <v>98.170314257530237</v>
          </cell>
          <cell r="R129">
            <v>99.641779745135096</v>
          </cell>
          <cell r="S129">
            <v>99.641999999999996</v>
          </cell>
          <cell r="T129">
            <v>-2943371.4849395184</v>
          </cell>
          <cell r="U129">
            <v>-2943371.4849395184</v>
          </cell>
          <cell r="V129">
            <v>0</v>
          </cell>
        </row>
        <row r="130">
          <cell r="A130" t="str">
            <v>FIX</v>
          </cell>
          <cell r="C130">
            <v>1873</v>
          </cell>
          <cell r="D130">
            <v>119</v>
          </cell>
          <cell r="E130">
            <v>36826</v>
          </cell>
          <cell r="F130">
            <v>38791</v>
          </cell>
          <cell r="G130">
            <v>100000000</v>
          </cell>
          <cell r="H130" t="str">
            <v>SEK</v>
          </cell>
          <cell r="I130">
            <v>1</v>
          </cell>
          <cell r="J130">
            <v>5.5E-2</v>
          </cell>
          <cell r="K130">
            <v>5.7000000000000002E-2</v>
          </cell>
          <cell r="L130">
            <v>1</v>
          </cell>
          <cell r="M130" t="str">
            <v>30E/360</v>
          </cell>
          <cell r="N130">
            <v>4</v>
          </cell>
          <cell r="O130">
            <v>1</v>
          </cell>
          <cell r="P130">
            <v>-941420.54782941937</v>
          </cell>
          <cell r="Q130">
            <v>99.058579452170576</v>
          </cell>
          <cell r="R130">
            <v>99.80065335158946</v>
          </cell>
          <cell r="S130">
            <v>99.801000000000002</v>
          </cell>
          <cell r="T130">
            <v>-742420.54782942543</v>
          </cell>
          <cell r="U130">
            <v>-742420.54782942543</v>
          </cell>
          <cell r="V130">
            <v>0</v>
          </cell>
        </row>
        <row r="131">
          <cell r="A131" t="str">
            <v>FIX</v>
          </cell>
          <cell r="C131">
            <v>2481</v>
          </cell>
          <cell r="D131">
            <v>119</v>
          </cell>
          <cell r="E131">
            <v>37755</v>
          </cell>
          <cell r="F131">
            <v>38791</v>
          </cell>
          <cell r="G131">
            <v>200000000</v>
          </cell>
          <cell r="H131" t="str">
            <v>SEK</v>
          </cell>
          <cell r="I131">
            <v>1</v>
          </cell>
          <cell r="J131">
            <v>5.5E-2</v>
          </cell>
          <cell r="K131">
            <v>3.8699999999999998E-2</v>
          </cell>
          <cell r="L131">
            <v>1</v>
          </cell>
          <cell r="M131" t="str">
            <v>30E/360</v>
          </cell>
          <cell r="N131">
            <v>4</v>
          </cell>
          <cell r="O131">
            <v>1</v>
          </cell>
          <cell r="P131">
            <v>8571449.065553993</v>
          </cell>
          <cell r="Q131">
            <v>104.285724532777</v>
          </cell>
          <cell r="R131">
            <v>101.35701752529955</v>
          </cell>
          <cell r="S131">
            <v>101.357</v>
          </cell>
          <cell r="T131">
            <v>5857449.0655539939</v>
          </cell>
          <cell r="U131">
            <v>5857449.0655539939</v>
          </cell>
          <cell r="V131">
            <v>0</v>
          </cell>
        </row>
        <row r="132">
          <cell r="A132" t="str">
            <v>FIX</v>
          </cell>
          <cell r="C132">
            <v>2482</v>
          </cell>
          <cell r="D132">
            <v>119</v>
          </cell>
          <cell r="E132">
            <v>37755</v>
          </cell>
          <cell r="F132">
            <v>38791</v>
          </cell>
          <cell r="G132">
            <v>100000000</v>
          </cell>
          <cell r="H132" t="str">
            <v>SEK</v>
          </cell>
          <cell r="I132">
            <v>1</v>
          </cell>
          <cell r="J132">
            <v>5.5E-2</v>
          </cell>
          <cell r="K132">
            <v>3.8600000000000002E-2</v>
          </cell>
          <cell r="L132">
            <v>1</v>
          </cell>
          <cell r="M132" t="str">
            <v>30E/360</v>
          </cell>
          <cell r="N132">
            <v>4</v>
          </cell>
          <cell r="O132">
            <v>1</v>
          </cell>
          <cell r="P132">
            <v>4312930.4396854639</v>
          </cell>
          <cell r="Q132">
            <v>104.31293043968546</v>
          </cell>
          <cell r="R132">
            <v>101.36565470000727</v>
          </cell>
          <cell r="S132">
            <v>101.366</v>
          </cell>
          <cell r="T132">
            <v>2946930.4396854597</v>
          </cell>
          <cell r="U132">
            <v>2946930.4396854597</v>
          </cell>
          <cell r="V132">
            <v>0</v>
          </cell>
        </row>
        <row r="133">
          <cell r="A133" t="str">
            <v>FIX</v>
          </cell>
          <cell r="C133">
            <v>2483</v>
          </cell>
          <cell r="D133">
            <v>119</v>
          </cell>
          <cell r="E133">
            <v>37755</v>
          </cell>
          <cell r="F133">
            <v>38791</v>
          </cell>
          <cell r="G133">
            <v>200000000</v>
          </cell>
          <cell r="H133" t="str">
            <v>SEK</v>
          </cell>
          <cell r="I133">
            <v>1</v>
          </cell>
          <cell r="J133">
            <v>5.5E-2</v>
          </cell>
          <cell r="K133">
            <v>3.85E-2</v>
          </cell>
          <cell r="L133">
            <v>1</v>
          </cell>
          <cell r="M133" t="str">
            <v>30E/360</v>
          </cell>
          <cell r="N133">
            <v>4</v>
          </cell>
          <cell r="O133">
            <v>1</v>
          </cell>
          <cell r="P133">
            <v>8680292.4541898966</v>
          </cell>
          <cell r="Q133">
            <v>104.34014622709496</v>
          </cell>
          <cell r="R133">
            <v>101.37429333696112</v>
          </cell>
          <cell r="S133">
            <v>101.374</v>
          </cell>
          <cell r="T133">
            <v>5932292.4541899338</v>
          </cell>
          <cell r="U133">
            <v>5932292.4541899338</v>
          </cell>
          <cell r="V133">
            <v>0</v>
          </cell>
        </row>
        <row r="134">
          <cell r="A134" t="str">
            <v>FIX</v>
          </cell>
          <cell r="C134">
            <v>2484</v>
          </cell>
          <cell r="D134">
            <v>119</v>
          </cell>
          <cell r="E134">
            <v>37755</v>
          </cell>
          <cell r="F134">
            <v>38791</v>
          </cell>
          <cell r="G134">
            <v>300000000</v>
          </cell>
          <cell r="H134" t="str">
            <v>SEK</v>
          </cell>
          <cell r="I134">
            <v>1</v>
          </cell>
          <cell r="J134">
            <v>5.5E-2</v>
          </cell>
          <cell r="K134">
            <v>3.8649999999999997E-2</v>
          </cell>
          <cell r="L134">
            <v>1</v>
          </cell>
          <cell r="M134" t="str">
            <v>30E/360</v>
          </cell>
          <cell r="N134">
            <v>4</v>
          </cell>
          <cell r="O134">
            <v>1</v>
          </cell>
          <cell r="P134">
            <v>12897978.754361033</v>
          </cell>
          <cell r="Q134">
            <v>104.29932625145368</v>
          </cell>
          <cell r="R134">
            <v>101.36133592989583</v>
          </cell>
          <cell r="S134">
            <v>101.361</v>
          </cell>
          <cell r="T134">
            <v>8814978.7543610223</v>
          </cell>
          <cell r="U134">
            <v>8814978.7543610223</v>
          </cell>
          <cell r="V134">
            <v>0</v>
          </cell>
        </row>
        <row r="135">
          <cell r="A135" t="str">
            <v>FIX</v>
          </cell>
          <cell r="C135">
            <v>2485</v>
          </cell>
          <cell r="D135">
            <v>119</v>
          </cell>
          <cell r="E135">
            <v>37755</v>
          </cell>
          <cell r="F135">
            <v>38791</v>
          </cell>
          <cell r="G135">
            <v>200000000</v>
          </cell>
          <cell r="H135" t="str">
            <v>SEK</v>
          </cell>
          <cell r="I135">
            <v>1</v>
          </cell>
          <cell r="J135">
            <v>5.5E-2</v>
          </cell>
          <cell r="K135">
            <v>3.8600000000000002E-2</v>
          </cell>
          <cell r="L135">
            <v>1</v>
          </cell>
          <cell r="M135" t="str">
            <v>30E/360</v>
          </cell>
          <cell r="N135">
            <v>4</v>
          </cell>
          <cell r="O135">
            <v>1</v>
          </cell>
          <cell r="P135">
            <v>8625860.8793709278</v>
          </cell>
          <cell r="Q135">
            <v>104.31293043968546</v>
          </cell>
          <cell r="R135">
            <v>101.36565470000727</v>
          </cell>
          <cell r="S135">
            <v>101.366</v>
          </cell>
          <cell r="T135">
            <v>5893860.8793709194</v>
          </cell>
          <cell r="U135">
            <v>5893860.8793709194</v>
          </cell>
          <cell r="V135">
            <v>0</v>
          </cell>
        </row>
        <row r="136">
          <cell r="A136" t="str">
            <v>FIX</v>
          </cell>
          <cell r="C136">
            <v>2486</v>
          </cell>
          <cell r="D136">
            <v>119</v>
          </cell>
          <cell r="E136">
            <v>37755</v>
          </cell>
          <cell r="F136">
            <v>38791</v>
          </cell>
          <cell r="G136">
            <v>100000000</v>
          </cell>
          <cell r="H136" t="str">
            <v>SEK</v>
          </cell>
          <cell r="I136">
            <v>1</v>
          </cell>
          <cell r="J136">
            <v>5.5E-2</v>
          </cell>
          <cell r="K136">
            <v>3.8399999999999997E-2</v>
          </cell>
          <cell r="L136">
            <v>1</v>
          </cell>
          <cell r="M136" t="str">
            <v>30E/360</v>
          </cell>
          <cell r="N136">
            <v>4</v>
          </cell>
          <cell r="O136">
            <v>1</v>
          </cell>
          <cell r="P136">
            <v>4367371.8995691091</v>
          </cell>
          <cell r="Q136">
            <v>104.36737189956911</v>
          </cell>
          <cell r="R136">
            <v>101.3829334365325</v>
          </cell>
          <cell r="S136">
            <v>101.383</v>
          </cell>
          <cell r="T136">
            <v>2984371.8995691119</v>
          </cell>
          <cell r="U136">
            <v>2984371.8995691119</v>
          </cell>
          <cell r="V136">
            <v>0</v>
          </cell>
        </row>
        <row r="137">
          <cell r="A137" t="str">
            <v>FIX</v>
          </cell>
          <cell r="C137">
            <v>2487</v>
          </cell>
          <cell r="D137">
            <v>119</v>
          </cell>
          <cell r="E137">
            <v>37755</v>
          </cell>
          <cell r="F137">
            <v>38791</v>
          </cell>
          <cell r="G137">
            <v>200000000</v>
          </cell>
          <cell r="H137" t="str">
            <v>SEK</v>
          </cell>
          <cell r="I137">
            <v>1</v>
          </cell>
          <cell r="J137">
            <v>5.5E-2</v>
          </cell>
          <cell r="K137">
            <v>3.8550000000000001E-2</v>
          </cell>
          <cell r="L137">
            <v>1</v>
          </cell>
          <cell r="M137" t="str">
            <v>30E/360</v>
          </cell>
          <cell r="N137">
            <v>4</v>
          </cell>
          <cell r="O137">
            <v>1</v>
          </cell>
          <cell r="P137">
            <v>8653074.1960847676</v>
          </cell>
          <cell r="Q137">
            <v>104.32653709804238</v>
          </cell>
          <cell r="R137">
            <v>101.36997383568021</v>
          </cell>
          <cell r="S137">
            <v>101.37</v>
          </cell>
          <cell r="T137">
            <v>5913074.1960847499</v>
          </cell>
          <cell r="U137">
            <v>5913074.1960847499</v>
          </cell>
          <cell r="V137">
            <v>0</v>
          </cell>
        </row>
        <row r="138">
          <cell r="A138" t="str">
            <v>FIX</v>
          </cell>
          <cell r="C138">
            <v>2488</v>
          </cell>
          <cell r="D138">
            <v>119</v>
          </cell>
          <cell r="E138">
            <v>37755</v>
          </cell>
          <cell r="F138">
            <v>38791</v>
          </cell>
          <cell r="G138">
            <v>200000000</v>
          </cell>
          <cell r="H138" t="str">
            <v>SEK</v>
          </cell>
          <cell r="I138">
            <v>1</v>
          </cell>
          <cell r="J138">
            <v>5.5E-2</v>
          </cell>
          <cell r="K138">
            <v>3.85E-2</v>
          </cell>
          <cell r="L138">
            <v>1</v>
          </cell>
          <cell r="M138" t="str">
            <v>30E/360</v>
          </cell>
          <cell r="N138">
            <v>4</v>
          </cell>
          <cell r="O138">
            <v>1</v>
          </cell>
          <cell r="P138">
            <v>8680292.4541898966</v>
          </cell>
          <cell r="Q138">
            <v>104.34014622709496</v>
          </cell>
          <cell r="R138">
            <v>101.37429333696112</v>
          </cell>
          <cell r="S138">
            <v>101.374</v>
          </cell>
          <cell r="T138">
            <v>5932292.4541899338</v>
          </cell>
          <cell r="U138">
            <v>5932292.4541899338</v>
          </cell>
          <cell r="V138">
            <v>0</v>
          </cell>
        </row>
        <row r="139">
          <cell r="A139" t="str">
            <v>FIX</v>
          </cell>
          <cell r="C139">
            <v>2489</v>
          </cell>
          <cell r="D139">
            <v>119</v>
          </cell>
          <cell r="E139">
            <v>37755</v>
          </cell>
          <cell r="F139">
            <v>38791</v>
          </cell>
          <cell r="G139">
            <v>100000000</v>
          </cell>
          <cell r="H139" t="str">
            <v>SEK</v>
          </cell>
          <cell r="I139">
            <v>1</v>
          </cell>
          <cell r="J139">
            <v>5.5E-2</v>
          </cell>
          <cell r="K139">
            <v>3.8399999999999997E-2</v>
          </cell>
          <cell r="L139">
            <v>1</v>
          </cell>
          <cell r="M139" t="str">
            <v>30E/360</v>
          </cell>
          <cell r="N139">
            <v>4</v>
          </cell>
          <cell r="O139">
            <v>1</v>
          </cell>
          <cell r="P139">
            <v>4367371.8995691091</v>
          </cell>
          <cell r="Q139">
            <v>104.36737189956911</v>
          </cell>
          <cell r="R139">
            <v>101.3829334365325</v>
          </cell>
          <cell r="S139">
            <v>101.383</v>
          </cell>
          <cell r="T139">
            <v>2984371.8995691119</v>
          </cell>
          <cell r="U139">
            <v>2984371.8995691119</v>
          </cell>
          <cell r="V139">
            <v>0</v>
          </cell>
        </row>
        <row r="140">
          <cell r="A140" t="str">
            <v>FIX</v>
          </cell>
          <cell r="C140">
            <v>2490</v>
          </cell>
          <cell r="D140">
            <v>119</v>
          </cell>
          <cell r="E140">
            <v>37755</v>
          </cell>
          <cell r="F140">
            <v>38791</v>
          </cell>
          <cell r="G140">
            <v>200000000</v>
          </cell>
          <cell r="H140" t="str">
            <v>SEK</v>
          </cell>
          <cell r="I140">
            <v>1</v>
          </cell>
          <cell r="J140">
            <v>5.5E-2</v>
          </cell>
          <cell r="K140">
            <v>3.85E-2</v>
          </cell>
          <cell r="L140">
            <v>1</v>
          </cell>
          <cell r="M140" t="str">
            <v>30E/360</v>
          </cell>
          <cell r="N140">
            <v>4</v>
          </cell>
          <cell r="O140">
            <v>1</v>
          </cell>
          <cell r="P140">
            <v>8680292.4541898966</v>
          </cell>
          <cell r="Q140">
            <v>104.34014622709496</v>
          </cell>
          <cell r="R140">
            <v>101.37429333696112</v>
          </cell>
          <cell r="S140">
            <v>101.374</v>
          </cell>
          <cell r="T140">
            <v>5932292.4541899338</v>
          </cell>
          <cell r="U140">
            <v>5932292.4541899338</v>
          </cell>
          <cell r="V140">
            <v>0</v>
          </cell>
        </row>
        <row r="141">
          <cell r="A141" t="str">
            <v>FIX</v>
          </cell>
          <cell r="C141">
            <v>2502</v>
          </cell>
          <cell r="D141">
            <v>119</v>
          </cell>
          <cell r="E141">
            <v>37763</v>
          </cell>
          <cell r="F141">
            <v>38791</v>
          </cell>
          <cell r="G141">
            <v>250000000</v>
          </cell>
          <cell r="H141" t="str">
            <v>SEK</v>
          </cell>
          <cell r="I141">
            <v>1</v>
          </cell>
          <cell r="J141">
            <v>5.5E-2</v>
          </cell>
          <cell r="K141">
            <v>3.6049999999999999E-2</v>
          </cell>
          <cell r="L141">
            <v>1</v>
          </cell>
          <cell r="M141" t="str">
            <v>30E/360</v>
          </cell>
          <cell r="N141">
            <v>4</v>
          </cell>
          <cell r="O141">
            <v>1</v>
          </cell>
          <cell r="P141">
            <v>12427989.755526572</v>
          </cell>
          <cell r="Q141">
            <v>104.97119590221062</v>
          </cell>
          <cell r="R141">
            <v>101.58639773822003</v>
          </cell>
          <cell r="S141">
            <v>101.586</v>
          </cell>
          <cell r="T141">
            <v>8462989.7555265632</v>
          </cell>
          <cell r="U141">
            <v>8462989.7555265632</v>
          </cell>
          <cell r="V141">
            <v>0</v>
          </cell>
        </row>
        <row r="142">
          <cell r="A142" t="str">
            <v>FIX</v>
          </cell>
          <cell r="C142">
            <v>2509</v>
          </cell>
          <cell r="D142">
            <v>119</v>
          </cell>
          <cell r="E142">
            <v>37771</v>
          </cell>
          <cell r="F142">
            <v>38791</v>
          </cell>
          <cell r="G142">
            <v>300000000</v>
          </cell>
          <cell r="H142" t="str">
            <v>SEK</v>
          </cell>
          <cell r="I142">
            <v>1</v>
          </cell>
          <cell r="J142">
            <v>5.5E-2</v>
          </cell>
          <cell r="K142">
            <v>3.5200000000000002E-2</v>
          </cell>
          <cell r="L142">
            <v>1</v>
          </cell>
          <cell r="M142" t="str">
            <v>30E/360</v>
          </cell>
          <cell r="N142">
            <v>4</v>
          </cell>
          <cell r="O142">
            <v>1</v>
          </cell>
          <cell r="P142">
            <v>15488171.31371367</v>
          </cell>
          <cell r="Q142">
            <v>105.16272377123789</v>
          </cell>
          <cell r="R142">
            <v>101.6601911136981</v>
          </cell>
          <cell r="S142">
            <v>101.66</v>
          </cell>
          <cell r="T142">
            <v>10508171.313713688</v>
          </cell>
          <cell r="U142">
            <v>10508171.313713688</v>
          </cell>
          <cell r="V142">
            <v>0</v>
          </cell>
        </row>
        <row r="143">
          <cell r="A143" t="str">
            <v>FIX</v>
          </cell>
          <cell r="C143">
            <v>2510</v>
          </cell>
          <cell r="D143">
            <v>119</v>
          </cell>
          <cell r="E143">
            <v>37771</v>
          </cell>
          <cell r="F143">
            <v>38791</v>
          </cell>
          <cell r="G143">
            <v>200000000</v>
          </cell>
          <cell r="H143" t="str">
            <v>SEK</v>
          </cell>
          <cell r="I143">
            <v>1</v>
          </cell>
          <cell r="J143">
            <v>5.5E-2</v>
          </cell>
          <cell r="K143">
            <v>3.5290000000000002E-2</v>
          </cell>
          <cell r="L143">
            <v>1</v>
          </cell>
          <cell r="M143" t="str">
            <v>30E/360</v>
          </cell>
          <cell r="N143">
            <v>4</v>
          </cell>
          <cell r="O143">
            <v>1</v>
          </cell>
          <cell r="P143">
            <v>10276611.717120856</v>
          </cell>
          <cell r="Q143">
            <v>105.13830585856044</v>
          </cell>
          <cell r="R143">
            <v>101.65237265718689</v>
          </cell>
          <cell r="S143">
            <v>101.652</v>
          </cell>
          <cell r="T143">
            <v>6972611.717120884</v>
          </cell>
          <cell r="U143">
            <v>6972611.717120884</v>
          </cell>
          <cell r="V143">
            <v>0</v>
          </cell>
        </row>
        <row r="144">
          <cell r="A144" t="str">
            <v>FIX</v>
          </cell>
          <cell r="C144">
            <v>2600</v>
          </cell>
          <cell r="D144">
            <v>119</v>
          </cell>
          <cell r="E144">
            <v>37860</v>
          </cell>
          <cell r="F144">
            <v>38791</v>
          </cell>
          <cell r="G144">
            <v>100000000</v>
          </cell>
          <cell r="H144" t="str">
            <v>SEK</v>
          </cell>
          <cell r="I144">
            <v>1</v>
          </cell>
          <cell r="J144">
            <v>5.5E-2</v>
          </cell>
          <cell r="K144">
            <v>3.9300000000000002E-2</v>
          </cell>
          <cell r="L144">
            <v>1</v>
          </cell>
          <cell r="M144" t="str">
            <v>30E/360</v>
          </cell>
          <cell r="N144">
            <v>4</v>
          </cell>
          <cell r="O144">
            <v>1</v>
          </cell>
          <cell r="P144">
            <v>3713790.1456625313</v>
          </cell>
          <cell r="Q144">
            <v>103.71379014566253</v>
          </cell>
          <cell r="R144">
            <v>101.30522516344213</v>
          </cell>
          <cell r="S144">
            <v>101.30500000000001</v>
          </cell>
          <cell r="T144">
            <v>2408790.1456625219</v>
          </cell>
          <cell r="U144">
            <v>2408790.1456625219</v>
          </cell>
          <cell r="V144">
            <v>0</v>
          </cell>
        </row>
        <row r="145">
          <cell r="A145" t="str">
            <v>FIX</v>
          </cell>
          <cell r="C145">
            <v>2604</v>
          </cell>
          <cell r="D145">
            <v>119</v>
          </cell>
          <cell r="E145">
            <v>37861</v>
          </cell>
          <cell r="F145">
            <v>38791</v>
          </cell>
          <cell r="G145">
            <v>100000000</v>
          </cell>
          <cell r="H145" t="str">
            <v>SEK</v>
          </cell>
          <cell r="I145">
            <v>1</v>
          </cell>
          <cell r="J145">
            <v>5.5E-2</v>
          </cell>
          <cell r="K145">
            <v>3.8800000000000001E-2</v>
          </cell>
          <cell r="L145">
            <v>1</v>
          </cell>
          <cell r="M145" t="str">
            <v>30E/360</v>
          </cell>
          <cell r="N145">
            <v>4</v>
          </cell>
          <cell r="O145">
            <v>1</v>
          </cell>
          <cell r="P145">
            <v>3832454.9315497726</v>
          </cell>
          <cell r="Q145">
            <v>103.83245493154978</v>
          </cell>
          <cell r="R145">
            <v>101.34838181246676</v>
          </cell>
          <cell r="S145">
            <v>101.348</v>
          </cell>
          <cell r="T145">
            <v>2484454.9315497773</v>
          </cell>
          <cell r="U145">
            <v>2484454.9315497773</v>
          </cell>
          <cell r="V145">
            <v>0</v>
          </cell>
        </row>
        <row r="146">
          <cell r="A146" t="str">
            <v>FIX</v>
          </cell>
          <cell r="C146">
            <v>3306</v>
          </cell>
          <cell r="D146">
            <v>119</v>
          </cell>
          <cell r="E146">
            <v>38001</v>
          </cell>
          <cell r="F146">
            <v>38791</v>
          </cell>
          <cell r="G146">
            <v>-100000000</v>
          </cell>
          <cell r="H146" t="str">
            <v>SEK</v>
          </cell>
          <cell r="I146">
            <v>1</v>
          </cell>
          <cell r="J146">
            <v>5.5E-2</v>
          </cell>
          <cell r="K146">
            <v>3.2899999999999999E-2</v>
          </cell>
          <cell r="L146">
            <v>1</v>
          </cell>
          <cell r="M146" t="str">
            <v>30E/360</v>
          </cell>
          <cell r="N146">
            <v>4</v>
          </cell>
          <cell r="O146">
            <v>1</v>
          </cell>
          <cell r="P146">
            <v>-4537425.2900692225</v>
          </cell>
          <cell r="Q146">
            <v>104.53742529006921</v>
          </cell>
          <cell r="R146">
            <v>101.86040226358699</v>
          </cell>
          <cell r="S146">
            <v>101.86</v>
          </cell>
          <cell r="T146">
            <v>-2677425.2900692089</v>
          </cell>
          <cell r="U146">
            <v>-2677425.2900692089</v>
          </cell>
          <cell r="V146">
            <v>0</v>
          </cell>
        </row>
        <row r="147">
          <cell r="A147" t="str">
            <v>FIX</v>
          </cell>
          <cell r="C147">
            <v>6672</v>
          </cell>
          <cell r="D147">
            <v>119</v>
          </cell>
          <cell r="E147">
            <v>38008</v>
          </cell>
          <cell r="F147">
            <v>38791</v>
          </cell>
          <cell r="G147">
            <v>-200000000</v>
          </cell>
          <cell r="H147" t="str">
            <v>SEK</v>
          </cell>
          <cell r="I147">
            <v>1</v>
          </cell>
          <cell r="J147">
            <v>5.5E-2</v>
          </cell>
          <cell r="K147">
            <v>3.3849999999999998E-2</v>
          </cell>
          <cell r="L147">
            <v>1</v>
          </cell>
          <cell r="M147" t="str">
            <v>30E/360</v>
          </cell>
          <cell r="N147">
            <v>4</v>
          </cell>
          <cell r="O147">
            <v>1</v>
          </cell>
          <cell r="P147">
            <v>-8597557.7381696701</v>
          </cell>
          <cell r="Q147">
            <v>104.29877886908483</v>
          </cell>
          <cell r="R147">
            <v>101.77761147937039</v>
          </cell>
          <cell r="S147">
            <v>101.77800000000001</v>
          </cell>
          <cell r="T147">
            <v>-5041557.7381696431</v>
          </cell>
          <cell r="U147">
            <v>-5041557.7381696431</v>
          </cell>
          <cell r="V147">
            <v>0</v>
          </cell>
        </row>
        <row r="148">
          <cell r="A148" t="str">
            <v>FIX</v>
          </cell>
          <cell r="C148">
            <v>26434</v>
          </cell>
          <cell r="D148">
            <v>119</v>
          </cell>
          <cell r="E148">
            <v>38016</v>
          </cell>
          <cell r="F148">
            <v>38791</v>
          </cell>
          <cell r="G148">
            <v>-250000000</v>
          </cell>
          <cell r="H148" t="str">
            <v>SEK</v>
          </cell>
          <cell r="I148">
            <v>1</v>
          </cell>
          <cell r="J148">
            <v>5.5E-2</v>
          </cell>
          <cell r="K148">
            <v>3.3250000000000002E-2</v>
          </cell>
          <cell r="L148">
            <v>1</v>
          </cell>
          <cell r="M148" t="str">
            <v>30E/360</v>
          </cell>
          <cell r="N148">
            <v>4</v>
          </cell>
          <cell r="O148">
            <v>1</v>
          </cell>
          <cell r="P148">
            <v>-10956010.961696565</v>
          </cell>
          <cell r="Q148">
            <v>104.38240438467864</v>
          </cell>
          <cell r="R148">
            <v>101.82988483495795</v>
          </cell>
          <cell r="S148">
            <v>101.83</v>
          </cell>
          <cell r="T148">
            <v>-6381010.9616965959</v>
          </cell>
          <cell r="U148">
            <v>-6381010.9616965959</v>
          </cell>
          <cell r="V148">
            <v>0</v>
          </cell>
        </row>
        <row r="149">
          <cell r="A149" t="str">
            <v>FIX</v>
          </cell>
          <cell r="C149">
            <v>50986</v>
          </cell>
          <cell r="D149">
            <v>119</v>
          </cell>
          <cell r="E149">
            <v>38040</v>
          </cell>
          <cell r="F149">
            <v>38791</v>
          </cell>
          <cell r="G149">
            <v>500000000</v>
          </cell>
          <cell r="H149" t="str">
            <v>SEK</v>
          </cell>
          <cell r="I149">
            <v>1</v>
          </cell>
          <cell r="J149">
            <v>5.5E-2</v>
          </cell>
          <cell r="K149">
            <v>3.04E-2</v>
          </cell>
          <cell r="L149">
            <v>1</v>
          </cell>
          <cell r="M149" t="str">
            <v>30E/360</v>
          </cell>
          <cell r="N149">
            <v>4</v>
          </cell>
          <cell r="O149">
            <v>1</v>
          </cell>
          <cell r="P149">
            <v>24195094.535350382</v>
          </cell>
          <cell r="Q149">
            <v>104.83901890707008</v>
          </cell>
          <cell r="R149">
            <v>102.07891340346777</v>
          </cell>
          <cell r="S149">
            <v>102.07899999999999</v>
          </cell>
          <cell r="T149">
            <v>13800094.535350453</v>
          </cell>
          <cell r="U149">
            <v>13800094.535350453</v>
          </cell>
          <cell r="V149">
            <v>0</v>
          </cell>
        </row>
        <row r="150">
          <cell r="A150" t="str">
            <v>FIX</v>
          </cell>
          <cell r="C150">
            <v>75114</v>
          </cell>
          <cell r="D150">
            <v>119</v>
          </cell>
          <cell r="E150">
            <v>38057</v>
          </cell>
          <cell r="F150">
            <v>38791</v>
          </cell>
          <cell r="G150">
            <v>100000000</v>
          </cell>
          <cell r="H150" t="str">
            <v>SEK</v>
          </cell>
          <cell r="I150">
            <v>1</v>
          </cell>
          <cell r="J150">
            <v>5.5E-2</v>
          </cell>
          <cell r="K150">
            <v>2.93E-2</v>
          </cell>
          <cell r="L150">
            <v>1</v>
          </cell>
          <cell r="M150" t="str">
            <v>30E/360</v>
          </cell>
          <cell r="N150">
            <v>4</v>
          </cell>
          <cell r="O150">
            <v>1</v>
          </cell>
          <cell r="P150">
            <v>4948294.7232397199</v>
          </cell>
          <cell r="Q150">
            <v>104.94829472323973</v>
          </cell>
          <cell r="R150">
            <v>102.17535359105922</v>
          </cell>
          <cell r="S150">
            <v>102.175</v>
          </cell>
          <cell r="T150">
            <v>2773294.7232397292</v>
          </cell>
          <cell r="U150">
            <v>2773294.7232397292</v>
          </cell>
          <cell r="V150">
            <v>0</v>
          </cell>
        </row>
        <row r="151">
          <cell r="A151" t="str">
            <v>FIX</v>
          </cell>
          <cell r="C151">
            <v>90050</v>
          </cell>
          <cell r="D151">
            <v>119</v>
          </cell>
          <cell r="E151">
            <v>38064</v>
          </cell>
          <cell r="F151">
            <v>38791</v>
          </cell>
          <cell r="G151">
            <v>100000000</v>
          </cell>
          <cell r="H151" t="str">
            <v>SEK</v>
          </cell>
          <cell r="I151">
            <v>1</v>
          </cell>
          <cell r="J151">
            <v>5.5E-2</v>
          </cell>
          <cell r="K151">
            <v>2.7900000000000001E-2</v>
          </cell>
          <cell r="L151">
            <v>1</v>
          </cell>
          <cell r="M151" t="str">
            <v>30E/360</v>
          </cell>
          <cell r="N151">
            <v>4</v>
          </cell>
          <cell r="O151">
            <v>1</v>
          </cell>
          <cell r="P151">
            <v>5179619.9823794365</v>
          </cell>
          <cell r="Q151">
            <v>105.17961998237944</v>
          </cell>
          <cell r="R151">
            <v>102.29835774773346</v>
          </cell>
          <cell r="S151">
            <v>102.298</v>
          </cell>
          <cell r="T151">
            <v>2881619.9823794337</v>
          </cell>
          <cell r="U151">
            <v>2881619.9823794337</v>
          </cell>
          <cell r="V151">
            <v>0</v>
          </cell>
        </row>
        <row r="152">
          <cell r="A152" t="str">
            <v>FIX</v>
          </cell>
          <cell r="C152">
            <v>96745</v>
          </cell>
          <cell r="D152">
            <v>119</v>
          </cell>
          <cell r="E152">
            <v>38071</v>
          </cell>
          <cell r="F152">
            <v>38791</v>
          </cell>
          <cell r="G152">
            <v>100000000</v>
          </cell>
          <cell r="H152" t="str">
            <v>SEK</v>
          </cell>
          <cell r="I152">
            <v>1</v>
          </cell>
          <cell r="J152">
            <v>5.5E-2</v>
          </cell>
          <cell r="K152">
            <v>2.7150000000000001E-2</v>
          </cell>
          <cell r="L152">
            <v>1</v>
          </cell>
          <cell r="M152" t="str">
            <v>30E/360</v>
          </cell>
          <cell r="N152">
            <v>4</v>
          </cell>
          <cell r="O152">
            <v>1</v>
          </cell>
          <cell r="P152">
            <v>5276747.6703248471</v>
          </cell>
          <cell r="Q152">
            <v>105.27674767032484</v>
          </cell>
          <cell r="R152">
            <v>102.36437392018364</v>
          </cell>
          <cell r="S152">
            <v>102.364</v>
          </cell>
          <cell r="T152">
            <v>2912747.6703248336</v>
          </cell>
          <cell r="U152">
            <v>2912747.6703248336</v>
          </cell>
          <cell r="V152">
            <v>0</v>
          </cell>
        </row>
        <row r="153">
          <cell r="A153" t="str">
            <v>FIX</v>
          </cell>
          <cell r="C153">
            <v>173152</v>
          </cell>
          <cell r="D153">
            <v>119</v>
          </cell>
          <cell r="E153">
            <v>38114</v>
          </cell>
          <cell r="F153">
            <v>38791</v>
          </cell>
          <cell r="G153">
            <v>200000000</v>
          </cell>
          <cell r="H153" t="str">
            <v>SEK</v>
          </cell>
          <cell r="I153">
            <v>1</v>
          </cell>
          <cell r="J153">
            <v>5.5E-2</v>
          </cell>
          <cell r="K153">
            <v>2.9675E-2</v>
          </cell>
          <cell r="L153">
            <v>1</v>
          </cell>
          <cell r="M153" t="str">
            <v>30E/360</v>
          </cell>
          <cell r="N153">
            <v>4</v>
          </cell>
          <cell r="O153">
            <v>1</v>
          </cell>
          <cell r="P153">
            <v>8995036.3333023787</v>
          </cell>
          <cell r="Q153">
            <v>104.49751816665119</v>
          </cell>
          <cell r="R153">
            <v>102.14245592566759</v>
          </cell>
          <cell r="S153">
            <v>102.142</v>
          </cell>
          <cell r="T153">
            <v>4711036.333302388</v>
          </cell>
          <cell r="U153">
            <v>4711036.333302388</v>
          </cell>
          <cell r="V153">
            <v>0</v>
          </cell>
        </row>
        <row r="154">
          <cell r="A154" t="str">
            <v>FIX</v>
          </cell>
          <cell r="C154">
            <v>199530</v>
          </cell>
          <cell r="D154">
            <v>119</v>
          </cell>
          <cell r="E154">
            <v>38134</v>
          </cell>
          <cell r="F154">
            <v>38791</v>
          </cell>
          <cell r="G154">
            <v>200000000</v>
          </cell>
          <cell r="H154" t="str">
            <v>SEK</v>
          </cell>
          <cell r="I154">
            <v>1</v>
          </cell>
          <cell r="J154">
            <v>5.5E-2</v>
          </cell>
          <cell r="K154">
            <v>3.1099999999999999E-2</v>
          </cell>
          <cell r="L154">
            <v>1</v>
          </cell>
          <cell r="M154" t="str">
            <v>30E/360</v>
          </cell>
          <cell r="N154">
            <v>4</v>
          </cell>
          <cell r="O154">
            <v>1</v>
          </cell>
          <cell r="P154">
            <v>8216739.5672986805</v>
          </cell>
          <cell r="Q154">
            <v>104.10836978364935</v>
          </cell>
          <cell r="R154">
            <v>102.01763647370917</v>
          </cell>
          <cell r="S154">
            <v>102.018</v>
          </cell>
          <cell r="T154">
            <v>4180739.567298701</v>
          </cell>
          <cell r="U154">
            <v>4180739.567298701</v>
          </cell>
          <cell r="V154">
            <v>0</v>
          </cell>
        </row>
        <row r="155">
          <cell r="A155" t="str">
            <v>FIX</v>
          </cell>
          <cell r="C155">
            <v>200860</v>
          </cell>
          <cell r="D155">
            <v>119</v>
          </cell>
          <cell r="E155">
            <v>38135</v>
          </cell>
          <cell r="F155">
            <v>38791</v>
          </cell>
          <cell r="G155">
            <v>100000000</v>
          </cell>
          <cell r="H155" t="str">
            <v>SEK</v>
          </cell>
          <cell r="I155">
            <v>1</v>
          </cell>
          <cell r="J155">
            <v>5.5E-2</v>
          </cell>
          <cell r="K155">
            <v>3.065E-2</v>
          </cell>
          <cell r="L155">
            <v>1</v>
          </cell>
          <cell r="M155" t="str">
            <v>30E/360</v>
          </cell>
          <cell r="N155">
            <v>4</v>
          </cell>
          <cell r="O155">
            <v>1</v>
          </cell>
          <cell r="P155">
            <v>4182276.7551279515</v>
          </cell>
          <cell r="Q155">
            <v>104.18227675512794</v>
          </cell>
          <cell r="R155">
            <v>102.05702039369169</v>
          </cell>
          <cell r="S155">
            <v>102.057</v>
          </cell>
          <cell r="T155">
            <v>2125276.7551279422</v>
          </cell>
          <cell r="U155">
            <v>2125276.7551279422</v>
          </cell>
          <cell r="V155">
            <v>0</v>
          </cell>
        </row>
        <row r="156">
          <cell r="A156" t="str">
            <v>FIX</v>
          </cell>
          <cell r="C156">
            <v>220121</v>
          </cell>
          <cell r="D156">
            <v>119</v>
          </cell>
          <cell r="E156">
            <v>38146</v>
          </cell>
          <cell r="F156">
            <v>38791</v>
          </cell>
          <cell r="G156">
            <v>-100000000</v>
          </cell>
          <cell r="H156" t="str">
            <v>SEK</v>
          </cell>
          <cell r="I156">
            <v>1</v>
          </cell>
          <cell r="J156">
            <v>5.5E-2</v>
          </cell>
          <cell r="K156">
            <v>3.1E-2</v>
          </cell>
          <cell r="L156">
            <v>1</v>
          </cell>
          <cell r="M156" t="str">
            <v>30E/360</v>
          </cell>
          <cell r="N156">
            <v>4</v>
          </cell>
          <cell r="O156">
            <v>1</v>
          </cell>
          <cell r="P156">
            <v>-4056367.1327826828</v>
          </cell>
          <cell r="Q156">
            <v>104.05636713278267</v>
          </cell>
          <cell r="R156">
            <v>102.02638584641596</v>
          </cell>
          <cell r="S156">
            <v>102.026</v>
          </cell>
          <cell r="T156">
            <v>-2030367.1327826718</v>
          </cell>
          <cell r="U156">
            <v>-2030367.1327826718</v>
          </cell>
          <cell r="V156">
            <v>0</v>
          </cell>
        </row>
        <row r="157">
          <cell r="A157" t="str">
            <v>FIX</v>
          </cell>
          <cell r="C157">
            <v>223908</v>
          </cell>
          <cell r="D157">
            <v>119</v>
          </cell>
          <cell r="E157">
            <v>38152</v>
          </cell>
          <cell r="F157">
            <v>38791</v>
          </cell>
          <cell r="G157">
            <v>200000000</v>
          </cell>
          <cell r="H157" t="str">
            <v>SEK</v>
          </cell>
          <cell r="I157">
            <v>1</v>
          </cell>
          <cell r="J157">
            <v>5.5E-2</v>
          </cell>
          <cell r="K157">
            <v>3.0349999999999999E-2</v>
          </cell>
          <cell r="L157">
            <v>1</v>
          </cell>
          <cell r="M157" t="str">
            <v>30E/360</v>
          </cell>
          <cell r="N157">
            <v>4</v>
          </cell>
          <cell r="O157">
            <v>1</v>
          </cell>
          <cell r="P157">
            <v>8262923.6495557725</v>
          </cell>
          <cell r="Q157">
            <v>104.13146182477787</v>
          </cell>
          <cell r="R157">
            <v>102.08329312507229</v>
          </cell>
          <cell r="S157">
            <v>102.083</v>
          </cell>
          <cell r="T157">
            <v>4096923.6495557483</v>
          </cell>
          <cell r="U157">
            <v>4096923.6495557483</v>
          </cell>
          <cell r="V157">
            <v>0</v>
          </cell>
        </row>
        <row r="158">
          <cell r="A158" t="str">
            <v>FIX</v>
          </cell>
          <cell r="C158">
            <v>256343</v>
          </cell>
          <cell r="D158">
            <v>119</v>
          </cell>
          <cell r="E158">
            <v>38167</v>
          </cell>
          <cell r="F158">
            <v>38791</v>
          </cell>
          <cell r="G158">
            <v>100000000</v>
          </cell>
          <cell r="H158" t="str">
            <v>SEK</v>
          </cell>
          <cell r="I158">
            <v>1</v>
          </cell>
          <cell r="J158">
            <v>5.5E-2</v>
          </cell>
          <cell r="K158">
            <v>3.0949999999999998E-2</v>
          </cell>
          <cell r="L158">
            <v>1</v>
          </cell>
          <cell r="M158" t="str">
            <v>30E/360</v>
          </cell>
          <cell r="N158">
            <v>4</v>
          </cell>
          <cell r="O158">
            <v>1</v>
          </cell>
          <cell r="P158">
            <v>3931765.327177763</v>
          </cell>
          <cell r="Q158">
            <v>103.93176532717776</v>
          </cell>
          <cell r="R158">
            <v>102.03076109180749</v>
          </cell>
          <cell r="S158">
            <v>102.03100000000001</v>
          </cell>
          <cell r="T158">
            <v>1900765.3271777513</v>
          </cell>
          <cell r="U158">
            <v>1900765.3271777513</v>
          </cell>
          <cell r="V158">
            <v>0</v>
          </cell>
        </row>
        <row r="159">
          <cell r="A159" t="str">
            <v>FIX</v>
          </cell>
          <cell r="C159">
            <v>260761</v>
          </cell>
          <cell r="D159">
            <v>119</v>
          </cell>
          <cell r="E159">
            <v>38170</v>
          </cell>
          <cell r="F159">
            <v>38791</v>
          </cell>
          <cell r="G159">
            <v>100000000</v>
          </cell>
          <cell r="H159" t="str">
            <v>SEK</v>
          </cell>
          <cell r="I159">
            <v>1</v>
          </cell>
          <cell r="J159">
            <v>5.5E-2</v>
          </cell>
          <cell r="K159">
            <v>3.075E-2</v>
          </cell>
          <cell r="L159">
            <v>1</v>
          </cell>
          <cell r="M159" t="str">
            <v>30E/360</v>
          </cell>
          <cell r="N159">
            <v>4</v>
          </cell>
          <cell r="O159">
            <v>1</v>
          </cell>
          <cell r="P159">
            <v>3946568.3808737099</v>
          </cell>
          <cell r="Q159">
            <v>103.94656838087371</v>
          </cell>
          <cell r="R159">
            <v>102.04826580140593</v>
          </cell>
          <cell r="S159">
            <v>102.048</v>
          </cell>
          <cell r="T159">
            <v>1898568.3808737122</v>
          </cell>
          <cell r="U159">
            <v>1898568.3808737122</v>
          </cell>
          <cell r="V159">
            <v>0</v>
          </cell>
        </row>
        <row r="160">
          <cell r="A160" t="str">
            <v>FIX</v>
          </cell>
          <cell r="C160">
            <v>262022</v>
          </cell>
          <cell r="D160">
            <v>119</v>
          </cell>
          <cell r="E160">
            <v>38174</v>
          </cell>
          <cell r="F160">
            <v>38791</v>
          </cell>
          <cell r="G160">
            <v>100000000</v>
          </cell>
          <cell r="H160" t="str">
            <v>SEK</v>
          </cell>
          <cell r="I160">
            <v>1</v>
          </cell>
          <cell r="J160">
            <v>5.5E-2</v>
          </cell>
          <cell r="K160">
            <v>3.04E-2</v>
          </cell>
          <cell r="L160">
            <v>1</v>
          </cell>
          <cell r="M160" t="str">
            <v>30E/360</v>
          </cell>
          <cell r="N160">
            <v>4</v>
          </cell>
          <cell r="O160">
            <v>1</v>
          </cell>
          <cell r="P160">
            <v>3979859.5765973032</v>
          </cell>
          <cell r="Q160">
            <v>103.97985957659729</v>
          </cell>
          <cell r="R160">
            <v>102.07891340346777</v>
          </cell>
          <cell r="S160">
            <v>102.07899999999999</v>
          </cell>
          <cell r="T160">
            <v>1900859.5765972983</v>
          </cell>
          <cell r="U160">
            <v>1900859.5765972983</v>
          </cell>
          <cell r="V160">
            <v>0</v>
          </cell>
        </row>
        <row r="161">
          <cell r="A161" t="str">
            <v>FIX</v>
          </cell>
          <cell r="C161">
            <v>263834</v>
          </cell>
          <cell r="D161">
            <v>119</v>
          </cell>
          <cell r="E161">
            <v>38175</v>
          </cell>
          <cell r="F161">
            <v>38791</v>
          </cell>
          <cell r="G161">
            <v>100000000</v>
          </cell>
          <cell r="H161" t="str">
            <v>SEK</v>
          </cell>
          <cell r="I161">
            <v>1</v>
          </cell>
          <cell r="J161">
            <v>5.5E-2</v>
          </cell>
          <cell r="K161">
            <v>0.03</v>
          </cell>
          <cell r="L161">
            <v>1</v>
          </cell>
          <cell r="M161" t="str">
            <v>30E/360</v>
          </cell>
          <cell r="N161">
            <v>4</v>
          </cell>
          <cell r="O161">
            <v>1</v>
          </cell>
          <cell r="P161">
            <v>4040605.5923214853</v>
          </cell>
          <cell r="Q161">
            <v>104.0406055923215</v>
          </cell>
          <cell r="R161">
            <v>102.11396163215589</v>
          </cell>
          <cell r="S161">
            <v>102.114</v>
          </cell>
          <cell r="T161">
            <v>1926605.5923214937</v>
          </cell>
          <cell r="U161">
            <v>1926605.5923214937</v>
          </cell>
          <cell r="V161">
            <v>0</v>
          </cell>
        </row>
        <row r="162">
          <cell r="A162" t="str">
            <v>FIX</v>
          </cell>
          <cell r="C162">
            <v>275077</v>
          </cell>
          <cell r="D162">
            <v>119</v>
          </cell>
          <cell r="E162">
            <v>38176</v>
          </cell>
          <cell r="F162">
            <v>38791</v>
          </cell>
          <cell r="G162">
            <v>100000000</v>
          </cell>
          <cell r="H162" t="str">
            <v>SEK</v>
          </cell>
          <cell r="I162">
            <v>1</v>
          </cell>
          <cell r="J162">
            <v>5.5E-2</v>
          </cell>
          <cell r="K162">
            <v>2.9499999999999998E-2</v>
          </cell>
          <cell r="L162">
            <v>1</v>
          </cell>
          <cell r="M162" t="str">
            <v>30E/360</v>
          </cell>
          <cell r="N162">
            <v>4</v>
          </cell>
          <cell r="O162">
            <v>1</v>
          </cell>
          <cell r="P162">
            <v>4118014.1821450591</v>
          </cell>
          <cell r="Q162">
            <v>104.11801418214506</v>
          </cell>
          <cell r="R162">
            <v>102.15780555047827</v>
          </cell>
          <cell r="S162">
            <v>102.158</v>
          </cell>
          <cell r="T162">
            <v>1960014.1821450593</v>
          </cell>
          <cell r="U162">
            <v>1960014.1821450593</v>
          </cell>
          <cell r="V162">
            <v>0</v>
          </cell>
        </row>
        <row r="163">
          <cell r="A163" t="str">
            <v>FIX</v>
          </cell>
          <cell r="C163">
            <v>275908</v>
          </cell>
          <cell r="D163">
            <v>119</v>
          </cell>
          <cell r="E163">
            <v>38177</v>
          </cell>
          <cell r="F163">
            <v>38791</v>
          </cell>
          <cell r="G163">
            <v>100000000</v>
          </cell>
          <cell r="H163" t="str">
            <v>SEK</v>
          </cell>
          <cell r="I163">
            <v>1</v>
          </cell>
          <cell r="J163">
            <v>5.5E-2</v>
          </cell>
          <cell r="K163">
            <v>2.9250000000000002E-2</v>
          </cell>
          <cell r="L163">
            <v>1</v>
          </cell>
          <cell r="M163" t="str">
            <v>30E/360</v>
          </cell>
          <cell r="N163">
            <v>4</v>
          </cell>
          <cell r="O163">
            <v>1</v>
          </cell>
          <cell r="P163">
            <v>4153258.8643974364</v>
          </cell>
          <cell r="Q163">
            <v>104.15325886439744</v>
          </cell>
          <cell r="R163">
            <v>102.17974153691459</v>
          </cell>
          <cell r="S163">
            <v>102.18</v>
          </cell>
          <cell r="T163">
            <v>1973258.8643974366</v>
          </cell>
          <cell r="U163">
            <v>1973258.8643974366</v>
          </cell>
          <cell r="V163">
            <v>0</v>
          </cell>
        </row>
        <row r="164">
          <cell r="A164" t="str">
            <v>FIX</v>
          </cell>
          <cell r="C164">
            <v>276839</v>
          </cell>
          <cell r="D164">
            <v>119</v>
          </cell>
          <cell r="E164">
            <v>38180</v>
          </cell>
          <cell r="F164">
            <v>38791</v>
          </cell>
          <cell r="G164">
            <v>100000000</v>
          </cell>
          <cell r="H164" t="str">
            <v>SEK</v>
          </cell>
          <cell r="I164">
            <v>1</v>
          </cell>
          <cell r="J164">
            <v>5.5E-2</v>
          </cell>
          <cell r="K164">
            <v>2.9499999999999998E-2</v>
          </cell>
          <cell r="L164">
            <v>1</v>
          </cell>
          <cell r="M164" t="str">
            <v>30E/360</v>
          </cell>
          <cell r="N164">
            <v>4</v>
          </cell>
          <cell r="O164">
            <v>1</v>
          </cell>
          <cell r="P164">
            <v>4091100.1555767059</v>
          </cell>
          <cell r="Q164">
            <v>104.0911001555767</v>
          </cell>
          <cell r="R164">
            <v>102.15780555047827</v>
          </cell>
          <cell r="S164">
            <v>102.158</v>
          </cell>
          <cell r="T164">
            <v>1933100.1555766962</v>
          </cell>
          <cell r="U164">
            <v>1933100.1555766962</v>
          </cell>
          <cell r="V164">
            <v>0</v>
          </cell>
        </row>
        <row r="165">
          <cell r="A165" t="str">
            <v>FIX</v>
          </cell>
          <cell r="C165">
            <v>277535</v>
          </cell>
          <cell r="D165">
            <v>119</v>
          </cell>
          <cell r="E165">
            <v>38181</v>
          </cell>
          <cell r="F165">
            <v>38791</v>
          </cell>
          <cell r="G165">
            <v>100000000</v>
          </cell>
          <cell r="H165" t="str">
            <v>SEK</v>
          </cell>
          <cell r="I165">
            <v>1</v>
          </cell>
          <cell r="J165">
            <v>5.5E-2</v>
          </cell>
          <cell r="K165">
            <v>2.93E-2</v>
          </cell>
          <cell r="L165">
            <v>1</v>
          </cell>
          <cell r="M165" t="str">
            <v>30E/360</v>
          </cell>
          <cell r="N165">
            <v>4</v>
          </cell>
          <cell r="O165">
            <v>1</v>
          </cell>
          <cell r="P165">
            <v>4117732.7753609866</v>
          </cell>
          <cell r="Q165">
            <v>104.11773277536098</v>
          </cell>
          <cell r="R165">
            <v>102.17535359105922</v>
          </cell>
          <cell r="S165">
            <v>102.175</v>
          </cell>
          <cell r="T165">
            <v>1942732.7753609801</v>
          </cell>
          <cell r="U165">
            <v>1942732.7753609801</v>
          </cell>
          <cell r="V165">
            <v>0</v>
          </cell>
        </row>
        <row r="166">
          <cell r="A166" t="str">
            <v>FIX</v>
          </cell>
          <cell r="C166">
            <v>315451</v>
          </cell>
          <cell r="D166">
            <v>119</v>
          </cell>
          <cell r="E166">
            <v>38216</v>
          </cell>
          <cell r="F166">
            <v>38791</v>
          </cell>
          <cell r="G166">
            <v>100000000</v>
          </cell>
          <cell r="H166" t="str">
            <v>SEK</v>
          </cell>
          <cell r="I166">
            <v>1</v>
          </cell>
          <cell r="J166">
            <v>5.5E-2</v>
          </cell>
          <cell r="K166">
            <v>2.768E-2</v>
          </cell>
          <cell r="L166">
            <v>1</v>
          </cell>
          <cell r="M166" t="str">
            <v>30E/360</v>
          </cell>
          <cell r="N166">
            <v>4</v>
          </cell>
          <cell r="O166">
            <v>1</v>
          </cell>
          <cell r="P166">
            <v>4143322.576533407</v>
          </cell>
          <cell r="Q166">
            <v>104.14332257653341</v>
          </cell>
          <cell r="R166">
            <v>102.31771372361408</v>
          </cell>
          <cell r="S166">
            <v>102.318</v>
          </cell>
          <cell r="T166">
            <v>1825322.5765334093</v>
          </cell>
          <cell r="U166">
            <v>1825322.5765334093</v>
          </cell>
          <cell r="V166">
            <v>0</v>
          </cell>
        </row>
        <row r="167">
          <cell r="A167" t="str">
            <v>FIX</v>
          </cell>
          <cell r="C167">
            <v>411226</v>
          </cell>
          <cell r="D167">
            <v>119</v>
          </cell>
          <cell r="E167">
            <v>38274</v>
          </cell>
          <cell r="F167">
            <v>38791</v>
          </cell>
          <cell r="G167">
            <v>-500000000</v>
          </cell>
          <cell r="H167" t="str">
            <v>SEK</v>
          </cell>
          <cell r="I167">
            <v>1</v>
          </cell>
          <cell r="J167">
            <v>5.5E-2</v>
          </cell>
          <cell r="K167">
            <v>2.8250000000000001E-2</v>
          </cell>
          <cell r="L167">
            <v>1</v>
          </cell>
          <cell r="M167" t="str">
            <v>30E/360</v>
          </cell>
          <cell r="N167">
            <v>4</v>
          </cell>
          <cell r="O167">
            <v>1</v>
          </cell>
          <cell r="P167">
            <v>-18263174.461504161</v>
          </cell>
          <cell r="Q167">
            <v>103.65263489230082</v>
          </cell>
          <cell r="R167">
            <v>102.26757913756825</v>
          </cell>
          <cell r="S167">
            <v>102.268</v>
          </cell>
          <cell r="T167">
            <v>-6923174.4615041176</v>
          </cell>
          <cell r="U167">
            <v>-6923174.4615041176</v>
          </cell>
          <cell r="V167">
            <v>0</v>
          </cell>
        </row>
        <row r="168">
          <cell r="A168" t="str">
            <v>FIX</v>
          </cell>
          <cell r="C168">
            <v>413459</v>
          </cell>
          <cell r="D168">
            <v>119</v>
          </cell>
          <cell r="E168">
            <v>38278</v>
          </cell>
          <cell r="F168">
            <v>38791</v>
          </cell>
          <cell r="G168">
            <v>-500000000</v>
          </cell>
          <cell r="H168" t="str">
            <v>SEK</v>
          </cell>
          <cell r="I168">
            <v>1</v>
          </cell>
          <cell r="J168">
            <v>5.5E-2</v>
          </cell>
          <cell r="K168">
            <v>2.7900000000000001E-2</v>
          </cell>
          <cell r="L168">
            <v>1</v>
          </cell>
          <cell r="M168" t="str">
            <v>30E/360</v>
          </cell>
          <cell r="N168">
            <v>4</v>
          </cell>
          <cell r="O168">
            <v>1</v>
          </cell>
          <cell r="P168">
            <v>-18370028.575305104</v>
          </cell>
          <cell r="Q168">
            <v>103.67400571506103</v>
          </cell>
          <cell r="R168">
            <v>102.29835774773346</v>
          </cell>
          <cell r="S168">
            <v>102.298</v>
          </cell>
          <cell r="T168">
            <v>-6880028.5753051322</v>
          </cell>
          <cell r="U168">
            <v>-6880028.5753051322</v>
          </cell>
          <cell r="V168">
            <v>0</v>
          </cell>
        </row>
        <row r="169">
          <cell r="A169" t="str">
            <v>FIX</v>
          </cell>
          <cell r="C169">
            <v>435499</v>
          </cell>
          <cell r="D169">
            <v>119</v>
          </cell>
          <cell r="E169">
            <v>38293</v>
          </cell>
          <cell r="F169">
            <v>38791</v>
          </cell>
          <cell r="G169">
            <v>-200000000</v>
          </cell>
          <cell r="H169" t="str">
            <v>SEK</v>
          </cell>
          <cell r="I169">
            <v>1</v>
          </cell>
          <cell r="J169">
            <v>5.5E-2</v>
          </cell>
          <cell r="K169">
            <v>2.6450000000000001E-2</v>
          </cell>
          <cell r="L169">
            <v>1</v>
          </cell>
          <cell r="M169" t="str">
            <v>30E/360</v>
          </cell>
          <cell r="N169">
            <v>4</v>
          </cell>
          <cell r="O169">
            <v>1</v>
          </cell>
          <cell r="P169">
            <v>-7548084.2503827214</v>
          </cell>
          <cell r="Q169">
            <v>103.77404212519137</v>
          </cell>
          <cell r="R169">
            <v>102.42606542030384</v>
          </cell>
          <cell r="S169">
            <v>102.426</v>
          </cell>
          <cell r="T169">
            <v>-2696084.2503827396</v>
          </cell>
          <cell r="U169">
            <v>-2696084.2503827396</v>
          </cell>
          <cell r="V169">
            <v>0</v>
          </cell>
        </row>
        <row r="170">
          <cell r="A170" t="str">
            <v>FIX</v>
          </cell>
          <cell r="C170">
            <v>436789</v>
          </cell>
          <cell r="D170">
            <v>119</v>
          </cell>
          <cell r="E170">
            <v>38294</v>
          </cell>
          <cell r="F170">
            <v>38791</v>
          </cell>
          <cell r="G170">
            <v>-500000000</v>
          </cell>
          <cell r="H170" t="str">
            <v>SEK</v>
          </cell>
          <cell r="I170">
            <v>1</v>
          </cell>
          <cell r="J170">
            <v>5.5E-2</v>
          </cell>
          <cell r="K170">
            <v>2.6499999999999999E-2</v>
          </cell>
          <cell r="L170">
            <v>1</v>
          </cell>
          <cell r="M170" t="str">
            <v>30E/360</v>
          </cell>
          <cell r="N170">
            <v>4</v>
          </cell>
          <cell r="O170">
            <v>1</v>
          </cell>
          <cell r="P170">
            <v>-18798337.031866372</v>
          </cell>
          <cell r="Q170">
            <v>103.75966740637328</v>
          </cell>
          <cell r="R170">
            <v>102.42165643515975</v>
          </cell>
          <cell r="S170">
            <v>102.422</v>
          </cell>
          <cell r="T170">
            <v>-6688337.0318664256</v>
          </cell>
          <cell r="U170">
            <v>-6688337.0318664256</v>
          </cell>
          <cell r="V170">
            <v>0</v>
          </cell>
        </row>
        <row r="171">
          <cell r="A171" t="str">
            <v>FIX</v>
          </cell>
          <cell r="C171">
            <v>443433</v>
          </cell>
          <cell r="D171">
            <v>119</v>
          </cell>
          <cell r="E171">
            <v>38302</v>
          </cell>
          <cell r="F171">
            <v>38791</v>
          </cell>
          <cell r="G171">
            <v>-500000000</v>
          </cell>
          <cell r="H171" t="str">
            <v>SEK</v>
          </cell>
          <cell r="I171">
            <v>1</v>
          </cell>
          <cell r="J171">
            <v>5.5E-2</v>
          </cell>
          <cell r="K171">
            <v>2.6950000000000002E-2</v>
          </cell>
          <cell r="L171">
            <v>1</v>
          </cell>
          <cell r="M171" t="str">
            <v>30E/360</v>
          </cell>
          <cell r="N171">
            <v>4</v>
          </cell>
          <cell r="O171">
            <v>1</v>
          </cell>
          <cell r="P171">
            <v>-18194859.984342575</v>
          </cell>
          <cell r="Q171">
            <v>103.63897199686852</v>
          </cell>
          <cell r="R171">
            <v>102.38199252929358</v>
          </cell>
          <cell r="S171">
            <v>102.38200000000001</v>
          </cell>
          <cell r="T171">
            <v>-6284859.9843425751</v>
          </cell>
          <cell r="U171">
            <v>-6284859.9843425751</v>
          </cell>
          <cell r="V171">
            <v>0</v>
          </cell>
        </row>
        <row r="172">
          <cell r="A172" t="str">
            <v>FIX</v>
          </cell>
          <cell r="C172">
            <v>444407</v>
          </cell>
          <cell r="D172">
            <v>119</v>
          </cell>
          <cell r="E172">
            <v>38303</v>
          </cell>
          <cell r="F172">
            <v>38791</v>
          </cell>
          <cell r="G172">
            <v>-100000000</v>
          </cell>
          <cell r="H172" t="str">
            <v>SEK</v>
          </cell>
          <cell r="I172">
            <v>1</v>
          </cell>
          <cell r="J172">
            <v>5.5E-2</v>
          </cell>
          <cell r="K172">
            <v>2.6700000000000002E-2</v>
          </cell>
          <cell r="L172">
            <v>1</v>
          </cell>
          <cell r="M172" t="str">
            <v>30E/360</v>
          </cell>
          <cell r="N172">
            <v>4</v>
          </cell>
          <cell r="O172">
            <v>1</v>
          </cell>
          <cell r="P172">
            <v>-3665329.6215424389</v>
          </cell>
          <cell r="Q172">
            <v>103.66532962154244</v>
          </cell>
          <cell r="R172">
            <v>102.40402426437358</v>
          </cell>
          <cell r="S172">
            <v>102.404</v>
          </cell>
          <cell r="T172">
            <v>-1261329.6215424442</v>
          </cell>
          <cell r="U172">
            <v>-1261329.6215424442</v>
          </cell>
          <cell r="V172">
            <v>0</v>
          </cell>
        </row>
        <row r="173">
          <cell r="A173" t="str">
            <v>FIX</v>
          </cell>
          <cell r="C173">
            <v>463136</v>
          </cell>
          <cell r="D173">
            <v>119</v>
          </cell>
          <cell r="E173">
            <v>38314</v>
          </cell>
          <cell r="F173">
            <v>38791</v>
          </cell>
          <cell r="G173">
            <v>-350000000</v>
          </cell>
          <cell r="H173" t="str">
            <v>SEK</v>
          </cell>
          <cell r="I173">
            <v>1</v>
          </cell>
          <cell r="J173">
            <v>5.5E-2</v>
          </cell>
          <cell r="K173">
            <v>2.5399999999999999E-2</v>
          </cell>
          <cell r="L173">
            <v>1</v>
          </cell>
          <cell r="M173" t="str">
            <v>30E/360</v>
          </cell>
          <cell r="N173">
            <v>4</v>
          </cell>
          <cell r="O173">
            <v>1</v>
          </cell>
          <cell r="P173">
            <v>-13143487.507477701</v>
          </cell>
          <cell r="Q173">
            <v>103.75528214499364</v>
          </cell>
          <cell r="R173">
            <v>102.51874128738781</v>
          </cell>
          <cell r="S173">
            <v>102.51900000000001</v>
          </cell>
          <cell r="T173">
            <v>-4326987.5074777314</v>
          </cell>
          <cell r="U173">
            <v>-4326987.5074777314</v>
          </cell>
          <cell r="V173">
            <v>0</v>
          </cell>
        </row>
        <row r="174">
          <cell r="A174" t="str">
            <v>FIX</v>
          </cell>
          <cell r="C174">
            <v>463155</v>
          </cell>
          <cell r="D174">
            <v>119</v>
          </cell>
          <cell r="E174">
            <v>38314</v>
          </cell>
          <cell r="F174">
            <v>38791</v>
          </cell>
          <cell r="G174">
            <v>-250000000</v>
          </cell>
          <cell r="H174" t="str">
            <v>SEK</v>
          </cell>
          <cell r="I174">
            <v>1</v>
          </cell>
          <cell r="J174">
            <v>5.5E-2</v>
          </cell>
          <cell r="K174">
            <v>2.53E-2</v>
          </cell>
          <cell r="L174">
            <v>1</v>
          </cell>
          <cell r="M174" t="str">
            <v>30E/360</v>
          </cell>
          <cell r="N174">
            <v>4</v>
          </cell>
          <cell r="O174">
            <v>1</v>
          </cell>
          <cell r="P174">
            <v>-9421255.9534302354</v>
          </cell>
          <cell r="Q174">
            <v>103.76850238137209</v>
          </cell>
          <cell r="R174">
            <v>102.52757624952612</v>
          </cell>
          <cell r="S174">
            <v>102.52800000000001</v>
          </cell>
          <cell r="T174">
            <v>-3101255.9534302042</v>
          </cell>
          <cell r="U174">
            <v>-3101255.9534302042</v>
          </cell>
          <cell r="V174">
            <v>0</v>
          </cell>
        </row>
        <row r="175">
          <cell r="A175" t="str">
            <v>FIX</v>
          </cell>
          <cell r="C175">
            <v>470738</v>
          </cell>
          <cell r="D175">
            <v>119</v>
          </cell>
          <cell r="E175">
            <v>38323</v>
          </cell>
          <cell r="F175">
            <v>38791</v>
          </cell>
          <cell r="G175">
            <v>500000000</v>
          </cell>
          <cell r="H175" t="str">
            <v>SEK</v>
          </cell>
          <cell r="I175">
            <v>1</v>
          </cell>
          <cell r="J175">
            <v>5.5E-2</v>
          </cell>
          <cell r="K175">
            <v>2.4750000000000001E-2</v>
          </cell>
          <cell r="L175">
            <v>1</v>
          </cell>
          <cell r="M175" t="str">
            <v>30E/360</v>
          </cell>
          <cell r="N175">
            <v>4</v>
          </cell>
          <cell r="O175">
            <v>1</v>
          </cell>
          <cell r="P175">
            <v>18847860.907625258</v>
          </cell>
          <cell r="Q175">
            <v>103.76957218152505</v>
          </cell>
          <cell r="R175">
            <v>102.57619559232865</v>
          </cell>
          <cell r="S175">
            <v>102.57599999999999</v>
          </cell>
          <cell r="T175">
            <v>5967860.9076252794</v>
          </cell>
          <cell r="U175">
            <v>5967860.9076252794</v>
          </cell>
          <cell r="V175">
            <v>0</v>
          </cell>
        </row>
        <row r="176">
          <cell r="A176" t="str">
            <v>FIX</v>
          </cell>
          <cell r="C176">
            <v>497062</v>
          </cell>
          <cell r="D176">
            <v>119</v>
          </cell>
          <cell r="E176">
            <v>38342</v>
          </cell>
          <cell r="F176">
            <v>38791</v>
          </cell>
          <cell r="G176">
            <v>200000000</v>
          </cell>
          <cell r="H176" t="str">
            <v>SEK</v>
          </cell>
          <cell r="I176">
            <v>1</v>
          </cell>
          <cell r="J176">
            <v>5.5E-2</v>
          </cell>
          <cell r="K176">
            <v>2.2849999999999999E-2</v>
          </cell>
          <cell r="L176">
            <v>1</v>
          </cell>
          <cell r="M176" t="str">
            <v>30E/360</v>
          </cell>
          <cell r="N176">
            <v>4</v>
          </cell>
          <cell r="O176">
            <v>1</v>
          </cell>
          <cell r="P176">
            <v>7710576.5455982983</v>
          </cell>
          <cell r="Q176">
            <v>103.85528827279916</v>
          </cell>
          <cell r="R176">
            <v>102.74450632356816</v>
          </cell>
          <cell r="S176">
            <v>102.745</v>
          </cell>
          <cell r="T176">
            <v>2220576.5455983058</v>
          </cell>
          <cell r="U176">
            <v>2220576.5455983058</v>
          </cell>
          <cell r="V176">
            <v>0</v>
          </cell>
        </row>
        <row r="177">
          <cell r="A177" t="str">
            <v>FIX</v>
          </cell>
          <cell r="C177">
            <v>549158</v>
          </cell>
          <cell r="D177">
            <v>119</v>
          </cell>
          <cell r="E177">
            <v>38386</v>
          </cell>
          <cell r="F177">
            <v>38791</v>
          </cell>
          <cell r="G177">
            <v>200000000</v>
          </cell>
          <cell r="H177" t="str">
            <v>SEK</v>
          </cell>
          <cell r="I177">
            <v>1</v>
          </cell>
          <cell r="J177">
            <v>5.5E-2</v>
          </cell>
          <cell r="K177">
            <v>2.1499999999999998E-2</v>
          </cell>
          <cell r="L177">
            <v>1</v>
          </cell>
          <cell r="M177" t="str">
            <v>30E/360</v>
          </cell>
          <cell r="N177">
            <v>4</v>
          </cell>
          <cell r="O177">
            <v>1</v>
          </cell>
          <cell r="P177">
            <v>7303057.8393874764</v>
          </cell>
          <cell r="Q177">
            <v>103.65152891969373</v>
          </cell>
          <cell r="R177">
            <v>102.864429329489</v>
          </cell>
          <cell r="S177">
            <v>102.864</v>
          </cell>
          <cell r="T177">
            <v>1575057.8393874548</v>
          </cell>
          <cell r="U177">
            <v>1575057.8393874548</v>
          </cell>
          <cell r="V177">
            <v>0</v>
          </cell>
        </row>
        <row r="178">
          <cell r="A178" t="str">
            <v>FIX</v>
          </cell>
          <cell r="C178">
            <v>551041</v>
          </cell>
          <cell r="D178">
            <v>119</v>
          </cell>
          <cell r="E178">
            <v>38387</v>
          </cell>
          <cell r="F178">
            <v>38791</v>
          </cell>
          <cell r="G178">
            <v>500000000</v>
          </cell>
          <cell r="H178" t="str">
            <v>SEK</v>
          </cell>
          <cell r="I178">
            <v>1</v>
          </cell>
          <cell r="J178">
            <v>5.5E-2</v>
          </cell>
          <cell r="K178">
            <v>2.1499999999999998E-2</v>
          </cell>
          <cell r="L178">
            <v>1</v>
          </cell>
          <cell r="M178" t="str">
            <v>30E/360</v>
          </cell>
          <cell r="N178">
            <v>4</v>
          </cell>
          <cell r="O178">
            <v>1</v>
          </cell>
          <cell r="P178">
            <v>18213315.49660641</v>
          </cell>
          <cell r="Q178">
            <v>103.64266309932128</v>
          </cell>
          <cell r="R178">
            <v>102.864429329489</v>
          </cell>
          <cell r="S178">
            <v>102.864</v>
          </cell>
          <cell r="T178">
            <v>3893315.4966063909</v>
          </cell>
          <cell r="U178">
            <v>3893315.4966063909</v>
          </cell>
          <cell r="V178">
            <v>0</v>
          </cell>
        </row>
        <row r="179">
          <cell r="A179" t="str">
            <v>FIX</v>
          </cell>
          <cell r="C179">
            <v>554136</v>
          </cell>
          <cell r="D179">
            <v>119</v>
          </cell>
          <cell r="E179">
            <v>38391</v>
          </cell>
          <cell r="F179">
            <v>38791</v>
          </cell>
          <cell r="G179">
            <v>500000000</v>
          </cell>
          <cell r="H179" t="str">
            <v>SEK</v>
          </cell>
          <cell r="I179">
            <v>1</v>
          </cell>
          <cell r="J179">
            <v>5.5E-2</v>
          </cell>
          <cell r="K179">
            <v>2.1749999999999999E-2</v>
          </cell>
          <cell r="L179">
            <v>1</v>
          </cell>
          <cell r="M179" t="str">
            <v>30E/360</v>
          </cell>
          <cell r="N179">
            <v>4</v>
          </cell>
          <cell r="O179">
            <v>1</v>
          </cell>
          <cell r="P179">
            <v>17896296.639868915</v>
          </cell>
          <cell r="Q179">
            <v>103.57925932797379</v>
          </cell>
          <cell r="R179">
            <v>102.84220038946303</v>
          </cell>
          <cell r="S179">
            <v>102.842</v>
          </cell>
          <cell r="T179">
            <v>3686296.6398689426</v>
          </cell>
          <cell r="U179">
            <v>3686296.6398689426</v>
          </cell>
          <cell r="V179">
            <v>0</v>
          </cell>
        </row>
        <row r="180">
          <cell r="A180" t="str">
            <v>FIX</v>
          </cell>
          <cell r="C180">
            <v>573242</v>
          </cell>
          <cell r="D180">
            <v>119</v>
          </cell>
          <cell r="E180">
            <v>38401</v>
          </cell>
          <cell r="F180">
            <v>38791</v>
          </cell>
          <cell r="G180">
            <v>100000000</v>
          </cell>
          <cell r="H180" t="str">
            <v>SEK</v>
          </cell>
          <cell r="I180">
            <v>1</v>
          </cell>
          <cell r="J180">
            <v>5.5E-2</v>
          </cell>
          <cell r="K180">
            <v>2.1600000000000001E-2</v>
          </cell>
          <cell r="L180">
            <v>1</v>
          </cell>
          <cell r="M180" t="str">
            <v>30E/360</v>
          </cell>
          <cell r="N180">
            <v>4</v>
          </cell>
          <cell r="O180">
            <v>1</v>
          </cell>
          <cell r="P180">
            <v>3507690.6561754942</v>
          </cell>
          <cell r="Q180">
            <v>103.50769065617548</v>
          </cell>
          <cell r="R180">
            <v>102.85553660810679</v>
          </cell>
          <cell r="S180">
            <v>102.85599999999999</v>
          </cell>
          <cell r="T180">
            <v>651690.65617548942</v>
          </cell>
          <cell r="U180">
            <v>651690.65617548942</v>
          </cell>
          <cell r="V180">
            <v>0</v>
          </cell>
        </row>
        <row r="181">
          <cell r="A181" t="str">
            <v>FIX</v>
          </cell>
          <cell r="C181">
            <v>575703</v>
          </cell>
          <cell r="D181">
            <v>119</v>
          </cell>
          <cell r="E181">
            <v>38404</v>
          </cell>
          <cell r="F181">
            <v>38791</v>
          </cell>
          <cell r="G181">
            <v>100000000</v>
          </cell>
          <cell r="H181" t="str">
            <v>SEK</v>
          </cell>
          <cell r="I181">
            <v>1</v>
          </cell>
          <cell r="J181">
            <v>5.5E-2</v>
          </cell>
          <cell r="K181">
            <v>2.155E-2</v>
          </cell>
          <cell r="L181">
            <v>1</v>
          </cell>
          <cell r="M181" t="str">
            <v>30E/360</v>
          </cell>
          <cell r="N181">
            <v>4</v>
          </cell>
          <cell r="O181">
            <v>1</v>
          </cell>
          <cell r="P181">
            <v>3486599.8287397772</v>
          </cell>
          <cell r="Q181">
            <v>103.48659982873977</v>
          </cell>
          <cell r="R181">
            <v>102.85998277786979</v>
          </cell>
          <cell r="S181">
            <v>102.86</v>
          </cell>
          <cell r="T181">
            <v>626599.82873977069</v>
          </cell>
          <cell r="U181">
            <v>626599.82873977069</v>
          </cell>
          <cell r="V181">
            <v>0</v>
          </cell>
        </row>
        <row r="182">
          <cell r="A182" t="str">
            <v>FIX</v>
          </cell>
          <cell r="C182">
            <v>578752</v>
          </cell>
          <cell r="D182">
            <v>119</v>
          </cell>
          <cell r="E182">
            <v>38406</v>
          </cell>
          <cell r="F182">
            <v>38791</v>
          </cell>
          <cell r="G182">
            <v>100000000</v>
          </cell>
          <cell r="H182" t="str">
            <v>SEK</v>
          </cell>
          <cell r="I182">
            <v>1</v>
          </cell>
          <cell r="J182">
            <v>5.5E-2</v>
          </cell>
          <cell r="K182">
            <v>2.1250000000000002E-2</v>
          </cell>
          <cell r="L182">
            <v>1</v>
          </cell>
          <cell r="M182" t="str">
            <v>30E/360</v>
          </cell>
          <cell r="N182">
            <v>4</v>
          </cell>
          <cell r="O182">
            <v>1</v>
          </cell>
          <cell r="P182">
            <v>3501159.7037047893</v>
          </cell>
          <cell r="Q182">
            <v>103.5011597037048</v>
          </cell>
          <cell r="R182">
            <v>102.88666781714987</v>
          </cell>
          <cell r="S182">
            <v>102.887</v>
          </cell>
          <cell r="T182">
            <v>614159.70370480011</v>
          </cell>
          <cell r="U182">
            <v>614159.70370480011</v>
          </cell>
          <cell r="V182">
            <v>0</v>
          </cell>
        </row>
        <row r="183">
          <cell r="A183" t="str">
            <v>FIX</v>
          </cell>
          <cell r="C183">
            <v>586766</v>
          </cell>
          <cell r="D183">
            <v>119</v>
          </cell>
          <cell r="E183">
            <v>38413</v>
          </cell>
          <cell r="F183">
            <v>38791</v>
          </cell>
          <cell r="G183">
            <v>250000000</v>
          </cell>
          <cell r="H183" t="str">
            <v>SEK</v>
          </cell>
          <cell r="I183">
            <v>1</v>
          </cell>
          <cell r="J183">
            <v>5.5E-2</v>
          </cell>
          <cell r="K183">
            <v>2.1648500000000001E-2</v>
          </cell>
          <cell r="L183">
            <v>1</v>
          </cell>
          <cell r="M183" t="str">
            <v>30E/360</v>
          </cell>
          <cell r="N183">
            <v>4</v>
          </cell>
          <cell r="O183">
            <v>1</v>
          </cell>
          <cell r="P183">
            <v>8447507.6448552012</v>
          </cell>
          <cell r="Q183">
            <v>103.37900305794207</v>
          </cell>
          <cell r="R183">
            <v>102.85122418823462</v>
          </cell>
          <cell r="S183">
            <v>102.851</v>
          </cell>
          <cell r="T183">
            <v>1320007.6448551812</v>
          </cell>
          <cell r="U183">
            <v>1320007.6448551812</v>
          </cell>
          <cell r="V183">
            <v>0</v>
          </cell>
        </row>
        <row r="184">
          <cell r="A184" t="str">
            <v>FIX</v>
          </cell>
          <cell r="C184">
            <v>601882</v>
          </cell>
          <cell r="D184">
            <v>119</v>
          </cell>
          <cell r="E184">
            <v>38415</v>
          </cell>
          <cell r="F184">
            <v>38791</v>
          </cell>
          <cell r="G184">
            <v>250000000</v>
          </cell>
          <cell r="H184" t="str">
            <v>SEK</v>
          </cell>
          <cell r="I184">
            <v>1</v>
          </cell>
          <cell r="J184">
            <v>5.5E-2</v>
          </cell>
          <cell r="K184">
            <v>2.1498699999999999E-2</v>
          </cell>
          <cell r="L184">
            <v>1</v>
          </cell>
          <cell r="M184" t="str">
            <v>30E/360</v>
          </cell>
          <cell r="N184">
            <v>4</v>
          </cell>
          <cell r="O184">
            <v>1</v>
          </cell>
          <cell r="P184">
            <v>8442500.8792642355</v>
          </cell>
          <cell r="Q184">
            <v>103.37700035170569</v>
          </cell>
          <cell r="R184">
            <v>102.86454494492473</v>
          </cell>
          <cell r="S184">
            <v>102.86499999999999</v>
          </cell>
          <cell r="T184">
            <v>1280000.879264236</v>
          </cell>
          <cell r="U184">
            <v>1280000.879264236</v>
          </cell>
          <cell r="V184">
            <v>0</v>
          </cell>
        </row>
        <row r="185">
          <cell r="A185" t="str">
            <v>FIX</v>
          </cell>
          <cell r="C185">
            <v>612945</v>
          </cell>
          <cell r="D185">
            <v>119</v>
          </cell>
          <cell r="E185">
            <v>38427</v>
          </cell>
          <cell r="F185">
            <v>38791</v>
          </cell>
          <cell r="G185">
            <v>500000000</v>
          </cell>
          <cell r="H185" t="str">
            <v>SEK</v>
          </cell>
          <cell r="I185">
            <v>1</v>
          </cell>
          <cell r="J185">
            <v>5.5E-2</v>
          </cell>
          <cell r="K185">
            <v>2.08985E-2</v>
          </cell>
          <cell r="L185">
            <v>1</v>
          </cell>
          <cell r="M185" t="str">
            <v>30E/360</v>
          </cell>
          <cell r="N185">
            <v>4</v>
          </cell>
          <cell r="O185">
            <v>1</v>
          </cell>
          <cell r="P185">
            <v>16654703.337797523</v>
          </cell>
          <cell r="Q185">
            <v>103.3309406675595</v>
          </cell>
          <cell r="R185">
            <v>102.91795129165861</v>
          </cell>
          <cell r="S185">
            <v>102.91800000000001</v>
          </cell>
          <cell r="T185">
            <v>2064703.337797482</v>
          </cell>
          <cell r="U185">
            <v>2064703.337797482</v>
          </cell>
          <cell r="V185">
            <v>0</v>
          </cell>
        </row>
        <row r="186">
          <cell r="A186" t="str">
            <v>FIX</v>
          </cell>
          <cell r="C186">
            <v>2163</v>
          </cell>
          <cell r="D186">
            <v>120</v>
          </cell>
          <cell r="E186">
            <v>37511</v>
          </cell>
          <cell r="F186">
            <v>38518</v>
          </cell>
          <cell r="G186">
            <v>500000000</v>
          </cell>
          <cell r="H186" t="str">
            <v>SEK</v>
          </cell>
          <cell r="I186">
            <v>1</v>
          </cell>
          <cell r="J186">
            <v>0.05</v>
          </cell>
          <cell r="K186">
            <v>4.8599999999999997E-2</v>
          </cell>
          <cell r="L186">
            <v>1</v>
          </cell>
          <cell r="M186" t="str">
            <v>30E/360</v>
          </cell>
          <cell r="N186">
            <v>4</v>
          </cell>
          <cell r="O186">
            <v>1</v>
          </cell>
          <cell r="P186">
            <v>1658931.8930144906</v>
          </cell>
          <cell r="Q186">
            <v>100.33178637860289</v>
          </cell>
          <cell r="R186">
            <v>99.990976691598533</v>
          </cell>
          <cell r="S186">
            <v>99.991</v>
          </cell>
          <cell r="T186">
            <v>1703931.8930144277</v>
          </cell>
          <cell r="U186">
            <v>1703931.8930144277</v>
          </cell>
          <cell r="V186">
            <v>0</v>
          </cell>
        </row>
        <row r="187">
          <cell r="A187" t="str">
            <v>FIX</v>
          </cell>
          <cell r="C187">
            <v>2164</v>
          </cell>
          <cell r="D187">
            <v>120</v>
          </cell>
          <cell r="E187">
            <v>37511</v>
          </cell>
          <cell r="F187">
            <v>38518</v>
          </cell>
          <cell r="G187">
            <v>100000000</v>
          </cell>
          <cell r="H187" t="str">
            <v>SEK</v>
          </cell>
          <cell r="I187">
            <v>1</v>
          </cell>
          <cell r="J187">
            <v>0.05</v>
          </cell>
          <cell r="K187">
            <v>4.8800000000000003E-2</v>
          </cell>
          <cell r="L187">
            <v>1</v>
          </cell>
          <cell r="M187" t="str">
            <v>30E/360</v>
          </cell>
          <cell r="N187">
            <v>4</v>
          </cell>
          <cell r="O187">
            <v>1</v>
          </cell>
          <cell r="P187">
            <v>281101.37487156689</v>
          </cell>
          <cell r="Q187">
            <v>100.28110137487157</v>
          </cell>
          <cell r="R187">
            <v>99.988383361494883</v>
          </cell>
          <cell r="S187">
            <v>99.988</v>
          </cell>
          <cell r="T187">
            <v>293101.37487156852</v>
          </cell>
          <cell r="U187">
            <v>293101.37487156852</v>
          </cell>
          <cell r="V187">
            <v>0</v>
          </cell>
        </row>
        <row r="188">
          <cell r="A188" t="str">
            <v>FIX</v>
          </cell>
          <cell r="C188">
            <v>2165</v>
          </cell>
          <cell r="D188">
            <v>120</v>
          </cell>
          <cell r="E188">
            <v>37511</v>
          </cell>
          <cell r="F188">
            <v>38518</v>
          </cell>
          <cell r="G188">
            <v>100000000</v>
          </cell>
          <cell r="H188" t="str">
            <v>SEK</v>
          </cell>
          <cell r="I188">
            <v>1</v>
          </cell>
          <cell r="J188">
            <v>0.05</v>
          </cell>
          <cell r="K188">
            <v>4.8800000000000003E-2</v>
          </cell>
          <cell r="L188">
            <v>1</v>
          </cell>
          <cell r="M188" t="str">
            <v>30E/360</v>
          </cell>
          <cell r="N188">
            <v>4</v>
          </cell>
          <cell r="O188">
            <v>1</v>
          </cell>
          <cell r="P188">
            <v>281101.37487156689</v>
          </cell>
          <cell r="Q188">
            <v>100.28110137487157</v>
          </cell>
          <cell r="R188">
            <v>99.988383361494883</v>
          </cell>
          <cell r="S188">
            <v>99.988</v>
          </cell>
          <cell r="T188">
            <v>293101.37487156852</v>
          </cell>
          <cell r="U188">
            <v>293101.37487156852</v>
          </cell>
          <cell r="V188">
            <v>0</v>
          </cell>
        </row>
        <row r="189">
          <cell r="A189" t="str">
            <v>FIX</v>
          </cell>
          <cell r="C189">
            <v>2166</v>
          </cell>
          <cell r="D189">
            <v>120</v>
          </cell>
          <cell r="E189">
            <v>37511</v>
          </cell>
          <cell r="F189">
            <v>38518</v>
          </cell>
          <cell r="G189">
            <v>300000000</v>
          </cell>
          <cell r="H189" t="str">
            <v>SEK</v>
          </cell>
          <cell r="I189">
            <v>1</v>
          </cell>
          <cell r="J189">
            <v>0.05</v>
          </cell>
          <cell r="K189">
            <v>4.8669999999999998E-2</v>
          </cell>
          <cell r="L189">
            <v>1</v>
          </cell>
          <cell r="M189" t="str">
            <v>30E/360</v>
          </cell>
          <cell r="N189">
            <v>4</v>
          </cell>
          <cell r="O189">
            <v>1</v>
          </cell>
          <cell r="P189">
            <v>942127.6752230525</v>
          </cell>
          <cell r="Q189">
            <v>100.31404255840768</v>
          </cell>
          <cell r="R189">
            <v>99.990069011401886</v>
          </cell>
          <cell r="S189">
            <v>99.99</v>
          </cell>
          <cell r="T189">
            <v>972127.67522304947</v>
          </cell>
          <cell r="U189">
            <v>972127.67522304947</v>
          </cell>
          <cell r="V189">
            <v>0</v>
          </cell>
        </row>
        <row r="190">
          <cell r="A190" t="str">
            <v>FIX</v>
          </cell>
          <cell r="C190">
            <v>2244</v>
          </cell>
          <cell r="D190">
            <v>120</v>
          </cell>
          <cell r="E190">
            <v>37600</v>
          </cell>
          <cell r="F190">
            <v>38518</v>
          </cell>
          <cell r="G190">
            <v>100000000</v>
          </cell>
          <cell r="H190" t="str">
            <v>SEK</v>
          </cell>
          <cell r="I190">
            <v>1</v>
          </cell>
          <cell r="J190">
            <v>0.05</v>
          </cell>
          <cell r="K190">
            <v>4.48E-2</v>
          </cell>
          <cell r="L190">
            <v>1</v>
          </cell>
          <cell r="M190" t="str">
            <v>30E/360</v>
          </cell>
          <cell r="N190">
            <v>4</v>
          </cell>
          <cell r="O190">
            <v>1</v>
          </cell>
          <cell r="P190">
            <v>1183497.2586060464</v>
          </cell>
          <cell r="Q190">
            <v>101.18349725860605</v>
          </cell>
          <cell r="R190">
            <v>100.04027446300715</v>
          </cell>
          <cell r="S190">
            <v>100.04</v>
          </cell>
          <cell r="T190">
            <v>1143497.2586060467</v>
          </cell>
          <cell r="U190">
            <v>1143497.2586060467</v>
          </cell>
          <cell r="V190">
            <v>0</v>
          </cell>
        </row>
        <row r="191">
          <cell r="A191" t="str">
            <v>FIX</v>
          </cell>
          <cell r="C191">
            <v>2264</v>
          </cell>
          <cell r="D191">
            <v>120</v>
          </cell>
          <cell r="E191">
            <v>37629</v>
          </cell>
          <cell r="F191">
            <v>38518</v>
          </cell>
          <cell r="G191">
            <v>500000000</v>
          </cell>
          <cell r="H191" t="str">
            <v>SEK</v>
          </cell>
          <cell r="I191">
            <v>1</v>
          </cell>
          <cell r="J191">
            <v>0.05</v>
          </cell>
          <cell r="K191">
            <v>4.1399999999999999E-2</v>
          </cell>
          <cell r="L191">
            <v>1</v>
          </cell>
          <cell r="M191" t="str">
            <v>30E/360</v>
          </cell>
          <cell r="N191">
            <v>4</v>
          </cell>
          <cell r="O191">
            <v>1</v>
          </cell>
          <cell r="P191">
            <v>9648571.4012881517</v>
          </cell>
          <cell r="Q191">
            <v>101.92971428025764</v>
          </cell>
          <cell r="R191">
            <v>100.08442248862139</v>
          </cell>
          <cell r="S191">
            <v>100.084</v>
          </cell>
          <cell r="T191">
            <v>9228571.4012881927</v>
          </cell>
          <cell r="U191">
            <v>9228571.4012881927</v>
          </cell>
          <cell r="V191">
            <v>0</v>
          </cell>
        </row>
        <row r="192">
          <cell r="A192" t="str">
            <v>FIX</v>
          </cell>
          <cell r="C192">
            <v>2281</v>
          </cell>
          <cell r="D192">
            <v>120</v>
          </cell>
          <cell r="E192">
            <v>37641</v>
          </cell>
          <cell r="F192">
            <v>38518</v>
          </cell>
          <cell r="G192">
            <v>250000000</v>
          </cell>
          <cell r="H192" t="str">
            <v>SEK</v>
          </cell>
          <cell r="I192">
            <v>1</v>
          </cell>
          <cell r="J192">
            <v>0.05</v>
          </cell>
          <cell r="K192">
            <v>4.2250000000000003E-2</v>
          </cell>
          <cell r="L192">
            <v>1</v>
          </cell>
          <cell r="M192" t="str">
            <v>30E/360</v>
          </cell>
          <cell r="N192">
            <v>4</v>
          </cell>
          <cell r="O192">
            <v>1</v>
          </cell>
          <cell r="P192">
            <v>4278066.9524374306</v>
          </cell>
          <cell r="Q192">
            <v>101.71122678097497</v>
          </cell>
          <cell r="R192">
            <v>100.07338198265411</v>
          </cell>
          <cell r="S192">
            <v>100.07299999999999</v>
          </cell>
          <cell r="T192">
            <v>4095566.9524374371</v>
          </cell>
          <cell r="U192">
            <v>4095566.9524374371</v>
          </cell>
          <cell r="V192">
            <v>0</v>
          </cell>
        </row>
        <row r="193">
          <cell r="A193" t="str">
            <v>FIX</v>
          </cell>
          <cell r="C193">
            <v>2288</v>
          </cell>
          <cell r="D193">
            <v>120</v>
          </cell>
          <cell r="E193">
            <v>37643</v>
          </cell>
          <cell r="F193">
            <v>38518</v>
          </cell>
          <cell r="G193">
            <v>250000000</v>
          </cell>
          <cell r="H193" t="str">
            <v>SEK</v>
          </cell>
          <cell r="I193">
            <v>1</v>
          </cell>
          <cell r="J193">
            <v>0.05</v>
          </cell>
          <cell r="K193">
            <v>4.1869999999999997E-2</v>
          </cell>
          <cell r="L193">
            <v>1</v>
          </cell>
          <cell r="M193" t="str">
            <v>30E/360</v>
          </cell>
          <cell r="N193">
            <v>4</v>
          </cell>
          <cell r="O193">
            <v>1</v>
          </cell>
          <cell r="P193">
            <v>4484488.8896880448</v>
          </cell>
          <cell r="Q193">
            <v>101.79379555587522</v>
          </cell>
          <cell r="R193">
            <v>100.07831744979713</v>
          </cell>
          <cell r="S193">
            <v>100.078</v>
          </cell>
          <cell r="T193">
            <v>4289488.8896880448</v>
          </cell>
          <cell r="U193">
            <v>4289488.8896880448</v>
          </cell>
          <cell r="V193">
            <v>0</v>
          </cell>
        </row>
        <row r="194">
          <cell r="A194" t="str">
            <v>FIX</v>
          </cell>
          <cell r="C194">
            <v>2291</v>
          </cell>
          <cell r="D194">
            <v>120</v>
          </cell>
          <cell r="E194">
            <v>37644</v>
          </cell>
          <cell r="F194">
            <v>38518</v>
          </cell>
          <cell r="G194">
            <v>250000000</v>
          </cell>
          <cell r="H194" t="str">
            <v>SEK</v>
          </cell>
          <cell r="I194">
            <v>1</v>
          </cell>
          <cell r="J194">
            <v>0.05</v>
          </cell>
          <cell r="K194">
            <v>4.1099999999999998E-2</v>
          </cell>
          <cell r="L194">
            <v>1</v>
          </cell>
          <cell r="M194" t="str">
            <v>30E/360</v>
          </cell>
          <cell r="N194">
            <v>4</v>
          </cell>
          <cell r="O194">
            <v>1</v>
          </cell>
          <cell r="P194">
            <v>4916988.1468256116</v>
          </cell>
          <cell r="Q194">
            <v>101.96679525873026</v>
          </cell>
          <cell r="R194">
            <v>100.08831969506659</v>
          </cell>
          <cell r="S194">
            <v>100.08799999999999</v>
          </cell>
          <cell r="T194">
            <v>4696988.14682566</v>
          </cell>
          <cell r="U194">
            <v>4696988.14682566</v>
          </cell>
          <cell r="V194">
            <v>0</v>
          </cell>
        </row>
        <row r="195">
          <cell r="A195" t="str">
            <v>FIX</v>
          </cell>
          <cell r="C195">
            <v>2292</v>
          </cell>
          <cell r="D195">
            <v>120</v>
          </cell>
          <cell r="E195">
            <v>37644</v>
          </cell>
          <cell r="F195">
            <v>38518</v>
          </cell>
          <cell r="G195">
            <v>250000000</v>
          </cell>
          <cell r="H195" t="str">
            <v>SEK</v>
          </cell>
          <cell r="I195">
            <v>1</v>
          </cell>
          <cell r="J195">
            <v>0.05</v>
          </cell>
          <cell r="K195">
            <v>4.1050000000000003E-2</v>
          </cell>
          <cell r="L195">
            <v>1</v>
          </cell>
          <cell r="M195" t="str">
            <v>30E/360</v>
          </cell>
          <cell r="N195">
            <v>4</v>
          </cell>
          <cell r="O195">
            <v>1</v>
          </cell>
          <cell r="P195">
            <v>4945426.0286625326</v>
          </cell>
          <cell r="Q195">
            <v>101.97817041146503</v>
          </cell>
          <cell r="R195">
            <v>100.08896925774619</v>
          </cell>
          <cell r="S195">
            <v>100.089</v>
          </cell>
          <cell r="T195">
            <v>4722926.0286625773</v>
          </cell>
          <cell r="U195">
            <v>4722926.0286625773</v>
          </cell>
          <cell r="V195">
            <v>0</v>
          </cell>
        </row>
        <row r="196">
          <cell r="A196" t="str">
            <v>FIX</v>
          </cell>
          <cell r="C196">
            <v>2293</v>
          </cell>
          <cell r="D196">
            <v>120</v>
          </cell>
          <cell r="E196">
            <v>37644</v>
          </cell>
          <cell r="F196">
            <v>38518</v>
          </cell>
          <cell r="G196">
            <v>250000000</v>
          </cell>
          <cell r="H196" t="str">
            <v>SEK</v>
          </cell>
          <cell r="I196">
            <v>1</v>
          </cell>
          <cell r="J196">
            <v>0.05</v>
          </cell>
          <cell r="K196">
            <v>4.1099999999999998E-2</v>
          </cell>
          <cell r="L196">
            <v>1</v>
          </cell>
          <cell r="M196" t="str">
            <v>30E/360</v>
          </cell>
          <cell r="N196">
            <v>4</v>
          </cell>
          <cell r="O196">
            <v>1</v>
          </cell>
          <cell r="P196">
            <v>4916988.1468256116</v>
          </cell>
          <cell r="Q196">
            <v>101.96679525873026</v>
          </cell>
          <cell r="R196">
            <v>100.08831969506659</v>
          </cell>
          <cell r="S196">
            <v>100.08799999999999</v>
          </cell>
          <cell r="T196">
            <v>4696988.14682566</v>
          </cell>
          <cell r="U196">
            <v>4696988.14682566</v>
          </cell>
          <cell r="V196">
            <v>0</v>
          </cell>
        </row>
        <row r="197">
          <cell r="A197" t="str">
            <v>FIX</v>
          </cell>
          <cell r="C197">
            <v>2301</v>
          </cell>
          <cell r="D197">
            <v>120</v>
          </cell>
          <cell r="E197">
            <v>37650</v>
          </cell>
          <cell r="F197">
            <v>38518</v>
          </cell>
          <cell r="G197">
            <v>100000000</v>
          </cell>
          <cell r="H197" t="str">
            <v>SEK</v>
          </cell>
          <cell r="I197">
            <v>1</v>
          </cell>
          <cell r="J197">
            <v>0.05</v>
          </cell>
          <cell r="K197">
            <v>4.0149999999999998E-2</v>
          </cell>
          <cell r="L197">
            <v>1</v>
          </cell>
          <cell r="M197" t="str">
            <v>30E/360</v>
          </cell>
          <cell r="N197">
            <v>4</v>
          </cell>
          <cell r="O197">
            <v>1</v>
          </cell>
          <cell r="P197">
            <v>2168952.9366017729</v>
          </cell>
          <cell r="Q197">
            <v>102.16895293660178</v>
          </cell>
          <cell r="R197">
            <v>100.10066276748567</v>
          </cell>
          <cell r="S197">
            <v>100.101</v>
          </cell>
          <cell r="T197">
            <v>2067952.9366017845</v>
          </cell>
          <cell r="U197">
            <v>2067952.9366017845</v>
          </cell>
          <cell r="V197">
            <v>0</v>
          </cell>
        </row>
        <row r="198">
          <cell r="A198" t="str">
            <v>FIX</v>
          </cell>
          <cell r="C198">
            <v>2305</v>
          </cell>
          <cell r="D198">
            <v>120</v>
          </cell>
          <cell r="E198">
            <v>37655</v>
          </cell>
          <cell r="F198">
            <v>38518</v>
          </cell>
          <cell r="G198">
            <v>-200000000</v>
          </cell>
          <cell r="H198" t="str">
            <v>SEK</v>
          </cell>
          <cell r="I198">
            <v>1</v>
          </cell>
          <cell r="J198">
            <v>0.05</v>
          </cell>
          <cell r="K198">
            <v>3.9750000000000001E-2</v>
          </cell>
          <cell r="L198">
            <v>1</v>
          </cell>
          <cell r="M198" t="str">
            <v>30E/360</v>
          </cell>
          <cell r="N198">
            <v>4</v>
          </cell>
          <cell r="O198">
            <v>1</v>
          </cell>
          <cell r="P198">
            <v>-4499521.569255054</v>
          </cell>
          <cell r="Q198">
            <v>102.24976078462753</v>
          </cell>
          <cell r="R198">
            <v>100.1058607232812</v>
          </cell>
          <cell r="S198">
            <v>100.10599999999999</v>
          </cell>
          <cell r="T198">
            <v>-4287521.5692550624</v>
          </cell>
          <cell r="U198">
            <v>-4287521.5692550624</v>
          </cell>
          <cell r="V198">
            <v>0</v>
          </cell>
        </row>
        <row r="199">
          <cell r="A199" t="str">
            <v>FIX</v>
          </cell>
          <cell r="C199">
            <v>2324</v>
          </cell>
          <cell r="D199">
            <v>120</v>
          </cell>
          <cell r="E199">
            <v>37664</v>
          </cell>
          <cell r="F199">
            <v>38518</v>
          </cell>
          <cell r="G199">
            <v>200000000</v>
          </cell>
          <cell r="H199" t="str">
            <v>SEK</v>
          </cell>
          <cell r="I199">
            <v>1</v>
          </cell>
          <cell r="J199">
            <v>0.05</v>
          </cell>
          <cell r="K199">
            <v>3.9649999999999998E-2</v>
          </cell>
          <cell r="L199">
            <v>1</v>
          </cell>
          <cell r="M199" t="str">
            <v>30E/360</v>
          </cell>
          <cell r="N199">
            <v>4</v>
          </cell>
          <cell r="O199">
            <v>1</v>
          </cell>
          <cell r="P199">
            <v>4499805.0397931635</v>
          </cell>
          <cell r="Q199">
            <v>102.24990251989658</v>
          </cell>
          <cell r="R199">
            <v>100.10716029304758</v>
          </cell>
          <cell r="S199">
            <v>100.107</v>
          </cell>
          <cell r="T199">
            <v>4285805.0397931607</v>
          </cell>
          <cell r="U199">
            <v>4285805.0397931607</v>
          </cell>
          <cell r="V199">
            <v>0</v>
          </cell>
        </row>
        <row r="200">
          <cell r="A200" t="str">
            <v>FIX</v>
          </cell>
          <cell r="C200">
            <v>2325</v>
          </cell>
          <cell r="D200">
            <v>120</v>
          </cell>
          <cell r="E200">
            <v>37664</v>
          </cell>
          <cell r="F200">
            <v>38518</v>
          </cell>
          <cell r="G200">
            <v>200000000</v>
          </cell>
          <cell r="H200" t="str">
            <v>SEK</v>
          </cell>
          <cell r="I200">
            <v>1</v>
          </cell>
          <cell r="J200">
            <v>0.05</v>
          </cell>
          <cell r="K200">
            <v>3.9699999999999999E-2</v>
          </cell>
          <cell r="L200">
            <v>1</v>
          </cell>
          <cell r="M200" t="str">
            <v>30E/360</v>
          </cell>
          <cell r="N200">
            <v>4</v>
          </cell>
          <cell r="O200">
            <v>1</v>
          </cell>
          <cell r="P200">
            <v>4477440.6998057663</v>
          </cell>
          <cell r="Q200">
            <v>102.23872034990289</v>
          </cell>
          <cell r="R200">
            <v>100.10651050412329</v>
          </cell>
          <cell r="S200">
            <v>100.107</v>
          </cell>
          <cell r="T200">
            <v>4263440.699805784</v>
          </cell>
          <cell r="U200">
            <v>4263440.699805784</v>
          </cell>
          <cell r="V200">
            <v>0</v>
          </cell>
        </row>
        <row r="201">
          <cell r="A201" t="str">
            <v>FIX</v>
          </cell>
          <cell r="C201">
            <v>2326</v>
          </cell>
          <cell r="D201">
            <v>120</v>
          </cell>
          <cell r="E201">
            <v>37664</v>
          </cell>
          <cell r="F201">
            <v>38518</v>
          </cell>
          <cell r="G201">
            <v>100000000</v>
          </cell>
          <cell r="H201" t="str">
            <v>SEK</v>
          </cell>
          <cell r="I201">
            <v>1</v>
          </cell>
          <cell r="J201">
            <v>0.05</v>
          </cell>
          <cell r="K201">
            <v>3.9699999999999999E-2</v>
          </cell>
          <cell r="L201">
            <v>1</v>
          </cell>
          <cell r="M201" t="str">
            <v>30E/360</v>
          </cell>
          <cell r="N201">
            <v>4</v>
          </cell>
          <cell r="O201">
            <v>1</v>
          </cell>
          <cell r="P201">
            <v>2238720.3499028832</v>
          </cell>
          <cell r="Q201">
            <v>102.23872034990289</v>
          </cell>
          <cell r="R201">
            <v>100.10651050412329</v>
          </cell>
          <cell r="S201">
            <v>100.107</v>
          </cell>
          <cell r="T201">
            <v>2131720.349902892</v>
          </cell>
          <cell r="U201">
            <v>2131720.349902892</v>
          </cell>
          <cell r="V201">
            <v>0</v>
          </cell>
        </row>
        <row r="202">
          <cell r="A202" t="str">
            <v>FIX</v>
          </cell>
          <cell r="C202">
            <v>2327</v>
          </cell>
          <cell r="D202">
            <v>120</v>
          </cell>
          <cell r="E202">
            <v>37664</v>
          </cell>
          <cell r="F202">
            <v>38518</v>
          </cell>
          <cell r="G202">
            <v>300000000</v>
          </cell>
          <cell r="H202" t="str">
            <v>SEK</v>
          </cell>
          <cell r="I202">
            <v>1</v>
          </cell>
          <cell r="J202">
            <v>0.05</v>
          </cell>
          <cell r="K202">
            <v>3.9750000000000001E-2</v>
          </cell>
          <cell r="L202">
            <v>1</v>
          </cell>
          <cell r="M202" t="str">
            <v>30E/360</v>
          </cell>
          <cell r="N202">
            <v>4</v>
          </cell>
          <cell r="O202">
            <v>1</v>
          </cell>
          <cell r="P202">
            <v>6682619.8627713919</v>
          </cell>
          <cell r="Q202">
            <v>102.22753995425714</v>
          </cell>
          <cell r="R202">
            <v>100.1058607232812</v>
          </cell>
          <cell r="S202">
            <v>100.10599999999999</v>
          </cell>
          <cell r="T202">
            <v>6364619.8627714338</v>
          </cell>
          <cell r="U202">
            <v>6364619.8627714338</v>
          </cell>
          <cell r="V202">
            <v>0</v>
          </cell>
        </row>
        <row r="203">
          <cell r="A203" t="str">
            <v>FIX</v>
          </cell>
          <cell r="C203">
            <v>2328</v>
          </cell>
          <cell r="D203">
            <v>120</v>
          </cell>
          <cell r="E203">
            <v>37664</v>
          </cell>
          <cell r="F203">
            <v>38518</v>
          </cell>
          <cell r="G203">
            <v>200000000</v>
          </cell>
          <cell r="H203" t="str">
            <v>SEK</v>
          </cell>
          <cell r="I203">
            <v>1</v>
          </cell>
          <cell r="J203">
            <v>0.05</v>
          </cell>
          <cell r="K203">
            <v>3.9750000000000001E-2</v>
          </cell>
          <cell r="L203">
            <v>1</v>
          </cell>
          <cell r="M203" t="str">
            <v>30E/360</v>
          </cell>
          <cell r="N203">
            <v>4</v>
          </cell>
          <cell r="O203">
            <v>1</v>
          </cell>
          <cell r="P203">
            <v>4455079.9085142612</v>
          </cell>
          <cell r="Q203">
            <v>102.22753995425714</v>
          </cell>
          <cell r="R203">
            <v>100.1058607232812</v>
          </cell>
          <cell r="S203">
            <v>100.10599999999999</v>
          </cell>
          <cell r="T203">
            <v>4243079.9085142892</v>
          </cell>
          <cell r="U203">
            <v>4243079.9085142892</v>
          </cell>
          <cell r="V203">
            <v>0</v>
          </cell>
        </row>
        <row r="204">
          <cell r="A204" t="str">
            <v>FIX</v>
          </cell>
          <cell r="C204">
            <v>2381</v>
          </cell>
          <cell r="D204">
            <v>120</v>
          </cell>
          <cell r="E204">
            <v>37691</v>
          </cell>
          <cell r="F204">
            <v>38518</v>
          </cell>
          <cell r="G204">
            <v>100000000</v>
          </cell>
          <cell r="H204" t="str">
            <v>SEK</v>
          </cell>
          <cell r="I204">
            <v>1</v>
          </cell>
          <cell r="J204">
            <v>0.05</v>
          </cell>
          <cell r="K204">
            <v>3.6799999999999999E-2</v>
          </cell>
          <cell r="L204">
            <v>1</v>
          </cell>
          <cell r="M204" t="str">
            <v>30E/360</v>
          </cell>
          <cell r="N204">
            <v>4</v>
          </cell>
          <cell r="O204">
            <v>1</v>
          </cell>
          <cell r="P204">
            <v>2797020.6794317663</v>
          </cell>
          <cell r="Q204">
            <v>102.79702067943178</v>
          </cell>
          <cell r="R204">
            <v>100.14421162651803</v>
          </cell>
          <cell r="S204">
            <v>100.14400000000001</v>
          </cell>
          <cell r="T204">
            <v>2653020.6794317765</v>
          </cell>
          <cell r="U204">
            <v>2653020.6794317765</v>
          </cell>
          <cell r="V204">
            <v>0</v>
          </cell>
        </row>
        <row r="205">
          <cell r="A205" t="str">
            <v>FIX</v>
          </cell>
          <cell r="C205">
            <v>2451</v>
          </cell>
          <cell r="D205">
            <v>120</v>
          </cell>
          <cell r="E205">
            <v>37726</v>
          </cell>
          <cell r="F205">
            <v>38518</v>
          </cell>
          <cell r="G205">
            <v>250000000</v>
          </cell>
          <cell r="H205" t="str">
            <v>SEK</v>
          </cell>
          <cell r="I205">
            <v>1</v>
          </cell>
          <cell r="J205">
            <v>0.05</v>
          </cell>
          <cell r="K205">
            <v>3.8800000000000001E-2</v>
          </cell>
          <cell r="L205">
            <v>1</v>
          </cell>
          <cell r="M205" t="str">
            <v>30E/360</v>
          </cell>
          <cell r="N205">
            <v>4</v>
          </cell>
          <cell r="O205">
            <v>1</v>
          </cell>
          <cell r="P205">
            <v>5679911.962631166</v>
          </cell>
          <cell r="Q205">
            <v>102.27196478505248</v>
          </cell>
          <cell r="R205">
            <v>100.1182079414838</v>
          </cell>
          <cell r="S205">
            <v>100.11799999999999</v>
          </cell>
          <cell r="T205">
            <v>5384911.9626312004</v>
          </cell>
          <cell r="U205">
            <v>5384911.9626312004</v>
          </cell>
          <cell r="V205">
            <v>0</v>
          </cell>
        </row>
        <row r="206">
          <cell r="A206" t="str">
            <v>FIX</v>
          </cell>
          <cell r="C206">
            <v>2466</v>
          </cell>
          <cell r="D206">
            <v>120</v>
          </cell>
          <cell r="E206">
            <v>37735</v>
          </cell>
          <cell r="F206">
            <v>38518</v>
          </cell>
          <cell r="G206">
            <v>300000000</v>
          </cell>
          <cell r="H206" t="str">
            <v>SEK</v>
          </cell>
          <cell r="I206">
            <v>1</v>
          </cell>
          <cell r="J206">
            <v>0.05</v>
          </cell>
          <cell r="K206">
            <v>3.9649999999999998E-2</v>
          </cell>
          <cell r="L206">
            <v>1</v>
          </cell>
          <cell r="M206" t="str">
            <v>30E/360</v>
          </cell>
          <cell r="N206">
            <v>4</v>
          </cell>
          <cell r="O206">
            <v>1</v>
          </cell>
          <cell r="P206">
            <v>6221641.4997352958</v>
          </cell>
          <cell r="Q206">
            <v>102.07388049991177</v>
          </cell>
          <cell r="R206">
            <v>100.10716029304758</v>
          </cell>
          <cell r="S206">
            <v>100.107</v>
          </cell>
          <cell r="T206">
            <v>5900641.4997353004</v>
          </cell>
          <cell r="U206">
            <v>5900641.4997353004</v>
          </cell>
          <cell r="V206">
            <v>0</v>
          </cell>
        </row>
        <row r="207">
          <cell r="A207" t="str">
            <v>FIX</v>
          </cell>
          <cell r="C207">
            <v>2480</v>
          </cell>
          <cell r="D207">
            <v>120</v>
          </cell>
          <cell r="E207">
            <v>37755</v>
          </cell>
          <cell r="F207">
            <v>38518</v>
          </cell>
          <cell r="G207">
            <v>-250000000</v>
          </cell>
          <cell r="H207" t="str">
            <v>SEK</v>
          </cell>
          <cell r="I207">
            <v>1</v>
          </cell>
          <cell r="J207">
            <v>0.05</v>
          </cell>
          <cell r="K207">
            <v>3.7150000000000002E-2</v>
          </cell>
          <cell r="L207">
            <v>1</v>
          </cell>
          <cell r="M207" t="str">
            <v>30E/360</v>
          </cell>
          <cell r="N207">
            <v>4</v>
          </cell>
          <cell r="O207">
            <v>1</v>
          </cell>
          <cell r="P207">
            <v>-6317993.3343321979</v>
          </cell>
          <cell r="Q207">
            <v>102.52719733373287</v>
          </cell>
          <cell r="R207">
            <v>100.13966004740486</v>
          </cell>
          <cell r="S207">
            <v>100.14</v>
          </cell>
          <cell r="T207">
            <v>-5967993.3343321774</v>
          </cell>
          <cell r="U207">
            <v>-5967993.3343321774</v>
          </cell>
          <cell r="V207">
            <v>0</v>
          </cell>
        </row>
        <row r="208">
          <cell r="A208" t="str">
            <v>FIX</v>
          </cell>
          <cell r="C208">
            <v>2521</v>
          </cell>
          <cell r="D208">
            <v>120</v>
          </cell>
          <cell r="E208">
            <v>37778</v>
          </cell>
          <cell r="F208">
            <v>38518</v>
          </cell>
          <cell r="G208">
            <v>-100000000</v>
          </cell>
          <cell r="H208" t="str">
            <v>SEK</v>
          </cell>
          <cell r="I208">
            <v>1</v>
          </cell>
          <cell r="J208">
            <v>0.05</v>
          </cell>
          <cell r="K208">
            <v>3.3550000000000003E-2</v>
          </cell>
          <cell r="L208">
            <v>1</v>
          </cell>
          <cell r="M208" t="str">
            <v>30E/360</v>
          </cell>
          <cell r="N208">
            <v>4</v>
          </cell>
          <cell r="O208">
            <v>1</v>
          </cell>
          <cell r="P208">
            <v>-3167368.3178250641</v>
          </cell>
          <cell r="Q208">
            <v>103.16736831782507</v>
          </cell>
          <cell r="R208">
            <v>100.18649522938178</v>
          </cell>
          <cell r="S208">
            <v>100.18600000000001</v>
          </cell>
          <cell r="T208">
            <v>-2981368.3178250585</v>
          </cell>
          <cell r="U208">
            <v>-2981368.3178250585</v>
          </cell>
          <cell r="V208">
            <v>0</v>
          </cell>
        </row>
        <row r="209">
          <cell r="A209" t="str">
            <v>FIX</v>
          </cell>
          <cell r="C209">
            <v>2526</v>
          </cell>
          <cell r="D209">
            <v>120</v>
          </cell>
          <cell r="E209">
            <v>37784</v>
          </cell>
          <cell r="F209">
            <v>38518</v>
          </cell>
          <cell r="G209">
            <v>100000000</v>
          </cell>
          <cell r="H209" t="str">
            <v>SEK</v>
          </cell>
          <cell r="I209">
            <v>1</v>
          </cell>
          <cell r="J209">
            <v>0.05</v>
          </cell>
          <cell r="K209">
            <v>3.175E-2</v>
          </cell>
          <cell r="L209">
            <v>1</v>
          </cell>
          <cell r="M209" t="str">
            <v>30E/360</v>
          </cell>
          <cell r="N209">
            <v>4</v>
          </cell>
          <cell r="O209">
            <v>1</v>
          </cell>
          <cell r="P209">
            <v>3496660.0057345182</v>
          </cell>
          <cell r="Q209">
            <v>103.49666000573453</v>
          </cell>
          <cell r="R209">
            <v>100.20992856475861</v>
          </cell>
          <cell r="S209">
            <v>100.21</v>
          </cell>
          <cell r="T209">
            <v>3286660.0057345326</v>
          </cell>
          <cell r="U209">
            <v>3286660.0057345326</v>
          </cell>
          <cell r="V209">
            <v>0</v>
          </cell>
        </row>
        <row r="210">
          <cell r="A210" t="str">
            <v>FIX</v>
          </cell>
          <cell r="C210">
            <v>2603</v>
          </cell>
          <cell r="D210">
            <v>120</v>
          </cell>
          <cell r="E210">
            <v>37861</v>
          </cell>
          <cell r="F210">
            <v>38518</v>
          </cell>
          <cell r="G210">
            <v>50000000</v>
          </cell>
          <cell r="H210" t="str">
            <v>SEK</v>
          </cell>
          <cell r="I210">
            <v>1</v>
          </cell>
          <cell r="J210">
            <v>0.05</v>
          </cell>
          <cell r="K210">
            <v>3.5950000000000003E-2</v>
          </cell>
          <cell r="L210">
            <v>1</v>
          </cell>
          <cell r="M210" t="str">
            <v>30E/360</v>
          </cell>
          <cell r="N210">
            <v>4</v>
          </cell>
          <cell r="O210">
            <v>1</v>
          </cell>
          <cell r="P210">
            <v>1194724.7030318603</v>
          </cell>
          <cell r="Q210">
            <v>102.3894494060637</v>
          </cell>
          <cell r="R210">
            <v>100.15526711216471</v>
          </cell>
          <cell r="S210">
            <v>100.155</v>
          </cell>
          <cell r="T210">
            <v>1117224.7030318517</v>
          </cell>
          <cell r="U210">
            <v>1117224.7030318517</v>
          </cell>
          <cell r="V210">
            <v>0</v>
          </cell>
        </row>
        <row r="211">
          <cell r="A211" t="str">
            <v>FIX</v>
          </cell>
          <cell r="C211">
            <v>53063</v>
          </cell>
          <cell r="D211">
            <v>120</v>
          </cell>
          <cell r="E211">
            <v>38041</v>
          </cell>
          <cell r="F211">
            <v>38518</v>
          </cell>
          <cell r="G211">
            <v>100000000</v>
          </cell>
          <cell r="H211" t="str">
            <v>SEK</v>
          </cell>
          <cell r="I211">
            <v>1</v>
          </cell>
          <cell r="J211">
            <v>0.05</v>
          </cell>
          <cell r="K211">
            <v>2.75E-2</v>
          </cell>
          <cell r="L211">
            <v>1</v>
          </cell>
          <cell r="M211" t="str">
            <v>30E/360</v>
          </cell>
          <cell r="N211">
            <v>4</v>
          </cell>
          <cell r="O211">
            <v>1</v>
          </cell>
          <cell r="P211">
            <v>2838579.7607624233</v>
          </cell>
          <cell r="Q211">
            <v>102.83857976076243</v>
          </cell>
          <cell r="R211">
            <v>100.26529897228278</v>
          </cell>
          <cell r="S211">
            <v>100.265</v>
          </cell>
          <cell r="T211">
            <v>2573579.7607624279</v>
          </cell>
          <cell r="U211">
            <v>2573579.7607624279</v>
          </cell>
          <cell r="V211">
            <v>0</v>
          </cell>
        </row>
        <row r="212">
          <cell r="A212" t="str">
            <v>FIX</v>
          </cell>
          <cell r="C212">
            <v>71336</v>
          </cell>
          <cell r="D212">
            <v>120</v>
          </cell>
          <cell r="E212">
            <v>38051</v>
          </cell>
          <cell r="F212">
            <v>38518</v>
          </cell>
          <cell r="G212">
            <v>100000000</v>
          </cell>
          <cell r="H212" t="str">
            <v>SEK</v>
          </cell>
          <cell r="I212">
            <v>1</v>
          </cell>
          <cell r="J212">
            <v>0.05</v>
          </cell>
          <cell r="K212">
            <v>2.76E-2</v>
          </cell>
          <cell r="L212">
            <v>1</v>
          </cell>
          <cell r="M212" t="str">
            <v>30E/360</v>
          </cell>
          <cell r="N212">
            <v>4</v>
          </cell>
          <cell r="O212">
            <v>1</v>
          </cell>
          <cell r="P212">
            <v>2761205.9171459079</v>
          </cell>
          <cell r="Q212">
            <v>102.7612059171459</v>
          </cell>
          <cell r="R212">
            <v>100.26399546564353</v>
          </cell>
          <cell r="S212">
            <v>100.264</v>
          </cell>
          <cell r="T212">
            <v>2497205.9171459051</v>
          </cell>
          <cell r="U212">
            <v>2497205.9171459051</v>
          </cell>
          <cell r="V212">
            <v>0</v>
          </cell>
        </row>
        <row r="213">
          <cell r="A213" t="str">
            <v>FIX</v>
          </cell>
          <cell r="C213">
            <v>76217</v>
          </cell>
          <cell r="D213">
            <v>120</v>
          </cell>
          <cell r="E213">
            <v>38058</v>
          </cell>
          <cell r="F213">
            <v>38518</v>
          </cell>
          <cell r="G213">
            <v>100000000</v>
          </cell>
          <cell r="H213" t="str">
            <v>SEK</v>
          </cell>
          <cell r="I213">
            <v>1</v>
          </cell>
          <cell r="J213">
            <v>0.05</v>
          </cell>
          <cell r="K213">
            <v>2.6349999999999998E-2</v>
          </cell>
          <cell r="L213">
            <v>1</v>
          </cell>
          <cell r="M213" t="str">
            <v>30E/360</v>
          </cell>
          <cell r="N213">
            <v>4</v>
          </cell>
          <cell r="O213">
            <v>1</v>
          </cell>
          <cell r="P213">
            <v>2877393.9349205941</v>
          </cell>
          <cell r="Q213">
            <v>102.87739393492059</v>
          </cell>
          <cell r="R213">
            <v>100.2802916331832</v>
          </cell>
          <cell r="S213">
            <v>100.28</v>
          </cell>
          <cell r="T213">
            <v>2597393.934920589</v>
          </cell>
          <cell r="U213">
            <v>2597393.934920589</v>
          </cell>
          <cell r="V213">
            <v>0</v>
          </cell>
        </row>
        <row r="214">
          <cell r="A214" t="str">
            <v>FIX</v>
          </cell>
          <cell r="C214">
            <v>76251</v>
          </cell>
          <cell r="D214">
            <v>120</v>
          </cell>
          <cell r="E214">
            <v>38058</v>
          </cell>
          <cell r="F214">
            <v>38518</v>
          </cell>
          <cell r="G214">
            <v>100000000</v>
          </cell>
          <cell r="H214" t="str">
            <v>SEK</v>
          </cell>
          <cell r="I214">
            <v>1</v>
          </cell>
          <cell r="J214">
            <v>0.05</v>
          </cell>
          <cell r="K214">
            <v>2.6499999999999999E-2</v>
          </cell>
          <cell r="L214">
            <v>1</v>
          </cell>
          <cell r="M214" t="str">
            <v>30E/360</v>
          </cell>
          <cell r="N214">
            <v>4</v>
          </cell>
          <cell r="O214">
            <v>1</v>
          </cell>
          <cell r="P214">
            <v>2858521.3321683556</v>
          </cell>
          <cell r="Q214">
            <v>102.85852133216835</v>
          </cell>
          <cell r="R214">
            <v>100.27833582507942</v>
          </cell>
          <cell r="S214">
            <v>100.27800000000001</v>
          </cell>
          <cell r="T214">
            <v>2580521.3321683453</v>
          </cell>
          <cell r="U214">
            <v>2580521.3321683453</v>
          </cell>
          <cell r="V214">
            <v>0</v>
          </cell>
        </row>
        <row r="215">
          <cell r="A215" t="str">
            <v>FIX</v>
          </cell>
          <cell r="C215">
            <v>79147</v>
          </cell>
          <cell r="D215">
            <v>120</v>
          </cell>
          <cell r="E215">
            <v>38063</v>
          </cell>
          <cell r="F215">
            <v>38518</v>
          </cell>
          <cell r="G215">
            <v>200000000</v>
          </cell>
          <cell r="H215" t="str">
            <v>SEK</v>
          </cell>
          <cell r="I215">
            <v>1</v>
          </cell>
          <cell r="J215">
            <v>0.05</v>
          </cell>
          <cell r="K215">
            <v>2.52E-2</v>
          </cell>
          <cell r="L215">
            <v>1</v>
          </cell>
          <cell r="M215" t="str">
            <v>30E/360</v>
          </cell>
          <cell r="N215">
            <v>4</v>
          </cell>
          <cell r="O215">
            <v>1</v>
          </cell>
          <cell r="P215">
            <v>5979489.8009062707</v>
          </cell>
          <cell r="Q215">
            <v>102.98974490045313</v>
          </cell>
          <cell r="R215">
            <v>100.29528859093854</v>
          </cell>
          <cell r="S215">
            <v>100.295</v>
          </cell>
          <cell r="T215">
            <v>5389489.8009062614</v>
          </cell>
          <cell r="U215">
            <v>5389489.8009062614</v>
          </cell>
          <cell r="V215">
            <v>0</v>
          </cell>
        </row>
        <row r="216">
          <cell r="A216" t="str">
            <v>FIX</v>
          </cell>
          <cell r="C216">
            <v>79149</v>
          </cell>
          <cell r="D216">
            <v>120</v>
          </cell>
          <cell r="E216">
            <v>38063</v>
          </cell>
          <cell r="F216">
            <v>38518</v>
          </cell>
          <cell r="G216">
            <v>100000000</v>
          </cell>
          <cell r="H216" t="str">
            <v>SEK</v>
          </cell>
          <cell r="I216">
            <v>1</v>
          </cell>
          <cell r="J216">
            <v>0.05</v>
          </cell>
          <cell r="K216">
            <v>2.5399999999999999E-2</v>
          </cell>
          <cell r="L216">
            <v>1</v>
          </cell>
          <cell r="M216" t="str">
            <v>30E/360</v>
          </cell>
          <cell r="N216">
            <v>4</v>
          </cell>
          <cell r="O216">
            <v>1</v>
          </cell>
          <cell r="P216">
            <v>2964799.7774107307</v>
          </cell>
          <cell r="Q216">
            <v>102.96479977741073</v>
          </cell>
          <cell r="R216">
            <v>100.29268011563288</v>
          </cell>
          <cell r="S216">
            <v>100.29300000000001</v>
          </cell>
          <cell r="T216">
            <v>2671799.7774107261</v>
          </cell>
          <cell r="U216">
            <v>2671799.7774107261</v>
          </cell>
          <cell r="V216">
            <v>0</v>
          </cell>
        </row>
        <row r="217">
          <cell r="A217" t="str">
            <v>FIX</v>
          </cell>
          <cell r="C217">
            <v>90056</v>
          </cell>
          <cell r="D217">
            <v>120</v>
          </cell>
          <cell r="E217">
            <v>38064</v>
          </cell>
          <cell r="F217">
            <v>38518</v>
          </cell>
          <cell r="G217">
            <v>100000000</v>
          </cell>
          <cell r="H217" t="str">
            <v>SEK</v>
          </cell>
          <cell r="I217">
            <v>1</v>
          </cell>
          <cell r="J217">
            <v>0.05</v>
          </cell>
          <cell r="K217">
            <v>2.5049999999999999E-2</v>
          </cell>
          <cell r="L217">
            <v>1</v>
          </cell>
          <cell r="M217" t="str">
            <v>30E/360</v>
          </cell>
          <cell r="N217">
            <v>4</v>
          </cell>
          <cell r="O217">
            <v>1</v>
          </cell>
          <cell r="P217">
            <v>3001911.2451751083</v>
          </cell>
          <cell r="Q217">
            <v>103.00191124517509</v>
          </cell>
          <cell r="R217">
            <v>100.29724503274123</v>
          </cell>
          <cell r="S217">
            <v>100.297</v>
          </cell>
          <cell r="T217">
            <v>2704911.2451750971</v>
          </cell>
          <cell r="U217">
            <v>2704911.2451750971</v>
          </cell>
          <cell r="V217">
            <v>0</v>
          </cell>
        </row>
        <row r="218">
          <cell r="A218" t="str">
            <v>FIX</v>
          </cell>
          <cell r="C218">
            <v>96764</v>
          </cell>
          <cell r="D218">
            <v>120</v>
          </cell>
          <cell r="E218">
            <v>38071</v>
          </cell>
          <cell r="F218">
            <v>38518</v>
          </cell>
          <cell r="G218">
            <v>100000000</v>
          </cell>
          <cell r="H218" t="str">
            <v>SEK</v>
          </cell>
          <cell r="I218">
            <v>1</v>
          </cell>
          <cell r="J218">
            <v>0.05</v>
          </cell>
          <cell r="K218">
            <v>2.435E-2</v>
          </cell>
          <cell r="L218">
            <v>1</v>
          </cell>
          <cell r="M218" t="str">
            <v>30E/360</v>
          </cell>
          <cell r="N218">
            <v>4</v>
          </cell>
          <cell r="O218">
            <v>1</v>
          </cell>
          <cell r="P218">
            <v>3041924.9487239569</v>
          </cell>
          <cell r="Q218">
            <v>103.04192494872396</v>
          </cell>
          <cell r="R218">
            <v>100.30637606161247</v>
          </cell>
          <cell r="S218">
            <v>100.306</v>
          </cell>
          <cell r="T218">
            <v>2735924.9487239621</v>
          </cell>
          <cell r="U218">
            <v>2735924.9487239621</v>
          </cell>
          <cell r="V218">
            <v>0</v>
          </cell>
        </row>
        <row r="219">
          <cell r="A219" t="str">
            <v>FIX</v>
          </cell>
          <cell r="C219">
            <v>112705</v>
          </cell>
          <cell r="D219">
            <v>120</v>
          </cell>
          <cell r="E219">
            <v>38079</v>
          </cell>
          <cell r="F219">
            <v>38518</v>
          </cell>
          <cell r="G219">
            <v>200000000</v>
          </cell>
          <cell r="H219" t="str">
            <v>SEK</v>
          </cell>
          <cell r="I219">
            <v>1</v>
          </cell>
          <cell r="J219">
            <v>0.05</v>
          </cell>
          <cell r="K219">
            <v>2.3199999999999998E-2</v>
          </cell>
          <cell r="L219">
            <v>1</v>
          </cell>
          <cell r="M219" t="str">
            <v>30E/360</v>
          </cell>
          <cell r="N219">
            <v>4</v>
          </cell>
          <cell r="O219">
            <v>1</v>
          </cell>
          <cell r="P219">
            <v>6267559.3450041711</v>
          </cell>
          <cell r="Q219">
            <v>103.13377967250207</v>
          </cell>
          <cell r="R219">
            <v>100.32138049655998</v>
          </cell>
          <cell r="S219">
            <v>100.321</v>
          </cell>
          <cell r="T219">
            <v>5625559.3450041488</v>
          </cell>
          <cell r="U219">
            <v>5625559.3450041488</v>
          </cell>
          <cell r="V219">
            <v>0</v>
          </cell>
        </row>
        <row r="220">
          <cell r="A220" t="str">
            <v>FIX</v>
          </cell>
          <cell r="C220">
            <v>136588</v>
          </cell>
          <cell r="D220">
            <v>120</v>
          </cell>
          <cell r="E220">
            <v>38097</v>
          </cell>
          <cell r="F220">
            <v>38518</v>
          </cell>
          <cell r="G220">
            <v>200000000</v>
          </cell>
          <cell r="H220" t="str">
            <v>SEK</v>
          </cell>
          <cell r="I220">
            <v>1</v>
          </cell>
          <cell r="J220">
            <v>0.05</v>
          </cell>
          <cell r="K220">
            <v>2.4649999999999998E-2</v>
          </cell>
          <cell r="L220">
            <v>1</v>
          </cell>
          <cell r="M220" t="str">
            <v>30E/360</v>
          </cell>
          <cell r="N220">
            <v>4</v>
          </cell>
          <cell r="O220">
            <v>1</v>
          </cell>
          <cell r="P220">
            <v>5677622.1300286651</v>
          </cell>
          <cell r="Q220">
            <v>102.83881106501433</v>
          </cell>
          <cell r="R220">
            <v>100.30246256846094</v>
          </cell>
          <cell r="S220">
            <v>100.30200000000001</v>
          </cell>
          <cell r="T220">
            <v>5073622.130028639</v>
          </cell>
          <cell r="U220">
            <v>5073622.130028639</v>
          </cell>
          <cell r="V220">
            <v>0</v>
          </cell>
        </row>
        <row r="221">
          <cell r="A221" t="str">
            <v>FIX</v>
          </cell>
          <cell r="C221">
            <v>138251</v>
          </cell>
          <cell r="D221">
            <v>120</v>
          </cell>
          <cell r="E221">
            <v>38098</v>
          </cell>
          <cell r="F221">
            <v>38518</v>
          </cell>
          <cell r="G221">
            <v>100000000</v>
          </cell>
          <cell r="H221" t="str">
            <v>SEK</v>
          </cell>
          <cell r="I221">
            <v>1</v>
          </cell>
          <cell r="J221">
            <v>0.05</v>
          </cell>
          <cell r="K221">
            <v>2.4400000000000002E-2</v>
          </cell>
          <cell r="L221">
            <v>1</v>
          </cell>
          <cell r="M221" t="str">
            <v>30E/360</v>
          </cell>
          <cell r="N221">
            <v>4</v>
          </cell>
          <cell r="O221">
            <v>1</v>
          </cell>
          <cell r="P221">
            <v>2861002.7356638908</v>
          </cell>
          <cell r="Q221">
            <v>102.8610027356639</v>
          </cell>
          <cell r="R221">
            <v>100.30572379243308</v>
          </cell>
          <cell r="S221">
            <v>100.306</v>
          </cell>
          <cell r="T221">
            <v>2555002.7356639048</v>
          </cell>
          <cell r="U221">
            <v>2555002.7356639048</v>
          </cell>
          <cell r="V221">
            <v>0</v>
          </cell>
        </row>
        <row r="222">
          <cell r="A222" t="str">
            <v>FIX</v>
          </cell>
          <cell r="C222">
            <v>149352</v>
          </cell>
          <cell r="D222">
            <v>120</v>
          </cell>
          <cell r="E222">
            <v>38099</v>
          </cell>
          <cell r="F222">
            <v>38518</v>
          </cell>
          <cell r="G222">
            <v>100000000</v>
          </cell>
          <cell r="H222" t="str">
            <v>SEK</v>
          </cell>
          <cell r="I222">
            <v>1</v>
          </cell>
          <cell r="J222">
            <v>0.05</v>
          </cell>
          <cell r="K222">
            <v>2.41E-2</v>
          </cell>
          <cell r="L222">
            <v>1</v>
          </cell>
          <cell r="M222" t="str">
            <v>30E/360</v>
          </cell>
          <cell r="N222">
            <v>4</v>
          </cell>
          <cell r="O222">
            <v>1</v>
          </cell>
          <cell r="P222">
            <v>2888826.8115245998</v>
          </cell>
          <cell r="Q222">
            <v>102.88882681152461</v>
          </cell>
          <cell r="R222">
            <v>100.30963752944254</v>
          </cell>
          <cell r="S222">
            <v>100.31</v>
          </cell>
          <cell r="T222">
            <v>2578826.8115246068</v>
          </cell>
          <cell r="U222">
            <v>2578826.8115246068</v>
          </cell>
          <cell r="V222">
            <v>0</v>
          </cell>
        </row>
        <row r="223">
          <cell r="A223" t="str">
            <v>FIX</v>
          </cell>
          <cell r="C223">
            <v>150229</v>
          </cell>
          <cell r="D223">
            <v>120</v>
          </cell>
          <cell r="E223">
            <v>38100</v>
          </cell>
          <cell r="F223">
            <v>38518</v>
          </cell>
          <cell r="G223">
            <v>100000000</v>
          </cell>
          <cell r="H223" t="str">
            <v>SEK</v>
          </cell>
          <cell r="I223">
            <v>1</v>
          </cell>
          <cell r="J223">
            <v>0.05</v>
          </cell>
          <cell r="K223">
            <v>2.435E-2</v>
          </cell>
          <cell r="L223">
            <v>1</v>
          </cell>
          <cell r="M223" t="str">
            <v>30E/360</v>
          </cell>
          <cell r="N223">
            <v>4</v>
          </cell>
          <cell r="O223">
            <v>1</v>
          </cell>
          <cell r="P223">
            <v>2853312.146894142</v>
          </cell>
          <cell r="Q223">
            <v>102.85331214689414</v>
          </cell>
          <cell r="R223">
            <v>100.30637606161247</v>
          </cell>
          <cell r="S223">
            <v>100.306</v>
          </cell>
          <cell r="T223">
            <v>2547312.146894143</v>
          </cell>
          <cell r="U223">
            <v>2547312.146894143</v>
          </cell>
          <cell r="V223">
            <v>0</v>
          </cell>
        </row>
        <row r="224">
          <cell r="A224" t="str">
            <v>FIX</v>
          </cell>
          <cell r="C224">
            <v>150234</v>
          </cell>
          <cell r="D224">
            <v>120</v>
          </cell>
          <cell r="E224">
            <v>38100</v>
          </cell>
          <cell r="F224">
            <v>38518</v>
          </cell>
          <cell r="G224">
            <v>100000000</v>
          </cell>
          <cell r="H224" t="str">
            <v>SEK</v>
          </cell>
          <cell r="I224">
            <v>1</v>
          </cell>
          <cell r="J224">
            <v>0.05</v>
          </cell>
          <cell r="K224">
            <v>2.4549999999999999E-2</v>
          </cell>
          <cell r="L224">
            <v>1</v>
          </cell>
          <cell r="M224" t="str">
            <v>30E/360</v>
          </cell>
          <cell r="N224">
            <v>4</v>
          </cell>
          <cell r="O224">
            <v>1</v>
          </cell>
          <cell r="P224">
            <v>2830351.5616956949</v>
          </cell>
          <cell r="Q224">
            <v>102.83035156169569</v>
          </cell>
          <cell r="R224">
            <v>100.30376703366544</v>
          </cell>
          <cell r="S224">
            <v>100.304</v>
          </cell>
          <cell r="T224">
            <v>2526351.5616956907</v>
          </cell>
          <cell r="U224">
            <v>2526351.5616956907</v>
          </cell>
          <cell r="V224">
            <v>0</v>
          </cell>
        </row>
        <row r="225">
          <cell r="A225" t="str">
            <v>FIX</v>
          </cell>
          <cell r="C225">
            <v>151074</v>
          </cell>
          <cell r="D225">
            <v>120</v>
          </cell>
          <cell r="E225">
            <v>38103</v>
          </cell>
          <cell r="F225">
            <v>38518</v>
          </cell>
          <cell r="G225">
            <v>100000000</v>
          </cell>
          <cell r="H225" t="str">
            <v>SEK</v>
          </cell>
          <cell r="I225">
            <v>1</v>
          </cell>
          <cell r="J225">
            <v>0.05</v>
          </cell>
          <cell r="K225">
            <v>2.5000000000000001E-2</v>
          </cell>
          <cell r="L225">
            <v>1</v>
          </cell>
          <cell r="M225" t="str">
            <v>30E/360</v>
          </cell>
          <cell r="N225">
            <v>4</v>
          </cell>
          <cell r="O225">
            <v>1</v>
          </cell>
          <cell r="P225">
            <v>2759090.0770462602</v>
          </cell>
          <cell r="Q225">
            <v>102.75909007704627</v>
          </cell>
          <cell r="R225">
            <v>100.29789719626167</v>
          </cell>
          <cell r="S225">
            <v>100.298</v>
          </cell>
          <cell r="T225">
            <v>2461090.0770462649</v>
          </cell>
          <cell r="U225">
            <v>2461090.0770462649</v>
          </cell>
          <cell r="V225">
            <v>0</v>
          </cell>
        </row>
        <row r="226">
          <cell r="A226" t="str">
            <v>FIX</v>
          </cell>
          <cell r="C226">
            <v>151078</v>
          </cell>
          <cell r="D226">
            <v>120</v>
          </cell>
          <cell r="E226">
            <v>38103</v>
          </cell>
          <cell r="F226">
            <v>38518</v>
          </cell>
          <cell r="G226">
            <v>-100000000</v>
          </cell>
          <cell r="H226" t="str">
            <v>SEK</v>
          </cell>
          <cell r="I226">
            <v>1</v>
          </cell>
          <cell r="J226">
            <v>0.05</v>
          </cell>
          <cell r="K226">
            <v>2.4899999999999999E-2</v>
          </cell>
          <cell r="L226">
            <v>1</v>
          </cell>
          <cell r="M226" t="str">
            <v>30E/360</v>
          </cell>
          <cell r="N226">
            <v>4</v>
          </cell>
          <cell r="O226">
            <v>1</v>
          </cell>
          <cell r="P226">
            <v>-2770473.6882201433</v>
          </cell>
          <cell r="Q226">
            <v>102.77047368822015</v>
          </cell>
          <cell r="R226">
            <v>100.29920154768283</v>
          </cell>
          <cell r="S226">
            <v>100.29900000000001</v>
          </cell>
          <cell r="T226">
            <v>-2471473.6882201433</v>
          </cell>
          <cell r="U226">
            <v>-2471473.6882201433</v>
          </cell>
          <cell r="V226">
            <v>0</v>
          </cell>
        </row>
        <row r="227">
          <cell r="A227" t="str">
            <v>FIX</v>
          </cell>
          <cell r="C227">
            <v>152096</v>
          </cell>
          <cell r="D227">
            <v>120</v>
          </cell>
          <cell r="E227">
            <v>38104</v>
          </cell>
          <cell r="F227">
            <v>38518</v>
          </cell>
          <cell r="G227">
            <v>150000000</v>
          </cell>
          <cell r="H227" t="str">
            <v>SEK</v>
          </cell>
          <cell r="I227">
            <v>1</v>
          </cell>
          <cell r="J227">
            <v>0.05</v>
          </cell>
          <cell r="K227">
            <v>2.4799999999999999E-2</v>
          </cell>
          <cell r="L227">
            <v>1</v>
          </cell>
          <cell r="M227" t="str">
            <v>30E/360</v>
          </cell>
          <cell r="N227">
            <v>4</v>
          </cell>
          <cell r="O227">
            <v>1</v>
          </cell>
          <cell r="P227">
            <v>4162888.66710639</v>
          </cell>
          <cell r="Q227">
            <v>102.77525911140425</v>
          </cell>
          <cell r="R227">
            <v>100.30050593161199</v>
          </cell>
          <cell r="S227">
            <v>100.301</v>
          </cell>
          <cell r="T227">
            <v>3711388.667106377</v>
          </cell>
          <cell r="U227">
            <v>3711388.667106377</v>
          </cell>
          <cell r="V227">
            <v>0</v>
          </cell>
        </row>
        <row r="228">
          <cell r="A228" t="str">
            <v>FIX</v>
          </cell>
          <cell r="C228">
            <v>153229</v>
          </cell>
          <cell r="D228">
            <v>120</v>
          </cell>
          <cell r="E228">
            <v>38105</v>
          </cell>
          <cell r="F228">
            <v>38518</v>
          </cell>
          <cell r="G228">
            <v>100000000</v>
          </cell>
          <cell r="H228" t="str">
            <v>SEK</v>
          </cell>
          <cell r="I228">
            <v>1</v>
          </cell>
          <cell r="J228">
            <v>0.05</v>
          </cell>
          <cell r="K228">
            <v>2.47E-2</v>
          </cell>
          <cell r="L228">
            <v>1</v>
          </cell>
          <cell r="M228" t="str">
            <v>30E/360</v>
          </cell>
          <cell r="N228">
            <v>4</v>
          </cell>
          <cell r="O228">
            <v>1</v>
          </cell>
          <cell r="P228">
            <v>2779990.8699814826</v>
          </cell>
          <cell r="Q228">
            <v>102.77999086998148</v>
          </cell>
          <cell r="R228">
            <v>100.30181034805041</v>
          </cell>
          <cell r="S228">
            <v>100.30200000000001</v>
          </cell>
          <cell r="T228">
            <v>2477990.8699814682</v>
          </cell>
          <cell r="U228">
            <v>2477990.8699814682</v>
          </cell>
          <cell r="V228">
            <v>0</v>
          </cell>
        </row>
        <row r="229">
          <cell r="A229" t="str">
            <v>FIX</v>
          </cell>
          <cell r="C229">
            <v>154731</v>
          </cell>
          <cell r="D229">
            <v>120</v>
          </cell>
          <cell r="E229">
            <v>38106</v>
          </cell>
          <cell r="F229">
            <v>38518</v>
          </cell>
          <cell r="G229">
            <v>100000000</v>
          </cell>
          <cell r="H229" t="str">
            <v>SEK</v>
          </cell>
          <cell r="I229">
            <v>1</v>
          </cell>
          <cell r="J229">
            <v>0.05</v>
          </cell>
          <cell r="K229">
            <v>2.5000000000000001E-2</v>
          </cell>
          <cell r="L229">
            <v>1</v>
          </cell>
          <cell r="M229" t="str">
            <v>30E/360</v>
          </cell>
          <cell r="N229">
            <v>4</v>
          </cell>
          <cell r="O229">
            <v>1</v>
          </cell>
          <cell r="P229">
            <v>2739459.4172432721</v>
          </cell>
          <cell r="Q229">
            <v>102.73945941724328</v>
          </cell>
          <cell r="R229">
            <v>100.29789719626167</v>
          </cell>
          <cell r="S229">
            <v>100.298</v>
          </cell>
          <cell r="T229">
            <v>2441459.41724328</v>
          </cell>
          <cell r="U229">
            <v>2441459.41724328</v>
          </cell>
          <cell r="V229">
            <v>0</v>
          </cell>
        </row>
        <row r="230">
          <cell r="A230" t="str">
            <v>FIX</v>
          </cell>
          <cell r="C230">
            <v>155819</v>
          </cell>
          <cell r="D230">
            <v>120</v>
          </cell>
          <cell r="E230">
            <v>38107</v>
          </cell>
          <cell r="F230">
            <v>38518</v>
          </cell>
          <cell r="G230">
            <v>100000000</v>
          </cell>
          <cell r="H230" t="str">
            <v>SEK</v>
          </cell>
          <cell r="I230">
            <v>1</v>
          </cell>
          <cell r="J230">
            <v>0.05</v>
          </cell>
          <cell r="K230">
            <v>2.4750000000000001E-2</v>
          </cell>
          <cell r="L230">
            <v>1</v>
          </cell>
          <cell r="M230" t="str">
            <v>30E/360</v>
          </cell>
          <cell r="N230">
            <v>4</v>
          </cell>
          <cell r="O230">
            <v>1</v>
          </cell>
          <cell r="P230">
            <v>2761097.7696338892</v>
          </cell>
          <cell r="Q230">
            <v>102.76109776963389</v>
          </cell>
          <cell r="R230">
            <v>100.30115813576748</v>
          </cell>
          <cell r="S230">
            <v>100.301</v>
          </cell>
          <cell r="T230">
            <v>2460097.7696338901</v>
          </cell>
          <cell r="U230">
            <v>2460097.7696338901</v>
          </cell>
          <cell r="V230">
            <v>0</v>
          </cell>
        </row>
        <row r="231">
          <cell r="A231" t="str">
            <v>FIX</v>
          </cell>
          <cell r="C231">
            <v>155824</v>
          </cell>
          <cell r="D231">
            <v>120</v>
          </cell>
          <cell r="E231">
            <v>38107</v>
          </cell>
          <cell r="F231">
            <v>38518</v>
          </cell>
          <cell r="G231">
            <v>200000000</v>
          </cell>
          <cell r="H231" t="str">
            <v>SEK</v>
          </cell>
          <cell r="I231">
            <v>1</v>
          </cell>
          <cell r="J231">
            <v>0.05</v>
          </cell>
          <cell r="K231">
            <v>2.4799999999999999E-2</v>
          </cell>
          <cell r="L231">
            <v>1</v>
          </cell>
          <cell r="M231" t="str">
            <v>30E/360</v>
          </cell>
          <cell r="N231">
            <v>4</v>
          </cell>
          <cell r="O231">
            <v>1</v>
          </cell>
          <cell r="P231">
            <v>5510920.8486011922</v>
          </cell>
          <cell r="Q231">
            <v>102.75546042430059</v>
          </cell>
          <cell r="R231">
            <v>100.30050593161199</v>
          </cell>
          <cell r="S231">
            <v>100.301</v>
          </cell>
          <cell r="T231">
            <v>4908920.8486011848</v>
          </cell>
          <cell r="U231">
            <v>4908920.8486011848</v>
          </cell>
          <cell r="V231">
            <v>0</v>
          </cell>
        </row>
        <row r="232">
          <cell r="A232" t="str">
            <v>FIX</v>
          </cell>
          <cell r="C232">
            <v>157061</v>
          </cell>
          <cell r="D232">
            <v>120</v>
          </cell>
          <cell r="E232">
            <v>38110</v>
          </cell>
          <cell r="F232">
            <v>38518</v>
          </cell>
          <cell r="G232">
            <v>200000000</v>
          </cell>
          <cell r="H232" t="str">
            <v>SEK</v>
          </cell>
          <cell r="I232">
            <v>1</v>
          </cell>
          <cell r="J232">
            <v>0.05</v>
          </cell>
          <cell r="K232">
            <v>2.4799999999999999E-2</v>
          </cell>
          <cell r="L232">
            <v>1</v>
          </cell>
          <cell r="M232" t="str">
            <v>30E/360</v>
          </cell>
          <cell r="N232">
            <v>4</v>
          </cell>
          <cell r="O232">
            <v>1</v>
          </cell>
          <cell r="P232">
            <v>5471332.4038088322</v>
          </cell>
          <cell r="Q232">
            <v>102.73566620190441</v>
          </cell>
          <cell r="R232">
            <v>100.30050593161199</v>
          </cell>
          <cell r="S232">
            <v>100.301</v>
          </cell>
          <cell r="T232">
            <v>4869332.4038088117</v>
          </cell>
          <cell r="U232">
            <v>4869332.4038088117</v>
          </cell>
          <cell r="V232">
            <v>0</v>
          </cell>
        </row>
        <row r="233">
          <cell r="A233" t="str">
            <v>FIX</v>
          </cell>
          <cell r="C233">
            <v>158317</v>
          </cell>
          <cell r="D233">
            <v>120</v>
          </cell>
          <cell r="E233">
            <v>38111</v>
          </cell>
          <cell r="F233">
            <v>38518</v>
          </cell>
          <cell r="G233">
            <v>300000000</v>
          </cell>
          <cell r="H233" t="str">
            <v>SEK</v>
          </cell>
          <cell r="I233">
            <v>1</v>
          </cell>
          <cell r="J233">
            <v>0.05</v>
          </cell>
          <cell r="K233">
            <v>2.5000000000000001E-2</v>
          </cell>
          <cell r="L233">
            <v>1</v>
          </cell>
          <cell r="M233" t="str">
            <v>30E/360</v>
          </cell>
          <cell r="N233">
            <v>4</v>
          </cell>
          <cell r="O233">
            <v>1</v>
          </cell>
          <cell r="P233">
            <v>8120255.1864624619</v>
          </cell>
          <cell r="Q233">
            <v>102.70675172882082</v>
          </cell>
          <cell r="R233">
            <v>100.29789719626167</v>
          </cell>
          <cell r="S233">
            <v>100.298</v>
          </cell>
          <cell r="T233">
            <v>7226255.1864624526</v>
          </cell>
          <cell r="U233">
            <v>7226255.1864624526</v>
          </cell>
          <cell r="V233">
            <v>0</v>
          </cell>
        </row>
        <row r="234">
          <cell r="A234" t="str">
            <v>FIX</v>
          </cell>
          <cell r="C234">
            <v>158319</v>
          </cell>
          <cell r="D234">
            <v>120</v>
          </cell>
          <cell r="E234">
            <v>38111</v>
          </cell>
          <cell r="F234">
            <v>38518</v>
          </cell>
          <cell r="G234">
            <v>300000000</v>
          </cell>
          <cell r="H234" t="str">
            <v>SEK</v>
          </cell>
          <cell r="I234">
            <v>1</v>
          </cell>
          <cell r="J234">
            <v>0.05</v>
          </cell>
          <cell r="K234">
            <v>2.5049999999999999E-2</v>
          </cell>
          <cell r="L234">
            <v>1</v>
          </cell>
          <cell r="M234" t="str">
            <v>30E/360</v>
          </cell>
          <cell r="N234">
            <v>4</v>
          </cell>
          <cell r="O234">
            <v>1</v>
          </cell>
          <cell r="P234">
            <v>8103521.4475665689</v>
          </cell>
          <cell r="Q234">
            <v>102.70117381585553</v>
          </cell>
          <cell r="R234">
            <v>100.29724503274123</v>
          </cell>
          <cell r="S234">
            <v>100.297</v>
          </cell>
          <cell r="T234">
            <v>7212521.4475665875</v>
          </cell>
          <cell r="U234">
            <v>7212521.4475665875</v>
          </cell>
          <cell r="V234">
            <v>0</v>
          </cell>
        </row>
        <row r="235">
          <cell r="A235" t="str">
            <v>FIX</v>
          </cell>
          <cell r="C235">
            <v>171800</v>
          </cell>
          <cell r="D235">
            <v>120</v>
          </cell>
          <cell r="E235">
            <v>38113</v>
          </cell>
          <cell r="F235">
            <v>38518</v>
          </cell>
          <cell r="G235">
            <v>100000000</v>
          </cell>
          <cell r="H235" t="str">
            <v>SEK</v>
          </cell>
          <cell r="I235">
            <v>1</v>
          </cell>
          <cell r="J235">
            <v>0.05</v>
          </cell>
          <cell r="K235">
            <v>2.5000000000000001E-2</v>
          </cell>
          <cell r="L235">
            <v>1</v>
          </cell>
          <cell r="M235" t="str">
            <v>30E/360</v>
          </cell>
          <cell r="N235">
            <v>4</v>
          </cell>
          <cell r="O235">
            <v>1</v>
          </cell>
          <cell r="P235">
            <v>2693672.181528911</v>
          </cell>
          <cell r="Q235">
            <v>102.69367218152891</v>
          </cell>
          <cell r="R235">
            <v>100.29789719626167</v>
          </cell>
          <cell r="S235">
            <v>100.298</v>
          </cell>
          <cell r="T235">
            <v>2395672.1815289087</v>
          </cell>
          <cell r="U235">
            <v>2395672.1815289087</v>
          </cell>
          <cell r="V235">
            <v>0</v>
          </cell>
        </row>
        <row r="236">
          <cell r="A236" t="str">
            <v>FIX</v>
          </cell>
          <cell r="C236">
            <v>173130</v>
          </cell>
          <cell r="D236">
            <v>120</v>
          </cell>
          <cell r="E236">
            <v>38114</v>
          </cell>
          <cell r="F236">
            <v>38518</v>
          </cell>
          <cell r="G236">
            <v>100000000</v>
          </cell>
          <cell r="H236" t="str">
            <v>SEK</v>
          </cell>
          <cell r="I236">
            <v>1</v>
          </cell>
          <cell r="J236">
            <v>0.05</v>
          </cell>
          <cell r="K236">
            <v>2.4899999999999999E-2</v>
          </cell>
          <cell r="L236">
            <v>1</v>
          </cell>
          <cell r="M236" t="str">
            <v>30E/360</v>
          </cell>
          <cell r="N236">
            <v>4</v>
          </cell>
          <cell r="O236">
            <v>1</v>
          </cell>
          <cell r="P236">
            <v>2698205.8730448633</v>
          </cell>
          <cell r="Q236">
            <v>102.69820587304486</v>
          </cell>
          <cell r="R236">
            <v>100.29920154768283</v>
          </cell>
          <cell r="S236">
            <v>100.29900000000001</v>
          </cell>
          <cell r="T236">
            <v>2399205.8730448489</v>
          </cell>
          <cell r="U236">
            <v>2399205.8730448489</v>
          </cell>
          <cell r="V236">
            <v>0</v>
          </cell>
        </row>
        <row r="237">
          <cell r="A237" t="str">
            <v>FIX</v>
          </cell>
          <cell r="C237">
            <v>174527</v>
          </cell>
          <cell r="D237">
            <v>120</v>
          </cell>
          <cell r="E237">
            <v>38117</v>
          </cell>
          <cell r="F237">
            <v>38518</v>
          </cell>
          <cell r="G237">
            <v>200000000</v>
          </cell>
          <cell r="H237" t="str">
            <v>SEK</v>
          </cell>
          <cell r="I237">
            <v>1</v>
          </cell>
          <cell r="J237">
            <v>0.05</v>
          </cell>
          <cell r="K237">
            <v>2.4750000000000001E-2</v>
          </cell>
          <cell r="L237">
            <v>1</v>
          </cell>
          <cell r="M237" t="str">
            <v>30E/360</v>
          </cell>
          <cell r="N237">
            <v>4</v>
          </cell>
          <cell r="O237">
            <v>1</v>
          </cell>
          <cell r="P237">
            <v>5389985.864279896</v>
          </cell>
          <cell r="Q237">
            <v>102.69499293213994</v>
          </cell>
          <cell r="R237">
            <v>100.30115813576748</v>
          </cell>
          <cell r="S237">
            <v>100.301</v>
          </cell>
          <cell r="T237">
            <v>4787985.8642798746</v>
          </cell>
          <cell r="U237">
            <v>4787985.8642798746</v>
          </cell>
          <cell r="V237">
            <v>0</v>
          </cell>
        </row>
        <row r="238">
          <cell r="A238" t="str">
            <v>FIX</v>
          </cell>
          <cell r="C238">
            <v>174537</v>
          </cell>
          <cell r="D238">
            <v>120</v>
          </cell>
          <cell r="E238">
            <v>38117</v>
          </cell>
          <cell r="F238">
            <v>38518</v>
          </cell>
          <cell r="G238">
            <v>200000000</v>
          </cell>
          <cell r="H238" t="str">
            <v>SEK</v>
          </cell>
          <cell r="I238">
            <v>1</v>
          </cell>
          <cell r="J238">
            <v>0.05</v>
          </cell>
          <cell r="K238">
            <v>2.4850000000000001E-2</v>
          </cell>
          <cell r="L238">
            <v>1</v>
          </cell>
          <cell r="M238" t="str">
            <v>30E/360</v>
          </cell>
          <cell r="N238">
            <v>4</v>
          </cell>
          <cell r="O238">
            <v>1</v>
          </cell>
          <cell r="P238">
            <v>5368003.4614768028</v>
          </cell>
          <cell r="Q238">
            <v>102.68400173073839</v>
          </cell>
          <cell r="R238">
            <v>100.29985373558384</v>
          </cell>
          <cell r="S238">
            <v>100.3</v>
          </cell>
          <cell r="T238">
            <v>4768003.4614767805</v>
          </cell>
          <cell r="U238">
            <v>4768003.4614767805</v>
          </cell>
          <cell r="V238">
            <v>0</v>
          </cell>
        </row>
        <row r="239">
          <cell r="A239" t="str">
            <v>FIX</v>
          </cell>
          <cell r="C239">
            <v>175668</v>
          </cell>
          <cell r="D239">
            <v>120</v>
          </cell>
          <cell r="E239">
            <v>38118</v>
          </cell>
          <cell r="F239">
            <v>38518</v>
          </cell>
          <cell r="G239">
            <v>500000000</v>
          </cell>
          <cell r="H239" t="str">
            <v>SEK</v>
          </cell>
          <cell r="I239">
            <v>1</v>
          </cell>
          <cell r="J239">
            <v>0.05</v>
          </cell>
          <cell r="K239">
            <v>2.4840000000000001E-2</v>
          </cell>
          <cell r="L239">
            <v>1</v>
          </cell>
          <cell r="M239" t="str">
            <v>30E/360</v>
          </cell>
          <cell r="N239">
            <v>4</v>
          </cell>
          <cell r="O239">
            <v>1</v>
          </cell>
          <cell r="P239">
            <v>13392592.332029521</v>
          </cell>
          <cell r="Q239">
            <v>102.6785184664059</v>
          </cell>
          <cell r="R239">
            <v>100.29998417413931</v>
          </cell>
          <cell r="S239">
            <v>100.3</v>
          </cell>
          <cell r="T239">
            <v>11892592.332029536</v>
          </cell>
          <cell r="U239">
            <v>11892592.332029536</v>
          </cell>
          <cell r="V239">
            <v>0</v>
          </cell>
        </row>
        <row r="240">
          <cell r="A240" t="str">
            <v>FIX</v>
          </cell>
          <cell r="C240">
            <v>176600</v>
          </cell>
          <cell r="D240">
            <v>120</v>
          </cell>
          <cell r="E240">
            <v>38119</v>
          </cell>
          <cell r="F240">
            <v>38518</v>
          </cell>
          <cell r="G240">
            <v>200000000</v>
          </cell>
          <cell r="H240" t="str">
            <v>SEK</v>
          </cell>
          <cell r="I240">
            <v>1</v>
          </cell>
          <cell r="J240">
            <v>0.05</v>
          </cell>
          <cell r="K240">
            <v>2.5350000000000001E-2</v>
          </cell>
          <cell r="L240">
            <v>1</v>
          </cell>
          <cell r="M240" t="str">
            <v>30E/360</v>
          </cell>
          <cell r="N240">
            <v>4</v>
          </cell>
          <cell r="O240">
            <v>1</v>
          </cell>
          <cell r="P240">
            <v>5232407.7010769248</v>
          </cell>
          <cell r="Q240">
            <v>102.61620385053847</v>
          </cell>
          <cell r="R240">
            <v>100.29333222227069</v>
          </cell>
          <cell r="S240">
            <v>100.29300000000001</v>
          </cell>
          <cell r="T240">
            <v>4646407.7010769248</v>
          </cell>
          <cell r="U240">
            <v>4646407.7010769248</v>
          </cell>
          <cell r="V240">
            <v>0</v>
          </cell>
        </row>
        <row r="241">
          <cell r="A241" t="str">
            <v>FIX</v>
          </cell>
          <cell r="C241">
            <v>178123</v>
          </cell>
          <cell r="D241">
            <v>120</v>
          </cell>
          <cell r="E241">
            <v>38120</v>
          </cell>
          <cell r="F241">
            <v>38518</v>
          </cell>
          <cell r="G241">
            <v>100000000</v>
          </cell>
          <cell r="H241" t="str">
            <v>SEK</v>
          </cell>
          <cell r="I241">
            <v>1</v>
          </cell>
          <cell r="J241">
            <v>0.05</v>
          </cell>
          <cell r="K241">
            <v>2.5499999999999998E-2</v>
          </cell>
          <cell r="L241">
            <v>1</v>
          </cell>
          <cell r="M241" t="str">
            <v>30E/360</v>
          </cell>
          <cell r="N241">
            <v>4</v>
          </cell>
          <cell r="O241">
            <v>1</v>
          </cell>
          <cell r="P241">
            <v>2593428.267179057</v>
          </cell>
          <cell r="Q241">
            <v>102.59342826717905</v>
          </cell>
          <cell r="R241">
            <v>100.29137592673355</v>
          </cell>
          <cell r="S241">
            <v>100.291</v>
          </cell>
          <cell r="T241">
            <v>2302428.2671790528</v>
          </cell>
          <cell r="U241">
            <v>2302428.2671790528</v>
          </cell>
          <cell r="V241">
            <v>0</v>
          </cell>
        </row>
        <row r="242">
          <cell r="A242" t="str">
            <v>FIX</v>
          </cell>
          <cell r="C242">
            <v>178148</v>
          </cell>
          <cell r="D242">
            <v>120</v>
          </cell>
          <cell r="E242">
            <v>38120</v>
          </cell>
          <cell r="F242">
            <v>38518</v>
          </cell>
          <cell r="G242">
            <v>100000000</v>
          </cell>
          <cell r="H242" t="str">
            <v>SEK</v>
          </cell>
          <cell r="I242">
            <v>1</v>
          </cell>
          <cell r="J242">
            <v>0.05</v>
          </cell>
          <cell r="K242">
            <v>2.5499999999999998E-2</v>
          </cell>
          <cell r="L242">
            <v>1</v>
          </cell>
          <cell r="M242" t="str">
            <v>30E/360</v>
          </cell>
          <cell r="N242">
            <v>4</v>
          </cell>
          <cell r="O242">
            <v>1</v>
          </cell>
          <cell r="P242">
            <v>2593428.267179057</v>
          </cell>
          <cell r="Q242">
            <v>102.59342826717905</v>
          </cell>
          <cell r="R242">
            <v>100.29137592673355</v>
          </cell>
          <cell r="S242">
            <v>100.291</v>
          </cell>
          <cell r="T242">
            <v>2302428.2671790528</v>
          </cell>
          <cell r="U242">
            <v>2302428.2671790528</v>
          </cell>
          <cell r="V242">
            <v>0</v>
          </cell>
        </row>
        <row r="243">
          <cell r="A243" t="str">
            <v>FIX</v>
          </cell>
          <cell r="C243">
            <v>179217</v>
          </cell>
          <cell r="D243">
            <v>120</v>
          </cell>
          <cell r="E243">
            <v>38121</v>
          </cell>
          <cell r="F243">
            <v>38518</v>
          </cell>
          <cell r="G243">
            <v>100000000</v>
          </cell>
          <cell r="H243" t="str">
            <v>SEK</v>
          </cell>
          <cell r="I243">
            <v>1</v>
          </cell>
          <cell r="J243">
            <v>0.05</v>
          </cell>
          <cell r="K243">
            <v>2.5499999999999998E-2</v>
          </cell>
          <cell r="L243">
            <v>1</v>
          </cell>
          <cell r="M243" t="str">
            <v>30E/360</v>
          </cell>
          <cell r="N243">
            <v>4</v>
          </cell>
          <cell r="O243">
            <v>1</v>
          </cell>
          <cell r="P243">
            <v>2587034.205400601</v>
          </cell>
          <cell r="Q243">
            <v>102.58703420540061</v>
          </cell>
          <cell r="R243">
            <v>100.29137592673355</v>
          </cell>
          <cell r="S243">
            <v>100.291</v>
          </cell>
          <cell r="T243">
            <v>2296034.2054006164</v>
          </cell>
          <cell r="U243">
            <v>2296034.2054006164</v>
          </cell>
          <cell r="V243">
            <v>0</v>
          </cell>
        </row>
        <row r="244">
          <cell r="A244" t="str">
            <v>FIX</v>
          </cell>
          <cell r="C244">
            <v>180319</v>
          </cell>
          <cell r="D244">
            <v>120</v>
          </cell>
          <cell r="E244">
            <v>38124</v>
          </cell>
          <cell r="F244">
            <v>38518</v>
          </cell>
          <cell r="G244">
            <v>100000000</v>
          </cell>
          <cell r="H244" t="str">
            <v>SEK</v>
          </cell>
          <cell r="I244">
            <v>1</v>
          </cell>
          <cell r="J244">
            <v>0.05</v>
          </cell>
          <cell r="K244">
            <v>2.555E-2</v>
          </cell>
          <cell r="L244">
            <v>1</v>
          </cell>
          <cell r="M244" t="str">
            <v>30E/360</v>
          </cell>
          <cell r="N244">
            <v>4</v>
          </cell>
          <cell r="O244">
            <v>1</v>
          </cell>
          <cell r="P244">
            <v>2562466.6087796092</v>
          </cell>
          <cell r="Q244">
            <v>102.56246660877962</v>
          </cell>
          <cell r="R244">
            <v>100.29072384447171</v>
          </cell>
          <cell r="S244">
            <v>100.291</v>
          </cell>
          <cell r="T244">
            <v>2271466.608779619</v>
          </cell>
          <cell r="U244">
            <v>2271466.608779619</v>
          </cell>
          <cell r="V244">
            <v>0</v>
          </cell>
        </row>
        <row r="245">
          <cell r="A245" t="str">
            <v>FIX</v>
          </cell>
          <cell r="C245">
            <v>200861</v>
          </cell>
          <cell r="D245">
            <v>120</v>
          </cell>
          <cell r="E245">
            <v>38135</v>
          </cell>
          <cell r="F245">
            <v>38518</v>
          </cell>
          <cell r="G245">
            <v>200000000</v>
          </cell>
          <cell r="H245" t="str">
            <v>SEK</v>
          </cell>
          <cell r="I245">
            <v>1</v>
          </cell>
          <cell r="J245">
            <v>0.05</v>
          </cell>
          <cell r="K245">
            <v>2.555E-2</v>
          </cell>
          <cell r="L245">
            <v>1</v>
          </cell>
          <cell r="M245" t="str">
            <v>30E/360</v>
          </cell>
          <cell r="N245">
            <v>4</v>
          </cell>
          <cell r="O245">
            <v>1</v>
          </cell>
          <cell r="P245">
            <v>4984678.9672515988</v>
          </cell>
          <cell r="Q245">
            <v>102.49233948362578</v>
          </cell>
          <cell r="R245">
            <v>100.29072384447171</v>
          </cell>
          <cell r="S245">
            <v>100.291</v>
          </cell>
          <cell r="T245">
            <v>4402678.9672515746</v>
          </cell>
          <cell r="U245">
            <v>4402678.9672515746</v>
          </cell>
          <cell r="V245">
            <v>0</v>
          </cell>
        </row>
        <row r="246">
          <cell r="A246" t="str">
            <v>FIX</v>
          </cell>
          <cell r="C246">
            <v>203360</v>
          </cell>
          <cell r="D246">
            <v>120</v>
          </cell>
          <cell r="E246">
            <v>38140</v>
          </cell>
          <cell r="F246">
            <v>38518</v>
          </cell>
          <cell r="G246">
            <v>100000000</v>
          </cell>
          <cell r="H246" t="str">
            <v>SEK</v>
          </cell>
          <cell r="I246">
            <v>1</v>
          </cell>
          <cell r="J246">
            <v>0.05</v>
          </cell>
          <cell r="K246">
            <v>2.5100000000000001E-2</v>
          </cell>
          <cell r="L246">
            <v>1</v>
          </cell>
          <cell r="M246" t="str">
            <v>30E/360</v>
          </cell>
          <cell r="N246">
            <v>4</v>
          </cell>
          <cell r="O246">
            <v>1</v>
          </cell>
          <cell r="P246">
            <v>2513459.3758134693</v>
          </cell>
          <cell r="Q246">
            <v>102.51345937581347</v>
          </cell>
          <cell r="R246">
            <v>100.29659287734732</v>
          </cell>
          <cell r="S246">
            <v>100.297</v>
          </cell>
          <cell r="T246">
            <v>2216459.3758134716</v>
          </cell>
          <cell r="U246">
            <v>2216459.3758134716</v>
          </cell>
          <cell r="V246">
            <v>0</v>
          </cell>
        </row>
        <row r="247">
          <cell r="A247" t="str">
            <v>FIX</v>
          </cell>
          <cell r="C247">
            <v>205280</v>
          </cell>
          <cell r="D247">
            <v>120</v>
          </cell>
          <cell r="E247">
            <v>38141</v>
          </cell>
          <cell r="F247">
            <v>38518</v>
          </cell>
          <cell r="G247">
            <v>100000000</v>
          </cell>
          <cell r="H247" t="str">
            <v>SEK</v>
          </cell>
          <cell r="I247">
            <v>1</v>
          </cell>
          <cell r="J247">
            <v>0.05</v>
          </cell>
          <cell r="K247">
            <v>2.5100000000000001E-2</v>
          </cell>
          <cell r="L247">
            <v>1</v>
          </cell>
          <cell r="M247" t="str">
            <v>30E/360</v>
          </cell>
          <cell r="N247">
            <v>4</v>
          </cell>
          <cell r="O247">
            <v>1</v>
          </cell>
          <cell r="P247">
            <v>2506961.8547575176</v>
          </cell>
          <cell r="Q247">
            <v>102.50696185475751</v>
          </cell>
          <cell r="R247">
            <v>100.29659287734732</v>
          </cell>
          <cell r="S247">
            <v>100.297</v>
          </cell>
          <cell r="T247">
            <v>2209961.8547575092</v>
          </cell>
          <cell r="U247">
            <v>2209961.8547575092</v>
          </cell>
          <cell r="V247">
            <v>0</v>
          </cell>
        </row>
        <row r="248">
          <cell r="A248" t="str">
            <v>FIX</v>
          </cell>
          <cell r="C248">
            <v>221269</v>
          </cell>
          <cell r="D248">
            <v>120</v>
          </cell>
          <cell r="E248">
            <v>38147</v>
          </cell>
          <cell r="F248">
            <v>38518</v>
          </cell>
          <cell r="G248">
            <v>100000000</v>
          </cell>
          <cell r="H248" t="str">
            <v>SEK</v>
          </cell>
          <cell r="I248">
            <v>1</v>
          </cell>
          <cell r="J248">
            <v>0.05</v>
          </cell>
          <cell r="K248">
            <v>2.5350000000000001E-2</v>
          </cell>
          <cell r="L248">
            <v>1</v>
          </cell>
          <cell r="M248" t="str">
            <v>30E/360</v>
          </cell>
          <cell r="N248">
            <v>4</v>
          </cell>
          <cell r="O248">
            <v>1</v>
          </cell>
          <cell r="P248">
            <v>2442587.2474104911</v>
          </cell>
          <cell r="Q248">
            <v>102.44258724741049</v>
          </cell>
          <cell r="R248">
            <v>100.29333222227069</v>
          </cell>
          <cell r="S248">
            <v>100.29300000000001</v>
          </cell>
          <cell r="T248">
            <v>2149587.2474104799</v>
          </cell>
          <cell r="U248">
            <v>2149587.2474104799</v>
          </cell>
          <cell r="V248">
            <v>0</v>
          </cell>
        </row>
        <row r="249">
          <cell r="A249" t="str">
            <v>FIX</v>
          </cell>
          <cell r="C249">
            <v>223094</v>
          </cell>
          <cell r="D249">
            <v>120</v>
          </cell>
          <cell r="E249">
            <v>38149</v>
          </cell>
          <cell r="F249">
            <v>38518</v>
          </cell>
          <cell r="G249">
            <v>100000000</v>
          </cell>
          <cell r="H249" t="str">
            <v>SEK</v>
          </cell>
          <cell r="I249">
            <v>1</v>
          </cell>
          <cell r="J249">
            <v>0.05</v>
          </cell>
          <cell r="K249">
            <v>2.5100000000000001E-2</v>
          </cell>
          <cell r="L249">
            <v>1</v>
          </cell>
          <cell r="M249" t="str">
            <v>30E/360</v>
          </cell>
          <cell r="N249">
            <v>4</v>
          </cell>
          <cell r="O249">
            <v>1</v>
          </cell>
          <cell r="P249">
            <v>2455000.0132109076</v>
          </cell>
          <cell r="Q249">
            <v>102.45500001321091</v>
          </cell>
          <cell r="R249">
            <v>100.29659287734732</v>
          </cell>
          <cell r="S249">
            <v>100.297</v>
          </cell>
          <cell r="T249">
            <v>2158000.0132109094</v>
          </cell>
          <cell r="U249">
            <v>2158000.0132109094</v>
          </cell>
          <cell r="V249">
            <v>0</v>
          </cell>
        </row>
        <row r="250">
          <cell r="A250" t="str">
            <v>FIX</v>
          </cell>
          <cell r="C250">
            <v>223102</v>
          </cell>
          <cell r="D250">
            <v>120</v>
          </cell>
          <cell r="E250">
            <v>38148</v>
          </cell>
          <cell r="F250">
            <v>38518</v>
          </cell>
          <cell r="G250">
            <v>-300000000</v>
          </cell>
          <cell r="H250" t="str">
            <v>SEK</v>
          </cell>
          <cell r="I250">
            <v>1</v>
          </cell>
          <cell r="J250">
            <v>0.05</v>
          </cell>
          <cell r="K250">
            <v>2.545E-2</v>
          </cell>
          <cell r="L250">
            <v>1</v>
          </cell>
          <cell r="M250" t="str">
            <v>30E/360</v>
          </cell>
          <cell r="N250">
            <v>4</v>
          </cell>
          <cell r="O250">
            <v>1</v>
          </cell>
          <cell r="P250">
            <v>-7278108.2090441585</v>
          </cell>
          <cell r="Q250">
            <v>102.4260360696814</v>
          </cell>
          <cell r="R250">
            <v>100.29202801712054</v>
          </cell>
          <cell r="S250">
            <v>100.292</v>
          </cell>
          <cell r="T250">
            <v>-6402108.2090442004</v>
          </cell>
          <cell r="U250">
            <v>-6402108.2090442004</v>
          </cell>
          <cell r="V250">
            <v>0</v>
          </cell>
        </row>
        <row r="251">
          <cell r="A251" t="str">
            <v>FIX</v>
          </cell>
          <cell r="C251">
            <v>223103</v>
          </cell>
          <cell r="D251">
            <v>120</v>
          </cell>
          <cell r="E251">
            <v>38148</v>
          </cell>
          <cell r="F251">
            <v>38518</v>
          </cell>
          <cell r="G251">
            <v>-200000000</v>
          </cell>
          <cell r="H251" t="str">
            <v>SEK</v>
          </cell>
          <cell r="I251">
            <v>1</v>
          </cell>
          <cell r="J251">
            <v>0.05</v>
          </cell>
          <cell r="K251">
            <v>2.545E-2</v>
          </cell>
          <cell r="L251">
            <v>1</v>
          </cell>
          <cell r="M251" t="str">
            <v>30E/360</v>
          </cell>
          <cell r="N251">
            <v>4</v>
          </cell>
          <cell r="O251">
            <v>1</v>
          </cell>
          <cell r="P251">
            <v>-4852072.1393627822</v>
          </cell>
          <cell r="Q251">
            <v>102.4260360696814</v>
          </cell>
          <cell r="R251">
            <v>100.29202801712054</v>
          </cell>
          <cell r="S251">
            <v>100.292</v>
          </cell>
          <cell r="T251">
            <v>-4268072.1393627999</v>
          </cell>
          <cell r="U251">
            <v>-4268072.1393627999</v>
          </cell>
          <cell r="V251">
            <v>0</v>
          </cell>
        </row>
        <row r="252">
          <cell r="A252" t="str">
            <v>FIX</v>
          </cell>
          <cell r="C252">
            <v>329856</v>
          </cell>
          <cell r="D252">
            <v>120</v>
          </cell>
          <cell r="E252">
            <v>38222</v>
          </cell>
          <cell r="F252">
            <v>38518</v>
          </cell>
          <cell r="G252">
            <v>-500000000</v>
          </cell>
          <cell r="H252" t="str">
            <v>SEK</v>
          </cell>
          <cell r="I252">
            <v>1</v>
          </cell>
          <cell r="J252">
            <v>0.05</v>
          </cell>
          <cell r="K252">
            <v>2.3599999999999999E-2</v>
          </cell>
          <cell r="L252">
            <v>1</v>
          </cell>
          <cell r="M252" t="str">
            <v>30E/360</v>
          </cell>
          <cell r="N252">
            <v>4</v>
          </cell>
          <cell r="O252">
            <v>1</v>
          </cell>
          <cell r="P252">
            <v>-10416870.784096897</v>
          </cell>
          <cell r="Q252">
            <v>102.08337415681937</v>
          </cell>
          <cell r="R252">
            <v>100.31616107482925</v>
          </cell>
          <cell r="S252">
            <v>100.316</v>
          </cell>
          <cell r="T252">
            <v>-8836870.7840968613</v>
          </cell>
          <cell r="U252">
            <v>-8836870.7840968613</v>
          </cell>
          <cell r="V252">
            <v>0</v>
          </cell>
        </row>
        <row r="253">
          <cell r="A253" t="str">
            <v>FIX</v>
          </cell>
          <cell r="C253">
            <v>354218</v>
          </cell>
          <cell r="D253">
            <v>120</v>
          </cell>
          <cell r="E253">
            <v>38240</v>
          </cell>
          <cell r="F253">
            <v>38518</v>
          </cell>
          <cell r="G253">
            <v>-350000000</v>
          </cell>
          <cell r="H253" t="str">
            <v>SEK</v>
          </cell>
          <cell r="I253">
            <v>1</v>
          </cell>
          <cell r="J253">
            <v>0.05</v>
          </cell>
          <cell r="K253">
            <v>2.4400000000000002E-2</v>
          </cell>
          <cell r="L253">
            <v>1</v>
          </cell>
          <cell r="M253" t="str">
            <v>30E/360</v>
          </cell>
          <cell r="N253">
            <v>4</v>
          </cell>
          <cell r="O253">
            <v>1</v>
          </cell>
          <cell r="P253">
            <v>-6643600.2639082074</v>
          </cell>
          <cell r="Q253">
            <v>101.89817150397377</v>
          </cell>
          <cell r="R253">
            <v>100.30572379243308</v>
          </cell>
          <cell r="S253">
            <v>100.306</v>
          </cell>
          <cell r="T253">
            <v>-5572600.2639082065</v>
          </cell>
          <cell r="U253">
            <v>-5572600.2639082065</v>
          </cell>
          <cell r="V253">
            <v>0</v>
          </cell>
        </row>
        <row r="254">
          <cell r="A254" t="str">
            <v>FIX</v>
          </cell>
          <cell r="C254">
            <v>375980</v>
          </cell>
          <cell r="D254">
            <v>120</v>
          </cell>
          <cell r="E254">
            <v>38257</v>
          </cell>
          <cell r="F254">
            <v>38518</v>
          </cell>
          <cell r="G254">
            <v>-1000000000</v>
          </cell>
          <cell r="H254" t="str">
            <v>SEK</v>
          </cell>
          <cell r="I254">
            <v>1</v>
          </cell>
          <cell r="J254">
            <v>0.05</v>
          </cell>
          <cell r="K254">
            <v>2.4150000000000001E-2</v>
          </cell>
          <cell r="L254">
            <v>1</v>
          </cell>
          <cell r="M254" t="str">
            <v>30E/360</v>
          </cell>
          <cell r="N254">
            <v>4</v>
          </cell>
          <cell r="O254">
            <v>1</v>
          </cell>
          <cell r="P254">
            <v>-17969634.304278612</v>
          </cell>
          <cell r="Q254">
            <v>101.79696343042787</v>
          </cell>
          <cell r="R254">
            <v>100.30898521961826</v>
          </cell>
          <cell r="S254">
            <v>100.309</v>
          </cell>
          <cell r="T254">
            <v>-14879634.304278681</v>
          </cell>
          <cell r="U254">
            <v>-14879634.304278681</v>
          </cell>
          <cell r="V254">
            <v>0</v>
          </cell>
        </row>
        <row r="255">
          <cell r="A255" t="str">
            <v>FIX</v>
          </cell>
          <cell r="C255">
            <v>389978</v>
          </cell>
          <cell r="D255">
            <v>120</v>
          </cell>
          <cell r="E255">
            <v>38261</v>
          </cell>
          <cell r="F255">
            <v>38518</v>
          </cell>
          <cell r="G255">
            <v>-500000000</v>
          </cell>
          <cell r="H255" t="str">
            <v>SEK</v>
          </cell>
          <cell r="I255">
            <v>1</v>
          </cell>
          <cell r="J255">
            <v>0.05</v>
          </cell>
          <cell r="K255">
            <v>2.41E-2</v>
          </cell>
          <cell r="L255">
            <v>1</v>
          </cell>
          <cell r="M255" t="str">
            <v>30E/360</v>
          </cell>
          <cell r="N255">
            <v>4</v>
          </cell>
          <cell r="O255">
            <v>1</v>
          </cell>
          <cell r="P255">
            <v>-8861103.7061598897</v>
          </cell>
          <cell r="Q255">
            <v>101.77222074123198</v>
          </cell>
          <cell r="R255">
            <v>100.30963752944254</v>
          </cell>
          <cell r="S255">
            <v>100.31</v>
          </cell>
          <cell r="T255">
            <v>-7311103.7061598692</v>
          </cell>
          <cell r="U255">
            <v>-7311103.7061598692</v>
          </cell>
          <cell r="V255">
            <v>0</v>
          </cell>
        </row>
        <row r="256">
          <cell r="A256" t="str">
            <v>FIX</v>
          </cell>
          <cell r="C256">
            <v>418621</v>
          </cell>
          <cell r="D256">
            <v>120</v>
          </cell>
          <cell r="E256">
            <v>38281</v>
          </cell>
          <cell r="F256">
            <v>38518</v>
          </cell>
          <cell r="G256">
            <v>-500000000</v>
          </cell>
          <cell r="H256" t="str">
            <v>SEK</v>
          </cell>
          <cell r="I256">
            <v>1</v>
          </cell>
          <cell r="J256">
            <v>0.05</v>
          </cell>
          <cell r="K256">
            <v>2.3550000000000001E-2</v>
          </cell>
          <cell r="L256">
            <v>1</v>
          </cell>
          <cell r="M256" t="str">
            <v>30E/360</v>
          </cell>
          <cell r="N256">
            <v>4</v>
          </cell>
          <cell r="O256">
            <v>1</v>
          </cell>
          <cell r="P256">
            <v>-8334725.5634376407</v>
          </cell>
          <cell r="Q256">
            <v>101.66694511268753</v>
          </cell>
          <cell r="R256">
            <v>100.31681347408566</v>
          </cell>
          <cell r="S256">
            <v>100.31699999999999</v>
          </cell>
          <cell r="T256">
            <v>-6749725.5634376779</v>
          </cell>
          <cell r="U256">
            <v>-6749725.5634376779</v>
          </cell>
          <cell r="V256">
            <v>0</v>
          </cell>
        </row>
        <row r="257">
          <cell r="A257" t="str">
            <v>FIX</v>
          </cell>
          <cell r="C257">
            <v>443441</v>
          </cell>
          <cell r="D257">
            <v>120</v>
          </cell>
          <cell r="E257">
            <v>38301</v>
          </cell>
          <cell r="F257">
            <v>38518</v>
          </cell>
          <cell r="G257">
            <v>-66000000</v>
          </cell>
          <cell r="H257" t="str">
            <v>SEK</v>
          </cell>
          <cell r="I257">
            <v>1</v>
          </cell>
          <cell r="J257">
            <v>0.05</v>
          </cell>
          <cell r="K257">
            <v>2.3300000000000001E-2</v>
          </cell>
          <cell r="L257">
            <v>1</v>
          </cell>
          <cell r="M257" t="str">
            <v>30E/360</v>
          </cell>
          <cell r="N257">
            <v>4</v>
          </cell>
          <cell r="O257">
            <v>1</v>
          </cell>
          <cell r="P257">
            <v>-1019739.3207117394</v>
          </cell>
          <cell r="Q257">
            <v>101.54505957683598</v>
          </cell>
          <cell r="R257">
            <v>100.3200755923373</v>
          </cell>
          <cell r="S257">
            <v>100.32</v>
          </cell>
          <cell r="T257">
            <v>-808539.3207117524</v>
          </cell>
          <cell r="U257">
            <v>-808539.3207117524</v>
          </cell>
          <cell r="V257">
            <v>0</v>
          </cell>
        </row>
        <row r="258">
          <cell r="A258" t="str">
            <v>FIX</v>
          </cell>
          <cell r="C258">
            <v>463151</v>
          </cell>
          <cell r="D258">
            <v>120</v>
          </cell>
          <cell r="E258">
            <v>38314</v>
          </cell>
          <cell r="F258">
            <v>38518</v>
          </cell>
          <cell r="G258">
            <v>-500000000</v>
          </cell>
          <cell r="H258" t="str">
            <v>SEK</v>
          </cell>
          <cell r="I258">
            <v>1</v>
          </cell>
          <cell r="J258">
            <v>0.05</v>
          </cell>
          <cell r="K258">
            <v>2.2700000000000001E-2</v>
          </cell>
          <cell r="L258">
            <v>1</v>
          </cell>
          <cell r="M258" t="str">
            <v>30E/360</v>
          </cell>
          <cell r="N258">
            <v>4</v>
          </cell>
          <cell r="O258">
            <v>1</v>
          </cell>
          <cell r="P258">
            <v>-7424839.2070067525</v>
          </cell>
          <cell r="Q258">
            <v>101.48496784140134</v>
          </cell>
          <cell r="R258">
            <v>100.32790550562778</v>
          </cell>
          <cell r="S258">
            <v>100.328</v>
          </cell>
          <cell r="T258">
            <v>-5784839.2070066985</v>
          </cell>
          <cell r="U258">
            <v>-5784839.2070066985</v>
          </cell>
          <cell r="V258">
            <v>0</v>
          </cell>
        </row>
        <row r="259">
          <cell r="A259" t="str">
            <v>FIX</v>
          </cell>
          <cell r="C259">
            <v>463115</v>
          </cell>
          <cell r="D259">
            <v>121</v>
          </cell>
          <cell r="E259">
            <v>38314</v>
          </cell>
          <cell r="F259">
            <v>39387</v>
          </cell>
          <cell r="G259">
            <v>500000000</v>
          </cell>
          <cell r="H259" t="str">
            <v>SEK</v>
          </cell>
          <cell r="I259">
            <v>1</v>
          </cell>
          <cell r="J259">
            <v>0.04</v>
          </cell>
          <cell r="K259">
            <v>3.1649999999999998E-2</v>
          </cell>
          <cell r="L259">
            <v>1</v>
          </cell>
          <cell r="M259" t="str">
            <v>30E/360</v>
          </cell>
          <cell r="N259">
            <v>4</v>
          </cell>
          <cell r="O259">
            <v>1</v>
          </cell>
          <cell r="P259">
            <v>11525305.48782593</v>
          </cell>
          <cell r="Q259">
            <v>102.30506109756519</v>
          </cell>
          <cell r="R259">
            <v>101.96367208369769</v>
          </cell>
          <cell r="S259">
            <v>101.964</v>
          </cell>
          <cell r="T259">
            <v>1705305.4878259387</v>
          </cell>
          <cell r="U259">
            <v>1705305.4878259387</v>
          </cell>
          <cell r="V259">
            <v>0</v>
          </cell>
        </row>
        <row r="260">
          <cell r="A260" t="str">
            <v>FIX</v>
          </cell>
          <cell r="C260">
            <v>463117</v>
          </cell>
          <cell r="D260">
            <v>121</v>
          </cell>
          <cell r="E260">
            <v>38314</v>
          </cell>
          <cell r="F260">
            <v>39387</v>
          </cell>
          <cell r="G260">
            <v>400000000</v>
          </cell>
          <cell r="H260" t="str">
            <v>SEK</v>
          </cell>
          <cell r="I260">
            <v>1</v>
          </cell>
          <cell r="J260">
            <v>0.04</v>
          </cell>
          <cell r="K260">
            <v>3.175E-2</v>
          </cell>
          <cell r="L260">
            <v>1</v>
          </cell>
          <cell r="M260" t="str">
            <v>30E/360</v>
          </cell>
          <cell r="N260">
            <v>4</v>
          </cell>
          <cell r="O260">
            <v>1</v>
          </cell>
          <cell r="P260">
            <v>9107883.7479038835</v>
          </cell>
          <cell r="Q260">
            <v>102.27697093697596</v>
          </cell>
          <cell r="R260">
            <v>101.93959068094297</v>
          </cell>
          <cell r="S260">
            <v>101.94</v>
          </cell>
          <cell r="T260">
            <v>1347883.7479038362</v>
          </cell>
          <cell r="U260">
            <v>1347883.7479038362</v>
          </cell>
          <cell r="V260">
            <v>0</v>
          </cell>
        </row>
        <row r="261">
          <cell r="A261" t="str">
            <v>FIX</v>
          </cell>
          <cell r="C261">
            <v>463123</v>
          </cell>
          <cell r="D261">
            <v>121</v>
          </cell>
          <cell r="E261">
            <v>38314</v>
          </cell>
          <cell r="F261">
            <v>39387</v>
          </cell>
          <cell r="G261">
            <v>300000000</v>
          </cell>
          <cell r="H261" t="str">
            <v>SEK</v>
          </cell>
          <cell r="I261">
            <v>1</v>
          </cell>
          <cell r="J261">
            <v>0.04</v>
          </cell>
          <cell r="K261">
            <v>3.1600000000000003E-2</v>
          </cell>
          <cell r="L261">
            <v>1</v>
          </cell>
          <cell r="M261" t="str">
            <v>30E/360</v>
          </cell>
          <cell r="N261">
            <v>4</v>
          </cell>
          <cell r="O261">
            <v>1</v>
          </cell>
          <cell r="P261">
            <v>6957330.446207583</v>
          </cell>
          <cell r="Q261">
            <v>102.31911014873587</v>
          </cell>
          <cell r="R261">
            <v>101.97571581735673</v>
          </cell>
          <cell r="S261">
            <v>101.976</v>
          </cell>
          <cell r="T261">
            <v>1029330.4462076236</v>
          </cell>
          <cell r="U261">
            <v>1029330.4462076236</v>
          </cell>
          <cell r="V261">
            <v>0</v>
          </cell>
        </row>
        <row r="262">
          <cell r="A262" t="str">
            <v>FIX</v>
          </cell>
          <cell r="C262">
            <v>463127</v>
          </cell>
          <cell r="D262">
            <v>121</v>
          </cell>
          <cell r="E262">
            <v>38314</v>
          </cell>
          <cell r="F262">
            <v>39387</v>
          </cell>
          <cell r="G262">
            <v>700000000</v>
          </cell>
          <cell r="H262" t="str">
            <v>SEK</v>
          </cell>
          <cell r="I262">
            <v>1</v>
          </cell>
          <cell r="J262">
            <v>0.04</v>
          </cell>
          <cell r="K262">
            <v>3.1800000000000002E-2</v>
          </cell>
          <cell r="L262">
            <v>1</v>
          </cell>
          <cell r="M262" t="str">
            <v>30E/360</v>
          </cell>
          <cell r="N262">
            <v>4</v>
          </cell>
          <cell r="O262">
            <v>1</v>
          </cell>
          <cell r="P262">
            <v>15840508.784089208</v>
          </cell>
          <cell r="Q262">
            <v>102.26292982629845</v>
          </cell>
          <cell r="R262">
            <v>101.92755301096972</v>
          </cell>
          <cell r="S262">
            <v>101.928</v>
          </cell>
          <cell r="T262">
            <v>2344508.7840891429</v>
          </cell>
          <cell r="U262">
            <v>2344508.7840891429</v>
          </cell>
          <cell r="V262">
            <v>0</v>
          </cell>
        </row>
        <row r="263">
          <cell r="A263" t="str">
            <v>FIX</v>
          </cell>
          <cell r="C263">
            <v>463131</v>
          </cell>
          <cell r="D263">
            <v>121</v>
          </cell>
          <cell r="E263">
            <v>38314</v>
          </cell>
          <cell r="F263">
            <v>39387</v>
          </cell>
          <cell r="G263">
            <v>350000000</v>
          </cell>
          <cell r="H263" t="str">
            <v>SEK</v>
          </cell>
          <cell r="I263">
            <v>1</v>
          </cell>
          <cell r="J263">
            <v>0.04</v>
          </cell>
          <cell r="K263">
            <v>3.1699999999999999E-2</v>
          </cell>
          <cell r="L263">
            <v>1</v>
          </cell>
          <cell r="M263" t="str">
            <v>30E/360</v>
          </cell>
          <cell r="N263">
            <v>4</v>
          </cell>
          <cell r="O263">
            <v>1</v>
          </cell>
          <cell r="P263">
            <v>8018551.4284926653</v>
          </cell>
          <cell r="Q263">
            <v>102.29101469385503</v>
          </cell>
          <cell r="R263">
            <v>101.95163037170602</v>
          </cell>
          <cell r="S263">
            <v>101.952</v>
          </cell>
          <cell r="T263">
            <v>1186551.4284926206</v>
          </cell>
          <cell r="U263">
            <v>1186551.4284926206</v>
          </cell>
          <cell r="V263">
            <v>0</v>
          </cell>
        </row>
        <row r="264">
          <cell r="A264" t="str">
            <v>FIX</v>
          </cell>
          <cell r="C264">
            <v>463138</v>
          </cell>
          <cell r="D264">
            <v>121</v>
          </cell>
          <cell r="E264">
            <v>38314</v>
          </cell>
          <cell r="F264">
            <v>39387</v>
          </cell>
          <cell r="G264">
            <v>350000000</v>
          </cell>
          <cell r="H264" t="str">
            <v>SEK</v>
          </cell>
          <cell r="I264">
            <v>1</v>
          </cell>
          <cell r="J264">
            <v>0.04</v>
          </cell>
          <cell r="K264">
            <v>3.1600000000000003E-2</v>
          </cell>
          <cell r="L264">
            <v>1</v>
          </cell>
          <cell r="M264" t="str">
            <v>30E/360</v>
          </cell>
          <cell r="N264">
            <v>4</v>
          </cell>
          <cell r="O264">
            <v>1</v>
          </cell>
          <cell r="P264">
            <v>8116885.5205755234</v>
          </cell>
          <cell r="Q264">
            <v>102.31911014873587</v>
          </cell>
          <cell r="R264">
            <v>101.97571581735673</v>
          </cell>
          <cell r="S264">
            <v>101.976</v>
          </cell>
          <cell r="T264">
            <v>1200885.5205755609</v>
          </cell>
          <cell r="U264">
            <v>1200885.5205755609</v>
          </cell>
          <cell r="V264">
            <v>0</v>
          </cell>
        </row>
        <row r="265">
          <cell r="A265" t="str">
            <v>FIX</v>
          </cell>
          <cell r="C265">
            <v>463140</v>
          </cell>
          <cell r="D265">
            <v>121</v>
          </cell>
          <cell r="E265">
            <v>38314</v>
          </cell>
          <cell r="F265">
            <v>39387</v>
          </cell>
          <cell r="G265">
            <v>300000000</v>
          </cell>
          <cell r="H265" t="str">
            <v>SEK</v>
          </cell>
          <cell r="I265">
            <v>1</v>
          </cell>
          <cell r="J265">
            <v>0.04</v>
          </cell>
          <cell r="K265">
            <v>3.1699999999999999E-2</v>
          </cell>
          <cell r="L265">
            <v>1</v>
          </cell>
          <cell r="M265" t="str">
            <v>30E/360</v>
          </cell>
          <cell r="N265">
            <v>4</v>
          </cell>
          <cell r="O265">
            <v>1</v>
          </cell>
          <cell r="P265">
            <v>6873044.0815651417</v>
          </cell>
          <cell r="Q265">
            <v>102.29101469385503</v>
          </cell>
          <cell r="R265">
            <v>101.95163037170602</v>
          </cell>
          <cell r="S265">
            <v>101.952</v>
          </cell>
          <cell r="T265">
            <v>1017044.0815651034</v>
          </cell>
          <cell r="U265">
            <v>1017044.0815651034</v>
          </cell>
          <cell r="V265">
            <v>0</v>
          </cell>
        </row>
        <row r="266">
          <cell r="A266" t="str">
            <v>FIX</v>
          </cell>
          <cell r="C266">
            <v>463145</v>
          </cell>
          <cell r="D266">
            <v>121</v>
          </cell>
          <cell r="E266">
            <v>38314</v>
          </cell>
          <cell r="F266">
            <v>39387</v>
          </cell>
          <cell r="G266">
            <v>500000000</v>
          </cell>
          <cell r="H266" t="str">
            <v>SEK</v>
          </cell>
          <cell r="I266">
            <v>1</v>
          </cell>
          <cell r="J266">
            <v>0.04</v>
          </cell>
          <cell r="K266">
            <v>3.1899999999999998E-2</v>
          </cell>
          <cell r="L266">
            <v>1</v>
          </cell>
          <cell r="M266" t="str">
            <v>30E/360</v>
          </cell>
          <cell r="N266">
            <v>4</v>
          </cell>
          <cell r="O266">
            <v>1</v>
          </cell>
          <cell r="P266">
            <v>11174277.705158353</v>
          </cell>
          <cell r="Q266">
            <v>102.23485554103166</v>
          </cell>
          <cell r="R266">
            <v>101.9034837316387</v>
          </cell>
          <cell r="S266">
            <v>101.90300000000001</v>
          </cell>
          <cell r="T266">
            <v>1659277.7051582886</v>
          </cell>
          <cell r="U266">
            <v>1659277.7051582886</v>
          </cell>
          <cell r="V266">
            <v>0</v>
          </cell>
        </row>
        <row r="267">
          <cell r="A267" t="str">
            <v>FIX</v>
          </cell>
          <cell r="C267">
            <v>463147</v>
          </cell>
          <cell r="D267">
            <v>121</v>
          </cell>
          <cell r="E267">
            <v>38314</v>
          </cell>
          <cell r="F267">
            <v>39387</v>
          </cell>
          <cell r="G267">
            <v>500000000</v>
          </cell>
          <cell r="H267" t="str">
            <v>SEK</v>
          </cell>
          <cell r="I267">
            <v>1</v>
          </cell>
          <cell r="J267">
            <v>0.04</v>
          </cell>
          <cell r="K267">
            <v>3.1699999999999999E-2</v>
          </cell>
          <cell r="L267">
            <v>1</v>
          </cell>
          <cell r="M267" t="str">
            <v>30E/360</v>
          </cell>
          <cell r="N267">
            <v>4</v>
          </cell>
          <cell r="O267">
            <v>1</v>
          </cell>
          <cell r="P267">
            <v>11455073.469275236</v>
          </cell>
          <cell r="Q267">
            <v>102.29101469385503</v>
          </cell>
          <cell r="R267">
            <v>101.95163037170602</v>
          </cell>
          <cell r="S267">
            <v>101.952</v>
          </cell>
          <cell r="T267">
            <v>1695073.4692751723</v>
          </cell>
          <cell r="U267">
            <v>1695073.4692751723</v>
          </cell>
          <cell r="V267">
            <v>0</v>
          </cell>
        </row>
        <row r="268">
          <cell r="A268" t="str">
            <v>FIX</v>
          </cell>
          <cell r="C268">
            <v>517797</v>
          </cell>
          <cell r="D268">
            <v>121</v>
          </cell>
          <cell r="E268">
            <v>38359</v>
          </cell>
          <cell r="F268">
            <v>39387</v>
          </cell>
          <cell r="G268">
            <v>100000000</v>
          </cell>
          <cell r="H268" t="str">
            <v>SEK</v>
          </cell>
          <cell r="I268">
            <v>1</v>
          </cell>
          <cell r="J268">
            <v>0.04</v>
          </cell>
          <cell r="K268">
            <v>2.8750000000000001E-2</v>
          </cell>
          <cell r="L268">
            <v>1</v>
          </cell>
          <cell r="M268" t="str">
            <v>30E/360</v>
          </cell>
          <cell r="N268">
            <v>4</v>
          </cell>
          <cell r="O268">
            <v>1</v>
          </cell>
          <cell r="P268">
            <v>2994137.8750705421</v>
          </cell>
          <cell r="Q268">
            <v>102.99413787507055</v>
          </cell>
          <cell r="R268">
            <v>102.66556477490892</v>
          </cell>
          <cell r="S268">
            <v>102.666</v>
          </cell>
          <cell r="T268">
            <v>328137.87507055281</v>
          </cell>
          <cell r="U268">
            <v>328137.87507055281</v>
          </cell>
          <cell r="V268">
            <v>0</v>
          </cell>
        </row>
        <row r="269">
          <cell r="A269" t="str">
            <v>FIX</v>
          </cell>
          <cell r="C269">
            <v>541846</v>
          </cell>
          <cell r="D269">
            <v>121</v>
          </cell>
          <cell r="E269">
            <v>38378</v>
          </cell>
          <cell r="F269">
            <v>39387</v>
          </cell>
          <cell r="G269">
            <v>100000000</v>
          </cell>
          <cell r="H269" t="str">
            <v>SEK</v>
          </cell>
          <cell r="I269">
            <v>1</v>
          </cell>
          <cell r="J269">
            <v>0.04</v>
          </cell>
          <cell r="K269">
            <v>2.7900000000000001E-2</v>
          </cell>
          <cell r="L269">
            <v>1</v>
          </cell>
          <cell r="M269" t="str">
            <v>30E/360</v>
          </cell>
          <cell r="N269">
            <v>4</v>
          </cell>
          <cell r="O269">
            <v>1</v>
          </cell>
          <cell r="P269">
            <v>3166284.655744046</v>
          </cell>
          <cell r="Q269">
            <v>103.16628465574404</v>
          </cell>
          <cell r="R269">
            <v>102.87259324300102</v>
          </cell>
          <cell r="S269">
            <v>102.873</v>
          </cell>
          <cell r="T269">
            <v>293284.65574403136</v>
          </cell>
          <cell r="U269">
            <v>293284.65574403136</v>
          </cell>
          <cell r="V269">
            <v>0</v>
          </cell>
        </row>
        <row r="270">
          <cell r="A270" t="str">
            <v>FIX</v>
          </cell>
          <cell r="C270">
            <v>541842</v>
          </cell>
          <cell r="D270">
            <v>121</v>
          </cell>
          <cell r="E270">
            <v>38378</v>
          </cell>
          <cell r="F270">
            <v>39387</v>
          </cell>
          <cell r="G270">
            <v>100000000</v>
          </cell>
          <cell r="H270" t="str">
            <v>SEK</v>
          </cell>
          <cell r="I270">
            <v>1</v>
          </cell>
          <cell r="J270">
            <v>0.04</v>
          </cell>
          <cell r="K270">
            <v>2.7900000000000001E-2</v>
          </cell>
          <cell r="L270">
            <v>1</v>
          </cell>
          <cell r="M270" t="str">
            <v>30E/360</v>
          </cell>
          <cell r="N270">
            <v>4</v>
          </cell>
          <cell r="O270">
            <v>1</v>
          </cell>
          <cell r="P270">
            <v>3166284.655744046</v>
          </cell>
          <cell r="Q270">
            <v>103.16628465574404</v>
          </cell>
          <cell r="R270">
            <v>102.87259324300102</v>
          </cell>
          <cell r="S270">
            <v>102.873</v>
          </cell>
          <cell r="T270">
            <v>293284.65574403136</v>
          </cell>
          <cell r="U270">
            <v>293284.65574403136</v>
          </cell>
          <cell r="V270">
            <v>0</v>
          </cell>
        </row>
        <row r="271">
          <cell r="A271" t="str">
            <v>FIX</v>
          </cell>
          <cell r="C271">
            <v>543030</v>
          </cell>
          <cell r="D271">
            <v>121</v>
          </cell>
          <cell r="E271">
            <v>38379</v>
          </cell>
          <cell r="F271">
            <v>39387</v>
          </cell>
          <cell r="G271">
            <v>100000000</v>
          </cell>
          <cell r="H271" t="str">
            <v>SEK</v>
          </cell>
          <cell r="I271">
            <v>1</v>
          </cell>
          <cell r="J271">
            <v>0.04</v>
          </cell>
          <cell r="K271">
            <v>2.7050000000000001E-2</v>
          </cell>
          <cell r="L271">
            <v>1</v>
          </cell>
          <cell r="M271" t="str">
            <v>30E/360</v>
          </cell>
          <cell r="N271">
            <v>4</v>
          </cell>
          <cell r="O271">
            <v>1</v>
          </cell>
          <cell r="P271">
            <v>3391581.3669064045</v>
          </cell>
          <cell r="Q271">
            <v>103.39158136690639</v>
          </cell>
          <cell r="R271">
            <v>103.08021558213086</v>
          </cell>
          <cell r="S271">
            <v>103.08</v>
          </cell>
          <cell r="T271">
            <v>311581.36690639536</v>
          </cell>
          <cell r="U271">
            <v>311581.36690639536</v>
          </cell>
          <cell r="V271">
            <v>0</v>
          </cell>
        </row>
        <row r="272">
          <cell r="A272" t="str">
            <v>FIX</v>
          </cell>
          <cell r="C272">
            <v>612952</v>
          </cell>
          <cell r="D272">
            <v>121</v>
          </cell>
          <cell r="E272">
            <v>38427</v>
          </cell>
          <cell r="F272">
            <v>39387</v>
          </cell>
          <cell r="G272">
            <v>200000000</v>
          </cell>
          <cell r="H272" t="str">
            <v>SEK</v>
          </cell>
          <cell r="I272">
            <v>1</v>
          </cell>
          <cell r="J272">
            <v>0.04</v>
          </cell>
          <cell r="K272">
            <v>2.6651899999999999E-2</v>
          </cell>
          <cell r="L272">
            <v>1</v>
          </cell>
          <cell r="M272" t="str">
            <v>30E/360</v>
          </cell>
          <cell r="N272">
            <v>4</v>
          </cell>
          <cell r="O272">
            <v>1</v>
          </cell>
          <cell r="P272">
            <v>6658006.1318376362</v>
          </cell>
          <cell r="Q272">
            <v>103.32900306591881</v>
          </cell>
          <cell r="R272">
            <v>103.17766094345566</v>
          </cell>
          <cell r="S272">
            <v>103.178</v>
          </cell>
          <cell r="T272">
            <v>302006.13183762925</v>
          </cell>
          <cell r="U272">
            <v>302006.13183762925</v>
          </cell>
          <cell r="V272">
            <v>0</v>
          </cell>
        </row>
        <row r="273">
          <cell r="A273" t="str">
            <v>FIX</v>
          </cell>
          <cell r="C273">
            <v>614056</v>
          </cell>
          <cell r="D273">
            <v>121</v>
          </cell>
          <cell r="E273">
            <v>38428</v>
          </cell>
          <cell r="F273">
            <v>39387</v>
          </cell>
          <cell r="G273">
            <v>350000000</v>
          </cell>
          <cell r="H273" t="str">
            <v>SEK</v>
          </cell>
          <cell r="I273">
            <v>1</v>
          </cell>
          <cell r="J273">
            <v>0.04</v>
          </cell>
          <cell r="K273">
            <v>2.72984E-2</v>
          </cell>
          <cell r="L273">
            <v>1</v>
          </cell>
          <cell r="M273" t="str">
            <v>30E/360</v>
          </cell>
          <cell r="N273">
            <v>4</v>
          </cell>
          <cell r="O273">
            <v>1</v>
          </cell>
          <cell r="P273">
            <v>11059983.728653669</v>
          </cell>
          <cell r="Q273">
            <v>103.15999535104389</v>
          </cell>
          <cell r="R273">
            <v>103.01947946087665</v>
          </cell>
          <cell r="S273">
            <v>103.01900000000001</v>
          </cell>
          <cell r="T273">
            <v>493483.7286535938</v>
          </cell>
          <cell r="U273">
            <v>493483.7286535938</v>
          </cell>
          <cell r="V273">
            <v>0</v>
          </cell>
        </row>
        <row r="274">
          <cell r="A274" t="str">
            <v>FIX</v>
          </cell>
          <cell r="C274">
            <v>614060</v>
          </cell>
          <cell r="D274">
            <v>121</v>
          </cell>
          <cell r="E274">
            <v>38428</v>
          </cell>
          <cell r="F274">
            <v>39387</v>
          </cell>
          <cell r="G274">
            <v>100000000</v>
          </cell>
          <cell r="H274" t="str">
            <v>SEK</v>
          </cell>
          <cell r="I274">
            <v>1</v>
          </cell>
          <cell r="J274">
            <v>0.04</v>
          </cell>
          <cell r="K274">
            <v>2.7400000000000001E-2</v>
          </cell>
          <cell r="L274">
            <v>1</v>
          </cell>
          <cell r="M274" t="str">
            <v>30E/360</v>
          </cell>
          <cell r="N274">
            <v>4</v>
          </cell>
          <cell r="O274">
            <v>1</v>
          </cell>
          <cell r="P274">
            <v>3134011.4705497473</v>
          </cell>
          <cell r="Q274">
            <v>103.13401147054974</v>
          </cell>
          <cell r="R274">
            <v>102.9946519674952</v>
          </cell>
          <cell r="S274">
            <v>102.995</v>
          </cell>
          <cell r="T274">
            <v>139011.4705497325</v>
          </cell>
          <cell r="U274">
            <v>139011.4705497325</v>
          </cell>
          <cell r="V274">
            <v>0</v>
          </cell>
        </row>
        <row r="275">
          <cell r="A275" t="str">
            <v>FIX</v>
          </cell>
          <cell r="C275">
            <v>614067</v>
          </cell>
          <cell r="D275">
            <v>121</v>
          </cell>
          <cell r="E275">
            <v>38428</v>
          </cell>
          <cell r="F275">
            <v>39387</v>
          </cell>
          <cell r="G275">
            <v>100000000</v>
          </cell>
          <cell r="H275" t="str">
            <v>SEK</v>
          </cell>
          <cell r="I275">
            <v>1</v>
          </cell>
          <cell r="J275">
            <v>0.04</v>
          </cell>
          <cell r="K275">
            <v>2.72984E-2</v>
          </cell>
          <cell r="L275">
            <v>1</v>
          </cell>
          <cell r="M275" t="str">
            <v>30E/360</v>
          </cell>
          <cell r="N275">
            <v>4</v>
          </cell>
          <cell r="O275">
            <v>1</v>
          </cell>
          <cell r="P275">
            <v>3159995.3510438949</v>
          </cell>
          <cell r="Q275">
            <v>103.15999535104389</v>
          </cell>
          <cell r="R275">
            <v>103.01947946087665</v>
          </cell>
          <cell r="S275">
            <v>103.01900000000001</v>
          </cell>
          <cell r="T275">
            <v>140995.35104388394</v>
          </cell>
          <cell r="U275">
            <v>140995.35104388394</v>
          </cell>
          <cell r="V275">
            <v>0</v>
          </cell>
        </row>
        <row r="276">
          <cell r="A276" t="str">
            <v>FIX</v>
          </cell>
          <cell r="C276">
            <v>617889</v>
          </cell>
          <cell r="D276">
            <v>121</v>
          </cell>
          <cell r="E276">
            <v>38432</v>
          </cell>
          <cell r="F276">
            <v>39387</v>
          </cell>
          <cell r="G276">
            <v>200000000</v>
          </cell>
          <cell r="H276" t="str">
            <v>SEK</v>
          </cell>
          <cell r="I276">
            <v>1</v>
          </cell>
          <cell r="J276">
            <v>0.04</v>
          </cell>
          <cell r="K276">
            <v>2.7300000000000001E-2</v>
          </cell>
          <cell r="L276">
            <v>1</v>
          </cell>
          <cell r="M276" t="str">
            <v>30E/360</v>
          </cell>
          <cell r="N276">
            <v>4</v>
          </cell>
          <cell r="O276">
            <v>1</v>
          </cell>
          <cell r="P276">
            <v>6292941.5601408482</v>
          </cell>
          <cell r="Q276">
            <v>103.14647078007043</v>
          </cell>
          <cell r="R276">
            <v>103.01908841080886</v>
          </cell>
          <cell r="S276">
            <v>103.01900000000001</v>
          </cell>
          <cell r="T276">
            <v>254941.56014084979</v>
          </cell>
          <cell r="U276">
            <v>254941.56014084979</v>
          </cell>
          <cell r="V276">
            <v>0</v>
          </cell>
        </row>
        <row r="277">
          <cell r="A277" t="str">
            <v>FIX</v>
          </cell>
          <cell r="C277">
            <v>635223</v>
          </cell>
          <cell r="D277">
            <v>121</v>
          </cell>
          <cell r="E277">
            <v>38441</v>
          </cell>
          <cell r="F277">
            <v>39387</v>
          </cell>
          <cell r="G277">
            <v>250000000</v>
          </cell>
          <cell r="H277" t="str">
            <v>SEK</v>
          </cell>
          <cell r="I277">
            <v>1</v>
          </cell>
          <cell r="J277">
            <v>0.04</v>
          </cell>
          <cell r="K277">
            <v>2.835E-2</v>
          </cell>
          <cell r="L277">
            <v>1</v>
          </cell>
          <cell r="M277" t="str">
            <v>30E/360</v>
          </cell>
          <cell r="N277">
            <v>4</v>
          </cell>
          <cell r="O277">
            <v>1</v>
          </cell>
          <cell r="P277">
            <v>7131250.9450238645</v>
          </cell>
          <cell r="Q277">
            <v>102.85250037800954</v>
          </cell>
          <cell r="R277">
            <v>102.76291609895898</v>
          </cell>
          <cell r="S277">
            <v>102.76300000000001</v>
          </cell>
          <cell r="T277">
            <v>223750.94502383063</v>
          </cell>
          <cell r="U277">
            <v>223750.94502383063</v>
          </cell>
          <cell r="V277">
            <v>0</v>
          </cell>
        </row>
        <row r="278">
          <cell r="A278" t="str">
            <v>FIX</v>
          </cell>
          <cell r="C278">
            <v>635251</v>
          </cell>
          <cell r="D278">
            <v>121</v>
          </cell>
          <cell r="E278">
            <v>38441</v>
          </cell>
          <cell r="F278">
            <v>39387</v>
          </cell>
          <cell r="G278">
            <v>500000000</v>
          </cell>
          <cell r="H278" t="str">
            <v>SEK</v>
          </cell>
          <cell r="I278">
            <v>1</v>
          </cell>
          <cell r="J278">
            <v>0.04</v>
          </cell>
          <cell r="K278">
            <v>2.8400000000000002E-2</v>
          </cell>
          <cell r="L278">
            <v>1</v>
          </cell>
          <cell r="M278" t="str">
            <v>30E/360</v>
          </cell>
          <cell r="N278">
            <v>4</v>
          </cell>
          <cell r="O278">
            <v>1</v>
          </cell>
          <cell r="P278">
            <v>14199646.18339932</v>
          </cell>
          <cell r="Q278">
            <v>102.83992923667985</v>
          </cell>
          <cell r="R278">
            <v>102.75074001002723</v>
          </cell>
          <cell r="S278">
            <v>102.751</v>
          </cell>
          <cell r="T278">
            <v>444646.18339922879</v>
          </cell>
          <cell r="U278">
            <v>444646.18339922879</v>
          </cell>
          <cell r="V278">
            <v>0</v>
          </cell>
        </row>
        <row r="279">
          <cell r="A279" t="str">
            <v>FIX</v>
          </cell>
          <cell r="C279">
            <v>636644</v>
          </cell>
          <cell r="D279">
            <v>121</v>
          </cell>
          <cell r="E279">
            <v>38442</v>
          </cell>
          <cell r="F279">
            <v>39387</v>
          </cell>
          <cell r="G279">
            <v>200000000</v>
          </cell>
          <cell r="H279" t="str">
            <v>SEK</v>
          </cell>
          <cell r="I279">
            <v>1</v>
          </cell>
          <cell r="J279">
            <v>0.04</v>
          </cell>
          <cell r="K279">
            <v>2.8150000000000001E-2</v>
          </cell>
          <cell r="L279">
            <v>1</v>
          </cell>
          <cell r="M279" t="str">
            <v>30E/360</v>
          </cell>
          <cell r="N279">
            <v>4</v>
          </cell>
          <cell r="O279">
            <v>1</v>
          </cell>
          <cell r="P279">
            <v>5805613.2336756289</v>
          </cell>
          <cell r="Q279">
            <v>102.90280661683782</v>
          </cell>
          <cell r="R279">
            <v>102.81164096804828</v>
          </cell>
          <cell r="S279">
            <v>102.812</v>
          </cell>
          <cell r="T279">
            <v>181613.2336756482</v>
          </cell>
          <cell r="U279">
            <v>181613.2336756482</v>
          </cell>
          <cell r="V279">
            <v>0</v>
          </cell>
        </row>
        <row r="280">
          <cell r="A280" t="str">
            <v>FIX</v>
          </cell>
          <cell r="C280">
            <v>638139</v>
          </cell>
          <cell r="D280">
            <v>121</v>
          </cell>
          <cell r="E280">
            <v>38443</v>
          </cell>
          <cell r="F280">
            <v>39387</v>
          </cell>
          <cell r="G280">
            <v>500000000</v>
          </cell>
          <cell r="H280" t="str">
            <v>SEK</v>
          </cell>
          <cell r="I280">
            <v>1</v>
          </cell>
          <cell r="J280">
            <v>0.04</v>
          </cell>
          <cell r="K280">
            <v>2.8348000000000002E-2</v>
          </cell>
          <cell r="L280">
            <v>1</v>
          </cell>
          <cell r="M280" t="str">
            <v>30E/360</v>
          </cell>
          <cell r="N280">
            <v>4</v>
          </cell>
          <cell r="O280">
            <v>1</v>
          </cell>
          <cell r="P280">
            <v>14250037.276010036</v>
          </cell>
          <cell r="Q280">
            <v>102.850007455202</v>
          </cell>
          <cell r="R280">
            <v>102.7634031851718</v>
          </cell>
          <cell r="S280">
            <v>102.76300000000001</v>
          </cell>
          <cell r="T280">
            <v>435037.27600999293</v>
          </cell>
          <cell r="U280">
            <v>435037.27600999293</v>
          </cell>
          <cell r="V280">
            <v>0</v>
          </cell>
        </row>
        <row r="281">
          <cell r="A281" t="str">
            <v>FIX</v>
          </cell>
          <cell r="C281">
            <v>640683</v>
          </cell>
          <cell r="D281">
            <v>121</v>
          </cell>
          <cell r="E281">
            <v>38447</v>
          </cell>
          <cell r="F281">
            <v>39387</v>
          </cell>
          <cell r="G281">
            <v>100000000</v>
          </cell>
          <cell r="H281" t="str">
            <v>SEK</v>
          </cell>
          <cell r="I281">
            <v>1</v>
          </cell>
          <cell r="J281">
            <v>0.04</v>
          </cell>
          <cell r="K281">
            <v>2.7701199999999999E-2</v>
          </cell>
          <cell r="L281">
            <v>1</v>
          </cell>
          <cell r="M281" t="str">
            <v>30E/360</v>
          </cell>
          <cell r="N281">
            <v>4</v>
          </cell>
          <cell r="O281">
            <v>1</v>
          </cell>
          <cell r="P281">
            <v>2999995.6094292998</v>
          </cell>
          <cell r="Q281">
            <v>102.99999560942929</v>
          </cell>
          <cell r="R281">
            <v>102.92109915780101</v>
          </cell>
          <cell r="S281">
            <v>102.92100000000001</v>
          </cell>
          <cell r="T281">
            <v>78995.609429284741</v>
          </cell>
          <cell r="U281">
            <v>78995.609429284741</v>
          </cell>
          <cell r="V281">
            <v>0</v>
          </cell>
        </row>
        <row r="282">
          <cell r="A282" t="str">
            <v>FIX</v>
          </cell>
          <cell r="C282">
            <v>646145</v>
          </cell>
          <cell r="D282">
            <v>121</v>
          </cell>
          <cell r="E282">
            <v>38450</v>
          </cell>
          <cell r="F282">
            <v>39387</v>
          </cell>
          <cell r="G282">
            <v>250000000</v>
          </cell>
          <cell r="H282" t="str">
            <v>SEK</v>
          </cell>
          <cell r="I282">
            <v>1</v>
          </cell>
          <cell r="J282">
            <v>0.04</v>
          </cell>
          <cell r="K282">
            <v>2.7299299999999999E-2</v>
          </cell>
          <cell r="L282">
            <v>1</v>
          </cell>
          <cell r="M282" t="str">
            <v>30E/360</v>
          </cell>
          <cell r="N282">
            <v>4</v>
          </cell>
          <cell r="O282">
            <v>1</v>
          </cell>
          <cell r="P282">
            <v>7727526.3782343268</v>
          </cell>
          <cell r="Q282">
            <v>103.09101055129372</v>
          </cell>
          <cell r="R282">
            <v>103.01925949495397</v>
          </cell>
          <cell r="S282">
            <v>103.01900000000001</v>
          </cell>
          <cell r="T282">
            <v>180026.37823428813</v>
          </cell>
          <cell r="U282">
            <v>180026.37823428813</v>
          </cell>
          <cell r="V282">
            <v>0</v>
          </cell>
        </row>
        <row r="283">
          <cell r="A283" t="str">
            <v>FIX</v>
          </cell>
          <cell r="C283">
            <v>648216</v>
          </cell>
          <cell r="D283">
            <v>121</v>
          </cell>
          <cell r="E283">
            <v>38454</v>
          </cell>
          <cell r="F283">
            <v>39387</v>
          </cell>
          <cell r="G283">
            <v>400000000</v>
          </cell>
          <cell r="H283" t="str">
            <v>SEK</v>
          </cell>
          <cell r="I283">
            <v>1</v>
          </cell>
          <cell r="J283">
            <v>0.04</v>
          </cell>
          <cell r="K283">
            <v>2.7198799999999999E-2</v>
          </cell>
          <cell r="L283">
            <v>1</v>
          </cell>
          <cell r="M283" t="str">
            <v>30E/360</v>
          </cell>
          <cell r="N283">
            <v>4</v>
          </cell>
          <cell r="O283">
            <v>1</v>
          </cell>
          <cell r="P283">
            <v>12411963.163361073</v>
          </cell>
          <cell r="Q283">
            <v>103.10299079084027</v>
          </cell>
          <cell r="R283">
            <v>103.04382648157437</v>
          </cell>
          <cell r="S283">
            <v>103.044</v>
          </cell>
          <cell r="T283">
            <v>235963.16336107746</v>
          </cell>
          <cell r="U283">
            <v>235963.16336107746</v>
          </cell>
          <cell r="V283">
            <v>0</v>
          </cell>
        </row>
        <row r="284">
          <cell r="A284" t="str">
            <v>FIX</v>
          </cell>
          <cell r="C284">
            <v>661667</v>
          </cell>
          <cell r="D284">
            <v>121</v>
          </cell>
          <cell r="E284">
            <v>38457</v>
          </cell>
          <cell r="F284">
            <v>39387</v>
          </cell>
          <cell r="G284">
            <v>-50000000</v>
          </cell>
          <cell r="H284" t="str">
            <v>SEK</v>
          </cell>
          <cell r="I284">
            <v>1</v>
          </cell>
          <cell r="J284">
            <v>0.04</v>
          </cell>
          <cell r="K284">
            <v>2.7151000000000002E-2</v>
          </cell>
          <cell r="L284">
            <v>1</v>
          </cell>
          <cell r="M284" t="str">
            <v>30E/360</v>
          </cell>
          <cell r="N284">
            <v>4</v>
          </cell>
          <cell r="O284">
            <v>1</v>
          </cell>
          <cell r="P284">
            <v>-1552497.4301960766</v>
          </cell>
          <cell r="Q284">
            <v>103.10499486039215</v>
          </cell>
          <cell r="R284">
            <v>103.05551400024136</v>
          </cell>
          <cell r="S284">
            <v>103.056</v>
          </cell>
          <cell r="T284">
            <v>-24497.430196078083</v>
          </cell>
          <cell r="U284">
            <v>-24497.430196078083</v>
          </cell>
          <cell r="V284">
            <v>0</v>
          </cell>
        </row>
        <row r="285">
          <cell r="A285" t="str">
            <v>FIX</v>
          </cell>
          <cell r="C285">
            <v>663869</v>
          </cell>
          <cell r="D285">
            <v>121</v>
          </cell>
          <cell r="E285">
            <v>38461</v>
          </cell>
          <cell r="F285">
            <v>39387</v>
          </cell>
          <cell r="G285">
            <v>-100000000</v>
          </cell>
          <cell r="H285" t="str">
            <v>SEK</v>
          </cell>
          <cell r="I285">
            <v>1</v>
          </cell>
          <cell r="J285">
            <v>0.04</v>
          </cell>
          <cell r="K285">
            <v>2.6899699999999999E-2</v>
          </cell>
          <cell r="L285">
            <v>1</v>
          </cell>
          <cell r="M285" t="str">
            <v>30E/360</v>
          </cell>
          <cell r="N285">
            <v>4</v>
          </cell>
          <cell r="O285">
            <v>1</v>
          </cell>
          <cell r="P285">
            <v>-3153998.1171878129</v>
          </cell>
          <cell r="Q285">
            <v>103.15399811718781</v>
          </cell>
          <cell r="R285">
            <v>103.11699005255196</v>
          </cell>
          <cell r="S285">
            <v>103.117</v>
          </cell>
          <cell r="T285">
            <v>-36998.117187806653</v>
          </cell>
          <cell r="U285">
            <v>-36998.117187806653</v>
          </cell>
          <cell r="V285">
            <v>0</v>
          </cell>
        </row>
        <row r="286">
          <cell r="A286" t="str">
            <v>FIX</v>
          </cell>
          <cell r="C286">
            <v>667306</v>
          </cell>
          <cell r="D286">
            <v>121</v>
          </cell>
          <cell r="E286">
            <v>38464</v>
          </cell>
          <cell r="F286">
            <v>39387</v>
          </cell>
          <cell r="G286">
            <v>-50000000</v>
          </cell>
          <cell r="H286" t="str">
            <v>SEK</v>
          </cell>
          <cell r="I286">
            <v>1</v>
          </cell>
          <cell r="J286">
            <v>0.04</v>
          </cell>
          <cell r="K286">
            <v>2.6300400000000002E-2</v>
          </cell>
          <cell r="L286">
            <v>1</v>
          </cell>
          <cell r="M286" t="str">
            <v>30E/360</v>
          </cell>
          <cell r="N286">
            <v>4</v>
          </cell>
          <cell r="O286">
            <v>1</v>
          </cell>
          <cell r="P286">
            <v>-1645997.3746514842</v>
          </cell>
          <cell r="Q286">
            <v>103.29199474930297</v>
          </cell>
          <cell r="R286">
            <v>103.26380861014492</v>
          </cell>
          <cell r="S286">
            <v>103.264</v>
          </cell>
          <cell r="T286">
            <v>-13997.374651488313</v>
          </cell>
          <cell r="U286">
            <v>-13997.374651488313</v>
          </cell>
          <cell r="V286">
            <v>0</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63224-0381-4EBF-96B3-A15FC9FDDF36}">
  <dimension ref="A6:G48"/>
  <sheetViews>
    <sheetView showGridLines="0" zoomScaleNormal="100" workbookViewId="0">
      <selection activeCell="D13" sqref="D13"/>
    </sheetView>
  </sheetViews>
  <sheetFormatPr defaultColWidth="9.140625" defaultRowHeight="15"/>
  <cols>
    <col min="1" max="1" width="4" style="286" customWidth="1"/>
    <col min="2" max="2" width="9.140625" style="286"/>
    <col min="3" max="3" width="15.140625" style="286" customWidth="1"/>
    <col min="4" max="4" width="75.7109375" style="286" customWidth="1"/>
    <col min="5" max="5" width="15.5703125" style="286" customWidth="1"/>
    <col min="6" max="6" width="10.7109375" style="286" customWidth="1"/>
    <col min="7" max="16384" width="9.140625" style="286"/>
  </cols>
  <sheetData>
    <row r="6" spans="2:7" ht="21">
      <c r="B6" s="285" t="s">
        <v>1143</v>
      </c>
      <c r="E6" s="287"/>
    </row>
    <row r="7" spans="2:7" ht="65.25" customHeight="1">
      <c r="B7" s="542" t="s">
        <v>821</v>
      </c>
      <c r="C7" s="542"/>
      <c r="D7" s="542"/>
    </row>
    <row r="9" spans="2:7" ht="21">
      <c r="B9" s="285" t="s">
        <v>822</v>
      </c>
    </row>
    <row r="10" spans="2:7" ht="18.75">
      <c r="C10" s="288" t="s">
        <v>823</v>
      </c>
      <c r="F10" s="288" t="s">
        <v>824</v>
      </c>
    </row>
    <row r="11" spans="2:7">
      <c r="C11" s="286" t="s">
        <v>502</v>
      </c>
      <c r="D11" s="292" t="s">
        <v>825</v>
      </c>
      <c r="F11" s="286" t="s">
        <v>666</v>
      </c>
      <c r="G11" s="292" t="s">
        <v>829</v>
      </c>
    </row>
    <row r="12" spans="2:7">
      <c r="C12" s="286" t="s">
        <v>665</v>
      </c>
      <c r="D12" s="292" t="s">
        <v>826</v>
      </c>
    </row>
    <row r="13" spans="2:7">
      <c r="C13" s="367" t="s">
        <v>840</v>
      </c>
      <c r="D13" s="292" t="s">
        <v>842</v>
      </c>
    </row>
    <row r="14" spans="2:7">
      <c r="C14" s="367" t="s">
        <v>841</v>
      </c>
      <c r="D14" s="292" t="s">
        <v>843</v>
      </c>
    </row>
    <row r="15" spans="2:7">
      <c r="C15" s="290" t="s">
        <v>479</v>
      </c>
      <c r="D15" s="293" t="s">
        <v>827</v>
      </c>
    </row>
    <row r="16" spans="2:7">
      <c r="C16" s="286" t="s">
        <v>485</v>
      </c>
      <c r="D16" s="292" t="s">
        <v>828</v>
      </c>
    </row>
    <row r="17" spans="1:7">
      <c r="D17" s="292"/>
    </row>
    <row r="18" spans="1:7">
      <c r="D18" s="292"/>
    </row>
    <row r="20" spans="1:7" ht="21">
      <c r="A20" s="289"/>
      <c r="B20" s="294" t="s">
        <v>830</v>
      </c>
      <c r="C20" s="289"/>
      <c r="D20" s="289"/>
      <c r="E20" s="289"/>
      <c r="F20" s="289"/>
      <c r="G20" s="289"/>
    </row>
    <row r="21" spans="1:7" ht="18.75">
      <c r="A21" s="289"/>
      <c r="B21" s="289"/>
      <c r="C21" s="295" t="s">
        <v>831</v>
      </c>
      <c r="D21" s="289"/>
      <c r="E21" s="289"/>
      <c r="F21" s="295" t="s">
        <v>832</v>
      </c>
      <c r="G21" s="289"/>
    </row>
    <row r="22" spans="1:7">
      <c r="A22" s="289"/>
      <c r="B22" s="289"/>
      <c r="C22" s="529" t="s">
        <v>833</v>
      </c>
      <c r="D22" s="529" t="s">
        <v>1146</v>
      </c>
      <c r="E22" s="289"/>
      <c r="F22" s="529" t="s">
        <v>834</v>
      </c>
      <c r="G22" s="289"/>
    </row>
    <row r="23" spans="1:7">
      <c r="A23" s="289"/>
      <c r="B23" s="289"/>
      <c r="C23" s="291" t="s">
        <v>836</v>
      </c>
      <c r="D23" s="296" t="s">
        <v>837</v>
      </c>
      <c r="E23" s="289"/>
      <c r="F23" s="291" t="s">
        <v>835</v>
      </c>
      <c r="G23" s="289"/>
    </row>
    <row r="24" spans="1:7">
      <c r="A24" s="289"/>
      <c r="B24" s="289"/>
      <c r="C24" s="291"/>
      <c r="D24" s="296"/>
      <c r="E24" s="289"/>
      <c r="F24" s="291"/>
      <c r="G24" s="289"/>
    </row>
    <row r="25" spans="1:7">
      <c r="A25" s="291"/>
      <c r="B25" s="291"/>
      <c r="C25" s="291"/>
      <c r="D25" s="296"/>
      <c r="E25" s="291"/>
      <c r="F25" s="291"/>
      <c r="G25" s="297"/>
    </row>
    <row r="26" spans="1:7">
      <c r="A26" s="289"/>
      <c r="B26" s="289"/>
      <c r="C26" s="291"/>
      <c r="D26" s="296"/>
      <c r="E26" s="289"/>
      <c r="F26" s="291"/>
      <c r="G26" s="289"/>
    </row>
    <row r="27" spans="1:7">
      <c r="A27" s="289"/>
      <c r="B27" s="289"/>
      <c r="C27" s="291"/>
      <c r="D27" s="296"/>
      <c r="E27" s="289"/>
      <c r="F27" s="291"/>
      <c r="G27" s="289"/>
    </row>
    <row r="28" spans="1:7">
      <c r="A28" s="289"/>
      <c r="B28" s="289"/>
      <c r="C28" s="291"/>
      <c r="D28" s="296"/>
      <c r="E28" s="289"/>
      <c r="F28" s="291"/>
      <c r="G28" s="289"/>
    </row>
    <row r="29" spans="1:7">
      <c r="A29" s="289"/>
      <c r="B29" s="289"/>
      <c r="C29" s="291"/>
      <c r="D29" s="296"/>
      <c r="E29" s="289"/>
      <c r="F29" s="291"/>
      <c r="G29" s="289"/>
    </row>
    <row r="30" spans="1:7">
      <c r="A30" s="289"/>
      <c r="B30" s="289"/>
      <c r="C30" s="291"/>
      <c r="D30" s="291"/>
      <c r="E30" s="289"/>
      <c r="F30" s="291"/>
      <c r="G30" s="289"/>
    </row>
    <row r="31" spans="1:7">
      <c r="A31" s="289"/>
      <c r="B31" s="289"/>
      <c r="C31" s="291"/>
      <c r="D31" s="296"/>
      <c r="E31" s="289"/>
      <c r="F31" s="291"/>
      <c r="G31" s="289"/>
    </row>
    <row r="32" spans="1:7">
      <c r="A32" s="289"/>
      <c r="B32" s="289"/>
      <c r="C32" s="291"/>
      <c r="D32" s="296"/>
      <c r="E32" s="289"/>
      <c r="F32" s="291"/>
      <c r="G32" s="289"/>
    </row>
    <row r="33" spans="1:7">
      <c r="A33" s="289"/>
      <c r="B33" s="289"/>
      <c r="C33" s="291"/>
      <c r="D33" s="296"/>
      <c r="E33" s="289"/>
      <c r="F33" s="291"/>
      <c r="G33" s="289"/>
    </row>
    <row r="34" spans="1:7">
      <c r="A34" s="289"/>
      <c r="B34" s="289"/>
      <c r="C34" s="291"/>
      <c r="D34" s="296"/>
      <c r="E34" s="289"/>
      <c r="F34" s="291"/>
      <c r="G34" s="289"/>
    </row>
    <row r="35" spans="1:7">
      <c r="A35" s="289"/>
      <c r="B35" s="289"/>
      <c r="C35" s="291"/>
      <c r="D35" s="296"/>
      <c r="E35" s="289"/>
      <c r="F35" s="291"/>
      <c r="G35" s="289"/>
    </row>
    <row r="36" spans="1:7">
      <c r="A36" s="289"/>
      <c r="B36" s="289"/>
      <c r="C36" s="291"/>
      <c r="D36" s="296"/>
      <c r="E36" s="289"/>
      <c r="F36" s="291"/>
      <c r="G36" s="289"/>
    </row>
    <row r="37" spans="1:7">
      <c r="A37" s="289"/>
      <c r="B37" s="289"/>
      <c r="C37" s="291"/>
      <c r="D37" s="296"/>
      <c r="E37" s="289"/>
      <c r="F37" s="291"/>
      <c r="G37" s="289"/>
    </row>
    <row r="38" spans="1:7">
      <c r="A38" s="289"/>
      <c r="B38" s="289"/>
      <c r="C38" s="291"/>
      <c r="D38" s="296"/>
      <c r="E38" s="289"/>
      <c r="F38" s="291"/>
      <c r="G38" s="289"/>
    </row>
    <row r="39" spans="1:7">
      <c r="A39" s="289"/>
      <c r="B39" s="289"/>
      <c r="C39" s="291"/>
      <c r="D39" s="296"/>
      <c r="E39" s="289"/>
      <c r="F39" s="291"/>
      <c r="G39" s="289"/>
    </row>
    <row r="40" spans="1:7">
      <c r="A40" s="289"/>
      <c r="B40" s="289"/>
      <c r="C40" s="291"/>
      <c r="D40" s="296"/>
      <c r="E40" s="289"/>
      <c r="F40" s="291"/>
      <c r="G40" s="289"/>
    </row>
    <row r="41" spans="1:7">
      <c r="A41" s="289"/>
      <c r="B41" s="289"/>
      <c r="D41" s="296"/>
      <c r="E41" s="289"/>
      <c r="F41" s="313"/>
      <c r="G41" s="289"/>
    </row>
    <row r="42" spans="1:7">
      <c r="A42" s="289"/>
      <c r="B42" s="289"/>
      <c r="D42" s="296"/>
      <c r="E42" s="289"/>
      <c r="F42" s="313"/>
      <c r="G42" s="289"/>
    </row>
    <row r="43" spans="1:7">
      <c r="A43" s="289"/>
      <c r="B43" s="289"/>
      <c r="D43" s="296"/>
      <c r="E43" s="289"/>
      <c r="F43" s="313"/>
      <c r="G43" s="289"/>
    </row>
    <row r="44" spans="1:7">
      <c r="A44" s="289"/>
      <c r="B44" s="289"/>
      <c r="D44" s="296"/>
      <c r="E44" s="289"/>
      <c r="F44" s="313"/>
      <c r="G44" s="289"/>
    </row>
    <row r="45" spans="1:7">
      <c r="A45" s="289"/>
      <c r="B45" s="289"/>
      <c r="C45" s="289"/>
      <c r="D45" s="289"/>
      <c r="E45" s="289"/>
      <c r="F45" s="289"/>
      <c r="G45" s="289"/>
    </row>
    <row r="46" spans="1:7">
      <c r="C46" s="313"/>
      <c r="D46" s="296"/>
    </row>
    <row r="47" spans="1:7">
      <c r="C47" s="313"/>
      <c r="D47" s="296"/>
    </row>
    <row r="48" spans="1:7">
      <c r="C48" s="313"/>
      <c r="D48" s="296"/>
    </row>
  </sheetData>
  <mergeCells count="1">
    <mergeCell ref="B7:D7"/>
  </mergeCells>
  <phoneticPr fontId="163" type="noConversion"/>
  <hyperlinks>
    <hyperlink ref="D11" location="'EU KM1'!A1" display="Key metrics" xr:uid="{326637B8-DF5A-46AC-9159-B7ADA296261B}"/>
    <hyperlink ref="D12" location="'EU OV1'!A1" display="Overview of risk weighted exposure amounts" xr:uid="{7C789ED4-93C8-4FCE-ABB2-0F95965F00B9}"/>
    <hyperlink ref="G11" location="'EU LIQB'!A1" display="Qualitative information on LCR, which complements template EU LIQ1" xr:uid="{F3ED2D0D-6582-4FDA-B819-6F147FD62967}"/>
    <hyperlink ref="D13" location="'EU CMS1'!A1" display="Comparison of modelled and standardised risk weighted exposure amounts at risk level" xr:uid="{D96D2EF4-8319-4596-A794-ED9014C55690}"/>
    <hyperlink ref="D14" location="'EU CMS2'!A1" display="Comparison of modelled and standardised risk weighted exposure amounts for credit risk at asset class level" xr:uid="{D105D5BE-AED3-4ACF-A39B-3C98ECB4F48E}"/>
    <hyperlink ref="D15" location="'EU CR8'!A1" display="RWEA flow statements of credit risk exposures under the IRB approach" xr:uid="{80BBB124-D6A0-40C5-A3F3-ED780FBA9B63}"/>
    <hyperlink ref="D16" location="'EU LIQ1'!A1" display="Quantitative information of LCR" xr:uid="{23F1D1CF-F578-45E9-A792-6C12E7E158C2}"/>
  </hyperlinks>
  <pageMargins left="0.70866141732283472" right="0.70866141732283472" top="0.74803149606299213" bottom="0.74803149606299213" header="0.31496062992125984" footer="0.31496062992125984"/>
  <pageSetup paperSize="9" scale="60" fitToHeight="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3A07F-8F4E-4053-835B-27B8115942CB}">
  <sheetPr codeName="Sheet33">
    <pageSetUpPr fitToPage="1"/>
  </sheetPr>
  <dimension ref="A1:AA80"/>
  <sheetViews>
    <sheetView showGridLines="0" topLeftCell="A50" zoomScaleNormal="100" workbookViewId="0"/>
  </sheetViews>
  <sheetFormatPr defaultColWidth="9.140625" defaultRowHeight="15"/>
  <cols>
    <col min="1" max="1" width="9.140625" style="405"/>
    <col min="2" max="2" width="8.5703125" style="406" customWidth="1"/>
    <col min="3" max="3" width="94.140625" style="405" customWidth="1"/>
    <col min="4" max="5" width="19.5703125" style="405" bestFit="1" customWidth="1"/>
    <col min="6" max="6" width="9.140625" style="405"/>
    <col min="7" max="7" width="21.42578125" style="405" bestFit="1" customWidth="1"/>
    <col min="8" max="8" width="85.5703125" style="405" customWidth="1"/>
    <col min="9" max="9" width="60.140625" style="405" customWidth="1"/>
    <col min="10" max="10" width="17.140625" style="405" customWidth="1"/>
    <col min="11" max="12" width="9.140625" style="405"/>
    <col min="13" max="13" width="78.140625" style="405" customWidth="1"/>
    <col min="14" max="14" width="23.42578125" style="405" customWidth="1"/>
    <col min="15" max="15" width="16.140625" style="405" bestFit="1" customWidth="1"/>
    <col min="16" max="16" width="14.42578125" style="8" bestFit="1" customWidth="1"/>
    <col min="17" max="17" width="14" style="8" customWidth="1"/>
    <col min="18" max="18" width="11.42578125" style="8" customWidth="1"/>
    <col min="19" max="19" width="11.42578125" style="8" bestFit="1" customWidth="1"/>
    <col min="20" max="22" width="9.140625" style="8"/>
    <col min="23" max="16384" width="9.140625" style="405"/>
  </cols>
  <sheetData>
    <row r="1" spans="1:27">
      <c r="A1" s="243"/>
      <c r="B1" s="244"/>
      <c r="C1" s="243"/>
      <c r="D1" s="243"/>
      <c r="E1" s="243"/>
      <c r="F1" s="8"/>
      <c r="G1" s="8"/>
      <c r="H1" s="8"/>
      <c r="I1" s="8"/>
      <c r="J1" s="8"/>
      <c r="K1" s="8"/>
      <c r="L1" s="8"/>
      <c r="M1" s="8"/>
      <c r="N1" s="8"/>
      <c r="O1" s="8"/>
      <c r="W1" s="8"/>
      <c r="X1" s="8"/>
      <c r="Y1" s="8"/>
      <c r="Z1" s="8"/>
      <c r="AA1" s="8"/>
    </row>
    <row r="2" spans="1:27" ht="21">
      <c r="A2" s="245"/>
      <c r="B2" s="66" t="s">
        <v>661</v>
      </c>
      <c r="C2" s="22"/>
      <c r="D2" s="23"/>
      <c r="E2" s="22"/>
      <c r="F2" s="8"/>
      <c r="G2" s="8"/>
      <c r="H2" s="8"/>
      <c r="I2" s="8"/>
      <c r="J2" s="8"/>
      <c r="K2" s="8"/>
      <c r="L2" s="8"/>
      <c r="M2" s="8"/>
      <c r="N2" s="8"/>
      <c r="O2" s="8"/>
      <c r="W2" s="8"/>
      <c r="X2" s="8"/>
      <c r="Y2" s="8"/>
      <c r="Z2" s="8"/>
      <c r="AA2" s="8"/>
    </row>
    <row r="3" spans="1:27">
      <c r="A3" s="243"/>
      <c r="B3" s="24"/>
      <c r="C3" s="8"/>
      <c r="D3" s="8"/>
      <c r="E3" s="8"/>
      <c r="F3" s="8"/>
      <c r="G3" s="8"/>
      <c r="H3" s="8"/>
      <c r="I3" s="8"/>
      <c r="J3" s="8"/>
      <c r="K3" s="8"/>
      <c r="L3" s="8"/>
      <c r="M3" s="8"/>
      <c r="N3" s="8"/>
      <c r="O3" s="8"/>
      <c r="W3" s="8"/>
      <c r="X3" s="8"/>
      <c r="Y3" s="8"/>
      <c r="Z3" s="8"/>
      <c r="AA3" s="8"/>
    </row>
    <row r="4" spans="1:27">
      <c r="A4" s="243"/>
      <c r="B4" s="116"/>
      <c r="C4" s="117"/>
      <c r="D4" s="571" t="s">
        <v>92</v>
      </c>
      <c r="E4" s="572"/>
      <c r="F4" s="8"/>
      <c r="G4" s="8"/>
      <c r="H4" s="8"/>
      <c r="I4" s="8"/>
      <c r="J4" s="8"/>
      <c r="K4" s="8"/>
      <c r="L4" s="8"/>
      <c r="M4" s="8"/>
      <c r="N4" s="8"/>
      <c r="O4" s="8"/>
      <c r="W4" s="8"/>
      <c r="X4" s="8"/>
      <c r="Y4" s="8"/>
      <c r="Z4" s="8"/>
      <c r="AA4" s="8"/>
    </row>
    <row r="5" spans="1:27">
      <c r="A5" s="243"/>
      <c r="B5" s="573"/>
      <c r="C5" s="574"/>
      <c r="D5" s="5" t="s">
        <v>3</v>
      </c>
      <c r="E5" s="5" t="s">
        <v>4</v>
      </c>
      <c r="F5" s="8"/>
      <c r="G5" s="8"/>
      <c r="H5" s="8"/>
      <c r="I5" s="8"/>
      <c r="J5" s="8"/>
      <c r="K5" s="8"/>
      <c r="L5" s="8"/>
      <c r="M5" s="8"/>
      <c r="N5" s="8"/>
      <c r="O5" s="8"/>
      <c r="W5" s="8"/>
      <c r="X5" s="8"/>
      <c r="Y5" s="8"/>
      <c r="Z5" s="8"/>
      <c r="AA5" s="8"/>
    </row>
    <row r="6" spans="1:27">
      <c r="A6" s="243"/>
      <c r="B6" s="575"/>
      <c r="C6" s="576"/>
      <c r="D6" s="485" t="s">
        <v>849</v>
      </c>
      <c r="E6" s="485" t="s">
        <v>850</v>
      </c>
      <c r="F6" s="8"/>
      <c r="G6" s="8"/>
      <c r="H6" s="8"/>
      <c r="I6" s="8"/>
      <c r="J6" s="8"/>
      <c r="K6" s="8"/>
      <c r="L6" s="8"/>
      <c r="M6" s="8"/>
      <c r="N6" s="8"/>
      <c r="O6" s="8"/>
      <c r="W6" s="8"/>
      <c r="X6" s="8"/>
      <c r="Y6" s="8"/>
      <c r="Z6" s="8"/>
      <c r="AA6" s="8"/>
    </row>
    <row r="7" spans="1:27">
      <c r="A7" s="243"/>
      <c r="B7" s="577" t="s">
        <v>100</v>
      </c>
      <c r="C7" s="578"/>
      <c r="D7" s="579"/>
      <c r="E7" s="25"/>
      <c r="F7" s="8"/>
      <c r="G7" s="8"/>
      <c r="H7" s="8"/>
      <c r="I7" s="8"/>
      <c r="J7" s="8"/>
      <c r="K7" s="8"/>
      <c r="L7" s="8"/>
      <c r="M7" s="8"/>
      <c r="N7" s="8"/>
      <c r="O7" s="8"/>
      <c r="W7" s="8"/>
      <c r="X7" s="8"/>
      <c r="Y7" s="8"/>
      <c r="Z7" s="8"/>
      <c r="AA7" s="8"/>
    </row>
    <row r="8" spans="1:27">
      <c r="A8" s="243"/>
      <c r="B8" s="30">
        <v>1</v>
      </c>
      <c r="C8" s="13" t="s">
        <v>355</v>
      </c>
      <c r="D8" s="378">
        <v>666101.15761761472</v>
      </c>
      <c r="E8" s="378">
        <v>687682.70285096392</v>
      </c>
      <c r="F8" s="8"/>
      <c r="G8" s="8"/>
      <c r="H8" s="8"/>
      <c r="I8" s="8"/>
      <c r="J8" s="8"/>
      <c r="K8" s="8"/>
      <c r="L8" s="8"/>
      <c r="M8" s="8"/>
      <c r="N8" s="8"/>
      <c r="O8" s="8"/>
      <c r="W8" s="8"/>
      <c r="X8" s="8"/>
      <c r="Y8" s="8"/>
      <c r="Z8" s="8"/>
      <c r="AA8" s="8"/>
    </row>
    <row r="9" spans="1:27" ht="30">
      <c r="A9" s="243"/>
      <c r="B9" s="118">
        <v>2</v>
      </c>
      <c r="C9" s="13" t="s">
        <v>448</v>
      </c>
      <c r="D9" s="378">
        <v>16.154883999999999</v>
      </c>
      <c r="E9" s="378">
        <v>575.652467</v>
      </c>
      <c r="F9" s="8"/>
      <c r="G9" s="8"/>
      <c r="H9" s="8"/>
      <c r="I9" s="8"/>
      <c r="J9" s="8"/>
      <c r="K9" s="8"/>
      <c r="L9" s="8"/>
      <c r="M9" s="8"/>
      <c r="N9" s="8"/>
      <c r="O9" s="8"/>
      <c r="W9" s="8"/>
      <c r="X9" s="8"/>
      <c r="Y9" s="8"/>
      <c r="Z9" s="8"/>
      <c r="AA9" s="8"/>
    </row>
    <row r="10" spans="1:27">
      <c r="A10" s="243"/>
      <c r="B10" s="118">
        <v>3</v>
      </c>
      <c r="C10" s="13" t="s">
        <v>356</v>
      </c>
      <c r="D10" s="378">
        <v>-7811.4279542040003</v>
      </c>
      <c r="E10" s="378">
        <v>-8576.0891603239997</v>
      </c>
      <c r="F10" s="8"/>
      <c r="G10" s="8"/>
      <c r="H10" s="8"/>
      <c r="I10" s="8"/>
      <c r="J10" s="8"/>
      <c r="K10" s="8"/>
      <c r="L10" s="8"/>
      <c r="M10" s="8"/>
      <c r="N10" s="8"/>
      <c r="O10" s="8"/>
      <c r="W10" s="8"/>
      <c r="X10" s="8"/>
      <c r="Y10" s="8"/>
      <c r="Z10" s="8"/>
      <c r="AA10" s="8"/>
    </row>
    <row r="11" spans="1:27" ht="30">
      <c r="A11" s="243"/>
      <c r="B11" s="118">
        <v>4</v>
      </c>
      <c r="C11" s="13" t="s">
        <v>357</v>
      </c>
      <c r="D11" s="378">
        <v>0</v>
      </c>
      <c r="E11" s="378">
        <v>0</v>
      </c>
      <c r="F11" s="8"/>
      <c r="G11" s="8"/>
      <c r="H11" s="8"/>
      <c r="I11" s="8"/>
      <c r="J11" s="8"/>
      <c r="K11" s="8"/>
      <c r="L11" s="8"/>
      <c r="M11" s="8"/>
      <c r="N11" s="8"/>
      <c r="O11" s="8"/>
      <c r="W11" s="8"/>
      <c r="X11" s="8"/>
      <c r="Y11" s="8"/>
      <c r="Z11" s="8"/>
      <c r="AA11" s="8"/>
    </row>
    <row r="12" spans="1:27">
      <c r="A12" s="243"/>
      <c r="B12" s="118">
        <v>5</v>
      </c>
      <c r="C12" s="13" t="s">
        <v>358</v>
      </c>
      <c r="D12" s="378">
        <v>0</v>
      </c>
      <c r="E12" s="378">
        <v>0</v>
      </c>
      <c r="F12" s="8"/>
      <c r="G12" s="8"/>
      <c r="H12" s="8"/>
      <c r="I12" s="8"/>
      <c r="J12" s="8"/>
      <c r="K12" s="8"/>
      <c r="L12" s="8"/>
      <c r="M12" s="8"/>
      <c r="N12" s="8"/>
      <c r="O12" s="8"/>
      <c r="W12" s="8"/>
      <c r="X12" s="8"/>
      <c r="Y12" s="8"/>
      <c r="Z12" s="8"/>
      <c r="AA12" s="8"/>
    </row>
    <row r="13" spans="1:27">
      <c r="A13" s="243"/>
      <c r="B13" s="30">
        <v>6</v>
      </c>
      <c r="C13" s="26" t="s">
        <v>359</v>
      </c>
      <c r="D13" s="378">
        <v>-235.86357296678702</v>
      </c>
      <c r="E13" s="378">
        <v>-209.06282501384601</v>
      </c>
      <c r="F13" s="8"/>
      <c r="G13" s="8"/>
      <c r="H13" s="8"/>
      <c r="I13" s="8"/>
      <c r="J13" s="8"/>
      <c r="K13" s="8"/>
      <c r="L13" s="8"/>
      <c r="M13" s="8"/>
      <c r="N13" s="8"/>
      <c r="O13" s="8"/>
      <c r="W13" s="8"/>
      <c r="X13" s="8"/>
      <c r="Y13" s="8"/>
      <c r="Z13" s="8"/>
      <c r="AA13" s="8"/>
    </row>
    <row r="14" spans="1:27">
      <c r="A14" s="243"/>
      <c r="B14" s="119">
        <v>7</v>
      </c>
      <c r="C14" s="27" t="s">
        <v>360</v>
      </c>
      <c r="D14" s="378">
        <v>658070.02097444399</v>
      </c>
      <c r="E14" s="378">
        <v>679473.20333262614</v>
      </c>
      <c r="F14" s="8"/>
      <c r="G14" s="8"/>
      <c r="H14" s="8"/>
      <c r="I14" s="8"/>
      <c r="J14" s="8"/>
      <c r="K14" s="8"/>
      <c r="L14" s="8"/>
      <c r="M14" s="8"/>
      <c r="N14" s="8"/>
      <c r="O14" s="8"/>
      <c r="W14" s="8"/>
      <c r="X14" s="8"/>
      <c r="Y14" s="8"/>
      <c r="Z14" s="8"/>
      <c r="AA14" s="8"/>
    </row>
    <row r="15" spans="1:27">
      <c r="A15" s="243"/>
      <c r="B15" s="570" t="s">
        <v>361</v>
      </c>
      <c r="C15" s="570"/>
      <c r="D15" s="570"/>
      <c r="E15" s="25"/>
      <c r="F15" s="8"/>
      <c r="G15" s="8"/>
      <c r="H15" s="8"/>
      <c r="I15" s="8"/>
      <c r="J15" s="8"/>
      <c r="K15" s="8"/>
      <c r="L15" s="8"/>
      <c r="M15" s="8"/>
      <c r="N15" s="8"/>
      <c r="O15" s="8"/>
      <c r="W15" s="8"/>
      <c r="X15" s="8"/>
      <c r="Y15" s="8"/>
      <c r="Z15" s="8"/>
      <c r="AA15" s="8"/>
    </row>
    <row r="16" spans="1:27" ht="30">
      <c r="A16" s="243"/>
      <c r="B16" s="118">
        <v>8</v>
      </c>
      <c r="C16" s="13" t="s">
        <v>362</v>
      </c>
      <c r="D16" s="378">
        <v>1057.5793448639999</v>
      </c>
      <c r="E16" s="378">
        <v>852.96893045000002</v>
      </c>
      <c r="F16" s="8"/>
      <c r="G16" s="8"/>
      <c r="H16" s="8"/>
      <c r="I16" s="8"/>
      <c r="J16" s="8"/>
      <c r="K16" s="8"/>
      <c r="L16" s="8"/>
      <c r="M16" s="8"/>
      <c r="N16" s="8"/>
      <c r="O16" s="8"/>
      <c r="W16" s="8"/>
      <c r="X16" s="8"/>
      <c r="Y16" s="8"/>
      <c r="Z16" s="8"/>
      <c r="AA16" s="8"/>
    </row>
    <row r="17" spans="1:27" ht="30">
      <c r="A17" s="243"/>
      <c r="B17" s="118" t="s">
        <v>363</v>
      </c>
      <c r="C17" s="14" t="s">
        <v>364</v>
      </c>
      <c r="D17" s="378">
        <v>0</v>
      </c>
      <c r="E17" s="378">
        <v>0</v>
      </c>
      <c r="F17" s="8"/>
      <c r="G17" s="8"/>
      <c r="H17" s="8"/>
      <c r="I17" s="8"/>
      <c r="J17" s="8"/>
      <c r="K17" s="8"/>
      <c r="L17" s="8"/>
      <c r="M17" s="8"/>
      <c r="N17" s="8"/>
      <c r="O17" s="8"/>
      <c r="W17" s="8"/>
      <c r="X17" s="8"/>
      <c r="Y17" s="8"/>
      <c r="Z17" s="8"/>
      <c r="AA17" s="8"/>
    </row>
    <row r="18" spans="1:27">
      <c r="A18" s="243"/>
      <c r="B18" s="118">
        <v>9</v>
      </c>
      <c r="C18" s="28" t="s">
        <v>449</v>
      </c>
      <c r="D18" s="378">
        <v>2284.3763426595897</v>
      </c>
      <c r="E18" s="378">
        <v>2366.1879865885603</v>
      </c>
      <c r="F18" s="8"/>
      <c r="G18" s="8"/>
      <c r="H18" s="8"/>
      <c r="I18" s="8"/>
      <c r="J18" s="8"/>
      <c r="K18" s="8"/>
      <c r="L18" s="8"/>
      <c r="M18" s="8"/>
      <c r="N18" s="8"/>
      <c r="O18" s="8"/>
      <c r="W18" s="8"/>
      <c r="X18" s="8"/>
      <c r="Y18" s="8"/>
      <c r="Z18" s="8"/>
      <c r="AA18" s="8"/>
    </row>
    <row r="19" spans="1:27" ht="30">
      <c r="A19" s="243"/>
      <c r="B19" s="118" t="s">
        <v>365</v>
      </c>
      <c r="C19" s="14" t="s">
        <v>366</v>
      </c>
      <c r="D19" s="378">
        <v>0</v>
      </c>
      <c r="E19" s="378">
        <v>0</v>
      </c>
      <c r="F19" s="8"/>
      <c r="G19" s="8"/>
      <c r="H19" s="8"/>
      <c r="I19" s="8"/>
      <c r="J19" s="8"/>
      <c r="K19" s="8"/>
      <c r="L19" s="8"/>
      <c r="M19" s="8"/>
      <c r="N19" s="8"/>
      <c r="O19" s="8"/>
      <c r="W19" s="8"/>
      <c r="X19" s="8"/>
      <c r="Y19" s="8"/>
      <c r="Z19" s="8"/>
      <c r="AA19" s="8"/>
    </row>
    <row r="20" spans="1:27">
      <c r="A20" s="243"/>
      <c r="B20" s="81" t="s">
        <v>367</v>
      </c>
      <c r="C20" s="14" t="s">
        <v>101</v>
      </c>
      <c r="D20" s="378">
        <v>0</v>
      </c>
      <c r="E20" s="378">
        <v>0</v>
      </c>
      <c r="F20" s="8"/>
      <c r="G20" s="8"/>
      <c r="H20" s="8"/>
      <c r="I20" s="8"/>
      <c r="J20" s="8"/>
      <c r="K20" s="8"/>
      <c r="L20" s="8"/>
      <c r="M20" s="8"/>
      <c r="N20" s="8"/>
      <c r="O20" s="8"/>
      <c r="W20" s="8"/>
      <c r="X20" s="8"/>
      <c r="Y20" s="8"/>
      <c r="Z20" s="8"/>
      <c r="AA20" s="8"/>
    </row>
    <row r="21" spans="1:27">
      <c r="A21" s="243"/>
      <c r="B21" s="118">
        <v>10</v>
      </c>
      <c r="C21" s="29" t="s">
        <v>368</v>
      </c>
      <c r="D21" s="378">
        <v>0</v>
      </c>
      <c r="E21" s="378">
        <v>0</v>
      </c>
      <c r="F21" s="8"/>
      <c r="G21" s="8"/>
      <c r="H21" s="8"/>
      <c r="I21" s="8"/>
      <c r="J21" s="8"/>
      <c r="K21" s="8"/>
      <c r="L21" s="8"/>
      <c r="M21" s="8"/>
      <c r="N21" s="8"/>
      <c r="O21" s="8"/>
      <c r="W21" s="8"/>
      <c r="X21" s="8"/>
      <c r="Y21" s="8"/>
      <c r="Z21" s="8"/>
      <c r="AA21" s="8"/>
    </row>
    <row r="22" spans="1:27">
      <c r="A22" s="243"/>
      <c r="B22" s="118" t="s">
        <v>369</v>
      </c>
      <c r="C22" s="29" t="s">
        <v>450</v>
      </c>
      <c r="D22" s="378">
        <v>0</v>
      </c>
      <c r="E22" s="378">
        <v>0</v>
      </c>
      <c r="F22" s="8"/>
      <c r="G22" s="8"/>
      <c r="H22" s="8"/>
      <c r="I22" s="8"/>
      <c r="J22" s="8"/>
      <c r="K22" s="8"/>
      <c r="L22" s="8"/>
      <c r="M22" s="8"/>
      <c r="N22" s="8"/>
      <c r="O22" s="8"/>
      <c r="W22" s="8"/>
      <c r="X22" s="8"/>
      <c r="Y22" s="8"/>
      <c r="Z22" s="8"/>
      <c r="AA22" s="8"/>
    </row>
    <row r="23" spans="1:27">
      <c r="A23" s="243"/>
      <c r="B23" s="118" t="s">
        <v>370</v>
      </c>
      <c r="C23" s="29" t="s">
        <v>451</v>
      </c>
      <c r="D23" s="378">
        <v>0</v>
      </c>
      <c r="E23" s="378">
        <v>0</v>
      </c>
      <c r="F23" s="8"/>
      <c r="G23" s="8"/>
      <c r="H23" s="8"/>
      <c r="I23" s="8"/>
      <c r="J23" s="8"/>
      <c r="K23" s="8"/>
      <c r="L23" s="8"/>
      <c r="M23" s="8"/>
      <c r="N23" s="8"/>
      <c r="O23" s="8"/>
      <c r="W23" s="8"/>
      <c r="X23" s="8"/>
      <c r="Y23" s="8"/>
      <c r="Z23" s="8"/>
      <c r="AA23" s="8"/>
    </row>
    <row r="24" spans="1:27">
      <c r="A24" s="243"/>
      <c r="B24" s="118">
        <v>11</v>
      </c>
      <c r="C24" s="26" t="s">
        <v>371</v>
      </c>
      <c r="D24" s="378">
        <v>0</v>
      </c>
      <c r="E24" s="378">
        <v>0</v>
      </c>
      <c r="F24" s="8"/>
      <c r="G24" s="8"/>
      <c r="H24" s="8"/>
      <c r="I24" s="8"/>
      <c r="J24" s="8"/>
      <c r="K24" s="8"/>
      <c r="L24" s="8"/>
      <c r="M24" s="8"/>
      <c r="N24" s="8"/>
      <c r="O24" s="8"/>
      <c r="W24" s="8"/>
      <c r="X24" s="8"/>
      <c r="Y24" s="8"/>
      <c r="Z24" s="8"/>
      <c r="AA24" s="8"/>
    </row>
    <row r="25" spans="1:27">
      <c r="A25" s="243"/>
      <c r="B25" s="118">
        <v>12</v>
      </c>
      <c r="C25" s="26" t="s">
        <v>102</v>
      </c>
      <c r="D25" s="378">
        <v>0</v>
      </c>
      <c r="E25" s="378">
        <v>0</v>
      </c>
      <c r="F25" s="8"/>
      <c r="G25" s="8"/>
      <c r="H25" s="8"/>
      <c r="I25" s="8"/>
      <c r="J25" s="8"/>
      <c r="K25" s="8"/>
      <c r="L25" s="8"/>
      <c r="M25" s="8"/>
      <c r="N25" s="8"/>
      <c r="O25" s="8"/>
      <c r="W25" s="8"/>
      <c r="X25" s="8"/>
      <c r="Y25" s="8"/>
      <c r="Z25" s="8"/>
      <c r="AA25" s="8"/>
    </row>
    <row r="26" spans="1:27">
      <c r="A26" s="243"/>
      <c r="B26" s="30">
        <v>13</v>
      </c>
      <c r="C26" s="31" t="s">
        <v>372</v>
      </c>
      <c r="D26" s="378">
        <v>3341.9556875235903</v>
      </c>
      <c r="E26" s="378">
        <v>3219.1569170385601</v>
      </c>
      <c r="F26" s="8"/>
      <c r="G26" s="8"/>
      <c r="H26" s="8"/>
      <c r="I26" s="8"/>
      <c r="J26" s="8"/>
      <c r="K26" s="8"/>
      <c r="L26" s="8"/>
      <c r="M26" s="8"/>
      <c r="N26" s="8"/>
      <c r="O26" s="8"/>
      <c r="W26" s="8"/>
      <c r="X26" s="8"/>
      <c r="Y26" s="8"/>
      <c r="Z26" s="8"/>
      <c r="AA26" s="8"/>
    </row>
    <row r="27" spans="1:27">
      <c r="A27" s="243"/>
      <c r="B27" s="570" t="s">
        <v>373</v>
      </c>
      <c r="C27" s="570"/>
      <c r="D27" s="570"/>
      <c r="E27" s="25"/>
      <c r="F27" s="8"/>
      <c r="G27" s="8"/>
      <c r="H27" s="8"/>
      <c r="I27" s="8"/>
      <c r="J27" s="8"/>
      <c r="K27" s="8"/>
      <c r="L27" s="8"/>
      <c r="M27" s="8"/>
      <c r="N27" s="8"/>
      <c r="O27" s="8"/>
      <c r="W27" s="8"/>
      <c r="X27" s="8"/>
      <c r="Y27" s="8"/>
      <c r="Z27" s="8"/>
      <c r="AA27" s="8"/>
    </row>
    <row r="28" spans="1:27">
      <c r="A28" s="243"/>
      <c r="B28" s="30">
        <v>14</v>
      </c>
      <c r="C28" s="13" t="s">
        <v>374</v>
      </c>
      <c r="D28" s="378">
        <v>4999.7584349999997</v>
      </c>
      <c r="E28" s="378">
        <v>3983.63715</v>
      </c>
      <c r="F28" s="8"/>
      <c r="G28" s="8"/>
      <c r="H28" s="8"/>
      <c r="I28" s="8"/>
      <c r="J28" s="8"/>
      <c r="K28" s="8"/>
      <c r="L28" s="8"/>
      <c r="M28" s="8"/>
      <c r="N28" s="8"/>
      <c r="O28" s="8"/>
      <c r="W28" s="8"/>
      <c r="X28" s="8"/>
      <c r="Y28" s="8"/>
      <c r="Z28" s="8"/>
      <c r="AA28" s="8"/>
    </row>
    <row r="29" spans="1:27">
      <c r="A29" s="243"/>
      <c r="B29" s="30">
        <v>15</v>
      </c>
      <c r="C29" s="26" t="s">
        <v>375</v>
      </c>
      <c r="D29" s="378">
        <v>-1432.63121353</v>
      </c>
      <c r="E29" s="378">
        <v>-1526.81253352</v>
      </c>
      <c r="F29" s="8"/>
      <c r="G29" s="8"/>
      <c r="H29" s="8"/>
      <c r="I29" s="8"/>
      <c r="J29" s="8"/>
      <c r="K29" s="8"/>
      <c r="L29" s="8"/>
      <c r="M29" s="8"/>
      <c r="N29" s="8"/>
      <c r="O29" s="8"/>
      <c r="W29" s="8"/>
      <c r="X29" s="8"/>
      <c r="Y29" s="8"/>
      <c r="Z29" s="8"/>
      <c r="AA29" s="8"/>
    </row>
    <row r="30" spans="1:27">
      <c r="A30" s="243"/>
      <c r="B30" s="30">
        <v>16</v>
      </c>
      <c r="C30" s="26" t="s">
        <v>103</v>
      </c>
      <c r="D30" s="378">
        <v>0.97517011000017795</v>
      </c>
      <c r="E30" s="378">
        <v>3.1923886000000001</v>
      </c>
      <c r="F30" s="8"/>
      <c r="G30" s="8"/>
      <c r="H30" s="8"/>
      <c r="I30" s="8"/>
      <c r="J30" s="8"/>
      <c r="K30" s="8"/>
      <c r="L30" s="8"/>
      <c r="M30" s="8"/>
      <c r="N30" s="8"/>
      <c r="O30" s="8"/>
      <c r="W30" s="8"/>
      <c r="X30" s="8"/>
      <c r="Y30" s="8"/>
      <c r="Z30" s="8"/>
      <c r="AA30" s="8"/>
    </row>
    <row r="31" spans="1:27">
      <c r="A31" s="243"/>
      <c r="B31" s="118" t="s">
        <v>376</v>
      </c>
      <c r="C31" s="13" t="s">
        <v>452</v>
      </c>
      <c r="D31" s="378">
        <v>0</v>
      </c>
      <c r="E31" s="378">
        <v>0</v>
      </c>
      <c r="F31" s="8"/>
      <c r="G31" s="8"/>
      <c r="H31" s="8"/>
      <c r="I31" s="8"/>
      <c r="J31" s="8"/>
      <c r="K31" s="8"/>
      <c r="L31" s="8"/>
      <c r="M31" s="8"/>
      <c r="N31" s="8"/>
      <c r="O31" s="8"/>
      <c r="W31" s="8"/>
      <c r="X31" s="8"/>
      <c r="Y31" s="8"/>
      <c r="Z31" s="8"/>
      <c r="AA31" s="8"/>
    </row>
    <row r="32" spans="1:27">
      <c r="A32" s="243"/>
      <c r="B32" s="118">
        <v>17</v>
      </c>
      <c r="C32" s="26" t="s">
        <v>104</v>
      </c>
      <c r="D32" s="378">
        <v>0</v>
      </c>
      <c r="E32" s="378">
        <v>0</v>
      </c>
      <c r="F32" s="8"/>
      <c r="G32" s="8"/>
      <c r="H32" s="8"/>
      <c r="I32" s="8"/>
      <c r="J32" s="8"/>
      <c r="K32" s="8"/>
      <c r="L32" s="8"/>
      <c r="M32" s="8"/>
      <c r="N32" s="8"/>
      <c r="O32" s="8"/>
      <c r="W32" s="8"/>
      <c r="X32" s="8"/>
      <c r="Y32" s="8"/>
      <c r="Z32" s="8"/>
      <c r="AA32" s="8"/>
    </row>
    <row r="33" spans="1:27">
      <c r="A33" s="243"/>
      <c r="B33" s="118" t="s">
        <v>377</v>
      </c>
      <c r="C33" s="26" t="s">
        <v>378</v>
      </c>
      <c r="D33" s="378">
        <v>0</v>
      </c>
      <c r="E33" s="378">
        <v>0</v>
      </c>
      <c r="F33" s="8"/>
      <c r="G33" s="8"/>
      <c r="H33" s="8"/>
      <c r="I33" s="8"/>
      <c r="J33" s="8"/>
      <c r="K33" s="8"/>
      <c r="L33" s="8"/>
      <c r="M33" s="8"/>
      <c r="N33" s="8"/>
      <c r="O33" s="8"/>
      <c r="W33" s="8"/>
      <c r="X33" s="8"/>
      <c r="Y33" s="8"/>
      <c r="Z33" s="8"/>
      <c r="AA33" s="8"/>
    </row>
    <row r="34" spans="1:27">
      <c r="A34" s="243"/>
      <c r="B34" s="30">
        <v>18</v>
      </c>
      <c r="C34" s="32" t="s">
        <v>379</v>
      </c>
      <c r="D34" s="378">
        <v>3568.1023915800001</v>
      </c>
      <c r="E34" s="378">
        <v>2460.0170050799998</v>
      </c>
      <c r="F34" s="8"/>
      <c r="G34" s="8"/>
      <c r="H34" s="8"/>
      <c r="I34" s="8"/>
      <c r="J34" s="8"/>
      <c r="K34" s="8"/>
      <c r="L34" s="8"/>
      <c r="M34" s="8"/>
      <c r="N34" s="8"/>
      <c r="O34" s="8"/>
      <c r="W34" s="8"/>
      <c r="X34" s="8"/>
      <c r="Y34" s="8"/>
      <c r="Z34" s="8"/>
      <c r="AA34" s="8"/>
    </row>
    <row r="35" spans="1:27">
      <c r="A35" s="243"/>
      <c r="B35" s="570" t="s">
        <v>380</v>
      </c>
      <c r="C35" s="570"/>
      <c r="D35" s="570"/>
      <c r="E35" s="25"/>
      <c r="F35" s="8"/>
      <c r="G35" s="8"/>
      <c r="H35" s="8"/>
      <c r="I35" s="8"/>
      <c r="J35" s="8"/>
      <c r="K35" s="8"/>
      <c r="L35" s="8"/>
      <c r="M35" s="8"/>
      <c r="N35" s="8"/>
      <c r="O35" s="8"/>
      <c r="W35" s="8"/>
      <c r="X35" s="8"/>
      <c r="Y35" s="8"/>
      <c r="Z35" s="8"/>
      <c r="AA35" s="8"/>
    </row>
    <row r="36" spans="1:27">
      <c r="A36" s="243"/>
      <c r="B36" s="30">
        <v>19</v>
      </c>
      <c r="C36" s="13" t="s">
        <v>381</v>
      </c>
      <c r="D36" s="378">
        <v>58291.68207499999</v>
      </c>
      <c r="E36" s="378">
        <v>58788.111202999979</v>
      </c>
      <c r="F36" s="8"/>
      <c r="G36" s="8"/>
      <c r="H36" s="8"/>
      <c r="I36" s="8"/>
      <c r="J36" s="8"/>
      <c r="K36" s="8"/>
      <c r="L36" s="8"/>
      <c r="M36" s="8"/>
      <c r="N36" s="8"/>
      <c r="O36" s="8"/>
      <c r="W36" s="8"/>
      <c r="X36" s="8"/>
      <c r="Y36" s="8"/>
      <c r="Z36" s="8"/>
      <c r="AA36" s="8"/>
    </row>
    <row r="37" spans="1:27">
      <c r="A37" s="243"/>
      <c r="B37" s="30">
        <v>20</v>
      </c>
      <c r="C37" s="13" t="s">
        <v>382</v>
      </c>
      <c r="D37" s="378">
        <v>-44178.271551383972</v>
      </c>
      <c r="E37" s="378">
        <v>-45161.344777270599</v>
      </c>
      <c r="F37" s="8"/>
      <c r="G37" s="8"/>
      <c r="H37" s="8"/>
      <c r="I37" s="8"/>
      <c r="J37" s="8"/>
      <c r="K37" s="8"/>
      <c r="L37" s="8"/>
      <c r="M37" s="8"/>
      <c r="N37" s="8"/>
      <c r="O37" s="8"/>
      <c r="W37" s="8"/>
      <c r="X37" s="8"/>
      <c r="Y37" s="8"/>
      <c r="Z37" s="8"/>
      <c r="AA37" s="8"/>
    </row>
    <row r="38" spans="1:27" ht="30">
      <c r="A38" s="243"/>
      <c r="B38" s="30">
        <v>21</v>
      </c>
      <c r="C38" s="13" t="s">
        <v>469</v>
      </c>
      <c r="D38" s="120" t="s">
        <v>785</v>
      </c>
      <c r="E38" s="120" t="s">
        <v>785</v>
      </c>
      <c r="F38" s="8"/>
      <c r="G38" s="8"/>
      <c r="H38" s="8"/>
      <c r="I38" s="8"/>
      <c r="J38" s="8"/>
      <c r="K38" s="8"/>
      <c r="L38" s="8"/>
      <c r="M38" s="8"/>
      <c r="N38" s="8"/>
      <c r="O38" s="8"/>
      <c r="W38" s="8"/>
      <c r="X38" s="8"/>
      <c r="Y38" s="8"/>
      <c r="Z38" s="8"/>
      <c r="AA38" s="8"/>
    </row>
    <row r="39" spans="1:27">
      <c r="A39" s="243"/>
      <c r="B39" s="30">
        <v>22</v>
      </c>
      <c r="C39" s="32" t="s">
        <v>383</v>
      </c>
      <c r="D39" s="378">
        <v>14113.410523616019</v>
      </c>
      <c r="E39" s="378">
        <v>13626.766425729389</v>
      </c>
      <c r="F39" s="8"/>
      <c r="G39" s="8"/>
      <c r="H39" s="8"/>
      <c r="I39" s="8"/>
      <c r="J39" s="8"/>
      <c r="K39" s="8"/>
      <c r="L39" s="8"/>
      <c r="M39" s="8"/>
      <c r="N39" s="8"/>
      <c r="O39" s="8"/>
      <c r="W39" s="8"/>
      <c r="X39" s="8"/>
      <c r="Y39" s="8"/>
      <c r="Z39" s="8"/>
      <c r="AA39" s="8"/>
    </row>
    <row r="40" spans="1:27" ht="15" customHeight="1">
      <c r="A40" s="243"/>
      <c r="B40" s="583" t="s">
        <v>453</v>
      </c>
      <c r="C40" s="584"/>
      <c r="D40" s="584"/>
      <c r="E40" s="25"/>
      <c r="F40" s="8"/>
      <c r="G40" s="8"/>
      <c r="H40" s="8"/>
      <c r="I40" s="8"/>
      <c r="J40" s="8"/>
      <c r="K40" s="8"/>
      <c r="L40" s="8"/>
      <c r="M40" s="8"/>
      <c r="N40" s="8"/>
      <c r="O40" s="8"/>
      <c r="W40" s="8"/>
      <c r="X40" s="8"/>
      <c r="Y40" s="8"/>
      <c r="Z40" s="8"/>
      <c r="AA40" s="8"/>
    </row>
    <row r="41" spans="1:27" ht="30">
      <c r="A41" s="243"/>
      <c r="B41" s="118" t="s">
        <v>384</v>
      </c>
      <c r="C41" s="19" t="s">
        <v>489</v>
      </c>
      <c r="D41" s="120" t="s">
        <v>785</v>
      </c>
      <c r="E41" s="120" t="s">
        <v>785</v>
      </c>
      <c r="F41" s="8"/>
      <c r="G41" s="8"/>
      <c r="H41" s="8"/>
      <c r="I41" s="8"/>
      <c r="J41" s="8"/>
      <c r="K41" s="8"/>
      <c r="L41" s="8"/>
      <c r="M41" s="8"/>
      <c r="N41" s="8"/>
      <c r="O41" s="8"/>
      <c r="W41" s="8"/>
      <c r="X41" s="8"/>
      <c r="Y41" s="8"/>
      <c r="Z41" s="8"/>
      <c r="AA41" s="8"/>
    </row>
    <row r="42" spans="1:27">
      <c r="A42" s="243"/>
      <c r="B42" s="118" t="s">
        <v>385</v>
      </c>
      <c r="C42" s="19" t="s">
        <v>454</v>
      </c>
      <c r="D42" s="120" t="s">
        <v>785</v>
      </c>
      <c r="E42" s="120" t="s">
        <v>785</v>
      </c>
      <c r="F42" s="8"/>
      <c r="G42" s="8"/>
      <c r="H42" s="8"/>
      <c r="I42" s="8"/>
      <c r="J42" s="8"/>
      <c r="K42" s="8"/>
      <c r="L42" s="8"/>
      <c r="M42" s="8"/>
      <c r="N42" s="8"/>
      <c r="O42" s="8"/>
      <c r="W42" s="8"/>
      <c r="X42" s="8"/>
      <c r="Y42" s="8"/>
      <c r="Z42" s="8"/>
      <c r="AA42" s="8"/>
    </row>
    <row r="43" spans="1:27">
      <c r="A43" s="243"/>
      <c r="B43" s="15" t="s">
        <v>386</v>
      </c>
      <c r="C43" s="14" t="s">
        <v>470</v>
      </c>
      <c r="D43" s="120" t="s">
        <v>785</v>
      </c>
      <c r="E43" s="120" t="s">
        <v>785</v>
      </c>
      <c r="F43" s="8"/>
      <c r="G43" s="8"/>
      <c r="H43" s="8"/>
      <c r="I43" s="8"/>
      <c r="J43" s="8"/>
      <c r="K43" s="8"/>
      <c r="L43" s="8"/>
      <c r="M43" s="8"/>
      <c r="N43" s="8"/>
      <c r="O43" s="8"/>
      <c r="W43" s="8"/>
      <c r="X43" s="8"/>
      <c r="Y43" s="8"/>
      <c r="Z43" s="8"/>
      <c r="AA43" s="8"/>
    </row>
    <row r="44" spans="1:27" ht="27.95" customHeight="1">
      <c r="A44" s="243"/>
      <c r="B44" s="15" t="s">
        <v>387</v>
      </c>
      <c r="C44" s="33" t="s">
        <v>651</v>
      </c>
      <c r="D44" s="120" t="s">
        <v>785</v>
      </c>
      <c r="E44" s="120" t="s">
        <v>785</v>
      </c>
      <c r="F44" s="8"/>
      <c r="G44" s="8"/>
      <c r="H44" s="8"/>
      <c r="I44" s="8"/>
      <c r="J44" s="8"/>
      <c r="K44" s="8"/>
      <c r="L44" s="8"/>
      <c r="M44" s="8"/>
      <c r="N44" s="8"/>
      <c r="O44" s="8"/>
      <c r="W44" s="8"/>
      <c r="X44" s="8"/>
      <c r="Y44" s="8"/>
      <c r="Z44" s="8"/>
      <c r="AA44" s="8"/>
    </row>
    <row r="45" spans="1:27" ht="30.6" customHeight="1">
      <c r="A45" s="243"/>
      <c r="B45" s="15" t="s">
        <v>388</v>
      </c>
      <c r="C45" s="34" t="s">
        <v>652</v>
      </c>
      <c r="D45" s="120" t="s">
        <v>785</v>
      </c>
      <c r="E45" s="120" t="s">
        <v>785</v>
      </c>
      <c r="F45" s="8"/>
      <c r="G45" s="8"/>
      <c r="H45" s="8"/>
      <c r="I45" s="8"/>
      <c r="J45" s="8"/>
      <c r="K45" s="8"/>
      <c r="L45" s="8"/>
      <c r="M45" s="8"/>
      <c r="N45" s="8"/>
      <c r="O45" s="8"/>
      <c r="W45" s="8"/>
      <c r="X45" s="8"/>
      <c r="Y45" s="8"/>
      <c r="Z45" s="8"/>
      <c r="AA45" s="8"/>
    </row>
    <row r="46" spans="1:27">
      <c r="A46" s="243"/>
      <c r="B46" s="15" t="s">
        <v>389</v>
      </c>
      <c r="C46" s="14" t="s">
        <v>455</v>
      </c>
      <c r="D46" s="120" t="s">
        <v>785</v>
      </c>
      <c r="E46" s="120" t="s">
        <v>785</v>
      </c>
      <c r="F46" s="8"/>
      <c r="G46" s="8"/>
      <c r="H46" s="8"/>
      <c r="I46" s="8"/>
      <c r="J46" s="8"/>
      <c r="K46" s="8"/>
      <c r="L46" s="8"/>
      <c r="M46" s="8"/>
      <c r="N46" s="8"/>
      <c r="O46" s="8"/>
      <c r="W46" s="8"/>
      <c r="X46" s="8"/>
      <c r="Y46" s="8"/>
      <c r="Z46" s="8"/>
      <c r="AA46" s="8"/>
    </row>
    <row r="47" spans="1:27">
      <c r="A47" s="243"/>
      <c r="B47" s="15" t="s">
        <v>390</v>
      </c>
      <c r="C47" s="14" t="s">
        <v>456</v>
      </c>
      <c r="D47" s="120" t="s">
        <v>785</v>
      </c>
      <c r="E47" s="120" t="s">
        <v>785</v>
      </c>
      <c r="F47" s="8"/>
      <c r="G47" s="8"/>
      <c r="H47" s="8"/>
      <c r="I47" s="8"/>
      <c r="J47" s="8"/>
      <c r="K47" s="8"/>
      <c r="L47" s="8"/>
      <c r="M47" s="8"/>
      <c r="N47" s="8"/>
      <c r="O47" s="8"/>
      <c r="W47" s="8"/>
      <c r="X47" s="8"/>
      <c r="Y47" s="8"/>
      <c r="Z47" s="8"/>
      <c r="AA47" s="8"/>
    </row>
    <row r="48" spans="1:27">
      <c r="A48" s="243"/>
      <c r="B48" s="15" t="s">
        <v>391</v>
      </c>
      <c r="C48" s="35" t="s">
        <v>392</v>
      </c>
      <c r="D48" s="120" t="s">
        <v>785</v>
      </c>
      <c r="E48" s="120" t="s">
        <v>785</v>
      </c>
      <c r="F48" s="8"/>
      <c r="G48" s="8"/>
      <c r="H48" s="8"/>
      <c r="I48" s="8"/>
      <c r="J48" s="8"/>
      <c r="K48" s="8"/>
      <c r="L48" s="8"/>
      <c r="M48" s="8"/>
      <c r="N48" s="8"/>
      <c r="O48" s="8"/>
      <c r="W48" s="8"/>
      <c r="X48" s="8"/>
      <c r="Y48" s="8"/>
      <c r="Z48" s="8"/>
      <c r="AA48" s="8"/>
    </row>
    <row r="49" spans="1:27" ht="30">
      <c r="A49" s="243"/>
      <c r="B49" s="15" t="s">
        <v>393</v>
      </c>
      <c r="C49" s="35" t="s">
        <v>394</v>
      </c>
      <c r="D49" s="120" t="s">
        <v>785</v>
      </c>
      <c r="E49" s="120" t="s">
        <v>785</v>
      </c>
      <c r="F49" s="8"/>
      <c r="G49" s="8"/>
      <c r="H49" s="8"/>
      <c r="I49" s="8"/>
      <c r="J49" s="8"/>
      <c r="K49" s="8"/>
      <c r="L49" s="8"/>
      <c r="M49" s="8"/>
      <c r="N49" s="8"/>
      <c r="O49" s="8"/>
      <c r="W49" s="8"/>
      <c r="X49" s="8"/>
      <c r="Y49" s="8"/>
      <c r="Z49" s="8"/>
      <c r="AA49" s="8"/>
    </row>
    <row r="50" spans="1:27">
      <c r="A50" s="243"/>
      <c r="B50" s="15" t="s">
        <v>395</v>
      </c>
      <c r="C50" s="14" t="s">
        <v>457</v>
      </c>
      <c r="D50" s="120" t="s">
        <v>785</v>
      </c>
      <c r="E50" s="120" t="s">
        <v>785</v>
      </c>
      <c r="F50" s="8"/>
      <c r="G50" s="8"/>
      <c r="H50" s="8"/>
      <c r="I50" s="8"/>
      <c r="J50" s="8"/>
      <c r="K50" s="8"/>
      <c r="L50" s="8"/>
      <c r="M50" s="8"/>
      <c r="N50" s="8"/>
      <c r="O50" s="8"/>
      <c r="W50" s="8"/>
      <c r="X50" s="8"/>
      <c r="Y50" s="8"/>
      <c r="Z50" s="8"/>
      <c r="AA50" s="8"/>
    </row>
    <row r="51" spans="1:27">
      <c r="A51" s="243"/>
      <c r="B51" s="15" t="s">
        <v>396</v>
      </c>
      <c r="C51" s="36" t="s">
        <v>397</v>
      </c>
      <c r="D51" s="120" t="s">
        <v>785</v>
      </c>
      <c r="E51" s="120" t="s">
        <v>785</v>
      </c>
      <c r="F51" s="8"/>
      <c r="G51" s="8"/>
      <c r="H51" s="8"/>
      <c r="I51" s="8"/>
      <c r="J51" s="8"/>
      <c r="K51" s="8"/>
      <c r="L51" s="8"/>
      <c r="M51" s="8"/>
      <c r="N51" s="8"/>
      <c r="O51" s="8"/>
      <c r="W51" s="8"/>
      <c r="X51" s="8"/>
      <c r="Y51" s="8"/>
      <c r="Z51" s="8"/>
      <c r="AA51" s="8"/>
    </row>
    <row r="52" spans="1:27" ht="15" customHeight="1">
      <c r="A52" s="243"/>
      <c r="B52" s="585" t="s">
        <v>105</v>
      </c>
      <c r="C52" s="586"/>
      <c r="D52" s="586"/>
      <c r="E52" s="25"/>
      <c r="F52" s="8"/>
      <c r="G52" s="8"/>
      <c r="H52" s="8"/>
      <c r="I52" s="8"/>
      <c r="J52" s="8"/>
      <c r="K52" s="8"/>
      <c r="L52" s="8"/>
      <c r="M52" s="8"/>
      <c r="N52" s="8"/>
      <c r="O52" s="8"/>
      <c r="W52" s="8"/>
      <c r="X52" s="8"/>
      <c r="Y52" s="8"/>
      <c r="Z52" s="8"/>
      <c r="AA52" s="8"/>
    </row>
    <row r="53" spans="1:27">
      <c r="A53" s="243"/>
      <c r="B53" s="30">
        <v>23</v>
      </c>
      <c r="C53" s="37" t="s">
        <v>106</v>
      </c>
      <c r="D53" s="378">
        <v>27789.969490248201</v>
      </c>
      <c r="E53" s="378">
        <v>27548.680699096803</v>
      </c>
      <c r="F53" s="8"/>
      <c r="G53" s="8"/>
      <c r="H53" s="8"/>
      <c r="I53" s="8"/>
      <c r="J53" s="8"/>
      <c r="K53" s="8"/>
      <c r="L53" s="8"/>
      <c r="M53" s="8"/>
      <c r="N53" s="8"/>
      <c r="O53" s="8"/>
      <c r="W53" s="8"/>
      <c r="X53" s="8"/>
      <c r="Y53" s="8"/>
      <c r="Z53" s="8"/>
      <c r="AA53" s="8"/>
    </row>
    <row r="54" spans="1:27">
      <c r="A54" s="243"/>
      <c r="B54" s="30">
        <v>24</v>
      </c>
      <c r="C54" s="38" t="s">
        <v>302</v>
      </c>
      <c r="D54" s="378">
        <v>679093.48957716348</v>
      </c>
      <c r="E54" s="378">
        <v>698779.14368047402</v>
      </c>
      <c r="F54" s="8"/>
      <c r="G54" s="8"/>
      <c r="H54" s="8"/>
      <c r="I54" s="8"/>
      <c r="J54" s="8"/>
      <c r="K54" s="8"/>
      <c r="L54" s="8"/>
      <c r="M54" s="8"/>
      <c r="N54" s="8"/>
      <c r="O54" s="8"/>
      <c r="W54" s="8"/>
      <c r="X54" s="8"/>
      <c r="Y54" s="8"/>
      <c r="Z54" s="8"/>
      <c r="AA54" s="8"/>
    </row>
    <row r="55" spans="1:27">
      <c r="A55" s="243"/>
      <c r="B55" s="587" t="s">
        <v>107</v>
      </c>
      <c r="C55" s="587"/>
      <c r="D55" s="587"/>
      <c r="E55" s="25"/>
      <c r="F55" s="8"/>
      <c r="G55" s="8"/>
      <c r="H55" s="8"/>
      <c r="I55" s="8"/>
      <c r="J55" s="8"/>
      <c r="K55" s="8"/>
      <c r="L55" s="8"/>
      <c r="M55" s="8"/>
      <c r="N55" s="8"/>
      <c r="O55" s="8"/>
      <c r="W55" s="8"/>
      <c r="X55" s="8"/>
      <c r="Y55" s="8"/>
      <c r="Z55" s="8"/>
      <c r="AA55" s="8"/>
    </row>
    <row r="56" spans="1:27">
      <c r="A56" s="243"/>
      <c r="B56" s="30">
        <v>25</v>
      </c>
      <c r="C56" s="25" t="s">
        <v>303</v>
      </c>
      <c r="D56" s="121">
        <v>4.092215566306133E-2</v>
      </c>
      <c r="E56" s="121">
        <v>3.9424000000000001E-2</v>
      </c>
      <c r="F56" s="8"/>
      <c r="G56" s="8"/>
      <c r="H56" s="8"/>
      <c r="I56" s="8"/>
      <c r="J56" s="8"/>
      <c r="K56" s="8"/>
      <c r="L56" s="8"/>
      <c r="M56" s="8"/>
      <c r="N56" s="8"/>
      <c r="O56" s="8"/>
      <c r="W56" s="8"/>
      <c r="X56" s="8"/>
      <c r="Y56" s="8"/>
      <c r="Z56" s="8"/>
      <c r="AA56" s="8"/>
    </row>
    <row r="57" spans="1:27" ht="30">
      <c r="A57" s="243"/>
      <c r="B57" s="81" t="s">
        <v>398</v>
      </c>
      <c r="C57" s="19" t="s">
        <v>471</v>
      </c>
      <c r="D57" s="121">
        <v>4.092215566306133E-2</v>
      </c>
      <c r="E57" s="121">
        <v>3.9424000000000001E-2</v>
      </c>
      <c r="F57" s="8"/>
      <c r="G57" s="8"/>
      <c r="H57" s="8"/>
      <c r="I57" s="8"/>
      <c r="J57" s="8"/>
      <c r="K57" s="8"/>
      <c r="L57" s="8"/>
      <c r="M57" s="8"/>
      <c r="N57" s="8"/>
      <c r="O57" s="8"/>
      <c r="W57" s="8"/>
      <c r="X57" s="8"/>
      <c r="Y57" s="8"/>
      <c r="Z57" s="8"/>
      <c r="AA57" s="8"/>
    </row>
    <row r="58" spans="1:27" ht="30">
      <c r="A58" s="243"/>
      <c r="B58" s="118" t="s">
        <v>399</v>
      </c>
      <c r="C58" s="13" t="s">
        <v>458</v>
      </c>
      <c r="D58" s="121">
        <v>4.092215566306133E-2</v>
      </c>
      <c r="E58" s="121">
        <v>3.9424000000000001E-2</v>
      </c>
      <c r="F58" s="8"/>
      <c r="G58" s="8"/>
      <c r="H58" s="8"/>
      <c r="I58" s="8"/>
      <c r="J58" s="8"/>
      <c r="K58" s="8"/>
      <c r="L58" s="8"/>
      <c r="M58" s="8"/>
      <c r="N58" s="8"/>
      <c r="O58" s="8"/>
      <c r="W58" s="8"/>
      <c r="X58" s="8"/>
      <c r="Y58" s="8"/>
      <c r="Z58" s="8"/>
      <c r="AA58" s="8"/>
    </row>
    <row r="59" spans="1:27">
      <c r="A59" s="243"/>
      <c r="B59" s="118">
        <v>26</v>
      </c>
      <c r="C59" s="19" t="s">
        <v>400</v>
      </c>
      <c r="D59" s="121">
        <v>0.03</v>
      </c>
      <c r="E59" s="121">
        <v>0.03</v>
      </c>
      <c r="F59" s="8"/>
      <c r="G59" s="8"/>
      <c r="H59" s="8"/>
      <c r="I59" s="8"/>
      <c r="J59" s="8"/>
      <c r="K59" s="8"/>
      <c r="L59" s="8"/>
      <c r="M59" s="8"/>
      <c r="N59" s="8"/>
      <c r="O59" s="8"/>
      <c r="W59" s="8"/>
      <c r="X59" s="8"/>
      <c r="Y59" s="8"/>
      <c r="Z59" s="8"/>
      <c r="AA59" s="8"/>
    </row>
    <row r="60" spans="1:27">
      <c r="A60" s="243"/>
      <c r="B60" s="118" t="s">
        <v>472</v>
      </c>
      <c r="C60" s="19" t="s">
        <v>305</v>
      </c>
      <c r="D60" s="120" t="s">
        <v>785</v>
      </c>
      <c r="E60" s="120" t="s">
        <v>785</v>
      </c>
      <c r="F60" s="8"/>
      <c r="G60" s="8"/>
      <c r="H60" s="8"/>
      <c r="I60" s="8"/>
      <c r="J60" s="8"/>
      <c r="K60" s="8"/>
      <c r="L60" s="8"/>
      <c r="M60" s="8"/>
      <c r="N60" s="8"/>
      <c r="O60" s="8"/>
      <c r="W60" s="8"/>
      <c r="X60" s="8"/>
      <c r="Y60" s="8"/>
      <c r="Z60" s="8"/>
      <c r="AA60" s="8"/>
    </row>
    <row r="61" spans="1:27">
      <c r="A61" s="243"/>
      <c r="B61" s="118" t="s">
        <v>473</v>
      </c>
      <c r="C61" s="19" t="s">
        <v>286</v>
      </c>
      <c r="D61" s="120" t="s">
        <v>785</v>
      </c>
      <c r="E61" s="120" t="s">
        <v>785</v>
      </c>
      <c r="F61" s="8"/>
      <c r="G61" s="8"/>
      <c r="H61" s="8"/>
      <c r="I61" s="8"/>
      <c r="J61" s="8"/>
      <c r="K61" s="8"/>
      <c r="L61" s="8"/>
      <c r="M61" s="8"/>
      <c r="N61" s="8"/>
      <c r="O61" s="8"/>
      <c r="W61" s="8"/>
      <c r="X61" s="8"/>
      <c r="Y61" s="8"/>
      <c r="Z61" s="8"/>
      <c r="AA61" s="8"/>
    </row>
    <row r="62" spans="1:27">
      <c r="A62" s="243"/>
      <c r="B62" s="81">
        <v>27</v>
      </c>
      <c r="C62" s="19" t="s">
        <v>311</v>
      </c>
      <c r="D62" s="120" t="s">
        <v>785</v>
      </c>
      <c r="E62" s="120" t="s">
        <v>785</v>
      </c>
      <c r="F62" s="8"/>
      <c r="G62" s="8"/>
      <c r="H62" s="8"/>
      <c r="I62" s="8"/>
      <c r="J62" s="8"/>
      <c r="K62" s="8"/>
      <c r="L62" s="8"/>
      <c r="M62" s="8"/>
      <c r="N62" s="8"/>
      <c r="O62" s="8"/>
      <c r="W62" s="8"/>
      <c r="X62" s="8"/>
      <c r="Y62" s="8"/>
      <c r="Z62" s="8"/>
      <c r="AA62" s="8"/>
    </row>
    <row r="63" spans="1:27">
      <c r="A63" s="243"/>
      <c r="B63" s="118" t="s">
        <v>474</v>
      </c>
      <c r="C63" s="19" t="s">
        <v>312</v>
      </c>
      <c r="D63" s="407">
        <v>0.03</v>
      </c>
      <c r="E63" s="407">
        <v>0.03</v>
      </c>
      <c r="F63" s="8"/>
      <c r="G63" s="8"/>
      <c r="H63" s="8"/>
      <c r="I63" s="8"/>
      <c r="J63" s="8"/>
      <c r="K63" s="8"/>
      <c r="L63" s="8"/>
      <c r="M63" s="8"/>
      <c r="N63" s="8"/>
      <c r="O63" s="8"/>
      <c r="W63" s="8"/>
      <c r="X63" s="8"/>
      <c r="Y63" s="8"/>
      <c r="Z63" s="8"/>
      <c r="AA63" s="8"/>
    </row>
    <row r="64" spans="1:27">
      <c r="A64" s="243"/>
      <c r="B64" s="588" t="s">
        <v>401</v>
      </c>
      <c r="C64" s="589"/>
      <c r="D64" s="590"/>
      <c r="E64" s="25"/>
      <c r="F64" s="8"/>
      <c r="G64" s="8"/>
      <c r="H64" s="8"/>
      <c r="I64" s="8"/>
      <c r="J64" s="8"/>
      <c r="K64" s="8"/>
      <c r="L64" s="8"/>
      <c r="M64" s="8"/>
      <c r="N64" s="8"/>
      <c r="O64" s="8"/>
      <c r="W64" s="8"/>
      <c r="X64" s="8"/>
      <c r="Y64" s="8"/>
      <c r="Z64" s="8"/>
      <c r="AA64" s="8"/>
    </row>
    <row r="65" spans="1:27">
      <c r="A65" s="243"/>
      <c r="B65" s="118" t="s">
        <v>475</v>
      </c>
      <c r="C65" s="26" t="s">
        <v>108</v>
      </c>
      <c r="D65" s="121" t="s">
        <v>785</v>
      </c>
      <c r="E65" s="121" t="s">
        <v>785</v>
      </c>
      <c r="F65" s="8"/>
      <c r="G65" s="8"/>
      <c r="H65" s="8"/>
      <c r="I65" s="8"/>
      <c r="J65" s="8"/>
      <c r="K65" s="8"/>
      <c r="L65" s="8"/>
      <c r="M65" s="8"/>
      <c r="N65" s="8"/>
      <c r="O65" s="8"/>
      <c r="W65" s="8"/>
      <c r="X65" s="8"/>
      <c r="Y65" s="8"/>
      <c r="Z65" s="8"/>
      <c r="AA65" s="8"/>
    </row>
    <row r="66" spans="1:27" ht="15" customHeight="1">
      <c r="A66" s="243"/>
      <c r="B66" s="580" t="s">
        <v>402</v>
      </c>
      <c r="C66" s="581"/>
      <c r="D66" s="581"/>
      <c r="E66" s="582"/>
      <c r="F66" s="8"/>
      <c r="G66" s="8"/>
      <c r="H66" s="8"/>
      <c r="I66" s="8"/>
      <c r="J66" s="8"/>
      <c r="K66" s="8"/>
      <c r="L66" s="8"/>
      <c r="M66" s="8"/>
      <c r="N66" s="8"/>
      <c r="O66" s="8"/>
      <c r="W66" s="8"/>
      <c r="X66" s="8"/>
      <c r="Y66" s="8"/>
      <c r="Z66" s="8"/>
      <c r="AA66" s="8"/>
    </row>
    <row r="67" spans="1:27" ht="30">
      <c r="A67" s="243"/>
      <c r="B67" s="81">
        <v>28</v>
      </c>
      <c r="C67" s="19" t="s">
        <v>476</v>
      </c>
      <c r="D67" s="378">
        <v>15105.082983</v>
      </c>
      <c r="E67" s="378">
        <v>3010.657111</v>
      </c>
      <c r="F67" s="8"/>
      <c r="G67" s="8"/>
      <c r="H67" s="8"/>
      <c r="I67" s="8"/>
      <c r="J67" s="8"/>
      <c r="K67" s="8"/>
      <c r="L67" s="8"/>
      <c r="M67" s="8"/>
      <c r="N67" s="8"/>
      <c r="O67" s="8"/>
      <c r="W67" s="8"/>
      <c r="X67" s="8"/>
      <c r="Y67" s="8"/>
      <c r="Z67" s="8"/>
      <c r="AA67" s="8"/>
    </row>
    <row r="68" spans="1:27" ht="30">
      <c r="A68" s="243"/>
      <c r="B68" s="81">
        <v>29</v>
      </c>
      <c r="C68" s="19" t="s">
        <v>403</v>
      </c>
      <c r="D68" s="378">
        <v>3567.1272214699998</v>
      </c>
      <c r="E68" s="378">
        <v>2456.8246164799998</v>
      </c>
      <c r="F68" s="8"/>
      <c r="G68" s="8"/>
      <c r="H68" s="8"/>
      <c r="I68" s="8"/>
      <c r="J68" s="8"/>
      <c r="K68" s="8"/>
      <c r="L68" s="8"/>
      <c r="M68" s="8"/>
      <c r="N68" s="8"/>
      <c r="O68" s="8"/>
      <c r="W68" s="8"/>
      <c r="X68" s="8"/>
      <c r="Y68" s="8"/>
      <c r="Z68" s="8"/>
      <c r="AA68" s="8"/>
    </row>
    <row r="69" spans="1:27" ht="45">
      <c r="A69" s="243"/>
      <c r="B69" s="81">
        <v>30</v>
      </c>
      <c r="C69" s="19" t="s">
        <v>477</v>
      </c>
      <c r="D69" s="378">
        <v>690631.44533869345</v>
      </c>
      <c r="E69" s="378">
        <v>699332.97617499402</v>
      </c>
      <c r="F69" s="8"/>
      <c r="G69" s="8"/>
      <c r="H69" s="8"/>
      <c r="I69" s="8"/>
      <c r="J69" s="8"/>
      <c r="K69" s="8"/>
      <c r="L69" s="8"/>
      <c r="M69" s="8"/>
      <c r="N69" s="8"/>
      <c r="O69" s="8"/>
      <c r="W69" s="8"/>
      <c r="X69" s="8"/>
      <c r="Y69" s="8"/>
      <c r="Z69" s="8"/>
      <c r="AA69" s="8"/>
    </row>
    <row r="70" spans="1:27" ht="45">
      <c r="A70" s="243"/>
      <c r="B70" s="81" t="s">
        <v>404</v>
      </c>
      <c r="C70" s="19" t="s">
        <v>478</v>
      </c>
      <c r="D70" s="378">
        <v>690631.44533869345</v>
      </c>
      <c r="E70" s="378">
        <v>699332.97617499402</v>
      </c>
      <c r="F70" s="8"/>
      <c r="G70" s="8"/>
      <c r="H70" s="8"/>
      <c r="I70" s="8"/>
      <c r="J70" s="8"/>
      <c r="K70" s="8"/>
      <c r="L70" s="8"/>
      <c r="M70" s="8"/>
      <c r="N70" s="8"/>
      <c r="O70" s="8"/>
      <c r="W70" s="8"/>
      <c r="X70" s="8"/>
      <c r="Y70" s="8"/>
      <c r="Z70" s="8"/>
      <c r="AA70" s="8"/>
    </row>
    <row r="71" spans="1:27" ht="45">
      <c r="A71" s="243"/>
      <c r="B71" s="81">
        <v>31</v>
      </c>
      <c r="C71" s="19" t="s">
        <v>405</v>
      </c>
      <c r="D71" s="208">
        <v>4.0238494319672462E-2</v>
      </c>
      <c r="E71" s="208">
        <v>3.9392795188601684E-2</v>
      </c>
      <c r="F71" s="8"/>
      <c r="G71" s="8"/>
      <c r="H71" s="8"/>
      <c r="I71" s="8"/>
      <c r="J71" s="8"/>
      <c r="K71" s="8"/>
      <c r="L71" s="8"/>
      <c r="M71" s="8"/>
      <c r="N71" s="8"/>
      <c r="O71" s="8"/>
      <c r="W71" s="8"/>
      <c r="X71" s="8"/>
      <c r="Y71" s="8"/>
      <c r="Z71" s="8"/>
      <c r="AA71" s="8"/>
    </row>
    <row r="72" spans="1:27" ht="45">
      <c r="A72" s="243"/>
      <c r="B72" s="81" t="s">
        <v>406</v>
      </c>
      <c r="C72" s="19" t="s">
        <v>407</v>
      </c>
      <c r="D72" s="208">
        <v>4.0238494319672462E-2</v>
      </c>
      <c r="E72" s="208">
        <v>3.9392795188601684E-2</v>
      </c>
      <c r="F72" s="8"/>
      <c r="G72" s="8"/>
      <c r="H72" s="8"/>
      <c r="I72" s="8"/>
      <c r="J72" s="8"/>
      <c r="K72" s="8"/>
      <c r="L72" s="8"/>
      <c r="M72" s="8"/>
      <c r="N72" s="8"/>
      <c r="O72" s="8"/>
      <c r="W72" s="8"/>
      <c r="X72" s="8"/>
      <c r="Y72" s="8"/>
      <c r="Z72" s="8"/>
      <c r="AA72" s="8"/>
    </row>
    <row r="73" spans="1:27">
      <c r="A73" s="8"/>
      <c r="B73" s="8"/>
      <c r="C73" s="8"/>
      <c r="D73" s="8"/>
      <c r="E73" s="8"/>
      <c r="F73" s="8"/>
      <c r="G73" s="8"/>
      <c r="H73" s="8"/>
      <c r="I73" s="8"/>
      <c r="J73" s="8"/>
      <c r="K73" s="8"/>
      <c r="L73" s="8"/>
      <c r="M73" s="8"/>
      <c r="N73" s="8"/>
      <c r="O73" s="8"/>
      <c r="W73" s="8"/>
      <c r="X73" s="8"/>
      <c r="Y73" s="8"/>
      <c r="Z73" s="8"/>
      <c r="AA73" s="8"/>
    </row>
    <row r="74" spans="1:27">
      <c r="A74" s="8"/>
      <c r="B74" s="4" t="s">
        <v>1077</v>
      </c>
      <c r="C74" s="8"/>
      <c r="D74" s="8"/>
      <c r="E74" s="8"/>
      <c r="F74" s="8"/>
      <c r="G74" s="8"/>
      <c r="H74" s="8"/>
      <c r="I74" s="8"/>
      <c r="J74" s="8"/>
      <c r="K74" s="8"/>
      <c r="L74" s="8"/>
      <c r="M74" s="8"/>
      <c r="N74" s="8"/>
      <c r="O74" s="8"/>
      <c r="W74" s="8"/>
      <c r="X74" s="8"/>
      <c r="Y74" s="8"/>
      <c r="Z74" s="8"/>
      <c r="AA74" s="8"/>
    </row>
    <row r="75" spans="1:27">
      <c r="A75" s="8"/>
      <c r="B75" s="4"/>
      <c r="C75" s="8"/>
      <c r="D75" s="8"/>
      <c r="E75" s="8"/>
      <c r="F75" s="8"/>
      <c r="G75" s="8"/>
      <c r="H75" s="8"/>
      <c r="I75" s="8"/>
      <c r="J75" s="8"/>
      <c r="K75" s="8"/>
      <c r="L75" s="8"/>
      <c r="M75" s="8"/>
      <c r="N75" s="8"/>
      <c r="O75" s="8"/>
      <c r="W75" s="8"/>
      <c r="X75" s="8"/>
      <c r="Y75" s="8"/>
      <c r="Z75" s="8"/>
      <c r="AA75" s="8"/>
    </row>
    <row r="76" spans="1:27">
      <c r="A76" s="8"/>
      <c r="B76" s="8"/>
      <c r="C76" s="8"/>
      <c r="D76" s="8"/>
      <c r="E76" s="8"/>
      <c r="F76" s="8"/>
      <c r="G76" s="8"/>
      <c r="H76" s="8"/>
      <c r="I76" s="8"/>
      <c r="J76" s="8"/>
      <c r="K76" s="8"/>
      <c r="L76" s="8"/>
      <c r="M76" s="8"/>
      <c r="N76" s="8"/>
      <c r="O76" s="8"/>
      <c r="W76" s="8"/>
      <c r="X76" s="8"/>
      <c r="Y76" s="8"/>
      <c r="Z76" s="8"/>
      <c r="AA76" s="8"/>
    </row>
    <row r="77" spans="1:27">
      <c r="A77" s="8"/>
      <c r="B77" s="8"/>
      <c r="C77" s="8"/>
      <c r="D77" s="8"/>
      <c r="E77" s="8"/>
      <c r="F77" s="8"/>
      <c r="G77" s="8"/>
      <c r="H77" s="8"/>
      <c r="I77" s="8"/>
      <c r="J77" s="8"/>
      <c r="K77" s="8"/>
      <c r="L77" s="8"/>
      <c r="M77" s="8"/>
      <c r="N77" s="8"/>
      <c r="O77" s="8"/>
      <c r="W77" s="8"/>
      <c r="X77" s="8"/>
      <c r="Y77" s="8"/>
      <c r="Z77" s="8"/>
      <c r="AA77" s="8"/>
    </row>
    <row r="78" spans="1:27">
      <c r="A78" s="8"/>
      <c r="B78" s="8"/>
      <c r="C78" s="8"/>
      <c r="D78" s="8"/>
      <c r="E78" s="8"/>
      <c r="F78" s="8"/>
      <c r="G78" s="8"/>
      <c r="H78" s="8"/>
      <c r="I78" s="8"/>
      <c r="J78" s="8"/>
      <c r="K78" s="8"/>
      <c r="L78" s="8"/>
      <c r="M78" s="8"/>
      <c r="N78" s="8"/>
      <c r="O78" s="8"/>
      <c r="W78" s="8"/>
      <c r="X78" s="8"/>
      <c r="Y78" s="8"/>
      <c r="Z78" s="8"/>
      <c r="AA78" s="8"/>
    </row>
    <row r="79" spans="1:27">
      <c r="A79" s="8"/>
      <c r="B79" s="8"/>
      <c r="C79" s="8"/>
      <c r="D79" s="8"/>
      <c r="E79" s="8"/>
      <c r="F79" s="8"/>
      <c r="G79" s="8"/>
      <c r="H79" s="8"/>
      <c r="I79" s="8"/>
      <c r="J79" s="8"/>
      <c r="K79" s="8"/>
      <c r="L79" s="8"/>
      <c r="M79" s="8"/>
      <c r="N79" s="8"/>
      <c r="O79" s="8"/>
      <c r="W79" s="8"/>
      <c r="X79" s="8"/>
      <c r="Y79" s="8"/>
      <c r="Z79" s="8"/>
      <c r="AA79" s="8"/>
    </row>
    <row r="80" spans="1:27">
      <c r="A80" s="8"/>
      <c r="B80" s="8"/>
      <c r="C80" s="8"/>
      <c r="D80" s="8"/>
      <c r="E80" s="8"/>
      <c r="F80" s="8"/>
      <c r="G80" s="8"/>
      <c r="H80" s="8"/>
      <c r="I80" s="8"/>
      <c r="J80" s="8"/>
      <c r="K80" s="8"/>
      <c r="L80" s="8"/>
      <c r="M80" s="8"/>
      <c r="N80" s="8"/>
      <c r="O80" s="8"/>
      <c r="W80" s="8"/>
      <c r="X80" s="8"/>
      <c r="Y80" s="8"/>
      <c r="Z80" s="8"/>
      <c r="AA80" s="8"/>
    </row>
  </sheetData>
  <mergeCells count="11">
    <mergeCell ref="B66:E66"/>
    <mergeCell ref="B40:D40"/>
    <mergeCell ref="B52:D52"/>
    <mergeCell ref="B55:D55"/>
    <mergeCell ref="B64:D64"/>
    <mergeCell ref="B35:D35"/>
    <mergeCell ref="D4:E4"/>
    <mergeCell ref="B5:C6"/>
    <mergeCell ref="B7:D7"/>
    <mergeCell ref="B15:D15"/>
    <mergeCell ref="B27:D27"/>
  </mergeCells>
  <pageMargins left="0.70866141732283472" right="0.70866141732283472" top="0.74803149606299213" bottom="0.74803149606299213" header="0.31496062992125984" footer="0.31496062992125984"/>
  <pageSetup paperSize="9" scale="62" fitToHeight="0" orientation="portrait"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18796-5F6A-4EB8-AB5B-2573C3902760}">
  <sheetPr codeName="Sheet45">
    <tabColor rgb="FF92D050"/>
    <pageSetUpPr fitToPage="1"/>
  </sheetPr>
  <dimension ref="A1:AD38"/>
  <sheetViews>
    <sheetView topLeftCell="D1" zoomScaleNormal="100" workbookViewId="0">
      <selection activeCell="N17" sqref="N17"/>
    </sheetView>
  </sheetViews>
  <sheetFormatPr defaultColWidth="9.140625" defaultRowHeight="15"/>
  <cols>
    <col min="1" max="1" width="4.140625" style="8" customWidth="1"/>
    <col min="2" max="2" width="12" style="8" customWidth="1"/>
    <col min="3" max="3" width="45.42578125" style="8" customWidth="1"/>
    <col min="4" max="4" width="12" style="8" customWidth="1"/>
    <col min="5" max="5" width="13.5703125" style="8" customWidth="1"/>
    <col min="6" max="6" width="16.5703125" style="8" customWidth="1"/>
    <col min="7" max="7" width="17" style="8" customWidth="1"/>
    <col min="8" max="8" width="11.42578125" style="8" customWidth="1"/>
    <col min="9" max="9" width="12.7109375" style="8" customWidth="1"/>
    <col min="10" max="10" width="11.28515625" style="8" customWidth="1"/>
    <col min="11" max="11" width="19.7109375" style="8" customWidth="1"/>
    <col min="12" max="12" width="9.140625" style="8"/>
    <col min="13" max="13" width="4.7109375" style="8" customWidth="1"/>
    <col min="14" max="14" width="31" style="8" bestFit="1" customWidth="1"/>
    <col min="15" max="88" width="4.7109375" style="8" customWidth="1"/>
    <col min="89" max="16384" width="9.140625" style="8"/>
  </cols>
  <sheetData>
    <row r="1" spans="2:30" s="78" customFormat="1">
      <c r="L1" s="8"/>
      <c r="M1" s="8"/>
      <c r="N1" s="8"/>
      <c r="O1" s="8"/>
      <c r="P1" s="8"/>
      <c r="Q1" s="8"/>
      <c r="R1" s="8"/>
      <c r="S1" s="8"/>
      <c r="T1" s="8"/>
      <c r="U1" s="8"/>
      <c r="V1" s="8"/>
      <c r="W1" s="8"/>
      <c r="X1" s="8"/>
      <c r="Y1" s="8"/>
      <c r="Z1" s="8"/>
      <c r="AA1" s="8"/>
      <c r="AB1" s="8"/>
      <c r="AC1" s="8"/>
      <c r="AD1" s="8"/>
    </row>
    <row r="2" spans="2:30" s="78" customFormat="1" ht="21">
      <c r="B2" s="592" t="s">
        <v>577</v>
      </c>
      <c r="C2" s="592"/>
      <c r="D2" s="592"/>
      <c r="E2" s="592"/>
      <c r="F2" s="592"/>
      <c r="G2" s="592"/>
      <c r="L2" s="8"/>
      <c r="M2" s="8"/>
      <c r="N2" s="8"/>
      <c r="O2" s="8"/>
      <c r="P2" s="8"/>
      <c r="Q2" s="8"/>
      <c r="R2" s="8"/>
      <c r="S2" s="8"/>
      <c r="T2" s="8"/>
      <c r="U2" s="8"/>
      <c r="V2" s="8"/>
      <c r="W2" s="8"/>
      <c r="X2" s="8"/>
      <c r="Y2" s="8"/>
      <c r="Z2" s="8"/>
      <c r="AA2" s="8"/>
      <c r="AB2" s="8"/>
      <c r="AC2" s="8"/>
      <c r="AD2" s="8"/>
    </row>
    <row r="3" spans="2:30" s="78" customFormat="1">
      <c r="L3" s="8"/>
      <c r="M3" s="8"/>
      <c r="N3" s="8"/>
      <c r="O3" s="8"/>
      <c r="P3" s="8"/>
      <c r="Q3" s="8"/>
      <c r="R3" s="8"/>
      <c r="S3" s="8"/>
      <c r="T3" s="8"/>
      <c r="U3" s="8"/>
      <c r="V3" s="8"/>
      <c r="W3" s="8"/>
      <c r="X3" s="8"/>
      <c r="Y3" s="8"/>
      <c r="Z3" s="8"/>
      <c r="AA3" s="8"/>
      <c r="AB3" s="8"/>
      <c r="AC3" s="8"/>
      <c r="AD3" s="8"/>
    </row>
    <row r="4" spans="2:30" s="78" customFormat="1">
      <c r="B4" s="84"/>
      <c r="C4" s="85"/>
      <c r="D4" s="98" t="s">
        <v>3</v>
      </c>
      <c r="E4" s="98" t="s">
        <v>4</v>
      </c>
      <c r="F4" s="98" t="s">
        <v>5</v>
      </c>
      <c r="G4" s="98" t="s">
        <v>6</v>
      </c>
      <c r="H4" s="98" t="s">
        <v>7</v>
      </c>
      <c r="I4" s="98" t="s">
        <v>8</v>
      </c>
      <c r="J4" s="98" t="s">
        <v>9</v>
      </c>
      <c r="K4" s="98" t="s">
        <v>11</v>
      </c>
      <c r="L4" s="8"/>
      <c r="M4" s="8"/>
      <c r="N4" s="8"/>
      <c r="O4" s="8"/>
      <c r="P4" s="8"/>
      <c r="Q4" s="8"/>
      <c r="R4" s="8"/>
      <c r="S4" s="8"/>
      <c r="T4" s="8"/>
      <c r="U4" s="8"/>
      <c r="V4" s="8"/>
      <c r="W4" s="8"/>
      <c r="X4" s="8"/>
      <c r="Y4" s="8"/>
      <c r="Z4" s="8"/>
      <c r="AA4" s="8"/>
      <c r="AB4" s="8"/>
      <c r="AC4" s="8"/>
      <c r="AD4" s="8"/>
    </row>
    <row r="5" spans="2:30" s="78" customFormat="1" ht="74.25" customHeight="1">
      <c r="B5" s="91"/>
      <c r="C5" s="140"/>
      <c r="D5" s="591" t="s">
        <v>505</v>
      </c>
      <c r="E5" s="591"/>
      <c r="F5" s="591"/>
      <c r="G5" s="591"/>
      <c r="H5" s="591" t="s">
        <v>122</v>
      </c>
      <c r="I5" s="591"/>
      <c r="J5" s="591" t="s">
        <v>506</v>
      </c>
      <c r="K5" s="591"/>
      <c r="L5" s="8"/>
      <c r="M5" s="8"/>
      <c r="N5" s="8"/>
      <c r="O5" s="8"/>
      <c r="P5" s="8"/>
      <c r="Q5" s="8"/>
      <c r="R5" s="8"/>
      <c r="S5" s="8"/>
      <c r="T5" s="8"/>
      <c r="U5" s="8"/>
      <c r="V5" s="8"/>
      <c r="W5" s="8"/>
      <c r="X5" s="8"/>
      <c r="Y5" s="8"/>
      <c r="Z5" s="8"/>
      <c r="AA5" s="8"/>
      <c r="AB5" s="8"/>
      <c r="AC5" s="8"/>
      <c r="AD5" s="8"/>
    </row>
    <row r="6" spans="2:30" s="78" customFormat="1">
      <c r="B6" s="91"/>
      <c r="C6" s="140"/>
      <c r="D6" s="591" t="s">
        <v>124</v>
      </c>
      <c r="E6" s="593" t="s">
        <v>125</v>
      </c>
      <c r="F6" s="593"/>
      <c r="G6" s="593"/>
      <c r="H6" s="591" t="s">
        <v>126</v>
      </c>
      <c r="I6" s="591" t="s">
        <v>171</v>
      </c>
      <c r="J6" s="167"/>
      <c r="K6" s="591" t="s">
        <v>507</v>
      </c>
      <c r="L6" s="8"/>
      <c r="M6" s="8"/>
      <c r="N6" s="8"/>
      <c r="O6" s="8"/>
      <c r="P6" s="8"/>
      <c r="Q6" s="8"/>
      <c r="R6" s="8"/>
      <c r="S6" s="8"/>
      <c r="T6" s="8"/>
      <c r="U6" s="8"/>
      <c r="V6" s="8"/>
      <c r="W6" s="8"/>
      <c r="X6" s="8"/>
      <c r="Y6" s="8"/>
      <c r="Z6" s="8"/>
      <c r="AA6" s="8"/>
      <c r="AB6" s="8"/>
      <c r="AC6" s="8"/>
      <c r="AD6" s="8"/>
    </row>
    <row r="7" spans="2:30" s="78" customFormat="1" ht="29.25" customHeight="1">
      <c r="B7" s="92"/>
      <c r="C7" s="141"/>
      <c r="D7" s="591"/>
      <c r="E7" s="98"/>
      <c r="F7" s="110" t="s">
        <v>55</v>
      </c>
      <c r="G7" s="110" t="s">
        <v>67</v>
      </c>
      <c r="H7" s="591"/>
      <c r="I7" s="591"/>
      <c r="J7" s="166"/>
      <c r="K7" s="591"/>
      <c r="L7" s="8"/>
      <c r="M7" s="8"/>
      <c r="N7" s="8"/>
      <c r="O7" s="8"/>
      <c r="P7" s="8"/>
      <c r="Q7" s="8"/>
      <c r="R7" s="8"/>
      <c r="S7" s="8"/>
      <c r="T7" s="8"/>
      <c r="U7" s="8"/>
      <c r="V7" s="8"/>
      <c r="W7" s="8"/>
      <c r="X7" s="8"/>
      <c r="Y7" s="8"/>
      <c r="Z7" s="8"/>
      <c r="AA7" s="8"/>
      <c r="AB7" s="8"/>
      <c r="AC7" s="8"/>
      <c r="AD7" s="8"/>
    </row>
    <row r="8" spans="2:30" s="78" customFormat="1" ht="30">
      <c r="B8" s="138" t="s">
        <v>156</v>
      </c>
      <c r="C8" s="58" t="s">
        <v>157</v>
      </c>
      <c r="D8" s="378">
        <v>0</v>
      </c>
      <c r="E8" s="378">
        <v>0</v>
      </c>
      <c r="F8" s="378">
        <v>0</v>
      </c>
      <c r="G8" s="378">
        <v>0</v>
      </c>
      <c r="H8" s="378">
        <v>0</v>
      </c>
      <c r="I8" s="378">
        <v>0</v>
      </c>
      <c r="J8" s="378">
        <v>0</v>
      </c>
      <c r="K8" s="378">
        <v>0</v>
      </c>
      <c r="L8" s="8"/>
      <c r="M8" s="8"/>
      <c r="N8" s="8"/>
      <c r="O8" s="8"/>
      <c r="P8" s="8"/>
      <c r="Q8" s="8"/>
      <c r="R8" s="8"/>
      <c r="S8" s="8"/>
      <c r="T8" s="8"/>
      <c r="U8" s="8"/>
      <c r="V8" s="8"/>
      <c r="W8" s="8"/>
      <c r="X8" s="8"/>
      <c r="Y8" s="8"/>
      <c r="Z8" s="8"/>
      <c r="AA8" s="8"/>
      <c r="AB8" s="8"/>
      <c r="AC8" s="8"/>
      <c r="AD8" s="8"/>
    </row>
    <row r="9" spans="2:30" s="78" customFormat="1">
      <c r="B9" s="138" t="s">
        <v>25</v>
      </c>
      <c r="C9" s="58" t="s">
        <v>70</v>
      </c>
      <c r="D9" s="378">
        <v>20.369477950189001</v>
      </c>
      <c r="E9" s="378">
        <v>69.416178914825011</v>
      </c>
      <c r="F9" s="378">
        <v>69.416178914825011</v>
      </c>
      <c r="G9" s="378">
        <v>69.416178914825011</v>
      </c>
      <c r="H9" s="378">
        <v>-0.13134299397999999</v>
      </c>
      <c r="I9" s="378">
        <v>-15.704745075104</v>
      </c>
      <c r="J9" s="378">
        <v>74</v>
      </c>
      <c r="K9" s="378">
        <v>0</v>
      </c>
      <c r="L9" s="8"/>
      <c r="M9" s="8"/>
      <c r="N9" s="8"/>
      <c r="O9" s="8"/>
      <c r="P9" s="8"/>
      <c r="Q9" s="8"/>
      <c r="R9" s="8"/>
      <c r="S9" s="8"/>
      <c r="T9" s="8"/>
      <c r="U9" s="8"/>
      <c r="V9" s="8"/>
      <c r="W9" s="8"/>
      <c r="X9" s="8"/>
      <c r="Y9" s="8"/>
      <c r="Z9" s="8"/>
      <c r="AA9" s="8"/>
      <c r="AB9" s="8"/>
      <c r="AC9" s="8"/>
      <c r="AD9" s="8"/>
    </row>
    <row r="10" spans="2:30" s="78" customFormat="1">
      <c r="B10" s="139" t="s">
        <v>46</v>
      </c>
      <c r="C10" s="112" t="s">
        <v>508</v>
      </c>
      <c r="D10" s="378">
        <v>0</v>
      </c>
      <c r="E10" s="378">
        <v>0</v>
      </c>
      <c r="F10" s="378">
        <v>0</v>
      </c>
      <c r="G10" s="378">
        <v>0</v>
      </c>
      <c r="H10" s="378">
        <v>0</v>
      </c>
      <c r="I10" s="378">
        <v>0</v>
      </c>
      <c r="J10" s="378">
        <v>0</v>
      </c>
      <c r="K10" s="378">
        <v>0</v>
      </c>
      <c r="L10" s="8"/>
      <c r="M10" s="8"/>
      <c r="N10" s="8"/>
      <c r="O10" s="8"/>
      <c r="P10" s="8"/>
      <c r="Q10" s="8"/>
      <c r="R10" s="8"/>
      <c r="S10" s="8"/>
      <c r="T10" s="8"/>
      <c r="U10" s="8"/>
      <c r="V10" s="8"/>
      <c r="W10" s="8"/>
      <c r="X10" s="8"/>
      <c r="Y10" s="8"/>
      <c r="Z10" s="8"/>
      <c r="AA10" s="8"/>
      <c r="AB10" s="8"/>
      <c r="AC10" s="8"/>
      <c r="AD10" s="8"/>
    </row>
    <row r="11" spans="2:30" s="78" customFormat="1">
      <c r="B11" s="139" t="s">
        <v>26</v>
      </c>
      <c r="C11" s="112" t="s">
        <v>509</v>
      </c>
      <c r="D11" s="378">
        <v>0</v>
      </c>
      <c r="E11" s="378">
        <v>0</v>
      </c>
      <c r="F11" s="378">
        <v>0</v>
      </c>
      <c r="G11" s="378">
        <v>0</v>
      </c>
      <c r="H11" s="378">
        <v>0</v>
      </c>
      <c r="I11" s="378">
        <v>0</v>
      </c>
      <c r="J11" s="378">
        <v>0</v>
      </c>
      <c r="K11" s="378">
        <v>0</v>
      </c>
      <c r="L11" s="8"/>
      <c r="M11" s="8"/>
      <c r="N11" s="8"/>
      <c r="O11" s="8"/>
      <c r="P11" s="8"/>
      <c r="Q11" s="8"/>
      <c r="R11" s="8"/>
      <c r="S11" s="8"/>
      <c r="T11" s="8"/>
      <c r="U11" s="8"/>
      <c r="V11" s="8"/>
      <c r="W11" s="8"/>
      <c r="X11" s="8"/>
      <c r="Y11" s="8"/>
      <c r="Z11" s="8"/>
      <c r="AA11" s="8"/>
      <c r="AB11" s="8"/>
      <c r="AC11" s="8"/>
      <c r="AD11" s="8"/>
    </row>
    <row r="12" spans="2:30" s="78" customFormat="1">
      <c r="B12" s="139" t="s">
        <v>27</v>
      </c>
      <c r="C12" s="112" t="s">
        <v>510</v>
      </c>
      <c r="D12" s="378">
        <v>0</v>
      </c>
      <c r="E12" s="378">
        <v>0</v>
      </c>
      <c r="F12" s="378">
        <v>0</v>
      </c>
      <c r="G12" s="378">
        <v>0</v>
      </c>
      <c r="H12" s="378">
        <v>0</v>
      </c>
      <c r="I12" s="378">
        <v>0</v>
      </c>
      <c r="J12" s="378">
        <v>0</v>
      </c>
      <c r="K12" s="378">
        <v>0</v>
      </c>
      <c r="L12" s="8"/>
      <c r="M12" s="8"/>
      <c r="N12" s="8"/>
      <c r="O12" s="8"/>
      <c r="P12" s="8"/>
      <c r="Q12" s="8"/>
      <c r="R12" s="8"/>
      <c r="S12" s="8"/>
      <c r="T12" s="8"/>
      <c r="U12" s="8"/>
      <c r="V12" s="8"/>
      <c r="W12" s="8"/>
      <c r="X12" s="8"/>
      <c r="Y12" s="8"/>
      <c r="Z12" s="8"/>
      <c r="AA12" s="8"/>
      <c r="AB12" s="8"/>
      <c r="AC12" s="8"/>
      <c r="AD12" s="8"/>
    </row>
    <row r="13" spans="2:30" s="78" customFormat="1">
      <c r="B13" s="139" t="s">
        <v>28</v>
      </c>
      <c r="C13" s="112" t="s">
        <v>511</v>
      </c>
      <c r="D13" s="378">
        <v>0</v>
      </c>
      <c r="E13" s="378">
        <v>0</v>
      </c>
      <c r="F13" s="378">
        <v>0</v>
      </c>
      <c r="G13" s="378">
        <v>0</v>
      </c>
      <c r="H13" s="378">
        <v>0</v>
      </c>
      <c r="I13" s="378">
        <v>0</v>
      </c>
      <c r="J13" s="378">
        <v>0</v>
      </c>
      <c r="K13" s="378">
        <v>0</v>
      </c>
      <c r="L13" s="8"/>
      <c r="M13" s="8"/>
      <c r="N13" s="8"/>
      <c r="O13" s="8"/>
      <c r="P13" s="8"/>
      <c r="Q13" s="8"/>
      <c r="R13" s="8"/>
      <c r="S13" s="8"/>
      <c r="T13" s="8"/>
      <c r="U13" s="8"/>
      <c r="V13" s="8"/>
      <c r="W13" s="8"/>
      <c r="X13" s="8"/>
      <c r="Y13" s="8"/>
      <c r="Z13" s="8"/>
      <c r="AA13" s="8"/>
      <c r="AB13" s="8"/>
      <c r="AC13" s="8"/>
      <c r="AD13" s="8"/>
    </row>
    <row r="14" spans="2:30" s="78" customFormat="1">
      <c r="B14" s="139" t="s">
        <v>29</v>
      </c>
      <c r="C14" s="112" t="s">
        <v>512</v>
      </c>
      <c r="D14" s="378">
        <v>0</v>
      </c>
      <c r="E14" s="378">
        <v>0.89827999999999997</v>
      </c>
      <c r="F14" s="378">
        <v>0.89827999999999997</v>
      </c>
      <c r="G14" s="378">
        <v>0.89827999999999997</v>
      </c>
      <c r="H14" s="378">
        <v>0</v>
      </c>
      <c r="I14" s="378">
        <v>-0.39608559707500002</v>
      </c>
      <c r="J14" s="378">
        <v>1</v>
      </c>
      <c r="K14" s="378">
        <v>0</v>
      </c>
      <c r="L14" s="8"/>
      <c r="M14" s="8"/>
      <c r="N14" s="8"/>
      <c r="O14" s="8"/>
      <c r="P14" s="8"/>
      <c r="Q14" s="8"/>
      <c r="R14" s="8"/>
      <c r="S14" s="8"/>
      <c r="T14" s="8"/>
      <c r="U14" s="8"/>
      <c r="V14" s="8"/>
      <c r="W14" s="8"/>
      <c r="X14" s="8"/>
      <c r="Y14" s="8"/>
      <c r="Z14" s="8"/>
      <c r="AA14" s="8"/>
      <c r="AB14" s="8"/>
      <c r="AC14" s="8"/>
      <c r="AD14" s="8"/>
    </row>
    <row r="15" spans="2:30" s="78" customFormat="1">
      <c r="B15" s="139" t="s">
        <v>33</v>
      </c>
      <c r="C15" s="112" t="s">
        <v>513</v>
      </c>
      <c r="D15" s="378">
        <v>20.369477950189001</v>
      </c>
      <c r="E15" s="378">
        <v>68.517898914825011</v>
      </c>
      <c r="F15" s="378">
        <v>68.517898914825011</v>
      </c>
      <c r="G15" s="378">
        <v>68.517898914825011</v>
      </c>
      <c r="H15" s="378">
        <v>-0.13134299397999999</v>
      </c>
      <c r="I15" s="378">
        <v>-15.308659478029</v>
      </c>
      <c r="J15" s="378">
        <v>73</v>
      </c>
      <c r="K15" s="378">
        <v>0</v>
      </c>
      <c r="L15" s="8"/>
      <c r="M15" s="8"/>
      <c r="N15" s="8"/>
      <c r="O15" s="8"/>
      <c r="P15" s="8"/>
      <c r="Q15" s="8"/>
      <c r="R15" s="8"/>
      <c r="S15" s="8"/>
      <c r="T15" s="8"/>
      <c r="U15" s="8"/>
      <c r="V15" s="8"/>
      <c r="W15" s="8"/>
      <c r="X15" s="8"/>
      <c r="Y15" s="8"/>
      <c r="Z15" s="8"/>
      <c r="AA15" s="8"/>
      <c r="AB15" s="8"/>
      <c r="AC15" s="8"/>
      <c r="AD15" s="8"/>
    </row>
    <row r="16" spans="2:30" s="78" customFormat="1">
      <c r="B16" s="138" t="s">
        <v>30</v>
      </c>
      <c r="C16" s="58" t="s">
        <v>172</v>
      </c>
      <c r="D16" s="378">
        <v>0</v>
      </c>
      <c r="E16" s="378">
        <v>0</v>
      </c>
      <c r="F16" s="378">
        <v>0</v>
      </c>
      <c r="G16" s="378">
        <v>0</v>
      </c>
      <c r="H16" s="378">
        <v>0</v>
      </c>
      <c r="I16" s="378">
        <v>0</v>
      </c>
      <c r="J16" s="378">
        <v>0</v>
      </c>
      <c r="K16" s="378">
        <v>0</v>
      </c>
      <c r="L16" s="8"/>
      <c r="M16" s="8"/>
      <c r="N16" s="8"/>
      <c r="O16" s="8"/>
      <c r="P16" s="8"/>
      <c r="Q16" s="8"/>
      <c r="R16" s="8"/>
      <c r="S16" s="8"/>
      <c r="T16" s="8"/>
      <c r="U16" s="8"/>
      <c r="V16" s="8"/>
      <c r="W16" s="8"/>
      <c r="X16" s="8"/>
      <c r="Y16" s="8"/>
      <c r="Z16" s="8"/>
      <c r="AA16" s="8"/>
      <c r="AB16" s="8"/>
      <c r="AC16" s="8"/>
      <c r="AD16" s="8"/>
    </row>
    <row r="17" spans="1:30" s="78" customFormat="1">
      <c r="B17" s="138" t="s">
        <v>31</v>
      </c>
      <c r="C17" s="58" t="s">
        <v>127</v>
      </c>
      <c r="D17" s="378">
        <v>0</v>
      </c>
      <c r="E17" s="378">
        <v>0</v>
      </c>
      <c r="F17" s="378">
        <v>0</v>
      </c>
      <c r="G17" s="378">
        <v>0</v>
      </c>
      <c r="H17" s="378">
        <v>0</v>
      </c>
      <c r="I17" s="378">
        <v>0</v>
      </c>
      <c r="J17" s="378">
        <v>0</v>
      </c>
      <c r="K17" s="378">
        <v>0</v>
      </c>
      <c r="L17" s="8"/>
      <c r="M17" s="8"/>
      <c r="N17" s="8"/>
      <c r="O17" s="8"/>
      <c r="P17" s="8"/>
      <c r="Q17" s="8"/>
      <c r="R17" s="8"/>
      <c r="S17" s="8"/>
      <c r="T17" s="8"/>
      <c r="U17" s="8"/>
      <c r="V17" s="8"/>
      <c r="W17" s="8"/>
      <c r="X17" s="8"/>
      <c r="Y17" s="8"/>
      <c r="Z17" s="8"/>
      <c r="AA17" s="8"/>
      <c r="AB17" s="8"/>
      <c r="AC17" s="8"/>
      <c r="AD17" s="8"/>
    </row>
    <row r="18" spans="1:30" s="78" customFormat="1">
      <c r="B18" s="136">
        <v>100</v>
      </c>
      <c r="C18" s="165" t="s">
        <v>1</v>
      </c>
      <c r="D18" s="378">
        <v>20.369477950189001</v>
      </c>
      <c r="E18" s="378">
        <v>69.416178914825011</v>
      </c>
      <c r="F18" s="378">
        <v>69.416178914825011</v>
      </c>
      <c r="G18" s="378">
        <v>69.416178914825011</v>
      </c>
      <c r="H18" s="378">
        <v>-0.13134299397999999</v>
      </c>
      <c r="I18" s="378">
        <v>-15.704745075104</v>
      </c>
      <c r="J18" s="378">
        <v>74</v>
      </c>
      <c r="K18" s="378">
        <v>0</v>
      </c>
      <c r="L18" s="8"/>
      <c r="M18" s="8"/>
      <c r="N18" s="8"/>
      <c r="O18" s="8"/>
      <c r="P18" s="8"/>
      <c r="Q18" s="8"/>
      <c r="R18" s="8"/>
      <c r="S18" s="8"/>
      <c r="T18" s="8"/>
      <c r="U18" s="8"/>
      <c r="V18" s="8"/>
      <c r="W18" s="8"/>
      <c r="X18" s="8"/>
      <c r="Y18" s="8"/>
      <c r="Z18" s="8"/>
      <c r="AA18" s="8"/>
      <c r="AB18" s="8"/>
      <c r="AC18" s="8"/>
      <c r="AD18" s="8"/>
    </row>
    <row r="19" spans="1:30" s="78" customFormat="1">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row>
    <row r="20" spans="1:30">
      <c r="B20" s="4" t="s">
        <v>1079</v>
      </c>
    </row>
    <row r="21" spans="1:30" ht="23.25" customHeight="1">
      <c r="J21" s="520" t="s">
        <v>1134</v>
      </c>
      <c r="K21" s="520"/>
      <c r="L21" s="520"/>
      <c r="M21" s="520"/>
      <c r="N21" s="520"/>
    </row>
    <row r="22" spans="1:30" ht="16.5" customHeight="1">
      <c r="J22" s="520" t="s">
        <v>1135</v>
      </c>
      <c r="K22" s="520"/>
      <c r="L22" s="520"/>
      <c r="M22" s="520"/>
      <c r="N22" s="520"/>
    </row>
    <row r="37" ht="28.5" customHeight="1"/>
    <row r="38" ht="16.5" customHeight="1"/>
  </sheetData>
  <mergeCells count="9">
    <mergeCell ref="K6:K7"/>
    <mergeCell ref="J5:K5"/>
    <mergeCell ref="H5:I5"/>
    <mergeCell ref="I6:I7"/>
    <mergeCell ref="B2:G2"/>
    <mergeCell ref="D5:G5"/>
    <mergeCell ref="D6:D7"/>
    <mergeCell ref="E6:G6"/>
    <mergeCell ref="H6:H7"/>
  </mergeCells>
  <pageMargins left="0.70866141732283472" right="0.70866141732283472" top="0.74803149606299213" bottom="0.74803149606299213" header="0.31496062992125984" footer="0.31496062992125984"/>
  <pageSetup paperSize="9" scale="76"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CA700-255D-4C5D-9492-7A74FA6FFA07}">
  <sheetPr codeName="Sheet32">
    <pageSetUpPr fitToPage="1"/>
  </sheetPr>
  <dimension ref="A1:V31"/>
  <sheetViews>
    <sheetView showGridLines="0" zoomScaleNormal="100" workbookViewId="0">
      <selection activeCell="N17" sqref="N17"/>
    </sheetView>
  </sheetViews>
  <sheetFormatPr defaultColWidth="9.140625" defaultRowHeight="15"/>
  <cols>
    <col min="1" max="1" width="9.140625" style="405"/>
    <col min="2" max="2" width="6" style="405" bestFit="1" customWidth="1"/>
    <col min="3" max="3" width="50.42578125" style="405" bestFit="1" customWidth="1"/>
    <col min="4" max="4" width="27.28515625" style="405" bestFit="1" customWidth="1"/>
    <col min="5" max="6" width="9.140625" style="405"/>
    <col min="7" max="7" width="51.42578125" style="405" customWidth="1"/>
    <col min="8" max="8" width="34.42578125" style="405" bestFit="1" customWidth="1"/>
    <col min="9" max="10" width="9.140625" style="405"/>
    <col min="11" max="11" width="51.42578125" style="405" customWidth="1"/>
    <col min="12" max="12" width="34.42578125" style="405" bestFit="1" customWidth="1"/>
    <col min="13" max="13" width="10.7109375" style="405" bestFit="1" customWidth="1"/>
    <col min="14" max="14" width="11.85546875" style="405" bestFit="1" customWidth="1"/>
    <col min="15" max="16384" width="9.140625" style="405"/>
  </cols>
  <sheetData>
    <row r="1" spans="1:22">
      <c r="A1" s="243"/>
      <c r="B1" s="243"/>
      <c r="C1" s="243"/>
      <c r="D1" s="243"/>
      <c r="E1" s="8"/>
      <c r="F1" s="8"/>
      <c r="G1" s="8"/>
      <c r="H1" s="8"/>
      <c r="I1" s="8"/>
      <c r="J1" s="8"/>
      <c r="K1" s="8"/>
      <c r="L1" s="8"/>
      <c r="M1" s="8"/>
      <c r="N1" s="8"/>
      <c r="O1" s="8"/>
      <c r="P1" s="8"/>
      <c r="Q1" s="8"/>
      <c r="R1" s="8"/>
      <c r="S1" s="8"/>
      <c r="T1" s="8"/>
      <c r="U1" s="8"/>
      <c r="V1" s="8"/>
    </row>
    <row r="2" spans="1:22" ht="50.25" customHeight="1">
      <c r="A2" s="243"/>
      <c r="B2" s="594" t="s">
        <v>662</v>
      </c>
      <c r="C2" s="594"/>
      <c r="D2" s="594"/>
      <c r="E2" s="8"/>
      <c r="F2" s="8"/>
      <c r="G2" s="8"/>
      <c r="H2" s="8"/>
      <c r="I2" s="8"/>
      <c r="J2" s="8"/>
      <c r="K2" s="8"/>
      <c r="L2" s="8"/>
      <c r="M2" s="8"/>
      <c r="N2" s="8"/>
      <c r="O2" s="8"/>
      <c r="P2" s="8"/>
      <c r="Q2" s="8"/>
      <c r="R2" s="8"/>
      <c r="S2" s="8"/>
      <c r="T2" s="8"/>
      <c r="U2" s="8"/>
      <c r="V2" s="8"/>
    </row>
    <row r="3" spans="1:22" ht="15" customHeight="1">
      <c r="A3" s="243"/>
      <c r="B3" s="277"/>
      <c r="C3" s="277"/>
      <c r="D3" s="277"/>
      <c r="E3" s="8"/>
      <c r="F3" s="8"/>
      <c r="G3" s="8"/>
      <c r="H3" s="8"/>
      <c r="I3" s="8"/>
      <c r="J3" s="8"/>
      <c r="K3" s="8"/>
      <c r="L3" s="8"/>
      <c r="M3" s="8"/>
      <c r="N3" s="8"/>
      <c r="O3" s="8"/>
      <c r="P3" s="8"/>
      <c r="Q3" s="8"/>
      <c r="R3" s="8"/>
      <c r="S3" s="8"/>
      <c r="T3" s="8"/>
      <c r="U3" s="8"/>
      <c r="V3" s="8"/>
    </row>
    <row r="4" spans="1:22">
      <c r="A4" s="243"/>
      <c r="B4" s="246"/>
      <c r="C4" s="247"/>
      <c r="D4" s="16" t="s">
        <v>3</v>
      </c>
      <c r="E4" s="8"/>
      <c r="F4" s="8"/>
      <c r="G4" s="8"/>
      <c r="H4" s="8"/>
      <c r="I4" s="8"/>
      <c r="J4" s="8"/>
      <c r="K4" s="8"/>
      <c r="L4" s="8"/>
      <c r="M4" s="8"/>
      <c r="N4" s="8"/>
      <c r="O4" s="8"/>
      <c r="P4" s="8"/>
      <c r="Q4" s="8"/>
      <c r="R4" s="8"/>
      <c r="S4" s="8"/>
      <c r="T4" s="8"/>
      <c r="U4" s="8"/>
      <c r="V4" s="8"/>
    </row>
    <row r="5" spans="1:22">
      <c r="A5" s="243"/>
      <c r="B5" s="248"/>
      <c r="C5" s="249"/>
      <c r="D5" s="250" t="s">
        <v>92</v>
      </c>
      <c r="E5" s="8"/>
      <c r="F5" s="8"/>
      <c r="G5" s="8"/>
      <c r="H5" s="8"/>
      <c r="I5" s="8"/>
      <c r="J5" s="8"/>
      <c r="K5" s="8"/>
      <c r="L5" s="8"/>
      <c r="M5" s="8"/>
      <c r="N5" s="8"/>
      <c r="O5" s="8"/>
      <c r="P5" s="8"/>
      <c r="Q5" s="8"/>
      <c r="R5" s="8"/>
      <c r="S5" s="8"/>
      <c r="T5" s="8"/>
      <c r="U5" s="8"/>
      <c r="V5" s="8"/>
    </row>
    <row r="6" spans="1:22" ht="30">
      <c r="A6" s="243"/>
      <c r="B6" s="242" t="s">
        <v>81</v>
      </c>
      <c r="C6" s="251" t="s">
        <v>93</v>
      </c>
      <c r="D6" s="403">
        <v>658178.12317547691</v>
      </c>
      <c r="E6" s="8"/>
      <c r="F6" s="8"/>
      <c r="G6" s="8"/>
      <c r="H6" s="8"/>
      <c r="I6" s="8"/>
      <c r="J6" s="8"/>
      <c r="K6" s="8"/>
      <c r="L6" s="8"/>
      <c r="M6" s="8"/>
      <c r="N6" s="8"/>
      <c r="O6" s="8"/>
      <c r="P6" s="8"/>
      <c r="Q6" s="8"/>
      <c r="R6" s="8"/>
      <c r="S6" s="8"/>
      <c r="T6" s="8"/>
      <c r="U6" s="8"/>
      <c r="V6" s="8"/>
    </row>
    <row r="7" spans="1:22">
      <c r="A7" s="243"/>
      <c r="B7" s="252" t="s">
        <v>82</v>
      </c>
      <c r="C7" s="253" t="s">
        <v>94</v>
      </c>
      <c r="D7" s="378">
        <v>0</v>
      </c>
      <c r="E7" s="8"/>
      <c r="F7" s="8"/>
      <c r="G7" s="8"/>
      <c r="H7" s="8"/>
      <c r="I7" s="8"/>
      <c r="J7" s="8"/>
      <c r="K7" s="8"/>
      <c r="L7" s="8"/>
      <c r="M7" s="8"/>
      <c r="N7" s="8"/>
      <c r="O7" s="8"/>
      <c r="P7" s="8"/>
      <c r="Q7" s="8"/>
      <c r="R7" s="8"/>
      <c r="S7" s="8"/>
      <c r="T7" s="8"/>
      <c r="U7" s="8"/>
      <c r="V7" s="8"/>
    </row>
    <row r="8" spans="1:22">
      <c r="A8" s="243"/>
      <c r="B8" s="252" t="s">
        <v>83</v>
      </c>
      <c r="C8" s="253" t="s">
        <v>95</v>
      </c>
      <c r="D8" s="378">
        <v>658178.12317547691</v>
      </c>
      <c r="E8" s="8"/>
      <c r="F8" s="8"/>
      <c r="G8" s="8"/>
      <c r="H8" s="8"/>
      <c r="I8" s="8"/>
      <c r="J8" s="8"/>
      <c r="K8" s="8"/>
      <c r="L8" s="8"/>
      <c r="M8" s="8"/>
      <c r="N8" s="8"/>
      <c r="O8" s="8"/>
      <c r="P8" s="8"/>
      <c r="Q8" s="8"/>
      <c r="R8" s="8"/>
      <c r="S8" s="8"/>
      <c r="T8" s="8"/>
      <c r="U8" s="8"/>
      <c r="V8" s="8"/>
    </row>
    <row r="9" spans="1:22">
      <c r="A9" s="243"/>
      <c r="B9" s="252" t="s">
        <v>216</v>
      </c>
      <c r="C9" s="253" t="s">
        <v>63</v>
      </c>
      <c r="D9" s="378">
        <v>66179.818052550909</v>
      </c>
      <c r="E9" s="8"/>
      <c r="F9" s="8"/>
      <c r="G9" s="8"/>
      <c r="H9" s="8"/>
      <c r="I9" s="8"/>
      <c r="J9" s="8"/>
      <c r="K9" s="8"/>
      <c r="L9" s="8"/>
      <c r="M9" s="8"/>
      <c r="N9" s="8"/>
      <c r="O9" s="8"/>
      <c r="P9" s="8"/>
      <c r="Q9" s="8"/>
      <c r="R9" s="8"/>
      <c r="S9" s="8"/>
      <c r="T9" s="8"/>
      <c r="U9" s="8"/>
      <c r="V9" s="8"/>
    </row>
    <row r="10" spans="1:22">
      <c r="A10" s="243"/>
      <c r="B10" s="252" t="s">
        <v>84</v>
      </c>
      <c r="C10" s="253" t="s">
        <v>96</v>
      </c>
      <c r="D10" s="378">
        <v>49092.054691956415</v>
      </c>
      <c r="E10" s="8"/>
      <c r="F10" s="8"/>
      <c r="G10" s="8"/>
      <c r="H10" s="8"/>
      <c r="I10" s="8"/>
      <c r="J10" s="8"/>
      <c r="K10" s="8"/>
      <c r="L10" s="8"/>
      <c r="M10" s="8"/>
      <c r="N10" s="8"/>
      <c r="O10" s="8"/>
      <c r="P10" s="8"/>
      <c r="Q10" s="8"/>
      <c r="R10" s="8"/>
      <c r="S10" s="8"/>
      <c r="T10" s="8"/>
      <c r="U10" s="8"/>
      <c r="V10" s="8"/>
    </row>
    <row r="11" spans="1:22" ht="45">
      <c r="A11" s="243"/>
      <c r="B11" s="252" t="s">
        <v>85</v>
      </c>
      <c r="C11" s="253" t="s">
        <v>504</v>
      </c>
      <c r="D11" s="378">
        <v>0</v>
      </c>
      <c r="E11" s="8"/>
      <c r="F11" s="8"/>
      <c r="G11" s="8"/>
      <c r="H11" s="8"/>
      <c r="I11" s="8"/>
      <c r="J11" s="8"/>
      <c r="K11" s="8"/>
      <c r="L11" s="8"/>
      <c r="M11" s="8"/>
      <c r="N11" s="8"/>
      <c r="O11" s="8"/>
      <c r="P11" s="8"/>
      <c r="Q11" s="8"/>
      <c r="R11" s="8"/>
      <c r="S11" s="8"/>
      <c r="T11" s="8"/>
      <c r="U11" s="8"/>
      <c r="V11" s="8"/>
    </row>
    <row r="12" spans="1:22">
      <c r="A12" s="243"/>
      <c r="B12" s="252" t="s">
        <v>86</v>
      </c>
      <c r="C12" s="253" t="s">
        <v>2</v>
      </c>
      <c r="D12" s="378">
        <v>7.2960000009999998E-2</v>
      </c>
      <c r="E12" s="8"/>
      <c r="F12" s="8"/>
      <c r="G12" s="8"/>
      <c r="H12" s="8"/>
      <c r="I12" s="8"/>
      <c r="J12" s="8"/>
      <c r="K12" s="8"/>
      <c r="L12" s="8"/>
      <c r="M12" s="8"/>
      <c r="N12" s="8"/>
      <c r="O12" s="8"/>
      <c r="P12" s="8"/>
      <c r="Q12" s="8"/>
      <c r="R12" s="8"/>
      <c r="S12" s="8"/>
      <c r="T12" s="8"/>
      <c r="U12" s="8"/>
      <c r="V12" s="8"/>
    </row>
    <row r="13" spans="1:22">
      <c r="A13" s="243"/>
      <c r="B13" s="252" t="s">
        <v>87</v>
      </c>
      <c r="C13" s="253" t="s">
        <v>97</v>
      </c>
      <c r="D13" s="378">
        <v>538368.39514637797</v>
      </c>
      <c r="E13" s="8"/>
      <c r="F13" s="8"/>
      <c r="G13" s="8"/>
      <c r="H13" s="8"/>
      <c r="I13" s="8"/>
      <c r="J13" s="8"/>
      <c r="K13" s="8"/>
      <c r="L13" s="8"/>
      <c r="M13" s="8"/>
      <c r="N13" s="8"/>
      <c r="O13" s="8"/>
      <c r="P13" s="8"/>
      <c r="Q13" s="8"/>
      <c r="R13" s="8"/>
      <c r="S13" s="8"/>
      <c r="T13" s="8"/>
      <c r="U13" s="8"/>
      <c r="V13" s="8"/>
    </row>
    <row r="14" spans="1:22">
      <c r="A14" s="243"/>
      <c r="B14" s="252" t="s">
        <v>88</v>
      </c>
      <c r="C14" s="253" t="s">
        <v>98</v>
      </c>
      <c r="D14" s="378">
        <v>2649.8257633180879</v>
      </c>
      <c r="E14" s="8"/>
      <c r="F14" s="8"/>
      <c r="G14" s="8"/>
      <c r="H14" s="8"/>
      <c r="I14" s="8"/>
      <c r="J14" s="8"/>
      <c r="K14" s="8"/>
      <c r="L14" s="8"/>
      <c r="M14" s="8"/>
      <c r="N14" s="8"/>
      <c r="O14" s="8"/>
      <c r="P14" s="8"/>
      <c r="Q14" s="8"/>
      <c r="R14" s="8"/>
      <c r="S14" s="8"/>
      <c r="T14" s="8"/>
      <c r="U14" s="8"/>
      <c r="V14" s="8"/>
    </row>
    <row r="15" spans="1:22">
      <c r="A15" s="243"/>
      <c r="B15" s="252" t="s">
        <v>89</v>
      </c>
      <c r="C15" s="253" t="s">
        <v>61</v>
      </c>
      <c r="D15" s="378">
        <v>0</v>
      </c>
      <c r="E15" s="8"/>
      <c r="F15" s="8"/>
      <c r="G15" s="8"/>
      <c r="H15" s="8"/>
      <c r="I15" s="8"/>
      <c r="J15" s="8"/>
      <c r="K15" s="8"/>
      <c r="L15" s="8"/>
      <c r="M15" s="8"/>
      <c r="N15" s="8"/>
      <c r="O15" s="8"/>
      <c r="P15" s="8"/>
      <c r="Q15" s="8"/>
      <c r="R15" s="8"/>
      <c r="S15" s="8"/>
      <c r="T15" s="8"/>
      <c r="U15" s="8"/>
      <c r="V15" s="8"/>
    </row>
    <row r="16" spans="1:22">
      <c r="A16" s="243"/>
      <c r="B16" s="252" t="s">
        <v>90</v>
      </c>
      <c r="C16" s="253" t="s">
        <v>62</v>
      </c>
      <c r="D16" s="378">
        <v>413.10032033385005</v>
      </c>
      <c r="E16" s="8"/>
      <c r="F16" s="8"/>
      <c r="G16" s="8"/>
      <c r="H16" s="8"/>
      <c r="I16" s="8"/>
      <c r="J16" s="8"/>
      <c r="K16" s="8"/>
      <c r="L16" s="8"/>
      <c r="M16" s="8"/>
      <c r="N16" s="8"/>
      <c r="O16" s="8"/>
      <c r="P16" s="8"/>
      <c r="Q16" s="8"/>
      <c r="R16" s="8"/>
      <c r="S16" s="8"/>
      <c r="T16" s="8"/>
      <c r="U16" s="8"/>
      <c r="V16" s="8"/>
    </row>
    <row r="17" spans="1:22" ht="30">
      <c r="A17" s="243"/>
      <c r="B17" s="252" t="s">
        <v>91</v>
      </c>
      <c r="C17" s="253" t="s">
        <v>99</v>
      </c>
      <c r="D17" s="378">
        <v>1474.8562409395299</v>
      </c>
      <c r="E17" s="8"/>
      <c r="F17" s="8"/>
      <c r="G17" s="8"/>
      <c r="H17" s="8"/>
      <c r="I17" s="8"/>
      <c r="J17" s="8"/>
      <c r="K17" s="8"/>
      <c r="L17" s="8"/>
      <c r="M17" s="8"/>
      <c r="N17" s="8"/>
      <c r="O17" s="8"/>
      <c r="P17" s="8"/>
      <c r="Q17" s="8"/>
      <c r="R17" s="8"/>
      <c r="S17" s="8"/>
      <c r="T17" s="8"/>
      <c r="U17" s="8"/>
      <c r="V17" s="8"/>
    </row>
    <row r="18" spans="1:22">
      <c r="A18" s="8"/>
      <c r="B18" s="8"/>
      <c r="C18" s="8"/>
      <c r="D18" s="8"/>
      <c r="E18" s="8"/>
      <c r="F18" s="8"/>
      <c r="G18" s="8"/>
      <c r="H18" s="8"/>
      <c r="I18" s="8"/>
      <c r="J18" s="8"/>
      <c r="K18" s="8"/>
      <c r="L18" s="8"/>
      <c r="M18" s="8"/>
      <c r="N18" s="8"/>
      <c r="O18" s="8"/>
      <c r="P18" s="8"/>
      <c r="Q18" s="8"/>
      <c r="R18" s="8"/>
      <c r="S18" s="8"/>
      <c r="T18" s="8"/>
      <c r="U18" s="8"/>
      <c r="V18" s="8"/>
    </row>
    <row r="19" spans="1:22">
      <c r="A19" s="8"/>
      <c r="B19" s="4" t="s">
        <v>1078</v>
      </c>
      <c r="C19" s="404"/>
      <c r="D19" s="404"/>
      <c r="E19" s="8"/>
      <c r="F19" s="8"/>
      <c r="G19" s="8"/>
      <c r="H19" s="8"/>
      <c r="I19" s="8"/>
      <c r="J19" s="8"/>
      <c r="K19" s="8"/>
      <c r="L19" s="8"/>
      <c r="M19" s="8"/>
      <c r="N19" s="8"/>
      <c r="O19" s="8"/>
      <c r="P19" s="8"/>
      <c r="Q19" s="8"/>
      <c r="R19" s="8"/>
      <c r="S19" s="8"/>
      <c r="T19" s="8"/>
      <c r="U19" s="8"/>
      <c r="V19" s="8"/>
    </row>
    <row r="20" spans="1:22">
      <c r="A20" s="8"/>
      <c r="B20" s="8"/>
      <c r="C20" s="8"/>
      <c r="D20" s="8"/>
      <c r="E20" s="8"/>
      <c r="F20" s="8"/>
      <c r="G20" s="8"/>
      <c r="H20" s="8"/>
      <c r="I20" s="8"/>
      <c r="J20" s="8"/>
      <c r="K20" s="8"/>
      <c r="L20" s="8"/>
      <c r="M20" s="8"/>
      <c r="N20" s="8"/>
      <c r="O20" s="8"/>
      <c r="P20" s="8"/>
      <c r="Q20" s="8"/>
      <c r="R20" s="8"/>
      <c r="S20" s="8"/>
      <c r="T20" s="8"/>
      <c r="U20" s="8"/>
      <c r="V20" s="8"/>
    </row>
    <row r="21" spans="1:22">
      <c r="A21" s="8"/>
      <c r="B21" s="8"/>
      <c r="C21" s="8"/>
      <c r="D21" s="8"/>
      <c r="E21" s="8"/>
      <c r="F21" s="8"/>
      <c r="G21" s="8"/>
      <c r="H21" s="8"/>
      <c r="I21" s="8"/>
      <c r="J21" s="8"/>
      <c r="K21" s="8"/>
      <c r="L21" s="8"/>
      <c r="M21" s="8"/>
      <c r="N21" s="8"/>
      <c r="O21" s="8"/>
      <c r="P21" s="8"/>
      <c r="Q21" s="8"/>
      <c r="R21" s="8"/>
      <c r="S21" s="8"/>
      <c r="T21" s="8"/>
      <c r="U21" s="8"/>
      <c r="V21" s="8"/>
    </row>
    <row r="22" spans="1:22">
      <c r="A22" s="8"/>
      <c r="B22" s="8"/>
      <c r="C22" s="8"/>
      <c r="D22" s="8"/>
      <c r="E22" s="8"/>
      <c r="F22" s="8"/>
      <c r="G22" s="8"/>
      <c r="H22" s="8"/>
      <c r="I22" s="8"/>
      <c r="J22" s="8"/>
      <c r="K22" s="8"/>
      <c r="L22" s="8"/>
      <c r="M22" s="8"/>
      <c r="N22" s="8"/>
      <c r="O22" s="8"/>
      <c r="P22" s="8"/>
      <c r="Q22" s="8"/>
      <c r="R22" s="8"/>
      <c r="S22" s="8"/>
      <c r="T22" s="8"/>
      <c r="U22" s="8"/>
      <c r="V22" s="8"/>
    </row>
    <row r="23" spans="1:22">
      <c r="A23" s="8"/>
      <c r="B23" s="8"/>
      <c r="C23" s="8"/>
      <c r="D23" s="8"/>
      <c r="E23" s="8"/>
      <c r="F23" s="8"/>
      <c r="G23" s="8"/>
      <c r="H23" s="8"/>
      <c r="I23" s="8"/>
      <c r="J23" s="8"/>
      <c r="K23" s="8"/>
      <c r="L23" s="8"/>
      <c r="M23" s="8"/>
      <c r="N23" s="8"/>
      <c r="O23" s="8"/>
      <c r="P23" s="8"/>
      <c r="Q23" s="8"/>
      <c r="R23" s="8"/>
      <c r="S23" s="8"/>
      <c r="T23" s="8"/>
      <c r="U23" s="8"/>
      <c r="V23" s="8"/>
    </row>
    <row r="24" spans="1:22">
      <c r="A24" s="8"/>
      <c r="B24" s="8"/>
      <c r="C24" s="8"/>
      <c r="D24" s="8"/>
      <c r="E24" s="8"/>
      <c r="F24" s="8"/>
      <c r="G24" s="8"/>
      <c r="H24" s="8"/>
      <c r="I24" s="8"/>
      <c r="J24" s="8"/>
      <c r="K24" s="8"/>
      <c r="L24" s="8"/>
      <c r="M24" s="8"/>
      <c r="N24" s="8"/>
      <c r="O24" s="8"/>
      <c r="P24" s="8"/>
      <c r="Q24" s="8"/>
      <c r="R24" s="8"/>
      <c r="S24" s="8"/>
      <c r="T24" s="8"/>
      <c r="U24" s="8"/>
      <c r="V24" s="8"/>
    </row>
    <row r="25" spans="1:22">
      <c r="A25" s="8"/>
      <c r="B25" s="8"/>
      <c r="C25" s="8"/>
      <c r="D25" s="8"/>
      <c r="E25" s="8"/>
      <c r="F25" s="8"/>
      <c r="G25" s="8"/>
      <c r="H25" s="8"/>
      <c r="I25" s="8"/>
      <c r="J25" s="8"/>
      <c r="K25" s="8"/>
      <c r="L25" s="8"/>
      <c r="M25" s="8"/>
      <c r="N25" s="8"/>
      <c r="O25" s="8"/>
      <c r="P25" s="8"/>
      <c r="Q25" s="8"/>
      <c r="R25" s="8"/>
      <c r="S25" s="8"/>
      <c r="T25" s="8"/>
      <c r="U25" s="8"/>
      <c r="V25" s="8"/>
    </row>
    <row r="26" spans="1:22">
      <c r="A26" s="8"/>
      <c r="B26" s="8"/>
      <c r="C26" s="8"/>
      <c r="D26" s="8"/>
      <c r="E26" s="8"/>
      <c r="F26" s="8"/>
      <c r="G26" s="8"/>
      <c r="H26" s="8"/>
      <c r="I26" s="8"/>
      <c r="J26" s="8"/>
      <c r="K26" s="8"/>
      <c r="L26" s="8"/>
      <c r="M26" s="8"/>
      <c r="N26" s="8"/>
      <c r="O26" s="8"/>
      <c r="P26" s="8"/>
      <c r="Q26" s="8"/>
      <c r="R26" s="8"/>
      <c r="S26" s="8"/>
      <c r="T26" s="8"/>
      <c r="U26" s="8"/>
      <c r="V26" s="8"/>
    </row>
    <row r="27" spans="1:22">
      <c r="A27" s="8"/>
      <c r="B27" s="8"/>
      <c r="C27" s="8"/>
      <c r="D27" s="8"/>
      <c r="E27" s="8"/>
      <c r="F27" s="8"/>
      <c r="G27" s="8"/>
      <c r="H27" s="8"/>
      <c r="I27" s="8"/>
      <c r="J27" s="8"/>
      <c r="K27" s="8"/>
      <c r="L27" s="8"/>
      <c r="M27" s="8"/>
      <c r="N27" s="8"/>
      <c r="O27" s="8"/>
      <c r="P27" s="8"/>
      <c r="Q27" s="8"/>
      <c r="R27" s="8"/>
      <c r="S27" s="8"/>
      <c r="T27" s="8"/>
      <c r="U27" s="8"/>
      <c r="V27" s="8"/>
    </row>
    <row r="28" spans="1:22">
      <c r="A28" s="8"/>
      <c r="B28" s="8"/>
      <c r="C28" s="8"/>
      <c r="D28" s="8"/>
      <c r="E28" s="8"/>
      <c r="F28" s="8"/>
      <c r="G28" s="8"/>
      <c r="H28" s="8"/>
      <c r="I28" s="8"/>
      <c r="J28" s="8"/>
      <c r="K28" s="8"/>
      <c r="L28" s="8"/>
      <c r="M28" s="8"/>
      <c r="N28" s="8"/>
      <c r="O28" s="8"/>
      <c r="P28" s="8"/>
      <c r="Q28" s="8"/>
      <c r="R28" s="8"/>
      <c r="S28" s="8"/>
      <c r="T28" s="8"/>
      <c r="U28" s="8"/>
      <c r="V28" s="8"/>
    </row>
    <row r="29" spans="1:22">
      <c r="A29" s="8"/>
      <c r="B29" s="8"/>
      <c r="C29" s="8"/>
      <c r="D29" s="8"/>
      <c r="E29" s="8"/>
      <c r="F29" s="8"/>
      <c r="G29" s="8"/>
      <c r="H29" s="8"/>
      <c r="I29" s="8"/>
      <c r="J29" s="8"/>
      <c r="K29" s="8"/>
      <c r="L29" s="8"/>
      <c r="M29" s="8"/>
      <c r="N29" s="8"/>
      <c r="O29" s="8"/>
      <c r="P29" s="8"/>
      <c r="Q29" s="8"/>
      <c r="R29" s="8"/>
      <c r="S29" s="8"/>
      <c r="T29" s="8"/>
      <c r="U29" s="8"/>
      <c r="V29" s="8"/>
    </row>
    <row r="30" spans="1:22">
      <c r="A30" s="8"/>
      <c r="B30" s="8"/>
      <c r="C30" s="8"/>
      <c r="D30" s="8"/>
      <c r="E30" s="8"/>
      <c r="F30" s="8"/>
      <c r="G30" s="8"/>
      <c r="H30" s="8"/>
      <c r="I30" s="8"/>
      <c r="J30" s="8"/>
      <c r="K30" s="8"/>
      <c r="L30" s="8"/>
      <c r="M30" s="8"/>
      <c r="N30" s="8"/>
      <c r="O30" s="8"/>
      <c r="P30" s="8"/>
      <c r="Q30" s="8"/>
      <c r="R30" s="8"/>
      <c r="S30" s="8"/>
      <c r="T30" s="8"/>
      <c r="U30" s="8"/>
      <c r="V30" s="8"/>
    </row>
    <row r="31" spans="1:22">
      <c r="A31" s="8"/>
      <c r="B31" s="8"/>
      <c r="C31" s="8"/>
      <c r="D31" s="8"/>
      <c r="E31" s="8"/>
      <c r="F31" s="8"/>
      <c r="G31" s="8"/>
      <c r="H31" s="8"/>
      <c r="I31" s="8"/>
      <c r="J31" s="8"/>
      <c r="K31" s="8"/>
      <c r="L31" s="8"/>
      <c r="M31" s="8"/>
      <c r="N31" s="8"/>
      <c r="O31" s="8"/>
      <c r="P31" s="8"/>
      <c r="Q31" s="8"/>
      <c r="R31" s="8"/>
      <c r="S31" s="8"/>
      <c r="T31" s="8"/>
      <c r="U31" s="8"/>
      <c r="V31" s="8"/>
    </row>
  </sheetData>
  <mergeCells count="1">
    <mergeCell ref="B2:D2"/>
  </mergeCells>
  <pageMargins left="0.70866141732283472" right="0.70866141732283472" top="0.74803149606299213" bottom="0.74803149606299213" header="0.31496062992125984" footer="0.31496062992125984"/>
  <pageSetup paperSize="9" orientation="portrait"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F3FD2-16AA-4658-BC1F-A820766A70AB}">
  <sheetPr codeName="Sheet23">
    <pageSetUpPr fitToPage="1"/>
  </sheetPr>
  <dimension ref="A1:AQ14"/>
  <sheetViews>
    <sheetView zoomScaleNormal="100" workbookViewId="0">
      <selection activeCell="N17" sqref="N17"/>
    </sheetView>
  </sheetViews>
  <sheetFormatPr defaultColWidth="9.140625" defaultRowHeight="15"/>
  <cols>
    <col min="1" max="1" width="6.5703125" style="8" customWidth="1"/>
    <col min="2" max="2" width="5.140625" style="8" bestFit="1" customWidth="1"/>
    <col min="3" max="3" width="29.5703125" style="8" customWidth="1"/>
    <col min="4" max="4" width="27.7109375" style="8" bestFit="1" customWidth="1"/>
    <col min="5" max="5" width="25.28515625" style="8" bestFit="1" customWidth="1"/>
    <col min="6" max="6" width="30.42578125" style="8" customWidth="1"/>
    <col min="7" max="7" width="23.28515625" style="8" bestFit="1" customWidth="1"/>
    <col min="8" max="8" width="29.85546875" style="8" bestFit="1" customWidth="1"/>
    <col min="9" max="9" width="8.7109375" style="8" customWidth="1"/>
    <col min="10" max="10" width="5.140625" style="8" bestFit="1" customWidth="1"/>
    <col min="11" max="32" width="9.28515625" style="8" customWidth="1"/>
    <col min="33" max="33" width="9.28515625" style="8" hidden="1" customWidth="1"/>
    <col min="34" max="34" width="10.42578125" style="8" hidden="1" customWidth="1"/>
    <col min="35" max="35" width="19.5703125" style="8" hidden="1" customWidth="1"/>
    <col min="36" max="36" width="32.140625" style="8" hidden="1" customWidth="1"/>
    <col min="37" max="37" width="0" style="8" hidden="1" customWidth="1"/>
    <col min="38" max="38" width="9.140625" style="8" hidden="1" customWidth="1"/>
    <col min="39" max="39" width="0" style="8" hidden="1" customWidth="1"/>
    <col min="40" max="16384" width="9.140625" style="8"/>
  </cols>
  <sheetData>
    <row r="1" spans="1:43" s="78" customFormat="1" ht="23.25" customHeight="1">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row>
    <row r="2" spans="1:43" s="78" customFormat="1" ht="21">
      <c r="B2" s="262" t="s">
        <v>574</v>
      </c>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row>
    <row r="3" spans="1:43" s="78" customFormat="1">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row>
    <row r="4" spans="1:43" s="78" customFormat="1">
      <c r="B4" s="84"/>
      <c r="C4" s="101"/>
      <c r="D4" s="102" t="s">
        <v>344</v>
      </c>
      <c r="E4" s="103" t="s">
        <v>345</v>
      </c>
      <c r="F4" s="104"/>
      <c r="G4" s="104"/>
      <c r="H4" s="105"/>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row>
    <row r="5" spans="1:43" s="78" customFormat="1" ht="30">
      <c r="B5" s="91"/>
      <c r="C5" s="106"/>
      <c r="D5" s="107"/>
      <c r="E5" s="108"/>
      <c r="F5" s="102" t="s">
        <v>604</v>
      </c>
      <c r="G5" s="103" t="s">
        <v>605</v>
      </c>
      <c r="H5" s="95"/>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row>
    <row r="6" spans="1:43" s="78" customFormat="1" ht="30">
      <c r="B6" s="91"/>
      <c r="C6" s="106"/>
      <c r="D6" s="97"/>
      <c r="E6" s="94"/>
      <c r="F6" s="97"/>
      <c r="G6" s="94"/>
      <c r="H6" s="102" t="s">
        <v>606</v>
      </c>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row>
    <row r="7" spans="1:43" s="78" customFormat="1">
      <c r="B7" s="92"/>
      <c r="C7" s="109"/>
      <c r="D7" s="110" t="s">
        <v>3</v>
      </c>
      <c r="E7" s="96" t="s">
        <v>4</v>
      </c>
      <c r="F7" s="110" t="s">
        <v>5</v>
      </c>
      <c r="G7" s="96" t="s">
        <v>6</v>
      </c>
      <c r="H7" s="110" t="s">
        <v>7</v>
      </c>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row>
    <row r="8" spans="1:43" s="78" customFormat="1">
      <c r="B8" s="111">
        <v>1</v>
      </c>
      <c r="C8" s="58" t="s">
        <v>70</v>
      </c>
      <c r="D8" s="378">
        <v>13891.566960357059</v>
      </c>
      <c r="E8" s="378">
        <v>535231.10192577005</v>
      </c>
      <c r="F8" s="378">
        <v>535020.58354384999</v>
      </c>
      <c r="G8" s="378">
        <v>210.51838192</v>
      </c>
      <c r="H8" s="378">
        <v>0</v>
      </c>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row>
    <row r="9" spans="1:43" s="78" customFormat="1">
      <c r="B9" s="111">
        <v>2</v>
      </c>
      <c r="C9" s="58" t="s">
        <v>346</v>
      </c>
      <c r="D9" s="378">
        <v>113867.83347887</v>
      </c>
      <c r="E9" s="378">
        <v>0</v>
      </c>
      <c r="F9" s="378">
        <v>0</v>
      </c>
      <c r="G9" s="378">
        <v>0</v>
      </c>
      <c r="H9" s="378">
        <v>0</v>
      </c>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row>
    <row r="10" spans="1:43" s="78" customFormat="1">
      <c r="B10" s="111">
        <v>3</v>
      </c>
      <c r="C10" s="58" t="s">
        <v>1</v>
      </c>
      <c r="D10" s="378">
        <v>127759.4004392271</v>
      </c>
      <c r="E10" s="378">
        <v>535231.10192577005</v>
      </c>
      <c r="F10" s="378">
        <v>535020.58354384999</v>
      </c>
      <c r="G10" s="378">
        <v>210.51838192</v>
      </c>
      <c r="H10" s="378">
        <v>0</v>
      </c>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row>
    <row r="11" spans="1:43" s="78" customFormat="1" ht="30">
      <c r="B11" s="159">
        <v>4</v>
      </c>
      <c r="C11" s="112" t="s">
        <v>347</v>
      </c>
      <c r="D11" s="378">
        <v>125.11789896402689</v>
      </c>
      <c r="E11" s="378">
        <v>447.62165254000001</v>
      </c>
      <c r="F11" s="378">
        <v>447.56550054000002</v>
      </c>
      <c r="G11" s="378">
        <v>5.6152000000000001E-2</v>
      </c>
      <c r="H11" s="378">
        <v>0</v>
      </c>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row>
    <row r="12" spans="1:43" s="78" customFormat="1">
      <c r="B12" s="159" t="s">
        <v>84</v>
      </c>
      <c r="C12" s="112" t="s">
        <v>348</v>
      </c>
      <c r="D12" s="378">
        <v>124.63746396402689</v>
      </c>
      <c r="E12" s="378">
        <v>427.30135135753699</v>
      </c>
      <c r="F12" s="378">
        <v>0</v>
      </c>
      <c r="G12" s="378">
        <v>0</v>
      </c>
      <c r="H12" s="378">
        <v>0</v>
      </c>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row>
    <row r="13" spans="1:43" s="78" customFormat="1">
      <c r="A13" s="8"/>
      <c r="B13" s="8"/>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row>
    <row r="14" spans="1:43" s="78" customFormat="1">
      <c r="A14" s="8"/>
      <c r="B14" s="4" t="s">
        <v>1082</v>
      </c>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row>
  </sheetData>
  <pageMargins left="0.70866141732283472" right="0.70866141732283472" top="0.74803149606299213" bottom="0.74803149606299213" header="0.31496062992125984" footer="0.31496062992125984"/>
  <pageSetup paperSize="9" scale="7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F9281-0B3F-47BD-9E60-7EA11EF622C8}">
  <sheetPr codeName="Sheet47">
    <pageSetUpPr fitToPage="1"/>
  </sheetPr>
  <dimension ref="A1:BG62"/>
  <sheetViews>
    <sheetView topLeftCell="A5" zoomScaleNormal="100" workbookViewId="0">
      <selection activeCell="N17" sqref="N17"/>
    </sheetView>
  </sheetViews>
  <sheetFormatPr defaultColWidth="9.140625" defaultRowHeight="15"/>
  <cols>
    <col min="1" max="1" width="9.140625" style="8"/>
    <col min="2" max="2" width="6.7109375" style="8" bestFit="1" customWidth="1"/>
    <col min="3" max="3" width="71" style="8" customWidth="1"/>
    <col min="4" max="4" width="16" style="8" bestFit="1" customWidth="1"/>
    <col min="5" max="5" width="15.5703125" style="8" bestFit="1" customWidth="1"/>
    <col min="6" max="6" width="14.28515625" style="8" bestFit="1" customWidth="1"/>
    <col min="7" max="7" width="12.42578125" style="8" bestFit="1" customWidth="1"/>
    <col min="8" max="8" width="8" style="8" bestFit="1" customWidth="1"/>
    <col min="9" max="9" width="14.140625" style="8" bestFit="1" customWidth="1"/>
    <col min="10" max="10" width="12.85546875" style="8" bestFit="1" customWidth="1"/>
    <col min="11" max="13" width="12.5703125" style="8" bestFit="1" customWidth="1"/>
    <col min="14" max="14" width="8" style="8" bestFit="1" customWidth="1"/>
    <col min="15" max="15" width="12.5703125" style="8" bestFit="1" customWidth="1"/>
    <col min="16" max="16" width="15.5703125" style="8" customWidth="1"/>
    <col min="17" max="17" width="20.85546875" style="8" bestFit="1" customWidth="1"/>
    <col min="18" max="18" width="24.5703125" style="8" bestFit="1" customWidth="1"/>
    <col min="19" max="19" width="9.140625" style="8"/>
    <col min="20" max="20" width="14" style="8" customWidth="1"/>
    <col min="21" max="249" width="3.28515625" style="8" customWidth="1"/>
    <col min="250" max="16384" width="9.140625" style="8"/>
  </cols>
  <sheetData>
    <row r="1" spans="2:59" s="78" customFormat="1" ht="28.5" customHeight="1">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row>
    <row r="2" spans="2:59" s="78" customFormat="1" ht="21">
      <c r="B2" s="595" t="s">
        <v>578</v>
      </c>
      <c r="C2" s="595"/>
      <c r="D2" s="595"/>
      <c r="E2" s="595"/>
      <c r="F2" s="595"/>
      <c r="G2" s="595"/>
      <c r="H2" s="595"/>
      <c r="I2" s="595"/>
      <c r="J2" s="595"/>
      <c r="K2" s="595"/>
      <c r="L2" s="595"/>
      <c r="M2" s="595"/>
      <c r="N2" s="595"/>
      <c r="O2" s="595"/>
      <c r="P2" s="408"/>
      <c r="Q2" s="408"/>
      <c r="R2" s="40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row>
    <row r="3" spans="2:59" s="78" customFormat="1">
      <c r="B3" s="409"/>
      <c r="C3" s="408"/>
      <c r="D3" s="408"/>
      <c r="E3" s="408"/>
      <c r="F3" s="408"/>
      <c r="G3" s="408"/>
      <c r="H3" s="408"/>
      <c r="I3" s="408"/>
      <c r="J3" s="408"/>
      <c r="K3" s="408"/>
      <c r="L3" s="408"/>
      <c r="M3" s="408"/>
      <c r="N3" s="408"/>
      <c r="O3" s="408"/>
      <c r="P3" s="408"/>
      <c r="Q3" s="408"/>
      <c r="R3" s="40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row>
    <row r="4" spans="2:59" s="78" customFormat="1">
      <c r="B4" s="410"/>
      <c r="C4" s="122"/>
      <c r="D4" s="123" t="s">
        <v>3</v>
      </c>
      <c r="E4" s="123" t="s">
        <v>4</v>
      </c>
      <c r="F4" s="123" t="s">
        <v>5</v>
      </c>
      <c r="G4" s="123" t="s">
        <v>6</v>
      </c>
      <c r="H4" s="123" t="s">
        <v>7</v>
      </c>
      <c r="I4" s="123" t="s">
        <v>8</v>
      </c>
      <c r="J4" s="123" t="s">
        <v>9</v>
      </c>
      <c r="K4" s="123" t="s">
        <v>11</v>
      </c>
      <c r="L4" s="123" t="s">
        <v>12</v>
      </c>
      <c r="M4" s="123" t="s">
        <v>13</v>
      </c>
      <c r="N4" s="123" t="s">
        <v>14</v>
      </c>
      <c r="O4" s="123" t="s">
        <v>15</v>
      </c>
      <c r="P4" s="123" t="s">
        <v>47</v>
      </c>
      <c r="Q4" s="123" t="s">
        <v>119</v>
      </c>
      <c r="R4" s="123" t="s">
        <v>120</v>
      </c>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row>
    <row r="5" spans="2:59" s="78" customFormat="1" ht="30.75" customHeight="1">
      <c r="B5" s="411"/>
      <c r="C5" s="124"/>
      <c r="D5" s="596" t="s">
        <v>121</v>
      </c>
      <c r="E5" s="596"/>
      <c r="F5" s="596"/>
      <c r="G5" s="596"/>
      <c r="H5" s="596"/>
      <c r="I5" s="596"/>
      <c r="J5" s="596" t="s">
        <v>122</v>
      </c>
      <c r="K5" s="596"/>
      <c r="L5" s="596"/>
      <c r="M5" s="596"/>
      <c r="N5" s="596"/>
      <c r="O5" s="596"/>
      <c r="P5" s="596" t="s">
        <v>514</v>
      </c>
      <c r="Q5" s="596" t="s">
        <v>515</v>
      </c>
      <c r="R5" s="596"/>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row>
    <row r="6" spans="2:59" s="78" customFormat="1" ht="51.75" customHeight="1">
      <c r="B6" s="411"/>
      <c r="C6" s="124"/>
      <c r="D6" s="596" t="s">
        <v>118</v>
      </c>
      <c r="E6" s="596"/>
      <c r="F6" s="596"/>
      <c r="G6" s="596" t="s">
        <v>123</v>
      </c>
      <c r="H6" s="596"/>
      <c r="I6" s="596"/>
      <c r="J6" s="596" t="s">
        <v>516</v>
      </c>
      <c r="K6" s="596"/>
      <c r="L6" s="596"/>
      <c r="M6" s="596" t="s">
        <v>517</v>
      </c>
      <c r="N6" s="596"/>
      <c r="O6" s="596"/>
      <c r="P6" s="596"/>
      <c r="Q6" s="596" t="s">
        <v>68</v>
      </c>
      <c r="R6" s="596" t="s">
        <v>69</v>
      </c>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row>
    <row r="7" spans="2:59" s="78" customFormat="1" ht="45">
      <c r="B7" s="412"/>
      <c r="C7" s="125"/>
      <c r="D7" s="123"/>
      <c r="E7" s="123" t="s">
        <v>518</v>
      </c>
      <c r="F7" s="123" t="s">
        <v>519</v>
      </c>
      <c r="G7" s="123"/>
      <c r="H7" s="123" t="s">
        <v>519</v>
      </c>
      <c r="I7" s="123" t="s">
        <v>520</v>
      </c>
      <c r="J7" s="123"/>
      <c r="K7" s="123" t="s">
        <v>518</v>
      </c>
      <c r="L7" s="123" t="s">
        <v>519</v>
      </c>
      <c r="M7" s="123"/>
      <c r="N7" s="123" t="s">
        <v>519</v>
      </c>
      <c r="O7" s="123" t="s">
        <v>520</v>
      </c>
      <c r="P7" s="596"/>
      <c r="Q7" s="596"/>
      <c r="R7" s="596"/>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row>
    <row r="8" spans="2:59" s="78" customFormat="1">
      <c r="B8" s="257" t="s">
        <v>156</v>
      </c>
      <c r="C8" s="129" t="s">
        <v>157</v>
      </c>
      <c r="D8" s="378">
        <v>342.03490225999997</v>
      </c>
      <c r="E8" s="378">
        <v>342.03490225999997</v>
      </c>
      <c r="F8" s="378">
        <v>0</v>
      </c>
      <c r="G8" s="378">
        <v>0</v>
      </c>
      <c r="H8" s="378">
        <v>0</v>
      </c>
      <c r="I8" s="378">
        <v>0</v>
      </c>
      <c r="J8" s="378">
        <v>0</v>
      </c>
      <c r="K8" s="378">
        <v>0</v>
      </c>
      <c r="L8" s="378">
        <v>0</v>
      </c>
      <c r="M8" s="378">
        <v>0</v>
      </c>
      <c r="N8" s="378">
        <v>0</v>
      </c>
      <c r="O8" s="378">
        <v>0</v>
      </c>
      <c r="P8" s="378" t="s">
        <v>785</v>
      </c>
      <c r="Q8" s="378">
        <v>0</v>
      </c>
      <c r="R8" s="378">
        <v>0</v>
      </c>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row>
    <row r="9" spans="2:59" s="78" customFormat="1">
      <c r="B9" s="138" t="s">
        <v>25</v>
      </c>
      <c r="C9" s="126" t="s">
        <v>70</v>
      </c>
      <c r="D9" s="378">
        <v>548302.21467686002</v>
      </c>
      <c r="E9" s="378">
        <v>516706.90383496392</v>
      </c>
      <c r="F9" s="378">
        <v>31595.310841896142</v>
      </c>
      <c r="G9" s="378">
        <v>739.79954777104399</v>
      </c>
      <c r="H9" s="378">
        <v>0.480435</v>
      </c>
      <c r="I9" s="378">
        <v>739.31911277104405</v>
      </c>
      <c r="J9" s="378">
        <v>-94.320244496979001</v>
      </c>
      <c r="K9" s="378">
        <v>-31.776832763142</v>
      </c>
      <c r="L9" s="378">
        <v>-62.543411733837004</v>
      </c>
      <c r="M9" s="378">
        <v>-167.059996267017</v>
      </c>
      <c r="N9" s="378">
        <v>-3.9629147580000001E-3</v>
      </c>
      <c r="O9" s="378">
        <v>-167.05603335225902</v>
      </c>
      <c r="P9" s="378" t="s">
        <v>785</v>
      </c>
      <c r="Q9" s="378">
        <v>534783.48027299996</v>
      </c>
      <c r="R9" s="378">
        <v>447.62165299999998</v>
      </c>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row>
    <row r="10" spans="2:59" s="78" customFormat="1">
      <c r="B10" s="139" t="s">
        <v>46</v>
      </c>
      <c r="C10" s="127" t="s">
        <v>158</v>
      </c>
      <c r="D10" s="378">
        <v>0</v>
      </c>
      <c r="E10" s="378">
        <v>0</v>
      </c>
      <c r="F10" s="378">
        <v>0</v>
      </c>
      <c r="G10" s="378">
        <v>0</v>
      </c>
      <c r="H10" s="378">
        <v>0</v>
      </c>
      <c r="I10" s="378">
        <v>0</v>
      </c>
      <c r="J10" s="378">
        <v>0</v>
      </c>
      <c r="K10" s="378">
        <v>0</v>
      </c>
      <c r="L10" s="378">
        <v>0</v>
      </c>
      <c r="M10" s="378">
        <v>0</v>
      </c>
      <c r="N10" s="378">
        <v>0</v>
      </c>
      <c r="O10" s="378">
        <v>0</v>
      </c>
      <c r="P10" s="378" t="s">
        <v>785</v>
      </c>
      <c r="Q10" s="378">
        <v>0</v>
      </c>
      <c r="R10" s="378">
        <v>0</v>
      </c>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row>
    <row r="11" spans="2:59" s="78" customFormat="1">
      <c r="B11" s="139" t="s">
        <v>26</v>
      </c>
      <c r="C11" s="127" t="s">
        <v>159</v>
      </c>
      <c r="D11" s="378">
        <v>0</v>
      </c>
      <c r="E11" s="378">
        <v>0</v>
      </c>
      <c r="F11" s="378">
        <v>0</v>
      </c>
      <c r="G11" s="378">
        <v>0</v>
      </c>
      <c r="H11" s="378">
        <v>0</v>
      </c>
      <c r="I11" s="378">
        <v>0</v>
      </c>
      <c r="J11" s="378">
        <v>0</v>
      </c>
      <c r="K11" s="378">
        <v>0</v>
      </c>
      <c r="L11" s="378">
        <v>0</v>
      </c>
      <c r="M11" s="378">
        <v>0</v>
      </c>
      <c r="N11" s="378">
        <v>0</v>
      </c>
      <c r="O11" s="378">
        <v>0</v>
      </c>
      <c r="P11" s="378" t="s">
        <v>785</v>
      </c>
      <c r="Q11" s="378">
        <v>0</v>
      </c>
      <c r="R11" s="378">
        <v>0</v>
      </c>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row>
    <row r="12" spans="2:59" s="78" customFormat="1">
      <c r="B12" s="139" t="s">
        <v>27</v>
      </c>
      <c r="C12" s="127" t="s">
        <v>160</v>
      </c>
      <c r="D12" s="378">
        <v>7426.7177789300003</v>
      </c>
      <c r="E12" s="378">
        <v>7426.7177789300003</v>
      </c>
      <c r="F12" s="378">
        <v>0</v>
      </c>
      <c r="G12" s="378">
        <v>0</v>
      </c>
      <c r="H12" s="378">
        <v>0</v>
      </c>
      <c r="I12" s="378">
        <v>0</v>
      </c>
      <c r="J12" s="378">
        <v>0</v>
      </c>
      <c r="K12" s="378">
        <v>0</v>
      </c>
      <c r="L12" s="378">
        <v>0</v>
      </c>
      <c r="M12" s="378">
        <v>0</v>
      </c>
      <c r="N12" s="378">
        <v>0</v>
      </c>
      <c r="O12" s="378">
        <v>0</v>
      </c>
      <c r="P12" s="378" t="s">
        <v>785</v>
      </c>
      <c r="Q12" s="378">
        <v>0</v>
      </c>
      <c r="R12" s="378">
        <v>0</v>
      </c>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row>
    <row r="13" spans="2:59" s="78" customFormat="1">
      <c r="B13" s="139" t="s">
        <v>28</v>
      </c>
      <c r="C13" s="127" t="s">
        <v>161</v>
      </c>
      <c r="D13" s="378">
        <v>0</v>
      </c>
      <c r="E13" s="378">
        <v>0</v>
      </c>
      <c r="F13" s="378">
        <v>0</v>
      </c>
      <c r="G13" s="378">
        <v>0</v>
      </c>
      <c r="H13" s="378">
        <v>0</v>
      </c>
      <c r="I13" s="378">
        <v>0</v>
      </c>
      <c r="J13" s="378">
        <v>0</v>
      </c>
      <c r="K13" s="378">
        <v>0</v>
      </c>
      <c r="L13" s="378">
        <v>0</v>
      </c>
      <c r="M13" s="378">
        <v>0</v>
      </c>
      <c r="N13" s="378">
        <v>0</v>
      </c>
      <c r="O13" s="378">
        <v>0</v>
      </c>
      <c r="P13" s="378" t="s">
        <v>785</v>
      </c>
      <c r="Q13" s="378">
        <v>0</v>
      </c>
      <c r="R13" s="378">
        <v>0</v>
      </c>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row>
    <row r="14" spans="2:59" s="78" customFormat="1">
      <c r="B14" s="139" t="s">
        <v>29</v>
      </c>
      <c r="C14" s="127" t="s">
        <v>162</v>
      </c>
      <c r="D14" s="378">
        <v>168113.79845090999</v>
      </c>
      <c r="E14" s="378">
        <v>155008.92092382998</v>
      </c>
      <c r="F14" s="378">
        <v>13104.87752708</v>
      </c>
      <c r="G14" s="378">
        <v>39.90829265</v>
      </c>
      <c r="H14" s="378">
        <v>0</v>
      </c>
      <c r="I14" s="378">
        <v>39.90829265</v>
      </c>
      <c r="J14" s="378">
        <v>-29.748855756239998</v>
      </c>
      <c r="K14" s="378">
        <v>-6.8628840107850007</v>
      </c>
      <c r="L14" s="378">
        <v>-22.885971745455002</v>
      </c>
      <c r="M14" s="378">
        <v>-18.630346991916998</v>
      </c>
      <c r="N14" s="378">
        <v>0</v>
      </c>
      <c r="O14" s="378">
        <v>-18.630346991916998</v>
      </c>
      <c r="P14" s="378" t="s">
        <v>785</v>
      </c>
      <c r="Q14" s="378">
        <v>164675.707306</v>
      </c>
      <c r="R14" s="378">
        <v>21.277946</v>
      </c>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row>
    <row r="15" spans="2:59" s="78" customFormat="1">
      <c r="B15" s="139" t="s">
        <v>33</v>
      </c>
      <c r="C15" s="128" t="s">
        <v>521</v>
      </c>
      <c r="D15" s="378">
        <v>87055.124937190005</v>
      </c>
      <c r="E15" s="378">
        <v>76613.887231339992</v>
      </c>
      <c r="F15" s="378">
        <v>10441.237705850001</v>
      </c>
      <c r="G15" s="378">
        <v>39.90829265</v>
      </c>
      <c r="H15" s="378">
        <v>0</v>
      </c>
      <c r="I15" s="378">
        <v>39.90829265</v>
      </c>
      <c r="J15" s="378">
        <v>-24.140622408371001</v>
      </c>
      <c r="K15" s="378">
        <v>-2.2266589796399998</v>
      </c>
      <c r="L15" s="378">
        <v>-21.913963428730998</v>
      </c>
      <c r="M15" s="378">
        <v>-18.630346991916998</v>
      </c>
      <c r="N15" s="378">
        <v>0</v>
      </c>
      <c r="O15" s="378">
        <v>-18.630346991916998</v>
      </c>
      <c r="P15" s="378" t="s">
        <v>785</v>
      </c>
      <c r="Q15" s="378">
        <v>86729.596860000005</v>
      </c>
      <c r="R15" s="378">
        <v>21.277946</v>
      </c>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row>
    <row r="16" spans="2:59" s="78" customFormat="1">
      <c r="B16" s="139" t="s">
        <v>30</v>
      </c>
      <c r="C16" s="127" t="s">
        <v>163</v>
      </c>
      <c r="D16" s="378">
        <v>372761.69844702003</v>
      </c>
      <c r="E16" s="378">
        <v>354271.26513220393</v>
      </c>
      <c r="F16" s="378">
        <v>18490.433314816139</v>
      </c>
      <c r="G16" s="378">
        <v>699.89125512104408</v>
      </c>
      <c r="H16" s="378">
        <v>0.480435</v>
      </c>
      <c r="I16" s="378">
        <v>699.41082012104403</v>
      </c>
      <c r="J16" s="378">
        <v>-64.571388740738996</v>
      </c>
      <c r="K16" s="378">
        <v>-24.913948752356998</v>
      </c>
      <c r="L16" s="378">
        <v>-39.657439988381995</v>
      </c>
      <c r="M16" s="378">
        <v>-148.42964927509999</v>
      </c>
      <c r="N16" s="378">
        <v>-3.9629147580000001E-3</v>
      </c>
      <c r="O16" s="378">
        <v>-148.42568636034198</v>
      </c>
      <c r="P16" s="378" t="s">
        <v>785</v>
      </c>
      <c r="Q16" s="378">
        <v>370107.77296700003</v>
      </c>
      <c r="R16" s="378">
        <v>426.34370699999999</v>
      </c>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row>
    <row r="17" spans="1:59" s="78" customFormat="1">
      <c r="B17" s="138" t="s">
        <v>31</v>
      </c>
      <c r="C17" s="126" t="s">
        <v>172</v>
      </c>
      <c r="D17" s="378">
        <v>2983.2271989599999</v>
      </c>
      <c r="E17" s="378">
        <v>2983.2271989599999</v>
      </c>
      <c r="F17" s="378">
        <v>0</v>
      </c>
      <c r="G17" s="378">
        <v>0</v>
      </c>
      <c r="H17" s="378">
        <v>0</v>
      </c>
      <c r="I17" s="378">
        <v>0</v>
      </c>
      <c r="J17" s="378">
        <v>-0.117588</v>
      </c>
      <c r="K17" s="378">
        <v>-0.117588</v>
      </c>
      <c r="L17" s="378">
        <v>0</v>
      </c>
      <c r="M17" s="378">
        <v>0</v>
      </c>
      <c r="N17" s="378">
        <v>0</v>
      </c>
      <c r="O17" s="378">
        <v>0</v>
      </c>
      <c r="P17" s="378" t="s">
        <v>785</v>
      </c>
      <c r="Q17" s="378">
        <v>0</v>
      </c>
      <c r="R17" s="378">
        <v>0</v>
      </c>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row>
    <row r="18" spans="1:59" s="78" customFormat="1">
      <c r="B18" s="139" t="s">
        <v>32</v>
      </c>
      <c r="C18" s="127" t="s">
        <v>158</v>
      </c>
      <c r="D18" s="378">
        <v>0</v>
      </c>
      <c r="E18" s="378">
        <v>0</v>
      </c>
      <c r="F18" s="378">
        <v>0</v>
      </c>
      <c r="G18" s="378">
        <v>0</v>
      </c>
      <c r="H18" s="378">
        <v>0</v>
      </c>
      <c r="I18" s="378">
        <v>0</v>
      </c>
      <c r="J18" s="378">
        <v>0</v>
      </c>
      <c r="K18" s="378">
        <v>0</v>
      </c>
      <c r="L18" s="378">
        <v>0</v>
      </c>
      <c r="M18" s="378">
        <v>0</v>
      </c>
      <c r="N18" s="378">
        <v>0</v>
      </c>
      <c r="O18" s="378">
        <v>0</v>
      </c>
      <c r="P18" s="378" t="s">
        <v>785</v>
      </c>
      <c r="Q18" s="378">
        <v>0</v>
      </c>
      <c r="R18" s="378">
        <v>0</v>
      </c>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row>
    <row r="19" spans="1:59" s="78" customFormat="1">
      <c r="B19" s="139" t="s">
        <v>154</v>
      </c>
      <c r="C19" s="127" t="s">
        <v>159</v>
      </c>
      <c r="D19" s="378">
        <v>520.85002481000004</v>
      </c>
      <c r="E19" s="378">
        <v>520.85002481000004</v>
      </c>
      <c r="F19" s="378">
        <v>0</v>
      </c>
      <c r="G19" s="378">
        <v>0</v>
      </c>
      <c r="H19" s="378">
        <v>0</v>
      </c>
      <c r="I19" s="378">
        <v>0</v>
      </c>
      <c r="J19" s="378">
        <v>-2.572E-2</v>
      </c>
      <c r="K19" s="378">
        <v>-2.572E-2</v>
      </c>
      <c r="L19" s="378">
        <v>0</v>
      </c>
      <c r="M19" s="378">
        <v>0</v>
      </c>
      <c r="N19" s="378">
        <v>0</v>
      </c>
      <c r="O19" s="378">
        <v>0</v>
      </c>
      <c r="P19" s="378" t="s">
        <v>785</v>
      </c>
      <c r="Q19" s="378">
        <v>0</v>
      </c>
      <c r="R19" s="378">
        <v>0</v>
      </c>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row>
    <row r="20" spans="1:59" s="78" customFormat="1">
      <c r="B20" s="139" t="s">
        <v>34</v>
      </c>
      <c r="C20" s="127" t="s">
        <v>160</v>
      </c>
      <c r="D20" s="378">
        <v>2462.37717415</v>
      </c>
      <c r="E20" s="378">
        <v>2462.37717415</v>
      </c>
      <c r="F20" s="378">
        <v>0</v>
      </c>
      <c r="G20" s="378">
        <v>0</v>
      </c>
      <c r="H20" s="378">
        <v>0</v>
      </c>
      <c r="I20" s="378">
        <v>0</v>
      </c>
      <c r="J20" s="378">
        <v>-9.1868000000000005E-2</v>
      </c>
      <c r="K20" s="378">
        <v>-9.1868000000000005E-2</v>
      </c>
      <c r="L20" s="378">
        <v>0</v>
      </c>
      <c r="M20" s="378">
        <v>0</v>
      </c>
      <c r="N20" s="378">
        <v>0</v>
      </c>
      <c r="O20" s="378">
        <v>0</v>
      </c>
      <c r="P20" s="378" t="s">
        <v>785</v>
      </c>
      <c r="Q20" s="378">
        <v>0</v>
      </c>
      <c r="R20" s="378">
        <v>0</v>
      </c>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row>
    <row r="21" spans="1:59" s="78" customFormat="1">
      <c r="B21" s="139" t="s">
        <v>35</v>
      </c>
      <c r="C21" s="127" t="s">
        <v>161</v>
      </c>
      <c r="D21" s="378">
        <v>0</v>
      </c>
      <c r="E21" s="378">
        <v>0</v>
      </c>
      <c r="F21" s="378">
        <v>0</v>
      </c>
      <c r="G21" s="378">
        <v>0</v>
      </c>
      <c r="H21" s="378">
        <v>0</v>
      </c>
      <c r="I21" s="378">
        <v>0</v>
      </c>
      <c r="J21" s="378">
        <v>0</v>
      </c>
      <c r="K21" s="378">
        <v>0</v>
      </c>
      <c r="L21" s="378">
        <v>0</v>
      </c>
      <c r="M21" s="378">
        <v>0</v>
      </c>
      <c r="N21" s="378">
        <v>0</v>
      </c>
      <c r="O21" s="378">
        <v>0</v>
      </c>
      <c r="P21" s="378" t="s">
        <v>785</v>
      </c>
      <c r="Q21" s="378">
        <v>0</v>
      </c>
      <c r="R21" s="378">
        <v>0</v>
      </c>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row>
    <row r="22" spans="1:59" s="78" customFormat="1">
      <c r="B22" s="139" t="s">
        <v>36</v>
      </c>
      <c r="C22" s="127" t="s">
        <v>162</v>
      </c>
      <c r="D22" s="378">
        <v>0</v>
      </c>
      <c r="E22" s="378">
        <v>0</v>
      </c>
      <c r="F22" s="378">
        <v>0</v>
      </c>
      <c r="G22" s="378">
        <v>0</v>
      </c>
      <c r="H22" s="378">
        <v>0</v>
      </c>
      <c r="I22" s="378">
        <v>0</v>
      </c>
      <c r="J22" s="378">
        <v>0</v>
      </c>
      <c r="K22" s="378">
        <v>0</v>
      </c>
      <c r="L22" s="378">
        <v>0</v>
      </c>
      <c r="M22" s="378">
        <v>0</v>
      </c>
      <c r="N22" s="378">
        <v>0</v>
      </c>
      <c r="O22" s="378">
        <v>0</v>
      </c>
      <c r="P22" s="378" t="s">
        <v>785</v>
      </c>
      <c r="Q22" s="378">
        <v>0</v>
      </c>
      <c r="R22" s="378">
        <v>0</v>
      </c>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row>
    <row r="23" spans="1:59">
      <c r="A23" s="78"/>
      <c r="B23" s="138" t="s">
        <v>37</v>
      </c>
      <c r="C23" s="126" t="s">
        <v>383</v>
      </c>
      <c r="D23" s="378">
        <v>58281.682074999997</v>
      </c>
      <c r="E23" s="378">
        <v>58218.890185999997</v>
      </c>
      <c r="F23" s="378">
        <v>62.791888999999998</v>
      </c>
      <c r="G23" s="378">
        <v>0</v>
      </c>
      <c r="H23" s="378">
        <v>0</v>
      </c>
      <c r="I23" s="378">
        <v>0</v>
      </c>
      <c r="J23" s="378">
        <v>-2.5492384465270002</v>
      </c>
      <c r="K23" s="378">
        <v>-2.5081467802219999</v>
      </c>
      <c r="L23" s="378">
        <v>-4.1091666304999996E-2</v>
      </c>
      <c r="M23" s="378">
        <v>0</v>
      </c>
      <c r="N23" s="378">
        <v>0</v>
      </c>
      <c r="O23" s="378">
        <v>0</v>
      </c>
      <c r="P23" s="378">
        <v>0</v>
      </c>
      <c r="Q23" s="378">
        <v>0</v>
      </c>
      <c r="R23" s="378">
        <v>0</v>
      </c>
    </row>
    <row r="24" spans="1:59">
      <c r="A24" s="78"/>
      <c r="B24" s="139" t="s">
        <v>38</v>
      </c>
      <c r="C24" s="127" t="s">
        <v>158</v>
      </c>
      <c r="D24" s="378">
        <v>0</v>
      </c>
      <c r="E24" s="378">
        <v>0</v>
      </c>
      <c r="F24" s="378">
        <v>0</v>
      </c>
      <c r="G24" s="378">
        <v>0</v>
      </c>
      <c r="H24" s="378">
        <v>0</v>
      </c>
      <c r="I24" s="378">
        <v>0</v>
      </c>
      <c r="J24" s="378">
        <v>0</v>
      </c>
      <c r="K24" s="378">
        <v>0</v>
      </c>
      <c r="L24" s="378">
        <v>0</v>
      </c>
      <c r="M24" s="378">
        <v>0</v>
      </c>
      <c r="N24" s="378">
        <v>0</v>
      </c>
      <c r="O24" s="378">
        <v>0</v>
      </c>
      <c r="P24" s="378">
        <v>0</v>
      </c>
      <c r="Q24" s="378">
        <v>0</v>
      </c>
      <c r="R24" s="378">
        <v>0</v>
      </c>
    </row>
    <row r="25" spans="1:59">
      <c r="A25" s="78"/>
      <c r="B25" s="139" t="s">
        <v>39</v>
      </c>
      <c r="C25" s="127" t="s">
        <v>159</v>
      </c>
      <c r="D25" s="378">
        <v>0</v>
      </c>
      <c r="E25" s="378">
        <v>0</v>
      </c>
      <c r="F25" s="378">
        <v>0</v>
      </c>
      <c r="G25" s="378">
        <v>0</v>
      </c>
      <c r="H25" s="378">
        <v>0</v>
      </c>
      <c r="I25" s="378">
        <v>0</v>
      </c>
      <c r="J25" s="378">
        <v>0</v>
      </c>
      <c r="K25" s="378">
        <v>0</v>
      </c>
      <c r="L25" s="378">
        <v>0</v>
      </c>
      <c r="M25" s="378">
        <v>0</v>
      </c>
      <c r="N25" s="378">
        <v>0</v>
      </c>
      <c r="O25" s="378">
        <v>0</v>
      </c>
      <c r="P25" s="378">
        <v>0</v>
      </c>
      <c r="Q25" s="378">
        <v>0</v>
      </c>
      <c r="R25" s="378">
        <v>0</v>
      </c>
    </row>
    <row r="26" spans="1:59">
      <c r="A26" s="78"/>
      <c r="B26" s="139" t="s">
        <v>40</v>
      </c>
      <c r="C26" s="127" t="s">
        <v>160</v>
      </c>
      <c r="D26" s="378">
        <v>0</v>
      </c>
      <c r="E26" s="378">
        <v>0</v>
      </c>
      <c r="F26" s="378">
        <v>0</v>
      </c>
      <c r="G26" s="378">
        <v>0</v>
      </c>
      <c r="H26" s="378">
        <v>0</v>
      </c>
      <c r="I26" s="378">
        <v>0</v>
      </c>
      <c r="J26" s="378">
        <v>0</v>
      </c>
      <c r="K26" s="378">
        <v>0</v>
      </c>
      <c r="L26" s="378">
        <v>0</v>
      </c>
      <c r="M26" s="378">
        <v>0</v>
      </c>
      <c r="N26" s="378">
        <v>0</v>
      </c>
      <c r="O26" s="378">
        <v>0</v>
      </c>
      <c r="P26" s="378">
        <v>0</v>
      </c>
      <c r="Q26" s="378">
        <v>0</v>
      </c>
      <c r="R26" s="378">
        <v>0</v>
      </c>
    </row>
    <row r="27" spans="1:59">
      <c r="A27" s="78"/>
      <c r="B27" s="139" t="s">
        <v>41</v>
      </c>
      <c r="C27" s="127" t="s">
        <v>161</v>
      </c>
      <c r="D27" s="378">
        <v>0</v>
      </c>
      <c r="E27" s="378">
        <v>0</v>
      </c>
      <c r="F27" s="378">
        <v>0</v>
      </c>
      <c r="G27" s="378">
        <v>0</v>
      </c>
      <c r="H27" s="378">
        <v>0</v>
      </c>
      <c r="I27" s="378">
        <v>0</v>
      </c>
      <c r="J27" s="378">
        <v>0</v>
      </c>
      <c r="K27" s="378">
        <v>0</v>
      </c>
      <c r="L27" s="378">
        <v>0</v>
      </c>
      <c r="M27" s="378">
        <v>0</v>
      </c>
      <c r="N27" s="378">
        <v>0</v>
      </c>
      <c r="O27" s="378">
        <v>0</v>
      </c>
      <c r="P27" s="378">
        <v>0</v>
      </c>
      <c r="Q27" s="378">
        <v>0</v>
      </c>
      <c r="R27" s="378">
        <v>0</v>
      </c>
    </row>
    <row r="28" spans="1:59">
      <c r="A28" s="78"/>
      <c r="B28" s="139" t="s">
        <v>42</v>
      </c>
      <c r="C28" s="127" t="s">
        <v>162</v>
      </c>
      <c r="D28" s="378">
        <v>2489.127164</v>
      </c>
      <c r="E28" s="378">
        <v>2489.1271630000001</v>
      </c>
      <c r="F28" s="378">
        <v>9.9999999999999995E-7</v>
      </c>
      <c r="G28" s="378">
        <v>0</v>
      </c>
      <c r="H28" s="378">
        <v>0</v>
      </c>
      <c r="I28" s="378">
        <v>0</v>
      </c>
      <c r="J28" s="378">
        <v>-0.27620592821500001</v>
      </c>
      <c r="K28" s="378">
        <v>-0.27620592714699999</v>
      </c>
      <c r="L28" s="378">
        <v>-1.068E-9</v>
      </c>
      <c r="M28" s="378">
        <v>0</v>
      </c>
      <c r="N28" s="378">
        <v>0</v>
      </c>
      <c r="O28" s="378">
        <v>0</v>
      </c>
      <c r="P28" s="378">
        <v>0</v>
      </c>
      <c r="Q28" s="378">
        <v>0</v>
      </c>
      <c r="R28" s="378">
        <v>0</v>
      </c>
    </row>
    <row r="29" spans="1:59">
      <c r="A29" s="78"/>
      <c r="B29" s="139" t="s">
        <v>43</v>
      </c>
      <c r="C29" s="127" t="s">
        <v>163</v>
      </c>
      <c r="D29" s="378">
        <v>55792.554910999999</v>
      </c>
      <c r="E29" s="378">
        <v>55729.763023</v>
      </c>
      <c r="F29" s="378">
        <v>62.791888</v>
      </c>
      <c r="G29" s="378">
        <v>0</v>
      </c>
      <c r="H29" s="378">
        <v>0</v>
      </c>
      <c r="I29" s="378">
        <v>0</v>
      </c>
      <c r="J29" s="378">
        <v>-2.2730325183120001</v>
      </c>
      <c r="K29" s="378">
        <v>-2.2319408530749998</v>
      </c>
      <c r="L29" s="378">
        <v>-4.1091665237000002E-2</v>
      </c>
      <c r="M29" s="378">
        <v>0</v>
      </c>
      <c r="N29" s="378">
        <v>0</v>
      </c>
      <c r="O29" s="378">
        <v>0</v>
      </c>
      <c r="P29" s="378">
        <v>0</v>
      </c>
      <c r="Q29" s="378">
        <v>0</v>
      </c>
      <c r="R29" s="378">
        <v>0</v>
      </c>
    </row>
    <row r="30" spans="1:59">
      <c r="A30" s="78"/>
      <c r="B30" s="257" t="s">
        <v>44</v>
      </c>
      <c r="C30" s="129" t="s">
        <v>1</v>
      </c>
      <c r="D30" s="378">
        <v>609909.15885308001</v>
      </c>
      <c r="E30" s="378">
        <v>578251.05612218392</v>
      </c>
      <c r="F30" s="378">
        <v>31658.102730896142</v>
      </c>
      <c r="G30" s="378">
        <v>739.79954777104399</v>
      </c>
      <c r="H30" s="378">
        <v>0.480435</v>
      </c>
      <c r="I30" s="378">
        <v>739.31911277104405</v>
      </c>
      <c r="J30" s="378">
        <v>-96.987070943505998</v>
      </c>
      <c r="K30" s="378">
        <v>-34.402567543364</v>
      </c>
      <c r="L30" s="378">
        <v>-62.584503400141998</v>
      </c>
      <c r="M30" s="378">
        <v>-167.059996267017</v>
      </c>
      <c r="N30" s="378">
        <v>-3.9629147580000001E-3</v>
      </c>
      <c r="O30" s="378">
        <v>-167.05603335225902</v>
      </c>
      <c r="P30" s="378" t="s">
        <v>785</v>
      </c>
      <c r="Q30" s="378">
        <v>534783.48027299996</v>
      </c>
      <c r="R30" s="378">
        <v>447.62165299999998</v>
      </c>
    </row>
    <row r="32" spans="1:59">
      <c r="B32" s="4" t="s">
        <v>1079</v>
      </c>
    </row>
    <row r="33" ht="16.5" customHeight="1"/>
    <row r="34" ht="16.5" customHeight="1"/>
    <row r="61" ht="16.5" customHeight="1"/>
    <row r="62" ht="16.5" customHeight="1"/>
  </sheetData>
  <mergeCells count="11">
    <mergeCell ref="B2:O2"/>
    <mergeCell ref="D5:I5"/>
    <mergeCell ref="J5:O5"/>
    <mergeCell ref="P5:P7"/>
    <mergeCell ref="Q5:R5"/>
    <mergeCell ref="D6:F6"/>
    <mergeCell ref="G6:I6"/>
    <mergeCell ref="J6:L6"/>
    <mergeCell ref="M6:O6"/>
    <mergeCell ref="Q6:Q7"/>
    <mergeCell ref="R6:R7"/>
  </mergeCells>
  <pageMargins left="0.70866141732283472" right="0.70866141732283472" top="0.74803149606299213" bottom="0.74803149606299213" header="0.31496062992125984" footer="0.31496062992125984"/>
  <pageSetup paperSize="9" scale="4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6AE8F-26E2-43D4-898B-6BDFFB5ECDE6}">
  <sheetPr codeName="Sheet43">
    <pageSetUpPr fitToPage="1"/>
  </sheetPr>
  <dimension ref="A1:X204"/>
  <sheetViews>
    <sheetView zoomScaleNormal="100" workbookViewId="0">
      <selection activeCell="N17" sqref="N17"/>
    </sheetView>
  </sheetViews>
  <sheetFormatPr defaultColWidth="8.85546875" defaultRowHeight="15"/>
  <cols>
    <col min="1" max="1" width="4.5703125" style="8" customWidth="1"/>
    <col min="2" max="2" width="8.42578125" style="8" customWidth="1"/>
    <col min="3" max="3" width="18.7109375" style="8" bestFit="1" customWidth="1"/>
    <col min="4" max="4" width="10.7109375" style="8" bestFit="1" customWidth="1"/>
    <col min="5" max="6" width="18" style="8" bestFit="1" customWidth="1"/>
    <col min="7" max="7" width="17" style="8" bestFit="1" customWidth="1"/>
    <col min="8" max="8" width="13.42578125" style="8" bestFit="1" customWidth="1"/>
    <col min="9" max="9" width="18" style="8" bestFit="1" customWidth="1"/>
    <col min="10" max="10" width="5.85546875" style="8" customWidth="1"/>
    <col min="11" max="11" width="3" style="8" bestFit="1" customWidth="1"/>
    <col min="12" max="12" width="14.42578125" style="8" bestFit="1" customWidth="1"/>
    <col min="13" max="13" width="10.5703125" style="8" bestFit="1" customWidth="1"/>
    <col min="14" max="14" width="9" style="8" bestFit="1" customWidth="1"/>
    <col min="15" max="15" width="12.28515625" style="8" bestFit="1" customWidth="1"/>
    <col min="16" max="16" width="8.85546875" style="8" bestFit="1" customWidth="1"/>
    <col min="17" max="17" width="16.42578125" style="8" bestFit="1" customWidth="1"/>
    <col min="18" max="18" width="5" style="8" bestFit="1" customWidth="1"/>
    <col min="19" max="19" width="5.140625" style="8" customWidth="1"/>
    <col min="20" max="20" width="3" style="8" bestFit="1" customWidth="1"/>
    <col min="21" max="21" width="8.7109375" style="8" bestFit="1" customWidth="1"/>
    <col min="22" max="22" width="7.85546875" style="8" bestFit="1" customWidth="1"/>
    <col min="23" max="24" width="18.85546875" style="8" bestFit="1" customWidth="1"/>
    <col min="25" max="25" width="17.85546875" style="8" bestFit="1" customWidth="1"/>
    <col min="26" max="26" width="14.140625" style="8" bestFit="1" customWidth="1"/>
    <col min="27" max="27" width="16.140625" style="8" bestFit="1" customWidth="1"/>
    <col min="28" max="29" width="8.85546875" style="8"/>
    <col min="30" max="30" width="10.5703125" style="8" bestFit="1" customWidth="1"/>
    <col min="31" max="16384" width="8.85546875" style="8"/>
  </cols>
  <sheetData>
    <row r="1" spans="1:24" s="78" customFormat="1">
      <c r="J1" s="8"/>
      <c r="K1" s="8"/>
      <c r="L1" s="8"/>
      <c r="M1" s="8"/>
      <c r="N1" s="8"/>
      <c r="O1" s="8"/>
      <c r="P1" s="8"/>
      <c r="Q1" s="8"/>
      <c r="R1" s="8"/>
      <c r="S1" s="8"/>
      <c r="T1" s="8"/>
      <c r="U1" s="8"/>
      <c r="V1" s="8"/>
      <c r="W1" s="8"/>
      <c r="X1" s="8"/>
    </row>
    <row r="2" spans="1:24" s="78" customFormat="1" ht="21">
      <c r="B2" s="130" t="s">
        <v>576</v>
      </c>
      <c r="J2" s="8"/>
      <c r="K2" s="8"/>
      <c r="L2" s="8"/>
      <c r="M2" s="8"/>
      <c r="N2" s="8"/>
      <c r="O2" s="8"/>
      <c r="P2" s="8"/>
      <c r="Q2" s="8"/>
      <c r="R2" s="8"/>
      <c r="S2" s="8"/>
      <c r="T2" s="8"/>
      <c r="U2" s="8"/>
      <c r="V2" s="8"/>
      <c r="W2" s="8"/>
      <c r="X2" s="8"/>
    </row>
    <row r="3" spans="1:24" s="78" customFormat="1">
      <c r="B3" s="413"/>
      <c r="J3" s="8"/>
      <c r="K3" s="8"/>
      <c r="L3" s="8"/>
      <c r="M3" s="8"/>
      <c r="N3" s="8"/>
      <c r="O3" s="8"/>
      <c r="P3" s="8"/>
      <c r="Q3" s="8"/>
      <c r="R3" s="8"/>
      <c r="S3" s="8"/>
      <c r="T3" s="8"/>
      <c r="U3" s="8"/>
      <c r="V3" s="8"/>
      <c r="W3" s="8"/>
      <c r="X3" s="8"/>
    </row>
    <row r="4" spans="1:24" s="78" customFormat="1">
      <c r="B4" s="132"/>
      <c r="C4" s="133"/>
      <c r="D4" s="79" t="s">
        <v>3</v>
      </c>
      <c r="E4" s="79" t="s">
        <v>4</v>
      </c>
      <c r="F4" s="79" t="s">
        <v>5</v>
      </c>
      <c r="G4" s="79" t="s">
        <v>6</v>
      </c>
      <c r="H4" s="79" t="s">
        <v>7</v>
      </c>
      <c r="I4" s="79" t="s">
        <v>8</v>
      </c>
      <c r="J4" s="8"/>
      <c r="K4" s="8"/>
      <c r="L4" s="8"/>
      <c r="M4" s="8"/>
      <c r="N4" s="8"/>
      <c r="O4" s="8"/>
      <c r="P4" s="8"/>
      <c r="Q4" s="8"/>
      <c r="R4" s="8"/>
      <c r="S4" s="8"/>
      <c r="T4" s="8"/>
      <c r="U4" s="8"/>
      <c r="V4" s="8"/>
      <c r="W4" s="8"/>
      <c r="X4" s="8"/>
    </row>
    <row r="5" spans="1:24" s="78" customFormat="1">
      <c r="B5" s="91"/>
      <c r="D5" s="597" t="s">
        <v>164</v>
      </c>
      <c r="E5" s="597"/>
      <c r="F5" s="597"/>
      <c r="G5" s="597"/>
      <c r="H5" s="597"/>
      <c r="I5" s="597"/>
      <c r="J5" s="8"/>
      <c r="K5" s="8"/>
      <c r="L5" s="8"/>
      <c r="M5" s="8"/>
      <c r="N5" s="8"/>
      <c r="O5" s="8"/>
      <c r="P5" s="8"/>
      <c r="Q5" s="8"/>
      <c r="R5" s="8"/>
      <c r="S5" s="8"/>
      <c r="T5" s="8"/>
      <c r="U5" s="8"/>
      <c r="V5" s="8"/>
      <c r="W5" s="8"/>
      <c r="X5" s="8"/>
    </row>
    <row r="6" spans="1:24" s="78" customFormat="1" ht="30">
      <c r="B6" s="91"/>
      <c r="D6" s="110" t="s">
        <v>114</v>
      </c>
      <c r="E6" s="110" t="s">
        <v>115</v>
      </c>
      <c r="F6" s="110" t="s">
        <v>165</v>
      </c>
      <c r="G6" s="110" t="s">
        <v>116</v>
      </c>
      <c r="H6" s="110" t="s">
        <v>117</v>
      </c>
      <c r="I6" s="110" t="s">
        <v>1</v>
      </c>
      <c r="J6" s="8"/>
      <c r="K6" s="8"/>
      <c r="L6" s="8"/>
      <c r="M6" s="8"/>
      <c r="N6" s="8"/>
      <c r="O6" s="8"/>
      <c r="P6" s="8"/>
      <c r="Q6" s="8"/>
      <c r="R6" s="8"/>
      <c r="S6" s="8"/>
      <c r="T6" s="8"/>
      <c r="U6" s="8"/>
      <c r="V6" s="8"/>
      <c r="W6" s="8"/>
      <c r="X6" s="8"/>
    </row>
    <row r="7" spans="1:24" s="78" customFormat="1">
      <c r="B7" s="135">
        <v>1</v>
      </c>
      <c r="C7" s="42" t="s">
        <v>70</v>
      </c>
      <c r="D7" s="134" t="s">
        <v>785</v>
      </c>
      <c r="E7" s="378">
        <v>396007.9972990001</v>
      </c>
      <c r="F7" s="378">
        <v>141480.27773489381</v>
      </c>
      <c r="G7" s="378">
        <v>11569.30832623469</v>
      </c>
      <c r="H7" s="378">
        <v>65.085525998476996</v>
      </c>
      <c r="I7" s="378">
        <v>549122.66888612707</v>
      </c>
      <c r="J7" s="8"/>
      <c r="K7" s="8"/>
      <c r="L7" s="8"/>
      <c r="M7" s="8"/>
      <c r="N7" s="8"/>
      <c r="O7" s="8"/>
      <c r="P7" s="8"/>
      <c r="Q7" s="8"/>
      <c r="R7" s="8"/>
      <c r="S7" s="8"/>
      <c r="T7" s="8"/>
      <c r="U7" s="8"/>
      <c r="V7" s="8"/>
      <c r="W7" s="8"/>
      <c r="X7" s="8"/>
    </row>
    <row r="8" spans="1:24" s="78" customFormat="1">
      <c r="B8" s="135">
        <v>2</v>
      </c>
      <c r="C8" s="42" t="s">
        <v>10</v>
      </c>
      <c r="D8" s="134" t="s">
        <v>785</v>
      </c>
      <c r="E8" s="378">
        <f>(6802186003-799403782)/1000000</f>
        <v>6002.7822210000004</v>
      </c>
      <c r="F8" s="378">
        <v>98036.362915999998</v>
      </c>
      <c r="G8" s="378">
        <v>9828.6883419999995</v>
      </c>
      <c r="H8" s="379" t="s">
        <v>785</v>
      </c>
      <c r="I8" s="378">
        <v>113867.83347887</v>
      </c>
      <c r="J8" s="8"/>
      <c r="K8" s="8"/>
      <c r="L8" s="8"/>
      <c r="M8" s="8"/>
      <c r="N8" s="8"/>
      <c r="O8" s="8"/>
      <c r="P8" s="8"/>
      <c r="Q8" s="8"/>
      <c r="R8" s="8"/>
      <c r="S8" s="8"/>
      <c r="T8" s="8"/>
      <c r="U8" s="8"/>
      <c r="V8" s="8"/>
      <c r="W8" s="8"/>
      <c r="X8" s="8"/>
    </row>
    <row r="9" spans="1:24" s="78" customFormat="1">
      <c r="B9" s="136">
        <v>3</v>
      </c>
      <c r="C9" s="131" t="s">
        <v>1</v>
      </c>
      <c r="D9" s="134" t="s">
        <v>785</v>
      </c>
      <c r="E9" s="378">
        <f>(E7+E8)</f>
        <v>402010.7795200001</v>
      </c>
      <c r="F9" s="378">
        <f>(F7+F8)</f>
        <v>239516.64065089379</v>
      </c>
      <c r="G9" s="378">
        <f>(G7+G8)</f>
        <v>21397.996668234689</v>
      </c>
      <c r="H9" s="378">
        <f>(H7)</f>
        <v>65.085525998476996</v>
      </c>
      <c r="I9" s="378">
        <f>(I7+I8)</f>
        <v>662990.50236499705</v>
      </c>
      <c r="J9" s="8"/>
      <c r="K9" s="8"/>
      <c r="L9" s="8"/>
      <c r="M9" s="8"/>
      <c r="N9" s="8"/>
      <c r="O9" s="8"/>
      <c r="P9" s="8"/>
      <c r="Q9" s="8"/>
      <c r="R9" s="8"/>
      <c r="S9" s="8"/>
      <c r="T9" s="8"/>
      <c r="U9" s="8"/>
      <c r="V9" s="8"/>
      <c r="W9" s="8"/>
      <c r="X9" s="8"/>
    </row>
    <row r="10" spans="1:24" s="78" customFormat="1">
      <c r="A10" s="8"/>
      <c r="B10" s="8"/>
      <c r="C10" s="8"/>
      <c r="D10" s="8"/>
      <c r="E10" s="8"/>
      <c r="F10" s="8"/>
      <c r="G10" s="8"/>
      <c r="H10" s="8"/>
      <c r="I10" s="8"/>
      <c r="J10" s="8"/>
      <c r="K10" s="8"/>
      <c r="L10" s="8"/>
      <c r="M10" s="8"/>
      <c r="N10" s="8"/>
      <c r="O10" s="8"/>
      <c r="P10" s="8"/>
      <c r="Q10" s="8"/>
      <c r="R10" s="8"/>
      <c r="S10" s="8"/>
      <c r="T10" s="8"/>
      <c r="U10" s="8"/>
      <c r="V10" s="8"/>
      <c r="W10" s="8"/>
      <c r="X10" s="8"/>
    </row>
    <row r="11" spans="1:24">
      <c r="B11" s="4" t="s">
        <v>1079</v>
      </c>
    </row>
    <row r="15" spans="1:24">
      <c r="E15" s="391"/>
    </row>
    <row r="172" ht="12.75" customHeight="1"/>
    <row r="197" ht="14.1" customHeight="1"/>
    <row r="198" ht="10.35" customHeight="1"/>
    <row r="203" ht="18.600000000000001" customHeight="1"/>
    <row r="204" ht="21.6" customHeight="1"/>
  </sheetData>
  <mergeCells count="1">
    <mergeCell ref="D5:I5"/>
  </mergeCells>
  <phoneticPr fontId="70" type="noConversion"/>
  <pageMargins left="0.74803149606299213" right="0.74803149606299213" top="0.98425196850393704" bottom="0.98425196850393704" header="0.51181102362204722" footer="0.51181102362204722"/>
  <pageSetup paperSize="9" scale="86" orientation="portrait" r:id="rId1"/>
  <headerFooter alignWithMargins="0"/>
  <ignoredErrors>
    <ignoredError sqref="H9"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42E28-52AC-4590-985E-ADDDD96F4D45}">
  <sheetPr codeName="Sheet50">
    <tabColor rgb="FF92D050"/>
    <pageSetUpPr fitToPage="1"/>
  </sheetPr>
  <dimension ref="A1:Y38"/>
  <sheetViews>
    <sheetView showGridLines="0" zoomScaleNormal="100" zoomScalePageLayoutView="85" workbookViewId="0">
      <selection activeCell="N17" sqref="N17"/>
    </sheetView>
  </sheetViews>
  <sheetFormatPr defaultColWidth="8.7109375" defaultRowHeight="15"/>
  <cols>
    <col min="1" max="1" width="7" style="473" customWidth="1"/>
    <col min="2" max="2" width="5.5703125" style="473" customWidth="1"/>
    <col min="3" max="3" width="53" style="473" customWidth="1"/>
    <col min="4" max="4" width="28.140625" style="473" bestFit="1" customWidth="1"/>
    <col min="5" max="5" width="8.42578125" style="473" customWidth="1"/>
    <col min="6" max="6" width="27.5703125" style="473" customWidth="1"/>
    <col min="7" max="7" width="8.42578125" style="473" customWidth="1"/>
    <col min="8" max="8" width="50.7109375" style="473" bestFit="1" customWidth="1"/>
    <col min="9" max="16" width="8.42578125" style="473" customWidth="1"/>
    <col min="17" max="16384" width="8.7109375" style="473"/>
  </cols>
  <sheetData>
    <row r="1" spans="1:25">
      <c r="A1" s="7"/>
      <c r="B1" s="7"/>
      <c r="C1" s="7"/>
      <c r="D1" s="7"/>
      <c r="E1" s="8"/>
      <c r="F1" s="8"/>
      <c r="G1" s="8"/>
      <c r="H1" s="8"/>
      <c r="I1" s="8"/>
      <c r="J1" s="8"/>
      <c r="K1" s="8"/>
      <c r="L1" s="8"/>
      <c r="M1" s="8"/>
      <c r="N1" s="8"/>
      <c r="O1" s="8"/>
      <c r="P1" s="8"/>
      <c r="Q1" s="8"/>
      <c r="R1" s="8"/>
      <c r="S1" s="8"/>
      <c r="T1" s="8"/>
      <c r="U1" s="8"/>
      <c r="V1" s="8"/>
      <c r="W1" s="8"/>
      <c r="X1" s="8"/>
      <c r="Y1" s="8"/>
    </row>
    <row r="2" spans="1:25" ht="21">
      <c r="A2" s="7"/>
      <c r="B2" s="173" t="s">
        <v>579</v>
      </c>
      <c r="C2" s="8"/>
      <c r="D2" s="8"/>
      <c r="E2" s="8"/>
      <c r="F2" s="8"/>
      <c r="G2" s="8"/>
      <c r="H2" s="8"/>
      <c r="I2" s="8"/>
      <c r="J2" s="8"/>
      <c r="K2" s="8"/>
      <c r="L2" s="8"/>
      <c r="M2" s="8"/>
      <c r="N2" s="8"/>
      <c r="O2" s="8"/>
      <c r="P2" s="8"/>
      <c r="Q2" s="8"/>
      <c r="R2" s="8"/>
      <c r="S2" s="8"/>
      <c r="T2" s="8"/>
      <c r="U2" s="8"/>
      <c r="V2" s="8"/>
      <c r="W2" s="8"/>
      <c r="X2" s="8"/>
      <c r="Y2" s="8"/>
    </row>
    <row r="3" spans="1:25">
      <c r="A3" s="7"/>
      <c r="B3" s="4"/>
      <c r="C3" s="8"/>
      <c r="D3" s="186"/>
      <c r="E3" s="8"/>
      <c r="F3" s="8"/>
      <c r="G3" s="8"/>
      <c r="H3" s="8"/>
      <c r="I3" s="8"/>
      <c r="J3" s="8"/>
      <c r="K3" s="8"/>
      <c r="L3" s="8"/>
      <c r="M3" s="8"/>
      <c r="N3" s="8"/>
      <c r="O3" s="8"/>
      <c r="P3" s="8"/>
      <c r="Q3" s="8"/>
      <c r="R3" s="8"/>
      <c r="S3" s="8"/>
      <c r="T3" s="8"/>
      <c r="U3" s="8"/>
      <c r="V3" s="8"/>
      <c r="W3" s="8"/>
      <c r="X3" s="8"/>
      <c r="Y3" s="8"/>
    </row>
    <row r="4" spans="1:25">
      <c r="A4" s="7"/>
      <c r="B4" s="4"/>
      <c r="C4" s="255"/>
      <c r="D4" s="9" t="s">
        <v>3</v>
      </c>
      <c r="E4" s="8"/>
      <c r="F4" s="8"/>
      <c r="G4" s="8"/>
      <c r="H4" s="8"/>
      <c r="I4" s="8"/>
      <c r="J4" s="8"/>
      <c r="K4" s="8"/>
      <c r="L4" s="8"/>
      <c r="M4" s="8"/>
      <c r="N4" s="8"/>
      <c r="O4" s="8"/>
      <c r="P4" s="8"/>
      <c r="Q4" s="8"/>
      <c r="R4" s="8"/>
      <c r="S4" s="8"/>
      <c r="T4" s="8"/>
      <c r="U4" s="8"/>
      <c r="V4" s="8"/>
      <c r="W4" s="8"/>
      <c r="X4" s="8"/>
      <c r="Y4" s="8"/>
    </row>
    <row r="5" spans="1:25">
      <c r="A5" s="7"/>
      <c r="B5" s="256"/>
      <c r="C5" s="241"/>
      <c r="D5" s="9" t="s">
        <v>173</v>
      </c>
      <c r="E5" s="8"/>
      <c r="F5" s="8"/>
      <c r="G5" s="8"/>
      <c r="H5" s="8"/>
      <c r="I5" s="8"/>
      <c r="J5" s="8"/>
      <c r="K5" s="8"/>
      <c r="L5" s="8"/>
      <c r="M5" s="8"/>
      <c r="N5" s="8"/>
      <c r="O5" s="8"/>
      <c r="P5" s="8"/>
      <c r="Q5" s="8"/>
      <c r="R5" s="8"/>
      <c r="S5" s="8"/>
      <c r="T5" s="8"/>
      <c r="U5" s="8"/>
      <c r="V5" s="8"/>
      <c r="W5" s="8"/>
      <c r="X5" s="8"/>
      <c r="Y5" s="8"/>
    </row>
    <row r="6" spans="1:25">
      <c r="A6" s="7"/>
      <c r="B6" s="257" t="s">
        <v>25</v>
      </c>
      <c r="C6" s="20" t="s">
        <v>174</v>
      </c>
      <c r="D6" s="518">
        <f>877.495884421722-18</f>
        <v>859.49588442172205</v>
      </c>
      <c r="E6" s="8"/>
      <c r="F6" s="8" t="s">
        <v>1129</v>
      </c>
      <c r="G6" s="8">
        <f>859-877</f>
        <v>-18</v>
      </c>
      <c r="H6" s="8"/>
      <c r="I6" s="8"/>
      <c r="J6" s="8"/>
      <c r="K6" s="8"/>
      <c r="L6" s="8"/>
      <c r="M6" s="8"/>
      <c r="N6" s="8"/>
      <c r="O6" s="8"/>
      <c r="P6" s="8"/>
      <c r="Q6" s="8"/>
      <c r="R6" s="8"/>
      <c r="S6" s="8"/>
      <c r="T6" s="8"/>
      <c r="U6" s="8"/>
      <c r="V6" s="8"/>
      <c r="W6" s="8"/>
      <c r="X6" s="8"/>
      <c r="Y6" s="8"/>
    </row>
    <row r="7" spans="1:25">
      <c r="A7" s="7"/>
      <c r="B7" s="138" t="s">
        <v>46</v>
      </c>
      <c r="C7" s="19" t="s">
        <v>175</v>
      </c>
      <c r="D7" s="518">
        <f>192.003873352128+21</f>
        <v>213.00387335212801</v>
      </c>
      <c r="E7" s="8"/>
      <c r="F7" s="8" t="s">
        <v>1131</v>
      </c>
      <c r="G7" s="8">
        <f>740-719</f>
        <v>21</v>
      </c>
      <c r="H7" s="8"/>
      <c r="I7" s="8"/>
      <c r="J7" s="8"/>
      <c r="K7" s="8"/>
      <c r="L7" s="8"/>
      <c r="M7" s="8"/>
      <c r="N7" s="8"/>
      <c r="O7" s="8"/>
      <c r="P7" s="8"/>
      <c r="Q7" s="8"/>
      <c r="R7" s="8"/>
      <c r="S7" s="8"/>
      <c r="T7" s="8"/>
      <c r="U7" s="8"/>
      <c r="V7" s="8"/>
      <c r="W7" s="8"/>
      <c r="X7" s="8"/>
      <c r="Y7" s="8"/>
    </row>
    <row r="8" spans="1:25">
      <c r="A8" s="7"/>
      <c r="B8" s="138" t="s">
        <v>26</v>
      </c>
      <c r="C8" s="19" t="s">
        <v>176</v>
      </c>
      <c r="D8" s="518">
        <v>-332.91176641999999</v>
      </c>
      <c r="E8" s="8"/>
      <c r="F8" s="8"/>
      <c r="G8" s="8"/>
      <c r="H8" s="8"/>
      <c r="I8" s="8"/>
      <c r="J8" s="8"/>
      <c r="K8" s="8"/>
      <c r="L8" s="8"/>
      <c r="M8" s="8"/>
      <c r="N8" s="8"/>
      <c r="O8" s="8"/>
      <c r="P8" s="8"/>
      <c r="Q8" s="8"/>
      <c r="R8" s="8"/>
      <c r="S8" s="8"/>
      <c r="T8" s="8"/>
      <c r="U8" s="8"/>
      <c r="V8" s="8"/>
      <c r="W8" s="8"/>
      <c r="X8" s="8"/>
      <c r="Y8" s="8"/>
    </row>
    <row r="9" spans="1:25">
      <c r="A9" s="7"/>
      <c r="B9" s="138" t="s">
        <v>27</v>
      </c>
      <c r="C9" s="21" t="s">
        <v>177</v>
      </c>
      <c r="D9" s="518">
        <v>-153.33986827000001</v>
      </c>
      <c r="E9" s="8"/>
      <c r="F9" s="8"/>
      <c r="G9" s="8"/>
      <c r="H9" s="8"/>
      <c r="I9" s="8"/>
      <c r="J9" s="8"/>
      <c r="K9" s="8"/>
      <c r="L9" s="8"/>
      <c r="M9" s="8"/>
      <c r="N9" s="8"/>
      <c r="O9" s="8"/>
      <c r="P9" s="8"/>
      <c r="Q9" s="8"/>
      <c r="R9" s="8"/>
      <c r="S9" s="8"/>
      <c r="T9" s="8"/>
      <c r="U9" s="8"/>
      <c r="V9" s="8"/>
      <c r="W9" s="8"/>
      <c r="X9" s="8"/>
      <c r="Y9" s="8"/>
    </row>
    <row r="10" spans="1:25">
      <c r="A10" s="7"/>
      <c r="B10" s="138" t="s">
        <v>28</v>
      </c>
      <c r="C10" s="21" t="s">
        <v>178</v>
      </c>
      <c r="D10" s="518">
        <v>-179.57189815000001</v>
      </c>
      <c r="E10" s="8"/>
      <c r="F10" s="8"/>
      <c r="G10" s="8"/>
      <c r="H10" s="8"/>
      <c r="I10" s="8"/>
      <c r="J10" s="8"/>
      <c r="K10" s="8"/>
      <c r="L10" s="8"/>
      <c r="M10" s="8"/>
      <c r="N10" s="8"/>
      <c r="O10" s="8"/>
      <c r="P10" s="8"/>
      <c r="Q10" s="8"/>
      <c r="R10" s="8"/>
      <c r="S10" s="8"/>
      <c r="T10" s="8"/>
      <c r="U10" s="8"/>
      <c r="V10" s="8"/>
      <c r="W10" s="8"/>
      <c r="X10" s="8"/>
      <c r="Y10" s="8"/>
    </row>
    <row r="11" spans="1:25">
      <c r="A11" s="7"/>
      <c r="B11" s="257" t="s">
        <v>29</v>
      </c>
      <c r="C11" s="20" t="s">
        <v>179</v>
      </c>
      <c r="D11" s="518">
        <f>736.58799135385+3</f>
        <v>739.58799135385004</v>
      </c>
      <c r="E11" s="8"/>
      <c r="F11" s="8" t="s">
        <v>1130</v>
      </c>
      <c r="G11" s="8">
        <f>740-737</f>
        <v>3</v>
      </c>
      <c r="H11" s="8"/>
      <c r="I11" s="8"/>
      <c r="J11" s="8"/>
      <c r="K11" s="8"/>
      <c r="L11" s="8"/>
      <c r="M11" s="8"/>
      <c r="N11" s="8"/>
      <c r="O11" s="8"/>
      <c r="P11" s="8"/>
      <c r="Q11" s="8"/>
      <c r="R11" s="8"/>
      <c r="S11" s="8"/>
      <c r="T11" s="8"/>
      <c r="U11" s="8"/>
      <c r="V11" s="8"/>
      <c r="W11" s="8"/>
      <c r="X11" s="8"/>
      <c r="Y11" s="8"/>
    </row>
    <row r="12" spans="1:25">
      <c r="A12" s="8"/>
      <c r="B12" s="8"/>
      <c r="C12" s="8"/>
      <c r="D12" s="8"/>
      <c r="E12" s="8"/>
      <c r="F12" s="8"/>
      <c r="G12" s="8"/>
      <c r="H12" s="8"/>
      <c r="I12" s="8"/>
      <c r="J12" s="8"/>
      <c r="K12" s="8"/>
      <c r="L12" s="8"/>
      <c r="M12" s="8"/>
      <c r="N12" s="8"/>
      <c r="O12" s="8"/>
      <c r="P12" s="8"/>
      <c r="Q12" s="8"/>
      <c r="R12" s="8"/>
      <c r="S12" s="8"/>
      <c r="T12" s="8"/>
      <c r="U12" s="8"/>
      <c r="V12" s="8"/>
      <c r="W12" s="8"/>
      <c r="X12" s="8"/>
      <c r="Y12" s="8"/>
    </row>
    <row r="13" spans="1:25">
      <c r="A13" s="8"/>
      <c r="B13" s="4" t="s">
        <v>1079</v>
      </c>
      <c r="C13" s="8"/>
      <c r="D13" s="8"/>
      <c r="E13" s="8"/>
      <c r="F13" s="8"/>
      <c r="G13" s="8"/>
      <c r="H13" s="8"/>
      <c r="I13" s="8"/>
      <c r="J13" s="8"/>
      <c r="K13" s="8"/>
      <c r="L13" s="8"/>
      <c r="M13" s="8"/>
      <c r="N13" s="8"/>
      <c r="O13" s="8"/>
      <c r="P13" s="8"/>
      <c r="Q13" s="8"/>
      <c r="R13" s="8"/>
      <c r="S13" s="8"/>
      <c r="T13" s="8"/>
      <c r="U13" s="8"/>
      <c r="V13" s="8"/>
      <c r="W13" s="8"/>
      <c r="X13" s="8"/>
      <c r="Y13" s="8"/>
    </row>
    <row r="14" spans="1:25">
      <c r="A14" s="8"/>
      <c r="B14" s="8"/>
      <c r="C14" s="8"/>
      <c r="D14" s="8"/>
      <c r="E14" s="8"/>
      <c r="F14" s="57"/>
      <c r="G14" s="57"/>
      <c r="H14" s="8"/>
      <c r="I14" s="8"/>
      <c r="J14" s="8"/>
      <c r="K14" s="8"/>
      <c r="L14" s="8"/>
      <c r="M14" s="8"/>
      <c r="N14" s="8"/>
      <c r="O14" s="8"/>
      <c r="P14" s="8"/>
      <c r="Q14" s="8"/>
      <c r="R14" s="8"/>
      <c r="S14" s="8"/>
      <c r="T14" s="8"/>
      <c r="U14" s="8"/>
      <c r="V14" s="8"/>
      <c r="W14" s="8"/>
      <c r="X14" s="8"/>
      <c r="Y14" s="8"/>
    </row>
    <row r="15" spans="1:25">
      <c r="A15" s="8"/>
      <c r="B15" s="8"/>
      <c r="C15" s="8"/>
      <c r="D15" s="8"/>
      <c r="E15" s="8"/>
      <c r="F15" s="8"/>
      <c r="G15" s="8"/>
      <c r="H15" s="8"/>
      <c r="I15" s="8"/>
      <c r="J15" s="8"/>
      <c r="K15" s="8"/>
      <c r="L15" s="8"/>
      <c r="M15" s="8"/>
      <c r="N15" s="8"/>
      <c r="O15" s="8"/>
      <c r="P15" s="8"/>
      <c r="Q15" s="8"/>
      <c r="R15" s="8"/>
      <c r="S15" s="8"/>
      <c r="T15" s="8"/>
      <c r="U15" s="8"/>
      <c r="V15" s="8"/>
      <c r="W15" s="8"/>
      <c r="X15" s="8"/>
      <c r="Y15" s="8"/>
    </row>
    <row r="16" spans="1:25">
      <c r="A16" s="8"/>
      <c r="B16" s="8"/>
      <c r="C16" s="8"/>
      <c r="D16" s="8"/>
      <c r="E16" s="8"/>
      <c r="F16" s="8"/>
      <c r="G16" s="8"/>
      <c r="H16" s="8"/>
      <c r="I16" s="8"/>
      <c r="J16" s="8"/>
      <c r="K16" s="8"/>
      <c r="L16" s="8"/>
      <c r="M16" s="8"/>
      <c r="N16" s="8"/>
      <c r="O16" s="8"/>
      <c r="P16" s="8"/>
      <c r="Q16" s="8"/>
      <c r="R16" s="8"/>
      <c r="S16" s="8"/>
      <c r="T16" s="8"/>
      <c r="U16" s="8"/>
      <c r="V16" s="8"/>
      <c r="W16" s="8"/>
      <c r="X16" s="8"/>
      <c r="Y16" s="8"/>
    </row>
    <row r="17" spans="1:25">
      <c r="A17" s="8"/>
      <c r="B17" s="8"/>
      <c r="C17" s="8"/>
      <c r="D17" s="8"/>
      <c r="E17" s="8"/>
      <c r="F17" s="8"/>
      <c r="G17" s="8"/>
      <c r="H17" s="8"/>
      <c r="I17" s="8"/>
      <c r="J17" s="8"/>
      <c r="K17" s="8"/>
      <c r="L17" s="8"/>
      <c r="M17" s="8"/>
      <c r="N17" s="8"/>
      <c r="O17" s="8"/>
      <c r="P17" s="8"/>
      <c r="Q17" s="8"/>
      <c r="R17" s="8"/>
      <c r="S17" s="8"/>
      <c r="T17" s="8"/>
      <c r="U17" s="8"/>
      <c r="V17" s="8"/>
      <c r="W17" s="8"/>
      <c r="X17" s="8"/>
      <c r="Y17" s="8"/>
    </row>
    <row r="18" spans="1:25">
      <c r="A18" s="8"/>
      <c r="B18" s="8"/>
      <c r="C18" s="8"/>
      <c r="D18" s="8"/>
      <c r="E18" s="8"/>
      <c r="F18" s="8"/>
      <c r="G18" s="8"/>
      <c r="H18" s="8"/>
      <c r="I18" s="8"/>
      <c r="J18" s="8"/>
      <c r="K18" s="8"/>
      <c r="L18" s="8"/>
      <c r="M18" s="8"/>
      <c r="N18" s="8"/>
      <c r="O18" s="8"/>
      <c r="P18" s="8"/>
      <c r="Q18" s="8"/>
      <c r="R18" s="8"/>
      <c r="S18" s="8"/>
      <c r="T18" s="8"/>
      <c r="U18" s="8"/>
      <c r="V18" s="8"/>
      <c r="W18" s="8"/>
      <c r="X18" s="8"/>
      <c r="Y18" s="8"/>
    </row>
    <row r="19" spans="1:25">
      <c r="A19" s="8"/>
      <c r="B19" s="8"/>
      <c r="C19" s="8"/>
      <c r="D19" s="8"/>
      <c r="E19" s="8"/>
      <c r="F19" s="8"/>
      <c r="G19" s="8"/>
      <c r="H19" s="8"/>
      <c r="I19" s="8"/>
      <c r="J19" s="8"/>
      <c r="K19" s="8"/>
      <c r="L19" s="8"/>
      <c r="M19" s="8"/>
      <c r="N19" s="8"/>
      <c r="O19" s="8"/>
      <c r="P19" s="8"/>
      <c r="Q19" s="8"/>
      <c r="R19" s="8"/>
      <c r="S19" s="8"/>
      <c r="T19" s="8"/>
      <c r="U19" s="8"/>
      <c r="V19" s="8"/>
      <c r="W19" s="8"/>
      <c r="X19" s="8"/>
      <c r="Y19" s="8"/>
    </row>
    <row r="20" spans="1:25">
      <c r="A20" s="8"/>
      <c r="B20" s="8"/>
      <c r="C20" s="8"/>
      <c r="D20" s="8"/>
      <c r="E20" s="8"/>
      <c r="F20" s="8"/>
      <c r="G20" s="8"/>
      <c r="H20" s="8"/>
      <c r="I20" s="8"/>
      <c r="J20" s="8"/>
      <c r="K20" s="8"/>
      <c r="L20" s="8"/>
      <c r="M20" s="8"/>
      <c r="N20" s="8"/>
      <c r="O20" s="8"/>
      <c r="P20" s="8"/>
      <c r="Q20" s="8"/>
      <c r="R20" s="8"/>
      <c r="S20" s="8"/>
      <c r="T20" s="8"/>
      <c r="U20" s="8"/>
      <c r="V20" s="8"/>
      <c r="W20" s="8"/>
      <c r="X20" s="8"/>
      <c r="Y20" s="8"/>
    </row>
    <row r="21" spans="1:25">
      <c r="A21" s="8"/>
      <c r="B21" s="8"/>
      <c r="C21" s="8"/>
      <c r="D21" s="8"/>
      <c r="E21" s="8"/>
      <c r="F21" s="8"/>
      <c r="G21" s="8"/>
      <c r="H21" s="8"/>
      <c r="I21" s="8"/>
      <c r="J21" s="8"/>
      <c r="K21" s="8"/>
      <c r="L21" s="8"/>
      <c r="M21" s="8"/>
      <c r="N21" s="8"/>
      <c r="O21" s="8"/>
      <c r="P21" s="8"/>
      <c r="Q21" s="8"/>
      <c r="R21" s="8"/>
      <c r="S21" s="8"/>
      <c r="T21" s="8"/>
      <c r="U21" s="8"/>
      <c r="V21" s="8"/>
      <c r="W21" s="8"/>
      <c r="X21" s="8"/>
      <c r="Y21" s="8"/>
    </row>
    <row r="22" spans="1:25">
      <c r="A22" s="8"/>
      <c r="B22" s="8"/>
      <c r="C22" s="8"/>
      <c r="D22" s="8"/>
      <c r="E22" s="8"/>
      <c r="F22" s="8"/>
      <c r="G22" s="8"/>
      <c r="H22" s="8"/>
      <c r="I22" s="8"/>
      <c r="J22" s="8"/>
      <c r="K22" s="8"/>
      <c r="L22" s="8"/>
      <c r="M22" s="8"/>
      <c r="N22" s="8"/>
      <c r="O22" s="8"/>
      <c r="P22" s="8"/>
      <c r="Q22" s="8"/>
      <c r="R22" s="8"/>
      <c r="S22" s="8"/>
      <c r="T22" s="8"/>
      <c r="U22" s="8"/>
      <c r="V22" s="8"/>
      <c r="W22" s="8"/>
      <c r="X22" s="8"/>
      <c r="Y22" s="8"/>
    </row>
    <row r="23" spans="1:25">
      <c r="A23" s="8"/>
      <c r="B23" s="8"/>
      <c r="C23" s="8"/>
      <c r="D23" s="8"/>
      <c r="E23" s="8"/>
      <c r="F23" s="8"/>
      <c r="G23" s="8"/>
      <c r="H23" s="8"/>
      <c r="I23" s="8"/>
      <c r="J23" s="8"/>
      <c r="K23" s="8"/>
      <c r="L23" s="8"/>
      <c r="M23" s="8"/>
      <c r="N23" s="8"/>
      <c r="O23" s="8"/>
      <c r="P23" s="8"/>
      <c r="Q23" s="8"/>
      <c r="R23" s="8"/>
      <c r="S23" s="8"/>
      <c r="T23" s="8"/>
      <c r="U23" s="8"/>
      <c r="V23" s="8"/>
      <c r="W23" s="8"/>
      <c r="X23" s="8"/>
      <c r="Y23" s="8"/>
    </row>
    <row r="24" spans="1:25">
      <c r="A24" s="8"/>
      <c r="B24" s="8"/>
      <c r="C24" s="8"/>
      <c r="D24" s="8"/>
      <c r="E24" s="8"/>
      <c r="F24" s="8"/>
      <c r="G24" s="8"/>
      <c r="H24" s="8"/>
      <c r="I24" s="8"/>
      <c r="J24" s="8"/>
      <c r="K24" s="8"/>
      <c r="L24" s="8"/>
      <c r="M24" s="8"/>
      <c r="N24" s="8"/>
      <c r="O24" s="8"/>
      <c r="P24" s="8"/>
      <c r="Q24" s="8"/>
      <c r="R24" s="8"/>
      <c r="S24" s="8"/>
      <c r="T24" s="8"/>
      <c r="U24" s="8"/>
      <c r="V24" s="8"/>
      <c r="W24" s="8"/>
      <c r="X24" s="8"/>
      <c r="Y24" s="8"/>
    </row>
    <row r="25" spans="1:25">
      <c r="A25" s="8"/>
      <c r="B25" s="8"/>
      <c r="C25" s="8"/>
      <c r="D25" s="8"/>
      <c r="E25" s="8"/>
      <c r="F25" s="8"/>
      <c r="G25" s="8"/>
      <c r="H25" s="8"/>
      <c r="I25" s="8"/>
      <c r="J25" s="8"/>
      <c r="K25" s="8"/>
      <c r="L25" s="8"/>
      <c r="M25" s="8"/>
      <c r="N25" s="8"/>
      <c r="O25" s="8"/>
      <c r="P25" s="8"/>
      <c r="Q25" s="8"/>
      <c r="R25" s="8"/>
      <c r="S25" s="8"/>
      <c r="T25" s="8"/>
      <c r="U25" s="8"/>
      <c r="V25" s="8"/>
      <c r="W25" s="8"/>
      <c r="X25" s="8"/>
      <c r="Y25" s="8"/>
    </row>
    <row r="26" spans="1:25">
      <c r="A26" s="8"/>
      <c r="B26" s="8"/>
      <c r="C26" s="8"/>
      <c r="D26" s="8"/>
      <c r="E26" s="8"/>
      <c r="F26" s="8"/>
      <c r="G26" s="8"/>
      <c r="H26" s="8"/>
      <c r="I26" s="8"/>
      <c r="J26" s="8"/>
      <c r="K26" s="8"/>
      <c r="L26" s="8"/>
      <c r="M26" s="8"/>
      <c r="N26" s="8"/>
      <c r="O26" s="8"/>
      <c r="P26" s="8"/>
      <c r="Q26" s="8"/>
      <c r="R26" s="8"/>
      <c r="S26" s="8"/>
      <c r="T26" s="8"/>
      <c r="U26" s="8"/>
      <c r="V26" s="8"/>
      <c r="W26" s="8"/>
      <c r="X26" s="8"/>
      <c r="Y26" s="8"/>
    </row>
    <row r="27" spans="1:25">
      <c r="A27" s="8"/>
      <c r="B27" s="8"/>
      <c r="C27" s="8"/>
      <c r="D27" s="8"/>
      <c r="E27" s="8"/>
      <c r="F27" s="8"/>
      <c r="G27" s="8"/>
      <c r="H27" s="8"/>
      <c r="I27" s="8"/>
      <c r="J27" s="8"/>
      <c r="K27" s="8"/>
      <c r="L27" s="8"/>
      <c r="M27" s="8"/>
      <c r="N27" s="8"/>
      <c r="O27" s="8"/>
      <c r="P27" s="8"/>
      <c r="Q27" s="8"/>
      <c r="R27" s="8"/>
      <c r="S27" s="8"/>
      <c r="T27" s="8"/>
      <c r="U27" s="8"/>
      <c r="V27" s="8"/>
      <c r="W27" s="8"/>
      <c r="X27" s="8"/>
      <c r="Y27" s="8"/>
    </row>
    <row r="28" spans="1:25">
      <c r="A28" s="8"/>
      <c r="B28" s="8"/>
      <c r="C28" s="8"/>
      <c r="D28" s="8"/>
      <c r="E28" s="8"/>
      <c r="F28" s="8"/>
      <c r="G28" s="8"/>
      <c r="H28" s="8"/>
      <c r="I28" s="8"/>
      <c r="J28" s="8"/>
      <c r="K28" s="8"/>
      <c r="L28" s="8"/>
      <c r="M28" s="8"/>
      <c r="N28" s="8"/>
      <c r="O28" s="8"/>
      <c r="P28" s="8"/>
      <c r="Q28" s="8"/>
      <c r="R28" s="8"/>
      <c r="S28" s="8"/>
      <c r="T28" s="8"/>
      <c r="U28" s="8"/>
      <c r="V28" s="8"/>
      <c r="W28" s="8"/>
      <c r="X28" s="8"/>
      <c r="Y28" s="8"/>
    </row>
    <row r="29" spans="1:25">
      <c r="A29" s="8"/>
      <c r="B29" s="8"/>
      <c r="C29" s="8"/>
      <c r="D29" s="8"/>
      <c r="E29" s="8"/>
      <c r="F29" s="8"/>
      <c r="G29" s="8"/>
      <c r="H29" s="8"/>
      <c r="I29" s="8"/>
      <c r="J29" s="8"/>
      <c r="K29" s="8"/>
      <c r="L29" s="8"/>
      <c r="M29" s="8"/>
      <c r="N29" s="8"/>
      <c r="O29" s="8"/>
      <c r="P29" s="8"/>
      <c r="Q29" s="8"/>
      <c r="R29" s="8"/>
      <c r="S29" s="8"/>
      <c r="T29" s="8"/>
      <c r="U29" s="8"/>
      <c r="V29" s="8"/>
      <c r="W29" s="8"/>
      <c r="X29" s="8"/>
      <c r="Y29" s="8"/>
    </row>
    <row r="30" spans="1:25">
      <c r="A30" s="8"/>
      <c r="B30" s="8"/>
      <c r="C30" s="8"/>
      <c r="D30" s="8"/>
      <c r="E30" s="8"/>
      <c r="F30" s="8"/>
      <c r="G30" s="8"/>
      <c r="H30" s="8"/>
      <c r="I30" s="8"/>
      <c r="J30" s="8"/>
      <c r="K30" s="8"/>
      <c r="L30" s="8"/>
      <c r="M30" s="8"/>
      <c r="N30" s="8"/>
      <c r="O30" s="8"/>
      <c r="P30" s="8"/>
      <c r="Q30" s="8"/>
      <c r="R30" s="8"/>
      <c r="S30" s="8"/>
      <c r="T30" s="8"/>
      <c r="U30" s="8"/>
      <c r="V30" s="8"/>
      <c r="W30" s="8"/>
      <c r="X30" s="8"/>
      <c r="Y30" s="8"/>
    </row>
    <row r="31" spans="1:25">
      <c r="A31" s="8"/>
      <c r="B31" s="8"/>
      <c r="C31" s="8"/>
      <c r="D31" s="8"/>
      <c r="E31" s="8"/>
      <c r="F31" s="8"/>
      <c r="G31" s="8"/>
      <c r="H31" s="8"/>
      <c r="I31" s="8"/>
      <c r="J31" s="8"/>
      <c r="K31" s="8"/>
      <c r="L31" s="8"/>
      <c r="M31" s="8"/>
      <c r="N31" s="8"/>
      <c r="O31" s="8"/>
      <c r="P31" s="8"/>
      <c r="Q31" s="8"/>
      <c r="R31" s="8"/>
      <c r="S31" s="8"/>
      <c r="T31" s="8"/>
      <c r="U31" s="8"/>
      <c r="V31" s="8"/>
      <c r="W31" s="8"/>
      <c r="X31" s="8"/>
      <c r="Y31" s="8"/>
    </row>
    <row r="32" spans="1:25">
      <c r="A32" s="8"/>
      <c r="B32" s="8"/>
      <c r="C32" s="8"/>
      <c r="D32" s="8"/>
      <c r="E32" s="8"/>
      <c r="F32" s="8"/>
      <c r="G32" s="8"/>
      <c r="H32" s="8"/>
      <c r="I32" s="8"/>
      <c r="J32" s="8"/>
      <c r="K32" s="8"/>
      <c r="L32" s="8"/>
      <c r="M32" s="8"/>
      <c r="N32" s="8"/>
      <c r="O32" s="8"/>
      <c r="P32" s="8"/>
      <c r="Q32" s="8"/>
      <c r="R32" s="8"/>
      <c r="S32" s="8"/>
      <c r="T32" s="8"/>
      <c r="U32" s="8"/>
      <c r="V32" s="8"/>
      <c r="W32" s="8"/>
      <c r="X32" s="8"/>
      <c r="Y32" s="8"/>
    </row>
    <row r="33" spans="1:25">
      <c r="A33" s="8"/>
      <c r="B33" s="8"/>
      <c r="C33" s="8"/>
      <c r="D33" s="8"/>
      <c r="E33" s="8"/>
      <c r="F33" s="8"/>
      <c r="G33" s="8"/>
      <c r="H33" s="8"/>
      <c r="I33" s="8"/>
      <c r="J33" s="8"/>
      <c r="K33" s="8"/>
      <c r="L33" s="8"/>
      <c r="M33" s="8"/>
      <c r="N33" s="8"/>
      <c r="O33" s="8"/>
      <c r="P33" s="8"/>
      <c r="Q33" s="8"/>
      <c r="R33" s="8"/>
      <c r="S33" s="8"/>
      <c r="T33" s="8"/>
      <c r="U33" s="8"/>
      <c r="V33" s="8"/>
      <c r="W33" s="8"/>
      <c r="X33" s="8"/>
      <c r="Y33" s="8"/>
    </row>
    <row r="34" spans="1:25">
      <c r="A34" s="8"/>
      <c r="B34" s="8"/>
      <c r="C34" s="8"/>
      <c r="D34" s="8"/>
      <c r="E34" s="8"/>
      <c r="F34" s="8"/>
      <c r="G34" s="8"/>
      <c r="H34" s="8"/>
      <c r="I34" s="8"/>
      <c r="J34" s="8"/>
      <c r="K34" s="8"/>
      <c r="L34" s="8"/>
      <c r="M34" s="8"/>
      <c r="N34" s="8"/>
      <c r="O34" s="8"/>
      <c r="P34" s="8"/>
      <c r="Q34" s="8"/>
      <c r="R34" s="8"/>
      <c r="S34" s="8"/>
      <c r="T34" s="8"/>
      <c r="U34" s="8"/>
      <c r="V34" s="8"/>
      <c r="W34" s="8"/>
      <c r="X34" s="8"/>
      <c r="Y34" s="8"/>
    </row>
    <row r="35" spans="1:25">
      <c r="A35" s="8"/>
      <c r="B35" s="8"/>
      <c r="C35" s="8"/>
      <c r="D35" s="8"/>
      <c r="E35" s="8"/>
      <c r="F35" s="8"/>
      <c r="G35" s="8"/>
      <c r="H35" s="8"/>
      <c r="I35" s="8"/>
      <c r="J35" s="8"/>
      <c r="K35" s="8"/>
      <c r="L35" s="8"/>
      <c r="M35" s="8"/>
      <c r="N35" s="8"/>
      <c r="O35" s="8"/>
      <c r="P35" s="8"/>
      <c r="Q35" s="8"/>
      <c r="R35" s="8"/>
      <c r="S35" s="8"/>
      <c r="T35" s="8"/>
      <c r="U35" s="8"/>
      <c r="V35" s="8"/>
      <c r="W35" s="8"/>
      <c r="X35" s="8"/>
      <c r="Y35" s="8"/>
    </row>
    <row r="36" spans="1:25">
      <c r="A36" s="8"/>
      <c r="B36" s="8"/>
      <c r="C36" s="8"/>
      <c r="D36" s="8"/>
      <c r="E36" s="8"/>
      <c r="F36" s="8"/>
      <c r="G36" s="8"/>
      <c r="H36" s="8"/>
      <c r="I36" s="8"/>
      <c r="J36" s="8"/>
      <c r="K36" s="8"/>
      <c r="L36" s="8"/>
      <c r="M36" s="8"/>
      <c r="N36" s="8"/>
      <c r="O36" s="8"/>
      <c r="P36" s="8"/>
      <c r="Q36" s="8"/>
      <c r="R36" s="8"/>
      <c r="S36" s="8"/>
      <c r="T36" s="8"/>
      <c r="U36" s="8"/>
      <c r="V36" s="8"/>
      <c r="W36" s="8"/>
      <c r="X36" s="8"/>
      <c r="Y36" s="8"/>
    </row>
    <row r="37" spans="1:25">
      <c r="A37" s="8"/>
      <c r="B37" s="8"/>
      <c r="C37" s="8"/>
      <c r="D37" s="8"/>
      <c r="E37" s="8"/>
      <c r="F37" s="8"/>
      <c r="G37" s="8"/>
      <c r="H37" s="8"/>
      <c r="I37" s="8"/>
      <c r="J37" s="8"/>
      <c r="K37" s="8"/>
      <c r="L37" s="8"/>
      <c r="M37" s="8"/>
      <c r="N37" s="8"/>
      <c r="O37" s="8"/>
      <c r="P37" s="8"/>
      <c r="Q37" s="8"/>
      <c r="R37" s="8"/>
      <c r="S37" s="8"/>
      <c r="T37" s="8"/>
      <c r="U37" s="8"/>
      <c r="V37" s="8"/>
      <c r="W37" s="8"/>
      <c r="X37" s="8"/>
      <c r="Y37" s="8"/>
    </row>
    <row r="38" spans="1:25">
      <c r="A38" s="8"/>
      <c r="B38" s="8"/>
      <c r="C38" s="8"/>
      <c r="D38" s="8"/>
      <c r="E38" s="8"/>
      <c r="F38" s="8"/>
      <c r="G38" s="8"/>
      <c r="H38" s="8"/>
      <c r="I38" s="8"/>
      <c r="J38" s="8"/>
      <c r="K38" s="8"/>
      <c r="L38" s="8"/>
      <c r="M38" s="8"/>
      <c r="N38" s="8"/>
      <c r="O38" s="8"/>
      <c r="P38" s="8"/>
      <c r="Q38" s="8"/>
      <c r="R38" s="8"/>
      <c r="S38" s="8"/>
      <c r="T38" s="8"/>
      <c r="U38" s="8"/>
      <c r="V38" s="8"/>
      <c r="W38" s="8"/>
      <c r="X38" s="8"/>
      <c r="Y38" s="8"/>
    </row>
  </sheetData>
  <pageMargins left="0.70866141732283472" right="0.70866141732283472" top="0.74803149606299213" bottom="0.74803149606299213" header="0.31496062992125984" footer="0.31496062992125984"/>
  <pageSetup paperSize="9" scale="9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F80D6-1FF7-4E22-8558-D5ACBF555972}">
  <sheetPr codeName="Sheet83">
    <pageSetUpPr fitToPage="1"/>
  </sheetPr>
  <dimension ref="A1:AP72"/>
  <sheetViews>
    <sheetView showGridLines="0" zoomScaleNormal="100" workbookViewId="0">
      <selection activeCell="N17" sqref="N17"/>
    </sheetView>
  </sheetViews>
  <sheetFormatPr defaultColWidth="9.140625" defaultRowHeight="15"/>
  <cols>
    <col min="1" max="1" width="8.140625" style="478" customWidth="1"/>
    <col min="2" max="2" width="9.85546875" style="478" customWidth="1"/>
    <col min="3" max="3" width="22" style="478" bestFit="1" customWidth="1"/>
    <col min="4" max="10" width="20.7109375" style="478" customWidth="1"/>
    <col min="11" max="11" width="32.7109375" style="478" bestFit="1" customWidth="1"/>
    <col min="12" max="24" width="9.140625" style="478"/>
    <col min="25" max="25" width="13.5703125" style="478" bestFit="1" customWidth="1"/>
    <col min="26" max="26" width="5.7109375" style="478" bestFit="1" customWidth="1"/>
    <col min="27" max="27" width="10.85546875" style="478" bestFit="1" customWidth="1"/>
    <col min="28" max="28" width="14.140625" style="478" bestFit="1" customWidth="1"/>
    <col min="29" max="29" width="11.42578125" style="478" bestFit="1" customWidth="1"/>
    <col min="30" max="30" width="11.5703125" style="478" bestFit="1" customWidth="1"/>
    <col min="31" max="16384" width="9.140625" style="478"/>
  </cols>
  <sheetData>
    <row r="1" spans="1:42">
      <c r="A1" s="258"/>
      <c r="B1" s="258"/>
      <c r="C1" s="258"/>
      <c r="D1" s="258"/>
      <c r="E1" s="258"/>
      <c r="F1" s="258"/>
      <c r="G1" s="258"/>
      <c r="H1" s="258"/>
      <c r="I1" s="258"/>
      <c r="J1" s="25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1:42" ht="21">
      <c r="A2" s="258"/>
      <c r="B2" s="599" t="s">
        <v>637</v>
      </c>
      <c r="C2" s="599"/>
      <c r="D2" s="599"/>
      <c r="E2" s="599"/>
      <c r="F2" s="599"/>
      <c r="G2" s="64"/>
      <c r="H2" s="482"/>
      <c r="I2" s="258"/>
      <c r="J2" s="25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row>
    <row r="3" spans="1:42">
      <c r="A3" s="258"/>
      <c r="B3" s="598"/>
      <c r="C3" s="598"/>
      <c r="D3" s="598"/>
      <c r="E3" s="598"/>
      <c r="F3" s="598"/>
      <c r="G3" s="598"/>
      <c r="H3" s="598"/>
      <c r="I3" s="598"/>
      <c r="J3" s="59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row>
    <row r="4" spans="1:42">
      <c r="A4" s="258"/>
      <c r="B4" s="142"/>
      <c r="C4" s="143"/>
      <c r="D4" s="259" t="s">
        <v>3</v>
      </c>
      <c r="E4" s="259" t="s">
        <v>4</v>
      </c>
      <c r="F4" s="259" t="s">
        <v>5</v>
      </c>
      <c r="G4" s="259" t="s">
        <v>6</v>
      </c>
      <c r="H4" s="259" t="s">
        <v>7</v>
      </c>
      <c r="I4" s="259" t="s">
        <v>638</v>
      </c>
      <c r="J4" s="259" t="s">
        <v>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row>
    <row r="5" spans="1:42" ht="14.25" customHeight="1">
      <c r="A5" s="258"/>
      <c r="B5" s="144"/>
      <c r="C5" s="145"/>
      <c r="D5" s="600" t="s">
        <v>587</v>
      </c>
      <c r="E5" s="600"/>
      <c r="F5" s="600"/>
      <c r="G5" s="600"/>
      <c r="H5" s="601" t="s">
        <v>547</v>
      </c>
      <c r="I5" s="601" t="s">
        <v>588</v>
      </c>
      <c r="J5" s="601" t="s">
        <v>548</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row>
    <row r="6" spans="1:42" ht="12" customHeight="1">
      <c r="A6" s="258"/>
      <c r="B6" s="144"/>
      <c r="C6" s="145"/>
      <c r="D6" s="600"/>
      <c r="E6" s="600" t="s">
        <v>589</v>
      </c>
      <c r="F6" s="600"/>
      <c r="G6" s="601" t="s">
        <v>590</v>
      </c>
      <c r="H6" s="601"/>
      <c r="I6" s="601"/>
      <c r="J6" s="601"/>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row>
    <row r="7" spans="1:42" ht="58.5" customHeight="1">
      <c r="A7" s="258"/>
      <c r="B7" s="146"/>
      <c r="C7" s="147"/>
      <c r="D7" s="600"/>
      <c r="E7" s="148"/>
      <c r="F7" s="149" t="s">
        <v>591</v>
      </c>
      <c r="G7" s="601"/>
      <c r="H7" s="601"/>
      <c r="I7" s="601"/>
      <c r="J7" s="601"/>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row>
    <row r="8" spans="1:42" ht="30.75" customHeight="1">
      <c r="A8" s="258"/>
      <c r="B8" s="158" t="s">
        <v>25</v>
      </c>
      <c r="C8" s="151" t="s">
        <v>592</v>
      </c>
      <c r="D8" s="378">
        <v>552367.27632599999</v>
      </c>
      <c r="E8" s="483"/>
      <c r="F8" s="378">
        <v>739.31911277104405</v>
      </c>
      <c r="G8" s="483"/>
      <c r="H8" s="378">
        <v>-261.38024076399603</v>
      </c>
      <c r="I8" s="378">
        <v>0</v>
      </c>
      <c r="J8" s="378">
        <v>-167.059996267017</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row>
    <row r="9" spans="1:42" ht="15.75" customHeight="1">
      <c r="A9" s="258"/>
      <c r="B9" s="260" t="s">
        <v>46</v>
      </c>
      <c r="C9" s="150" t="s">
        <v>410</v>
      </c>
      <c r="D9" s="378">
        <v>552367.27632599999</v>
      </c>
      <c r="E9" s="483"/>
      <c r="F9" s="378">
        <v>739.31911277104405</v>
      </c>
      <c r="G9" s="483"/>
      <c r="H9" s="378">
        <v>-261.38024076399603</v>
      </c>
      <c r="I9" s="378">
        <v>0</v>
      </c>
      <c r="J9" s="378">
        <v>-167.059996267017</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row>
    <row r="10" spans="1:42" ht="31.5" customHeight="1">
      <c r="A10" s="258"/>
      <c r="B10" s="157" t="s">
        <v>30</v>
      </c>
      <c r="C10" s="151" t="s">
        <v>593</v>
      </c>
      <c r="D10" s="378">
        <v>58281.682074999997</v>
      </c>
      <c r="E10" s="483"/>
      <c r="F10" s="378">
        <v>7.1320000000000006E-9</v>
      </c>
      <c r="G10" s="483"/>
      <c r="H10" s="378">
        <v>0</v>
      </c>
      <c r="I10" s="378" t="s">
        <v>785</v>
      </c>
      <c r="J10" s="378">
        <v>0</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row>
    <row r="11" spans="1:42">
      <c r="A11" s="258"/>
      <c r="B11" s="157" t="s">
        <v>31</v>
      </c>
      <c r="C11" s="150" t="s">
        <v>410</v>
      </c>
      <c r="D11" s="378">
        <v>58281.682074999997</v>
      </c>
      <c r="E11" s="483"/>
      <c r="F11" s="378">
        <v>7.1320000000000006E-9</v>
      </c>
      <c r="G11" s="483"/>
      <c r="H11" s="378">
        <v>0</v>
      </c>
      <c r="I11" s="378" t="s">
        <v>785</v>
      </c>
      <c r="J11" s="378">
        <v>0</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row>
    <row r="12" spans="1:42">
      <c r="A12" s="258"/>
      <c r="B12" s="158" t="s">
        <v>37</v>
      </c>
      <c r="C12" s="151" t="s">
        <v>1</v>
      </c>
      <c r="D12" s="378">
        <v>610648.95840100001</v>
      </c>
      <c r="E12" s="483"/>
      <c r="F12" s="378">
        <v>739.31911277104405</v>
      </c>
      <c r="G12" s="483"/>
      <c r="H12" s="378">
        <v>-261.38024076399603</v>
      </c>
      <c r="I12" s="378" t="s">
        <v>785</v>
      </c>
      <c r="J12" s="378">
        <v>-167.059996267017</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row>
    <row r="13" spans="1:42">
      <c r="A13" s="8"/>
      <c r="B13" s="8"/>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row>
    <row r="14" spans="1:42">
      <c r="A14" s="8"/>
      <c r="B14" s="494" t="s">
        <v>1080</v>
      </c>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row>
    <row r="15" spans="1:42" ht="16.5" customHeight="1">
      <c r="A15" s="8"/>
      <c r="B15" s="8"/>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row>
    <row r="16" spans="1:42">
      <c r="A16" s="8"/>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row>
    <row r="17" spans="1:42">
      <c r="A17" s="8"/>
      <c r="B17" s="8"/>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row>
    <row r="18" spans="1:42">
      <c r="A18" s="8"/>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row>
    <row r="19" spans="1:42">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row>
    <row r="20" spans="1:42">
      <c r="A20" s="8"/>
      <c r="B20" s="8"/>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row>
    <row r="21" spans="1:42">
      <c r="A21" s="8"/>
      <c r="B21" s="8"/>
      <c r="C21" s="8"/>
      <c r="D21" s="526"/>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row>
    <row r="22" spans="1:42">
      <c r="A22" s="8"/>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row>
    <row r="23" spans="1:42">
      <c r="A23" s="8"/>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row>
    <row r="24" spans="1:42">
      <c r="A24" s="8"/>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row>
    <row r="25" spans="1:42">
      <c r="A25" s="8"/>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row>
    <row r="26" spans="1:42">
      <c r="A26" s="8"/>
      <c r="B26" s="8"/>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row>
    <row r="27" spans="1:42">
      <c r="A27" s="8"/>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row>
    <row r="28" spans="1:42">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row>
    <row r="29" spans="1:42">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row>
    <row r="30" spans="1:42">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row>
    <row r="31" spans="1:42">
      <c r="A31" s="8"/>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row>
    <row r="32" spans="1:42">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row>
    <row r="33" spans="1:42">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row>
    <row r="34" spans="1:42">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row>
    <row r="35" spans="1:42" ht="16.5" customHeight="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row>
    <row r="36" spans="1:42">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row>
    <row r="37" spans="1:42">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row>
    <row r="38" spans="1:42">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row>
    <row r="39" spans="1:42">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row>
    <row r="40" spans="1:42">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row>
    <row r="41" spans="1:42">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row>
    <row r="42" spans="1:42">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row>
    <row r="43" spans="1:42">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row>
    <row r="44" spans="1:42">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row>
    <row r="45" spans="1:42" ht="21" customHeight="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row>
    <row r="46" spans="1:42">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row>
    <row r="47" spans="1:42">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row>
    <row r="48" spans="1:42">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row>
    <row r="49" spans="1:42">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row>
    <row r="50" spans="1:42">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row>
    <row r="51" spans="1:42">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row>
    <row r="52" spans="1:42">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row>
    <row r="53" spans="1:42">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row>
    <row r="54" spans="1:42">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row>
    <row r="55" spans="1:42">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row>
    <row r="56" spans="1:42">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row>
    <row r="57" spans="1:42">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row>
    <row r="58" spans="1:42">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row>
    <row r="59" spans="1:42">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row>
    <row r="60" spans="1:42">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row>
    <row r="61" spans="1:42">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row>
    <row r="62" spans="1:42">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row>
    <row r="63" spans="1:42">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row>
    <row r="64" spans="1:42">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row>
    <row r="65" spans="1:42">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row>
    <row r="66" spans="1:42">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row>
    <row r="67" spans="1:42">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row>
    <row r="68" spans="1:42">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row>
    <row r="69" spans="1:42">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row>
    <row r="70" spans="1:42">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row>
    <row r="71" spans="1:42">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row>
    <row r="72" spans="1:42">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row>
  </sheetData>
  <mergeCells count="9">
    <mergeCell ref="B3:J3"/>
    <mergeCell ref="B2:F2"/>
    <mergeCell ref="D5:G5"/>
    <mergeCell ref="H5:H7"/>
    <mergeCell ref="I5:I7"/>
    <mergeCell ref="J5:J7"/>
    <mergeCell ref="D6:D7"/>
    <mergeCell ref="E6:F6"/>
    <mergeCell ref="G6:G7"/>
  </mergeCells>
  <pageMargins left="0.70866141732283472" right="0.70866141732283472" top="0.74803149606299213" bottom="0.74803149606299213" header="0.31496062992125984" footer="0.31496062992125984"/>
  <pageSetup paperSize="9" scale="6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3DD53-2535-400A-A387-2ACC703154F3}">
  <sheetPr codeName="Sheet84">
    <pageSetUpPr fitToPage="1"/>
  </sheetPr>
  <dimension ref="A1:AO75"/>
  <sheetViews>
    <sheetView showGridLines="0" zoomScaleNormal="100" workbookViewId="0">
      <selection activeCell="N17" sqref="N17"/>
    </sheetView>
  </sheetViews>
  <sheetFormatPr defaultColWidth="9.140625" defaultRowHeight="15"/>
  <cols>
    <col min="1" max="1" width="6.28515625" style="478" customWidth="1"/>
    <col min="2" max="2" width="4.7109375" style="478" customWidth="1"/>
    <col min="3" max="3" width="47.28515625" style="478" customWidth="1"/>
    <col min="4" max="4" width="14.28515625" style="478" bestFit="1" customWidth="1"/>
    <col min="5" max="5" width="11.5703125" style="478" customWidth="1"/>
    <col min="6" max="6" width="13.5703125" style="478" customWidth="1"/>
    <col min="7" max="7" width="14.85546875" style="478" customWidth="1"/>
    <col min="8" max="8" width="12.42578125" style="478" customWidth="1"/>
    <col min="9" max="9" width="20.28515625" style="478" customWidth="1"/>
    <col min="10" max="11" width="9.140625" style="478"/>
    <col min="12" max="12" width="50.85546875" style="478" bestFit="1" customWidth="1"/>
    <col min="13" max="21" width="9.140625" style="478"/>
    <col min="22" max="22" width="50.85546875" style="478" bestFit="1" customWidth="1"/>
    <col min="23" max="23" width="14.28515625" style="478" bestFit="1" customWidth="1"/>
    <col min="24" max="26" width="9.28515625" style="478" bestFit="1" customWidth="1"/>
    <col min="27" max="27" width="9.7109375" style="478" bestFit="1" customWidth="1"/>
    <col min="28" max="28" width="9.28515625" style="478" bestFit="1" customWidth="1"/>
    <col min="29" max="16384" width="9.140625" style="478"/>
  </cols>
  <sheetData>
    <row r="1" spans="1:41">
      <c r="A1" s="258"/>
      <c r="B1" s="479"/>
      <c r="C1" s="258"/>
      <c r="D1" s="258"/>
      <c r="E1" s="258"/>
      <c r="F1" s="258"/>
      <c r="G1" s="258"/>
      <c r="H1" s="258"/>
      <c r="I1" s="25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row>
    <row r="2" spans="1:41" ht="21">
      <c r="A2" s="258"/>
      <c r="B2" s="152" t="s">
        <v>639</v>
      </c>
      <c r="C2" s="480"/>
      <c r="D2" s="480"/>
      <c r="E2" s="480"/>
      <c r="F2" s="480"/>
      <c r="G2" s="480"/>
      <c r="H2" s="480"/>
      <c r="I2" s="480"/>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row>
    <row r="3" spans="1:41">
      <c r="A3" s="258"/>
      <c r="B3" s="481"/>
      <c r="C3" s="481"/>
      <c r="D3" s="481"/>
      <c r="E3" s="481"/>
      <c r="F3" s="481"/>
      <c r="G3" s="64"/>
      <c r="H3" s="258"/>
      <c r="I3" s="64"/>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row>
    <row r="4" spans="1:41">
      <c r="A4" s="258"/>
      <c r="B4" s="142"/>
      <c r="C4" s="143"/>
      <c r="D4" s="153" t="s">
        <v>3</v>
      </c>
      <c r="E4" s="153" t="s">
        <v>4</v>
      </c>
      <c r="F4" s="153" t="s">
        <v>5</v>
      </c>
      <c r="G4" s="153" t="s">
        <v>6</v>
      </c>
      <c r="H4" s="153" t="s">
        <v>7</v>
      </c>
      <c r="I4" s="153" t="s">
        <v>8</v>
      </c>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row>
    <row r="5" spans="1:41" ht="16.5" customHeight="1">
      <c r="A5" s="258"/>
      <c r="B5" s="144"/>
      <c r="C5" s="145"/>
      <c r="D5" s="600" t="s">
        <v>549</v>
      </c>
      <c r="E5" s="600"/>
      <c r="F5" s="600"/>
      <c r="G5" s="600"/>
      <c r="H5" s="601" t="s">
        <v>547</v>
      </c>
      <c r="I5" s="601" t="s">
        <v>548</v>
      </c>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row>
    <row r="6" spans="1:41" ht="16.5" customHeight="1">
      <c r="A6" s="258"/>
      <c r="B6" s="144"/>
      <c r="C6" s="145"/>
      <c r="D6" s="600"/>
      <c r="E6" s="600" t="s">
        <v>589</v>
      </c>
      <c r="F6" s="600"/>
      <c r="G6" s="601" t="s">
        <v>594</v>
      </c>
      <c r="H6" s="601"/>
      <c r="I6" s="601"/>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row>
    <row r="7" spans="1:41" ht="63" customHeight="1">
      <c r="A7" s="258"/>
      <c r="B7" s="146"/>
      <c r="C7" s="147"/>
      <c r="D7" s="600"/>
      <c r="E7" s="148"/>
      <c r="F7" s="149" t="s">
        <v>591</v>
      </c>
      <c r="G7" s="601"/>
      <c r="H7" s="601"/>
      <c r="I7" s="601"/>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row>
    <row r="8" spans="1:41">
      <c r="A8" s="258"/>
      <c r="B8" s="157" t="s">
        <v>25</v>
      </c>
      <c r="C8" s="154" t="s">
        <v>550</v>
      </c>
      <c r="D8" s="378">
        <v>3.3348602899999999</v>
      </c>
      <c r="E8" s="483"/>
      <c r="F8" s="378">
        <v>0</v>
      </c>
      <c r="G8" s="483"/>
      <c r="H8" s="378">
        <v>-8.3222096699999998E-4</v>
      </c>
      <c r="I8" s="378">
        <v>0</v>
      </c>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row>
    <row r="9" spans="1:41">
      <c r="A9" s="258"/>
      <c r="B9" s="157" t="s">
        <v>46</v>
      </c>
      <c r="C9" s="154" t="s">
        <v>551</v>
      </c>
      <c r="D9" s="378">
        <v>0</v>
      </c>
      <c r="E9" s="483"/>
      <c r="F9" s="378">
        <v>0</v>
      </c>
      <c r="G9" s="483"/>
      <c r="H9" s="378">
        <v>0</v>
      </c>
      <c r="I9" s="378">
        <v>0</v>
      </c>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row>
    <row r="10" spans="1:41">
      <c r="A10" s="258"/>
      <c r="B10" s="157" t="s">
        <v>26</v>
      </c>
      <c r="C10" s="154" t="s">
        <v>552</v>
      </c>
      <c r="D10" s="378">
        <v>0</v>
      </c>
      <c r="E10" s="483"/>
      <c r="F10" s="378">
        <v>0</v>
      </c>
      <c r="G10" s="483"/>
      <c r="H10" s="378">
        <v>0</v>
      </c>
      <c r="I10" s="378">
        <v>0</v>
      </c>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row>
    <row r="11" spans="1:41">
      <c r="A11" s="258"/>
      <c r="B11" s="157" t="s">
        <v>27</v>
      </c>
      <c r="C11" s="154" t="s">
        <v>553</v>
      </c>
      <c r="D11" s="378">
        <v>41.183370329999995</v>
      </c>
      <c r="E11" s="483"/>
      <c r="F11" s="378">
        <v>0</v>
      </c>
      <c r="G11" s="483"/>
      <c r="H11" s="378">
        <v>-2.3888568399999999E-4</v>
      </c>
      <c r="I11" s="378">
        <v>0</v>
      </c>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row>
    <row r="12" spans="1:41">
      <c r="A12" s="258"/>
      <c r="B12" s="157" t="s">
        <v>28</v>
      </c>
      <c r="C12" s="154" t="s">
        <v>554</v>
      </c>
      <c r="D12" s="378">
        <v>0</v>
      </c>
      <c r="E12" s="483"/>
      <c r="F12" s="378">
        <v>0</v>
      </c>
      <c r="G12" s="483"/>
      <c r="H12" s="378">
        <v>0</v>
      </c>
      <c r="I12" s="378">
        <v>0</v>
      </c>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row>
    <row r="13" spans="1:41">
      <c r="A13" s="258"/>
      <c r="B13" s="157" t="s">
        <v>29</v>
      </c>
      <c r="C13" s="154" t="s">
        <v>555</v>
      </c>
      <c r="D13" s="378">
        <v>1329.0610194400001</v>
      </c>
      <c r="E13" s="483"/>
      <c r="F13" s="378">
        <v>0</v>
      </c>
      <c r="G13" s="483"/>
      <c r="H13" s="378">
        <v>-0.23102028841200001</v>
      </c>
      <c r="I13" s="378">
        <v>0</v>
      </c>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row>
    <row r="14" spans="1:41">
      <c r="A14" s="258"/>
      <c r="B14" s="157" t="s">
        <v>33</v>
      </c>
      <c r="C14" s="154" t="s">
        <v>556</v>
      </c>
      <c r="D14" s="378">
        <v>0</v>
      </c>
      <c r="E14" s="483"/>
      <c r="F14" s="378">
        <v>0</v>
      </c>
      <c r="G14" s="483"/>
      <c r="H14" s="378">
        <v>0</v>
      </c>
      <c r="I14" s="378">
        <v>0</v>
      </c>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row>
    <row r="15" spans="1:41">
      <c r="A15" s="258"/>
      <c r="B15" s="157" t="s">
        <v>30</v>
      </c>
      <c r="C15" s="154" t="s">
        <v>557</v>
      </c>
      <c r="D15" s="378">
        <v>1809.7162890299999</v>
      </c>
      <c r="E15" s="483"/>
      <c r="F15" s="378">
        <v>0</v>
      </c>
      <c r="G15" s="483"/>
      <c r="H15" s="378">
        <v>-0.451691253357</v>
      </c>
      <c r="I15" s="378">
        <v>0</v>
      </c>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row>
    <row r="16" spans="1:41">
      <c r="A16" s="258"/>
      <c r="B16" s="157" t="s">
        <v>31</v>
      </c>
      <c r="C16" s="154" t="s">
        <v>558</v>
      </c>
      <c r="D16" s="378">
        <v>0</v>
      </c>
      <c r="E16" s="483"/>
      <c r="F16" s="378">
        <v>0</v>
      </c>
      <c r="G16" s="483"/>
      <c r="H16" s="378">
        <v>0</v>
      </c>
      <c r="I16" s="378">
        <v>0</v>
      </c>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row>
    <row r="17" spans="1:41">
      <c r="A17" s="258"/>
      <c r="B17" s="157" t="s">
        <v>32</v>
      </c>
      <c r="C17" s="155" t="s">
        <v>559</v>
      </c>
      <c r="D17" s="378">
        <v>0</v>
      </c>
      <c r="E17" s="483"/>
      <c r="F17" s="378">
        <v>0</v>
      </c>
      <c r="G17" s="483"/>
      <c r="H17" s="378">
        <v>0</v>
      </c>
      <c r="I17" s="378">
        <v>0</v>
      </c>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row>
    <row r="18" spans="1:41">
      <c r="A18" s="258"/>
      <c r="B18" s="157" t="s">
        <v>154</v>
      </c>
      <c r="C18" s="261" t="s">
        <v>560</v>
      </c>
      <c r="D18" s="378">
        <v>526.30882510000004</v>
      </c>
      <c r="E18" s="483"/>
      <c r="F18" s="378">
        <v>0</v>
      </c>
      <c r="G18" s="483"/>
      <c r="H18" s="378">
        <v>-2.8507465488000001E-2</v>
      </c>
      <c r="I18" s="378">
        <v>0</v>
      </c>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row>
    <row r="19" spans="1:41">
      <c r="A19" s="258"/>
      <c r="B19" s="157" t="s">
        <v>34</v>
      </c>
      <c r="C19" s="155" t="s">
        <v>561</v>
      </c>
      <c r="D19" s="378">
        <v>164012.49890152999</v>
      </c>
      <c r="E19" s="492"/>
      <c r="F19" s="378">
        <v>39.90829265</v>
      </c>
      <c r="G19" s="483"/>
      <c r="H19" s="378">
        <v>-47.596808344082</v>
      </c>
      <c r="I19" s="378">
        <v>0</v>
      </c>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row>
    <row r="20" spans="1:41">
      <c r="A20" s="258"/>
      <c r="B20" s="157" t="s">
        <v>35</v>
      </c>
      <c r="C20" s="155" t="s">
        <v>562</v>
      </c>
      <c r="D20" s="378">
        <v>289.58892258999998</v>
      </c>
      <c r="E20" s="483"/>
      <c r="F20" s="378">
        <v>0</v>
      </c>
      <c r="G20" s="483"/>
      <c r="H20" s="378">
        <v>-6.4793681795999994E-2</v>
      </c>
      <c r="I20" s="378">
        <v>0</v>
      </c>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row>
    <row r="21" spans="1:41">
      <c r="A21" s="258"/>
      <c r="B21" s="157" t="s">
        <v>36</v>
      </c>
      <c r="C21" s="155" t="s">
        <v>563</v>
      </c>
      <c r="D21" s="378">
        <v>0</v>
      </c>
      <c r="E21" s="483"/>
      <c r="F21" s="378">
        <v>0</v>
      </c>
      <c r="G21" s="483"/>
      <c r="H21" s="378">
        <v>0</v>
      </c>
      <c r="I21" s="378">
        <v>0</v>
      </c>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row>
    <row r="22" spans="1:41" ht="30">
      <c r="A22" s="258"/>
      <c r="B22" s="157" t="s">
        <v>37</v>
      </c>
      <c r="C22" s="155" t="s">
        <v>564</v>
      </c>
      <c r="D22" s="378">
        <v>0</v>
      </c>
      <c r="E22" s="483"/>
      <c r="F22" s="378">
        <v>0</v>
      </c>
      <c r="G22" s="483"/>
      <c r="H22" s="378">
        <v>0</v>
      </c>
      <c r="I22" s="378">
        <v>0</v>
      </c>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row>
    <row r="23" spans="1:41">
      <c r="A23" s="258"/>
      <c r="B23" s="157" t="s">
        <v>38</v>
      </c>
      <c r="C23" s="155" t="s">
        <v>565</v>
      </c>
      <c r="D23" s="378">
        <v>0</v>
      </c>
      <c r="E23" s="483"/>
      <c r="F23" s="378">
        <v>0</v>
      </c>
      <c r="G23" s="483"/>
      <c r="H23" s="378">
        <v>0</v>
      </c>
      <c r="I23" s="378">
        <v>0</v>
      </c>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row>
    <row r="24" spans="1:41">
      <c r="A24" s="258"/>
      <c r="B24" s="157" t="s">
        <v>39</v>
      </c>
      <c r="C24" s="155" t="s">
        <v>566</v>
      </c>
      <c r="D24" s="378">
        <v>142.00885925</v>
      </c>
      <c r="E24" s="483"/>
      <c r="F24" s="378">
        <v>0</v>
      </c>
      <c r="G24" s="483"/>
      <c r="H24" s="378">
        <v>-5.2996092580000001E-3</v>
      </c>
      <c r="I24" s="378">
        <v>0</v>
      </c>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row>
    <row r="25" spans="1:41">
      <c r="A25" s="258"/>
      <c r="B25" s="157" t="s">
        <v>40</v>
      </c>
      <c r="C25" s="155" t="s">
        <v>567</v>
      </c>
      <c r="D25" s="378">
        <v>0</v>
      </c>
      <c r="E25" s="483"/>
      <c r="F25" s="378">
        <v>0</v>
      </c>
      <c r="G25" s="483"/>
      <c r="H25" s="378">
        <v>0</v>
      </c>
      <c r="I25" s="378">
        <v>0</v>
      </c>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row>
    <row r="26" spans="1:41">
      <c r="A26" s="258"/>
      <c r="B26" s="157" t="s">
        <v>41</v>
      </c>
      <c r="C26" s="155" t="s">
        <v>568</v>
      </c>
      <c r="D26" s="378">
        <v>5.6959999999999997E-3</v>
      </c>
      <c r="E26" s="483"/>
      <c r="F26" s="378">
        <v>0</v>
      </c>
      <c r="G26" s="483"/>
      <c r="H26" s="378">
        <v>-1.0999113E-5</v>
      </c>
      <c r="I26" s="378">
        <v>0</v>
      </c>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row>
    <row r="27" spans="1:41">
      <c r="A27" s="258"/>
      <c r="B27" s="158" t="s">
        <v>42</v>
      </c>
      <c r="C27" s="156" t="s">
        <v>1</v>
      </c>
      <c r="D27" s="378">
        <v>168153.70674356</v>
      </c>
      <c r="E27" s="483"/>
      <c r="F27" s="378">
        <v>39.90829265</v>
      </c>
      <c r="G27" s="483"/>
      <c r="H27" s="378">
        <v>-48.379202748156999</v>
      </c>
      <c r="I27" s="378">
        <v>0</v>
      </c>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row>
    <row r="28" spans="1:41">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row>
    <row r="29" spans="1:41">
      <c r="A29" s="8"/>
      <c r="B29" s="4" t="s">
        <v>1081</v>
      </c>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row>
    <row r="30" spans="1:41">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row>
    <row r="31" spans="1:41">
      <c r="A31" s="8"/>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row>
    <row r="32" spans="1:41">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row>
    <row r="33" spans="1:41">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row>
    <row r="34" spans="1:41">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row>
    <row r="35" spans="1:4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row>
    <row r="36" spans="1:41">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row>
    <row r="37" spans="1:41">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row>
    <row r="38" spans="1:41">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row>
    <row r="39" spans="1:41">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row>
    <row r="40" spans="1:41">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row>
    <row r="41" spans="1:41">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row>
    <row r="42" spans="1:41">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row>
    <row r="43" spans="1:41">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row>
    <row r="44" spans="1:41">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row>
    <row r="45" spans="1:4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row>
    <row r="46" spans="1:41">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row>
    <row r="47" spans="1:41">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row>
    <row r="48" spans="1:41">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row>
    <row r="49" spans="1:41">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row>
    <row r="50" spans="1:41">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row>
    <row r="51" spans="1:41">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row>
    <row r="52" spans="1:41">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row>
    <row r="53" spans="1:41">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row>
    <row r="54" spans="1:41">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row>
    <row r="55" spans="1:4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row>
    <row r="56" spans="1:4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row>
    <row r="57" spans="1:4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row>
    <row r="58" spans="1:4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row>
    <row r="59" spans="1:4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row>
    <row r="60" spans="1:4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row>
    <row r="61" spans="1:4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row>
    <row r="62" spans="1:4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row>
    <row r="63" spans="1:4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row>
    <row r="64" spans="1:4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row>
    <row r="65" spans="1:4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row>
    <row r="66" spans="1:4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row>
    <row r="67" spans="1:4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row>
    <row r="68" spans="1:4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row>
    <row r="69" spans="1:4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row>
    <row r="70" spans="1:4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row>
    <row r="71" spans="1:4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row>
    <row r="72" spans="1:4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row>
    <row r="73" spans="1:4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row>
    <row r="74" spans="1:4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row>
    <row r="75" spans="1:4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row>
  </sheetData>
  <mergeCells count="6">
    <mergeCell ref="D5:G5"/>
    <mergeCell ref="H5:H7"/>
    <mergeCell ref="I5:I7"/>
    <mergeCell ref="D6:D7"/>
    <mergeCell ref="E6:F6"/>
    <mergeCell ref="G6:G7"/>
  </mergeCells>
  <pageMargins left="0.70866141732283472" right="0.70866141732283472" top="0.74803149606299213" bottom="0.74803149606299213" header="0.31496062992125984" footer="0.31496062992125984"/>
  <pageSetup paperSize="9" scale="9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645A9-3A10-440E-BC55-9855CDBC9374}">
  <sheetPr codeName="Sheet21">
    <pageSetUpPr fitToPage="1"/>
  </sheetPr>
  <dimension ref="A1:AU145"/>
  <sheetViews>
    <sheetView topLeftCell="A8" zoomScaleNormal="100" workbookViewId="0">
      <selection activeCell="N17" sqref="N17"/>
    </sheetView>
  </sheetViews>
  <sheetFormatPr defaultColWidth="0" defaultRowHeight="15"/>
  <cols>
    <col min="1" max="1" width="8.85546875" style="8" customWidth="1"/>
    <col min="2" max="2" width="7.85546875" style="8" customWidth="1"/>
    <col min="3" max="3" width="59.28515625" style="8" customWidth="1"/>
    <col min="4" max="4" width="20.140625" style="8" customWidth="1"/>
    <col min="5" max="5" width="19.85546875" style="8" customWidth="1"/>
    <col min="6" max="6" width="19.42578125" style="8" customWidth="1"/>
    <col min="7" max="7" width="20.140625" style="8" customWidth="1"/>
    <col min="8" max="8" width="19.85546875" style="8" customWidth="1"/>
    <col min="9" max="9" width="15.5703125" style="8" customWidth="1"/>
    <col min="10" max="10" width="5.42578125" style="8" customWidth="1"/>
    <col min="11" max="11" width="14.42578125" style="8" bestFit="1" customWidth="1"/>
    <col min="12" max="12" width="5.42578125" style="8" customWidth="1"/>
    <col min="13" max="13" width="47.42578125" style="8" bestFit="1" customWidth="1"/>
    <col min="14" max="14" width="42.28515625" style="8" bestFit="1" customWidth="1"/>
    <col min="15" max="31" width="5.42578125" style="8" customWidth="1"/>
    <col min="32" max="42" width="0" style="8" hidden="1" customWidth="1"/>
    <col min="43" max="16384" width="8.85546875" style="8" hidden="1"/>
  </cols>
  <sheetData>
    <row r="1" spans="2:47" s="78" customFormat="1" ht="20.25" customHeight="1">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row>
    <row r="2" spans="2:47" s="78" customFormat="1" ht="21">
      <c r="B2" s="69" t="s">
        <v>663</v>
      </c>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row>
    <row r="3" spans="2:47" s="78" customFormat="1">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row>
    <row r="4" spans="2:47" s="78" customFormat="1">
      <c r="B4" s="100"/>
      <c r="C4" s="604" t="s">
        <v>439</v>
      </c>
      <c r="D4" s="603" t="s">
        <v>442</v>
      </c>
      <c r="E4" s="605"/>
      <c r="F4" s="602" t="s">
        <v>443</v>
      </c>
      <c r="G4" s="606"/>
      <c r="H4" s="602" t="s">
        <v>444</v>
      </c>
      <c r="I4" s="603"/>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row>
    <row r="5" spans="2:47" s="78" customFormat="1" ht="30">
      <c r="B5" s="263"/>
      <c r="C5" s="604"/>
      <c r="D5" s="95" t="s">
        <v>445</v>
      </c>
      <c r="E5" s="80" t="s">
        <v>155</v>
      </c>
      <c r="F5" s="95" t="s">
        <v>445</v>
      </c>
      <c r="G5" s="80" t="s">
        <v>155</v>
      </c>
      <c r="H5" s="97" t="s">
        <v>203</v>
      </c>
      <c r="I5" s="97" t="s">
        <v>446</v>
      </c>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row>
    <row r="6" spans="2:47" s="78" customFormat="1">
      <c r="B6" s="263"/>
      <c r="C6" s="604"/>
      <c r="D6" s="89" t="s">
        <v>3</v>
      </c>
      <c r="E6" s="98" t="s">
        <v>4</v>
      </c>
      <c r="F6" s="98" t="s">
        <v>5</v>
      </c>
      <c r="G6" s="98" t="s">
        <v>6</v>
      </c>
      <c r="H6" s="98" t="s">
        <v>7</v>
      </c>
      <c r="I6" s="98" t="s">
        <v>8</v>
      </c>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row>
    <row r="7" spans="2:47" s="78" customFormat="1">
      <c r="B7" s="81">
        <v>1</v>
      </c>
      <c r="C7" s="99" t="s">
        <v>111</v>
      </c>
      <c r="D7" s="378">
        <v>2085.684084</v>
      </c>
      <c r="E7" s="378">
        <v>0</v>
      </c>
      <c r="F7" s="378">
        <v>2085.684084</v>
      </c>
      <c r="G7" s="378">
        <v>0</v>
      </c>
      <c r="H7" s="378">
        <v>0</v>
      </c>
      <c r="I7" s="378">
        <v>0</v>
      </c>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row>
    <row r="8" spans="2:47" s="78" customFormat="1">
      <c r="B8" s="81">
        <v>2</v>
      </c>
      <c r="C8" s="44" t="s">
        <v>1004</v>
      </c>
      <c r="D8" s="378">
        <v>38795.566913956412</v>
      </c>
      <c r="E8" s="378">
        <v>0</v>
      </c>
      <c r="F8" s="378">
        <v>39005.583796956416</v>
      </c>
      <c r="G8" s="378">
        <v>0</v>
      </c>
      <c r="H8" s="378">
        <v>0</v>
      </c>
      <c r="I8" s="378">
        <v>0</v>
      </c>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row>
    <row r="9" spans="2:47" s="78" customFormat="1">
      <c r="B9" s="81" t="s">
        <v>1005</v>
      </c>
      <c r="C9" s="44" t="s">
        <v>1006</v>
      </c>
      <c r="D9" s="378">
        <v>38795.566913956412</v>
      </c>
      <c r="E9" s="378">
        <v>0</v>
      </c>
      <c r="F9" s="378">
        <v>39005.583796956416</v>
      </c>
      <c r="G9" s="378">
        <v>0</v>
      </c>
      <c r="H9" s="378">
        <v>0</v>
      </c>
      <c r="I9" s="378">
        <v>0</v>
      </c>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row>
    <row r="10" spans="2:47" s="78" customFormat="1">
      <c r="B10" s="81" t="s">
        <v>1007</v>
      </c>
      <c r="C10" s="44" t="s">
        <v>1008</v>
      </c>
      <c r="D10" s="378">
        <v>0</v>
      </c>
      <c r="E10" s="378">
        <v>0</v>
      </c>
      <c r="F10" s="378">
        <v>0</v>
      </c>
      <c r="G10" s="378">
        <v>0</v>
      </c>
      <c r="H10" s="378">
        <v>0</v>
      </c>
      <c r="I10" s="378">
        <v>0</v>
      </c>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row>
    <row r="11" spans="2:47" s="78" customFormat="1">
      <c r="B11" s="81">
        <v>3</v>
      </c>
      <c r="C11" s="44" t="s">
        <v>60</v>
      </c>
      <c r="D11" s="378">
        <v>1973.4200290000001</v>
      </c>
      <c r="E11" s="378">
        <v>0</v>
      </c>
      <c r="F11" s="378">
        <v>1973.4200290000001</v>
      </c>
      <c r="G11" s="378">
        <v>0</v>
      </c>
      <c r="H11" s="378">
        <v>0</v>
      </c>
      <c r="I11" s="378">
        <v>0</v>
      </c>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row>
    <row r="12" spans="2:47" s="78" customFormat="1">
      <c r="B12" s="81" t="s">
        <v>1009</v>
      </c>
      <c r="C12" s="44" t="s">
        <v>153</v>
      </c>
      <c r="D12" s="378">
        <v>6027.3667820000001</v>
      </c>
      <c r="E12" s="378">
        <v>0</v>
      </c>
      <c r="F12" s="378">
        <v>6027.3667820000001</v>
      </c>
      <c r="G12" s="378">
        <v>0</v>
      </c>
      <c r="H12" s="378">
        <v>0</v>
      </c>
      <c r="I12" s="378">
        <v>0</v>
      </c>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row>
    <row r="13" spans="2:47" s="78" customFormat="1">
      <c r="B13" s="81">
        <v>4</v>
      </c>
      <c r="C13" s="360" t="s">
        <v>2</v>
      </c>
      <c r="D13" s="378">
        <v>7.2960000009999998E-2</v>
      </c>
      <c r="E13" s="378">
        <v>0</v>
      </c>
      <c r="F13" s="378">
        <v>7.2960000009999998E-2</v>
      </c>
      <c r="G13" s="378">
        <v>0</v>
      </c>
      <c r="H13" s="378">
        <v>1.4592709622149999E-2</v>
      </c>
      <c r="I13" s="514">
        <f>0.20000972615337*100</f>
        <v>20.000972615337002</v>
      </c>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row>
    <row r="14" spans="2:47" s="78" customFormat="1">
      <c r="B14" s="81">
        <v>5</v>
      </c>
      <c r="C14" s="360" t="s">
        <v>63</v>
      </c>
      <c r="D14" s="378">
        <v>66179.818052550909</v>
      </c>
      <c r="E14" s="378">
        <v>0</v>
      </c>
      <c r="F14" s="378">
        <v>66179.818052550909</v>
      </c>
      <c r="G14" s="378">
        <v>0</v>
      </c>
      <c r="H14" s="378">
        <v>6617.9818052550918</v>
      </c>
      <c r="I14" s="514">
        <f>0.1*100</f>
        <v>10</v>
      </c>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row>
    <row r="15" spans="2:47" s="78" customFormat="1">
      <c r="B15" s="81">
        <v>6</v>
      </c>
      <c r="C15" s="360" t="s">
        <v>61</v>
      </c>
      <c r="D15" s="378">
        <v>0</v>
      </c>
      <c r="E15" s="378">
        <v>0</v>
      </c>
      <c r="F15" s="378">
        <v>0</v>
      </c>
      <c r="G15" s="378">
        <v>0</v>
      </c>
      <c r="H15" s="378">
        <v>0</v>
      </c>
      <c r="I15" s="378">
        <v>0</v>
      </c>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row>
    <row r="16" spans="2:47" s="78" customFormat="1">
      <c r="B16" s="81">
        <v>6.1</v>
      </c>
      <c r="C16" s="360" t="s">
        <v>1010</v>
      </c>
      <c r="D16" s="378">
        <v>0</v>
      </c>
      <c r="E16" s="378">
        <v>0</v>
      </c>
      <c r="F16" s="378">
        <v>0</v>
      </c>
      <c r="G16" s="378">
        <v>0</v>
      </c>
      <c r="H16" s="378">
        <v>0</v>
      </c>
      <c r="I16" s="378">
        <v>0</v>
      </c>
      <c r="J16" s="8"/>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row>
    <row r="17" spans="1:47" s="78" customFormat="1">
      <c r="B17" s="81">
        <v>7</v>
      </c>
      <c r="C17" s="360" t="s">
        <v>1011</v>
      </c>
      <c r="D17" s="378">
        <v>107.828292</v>
      </c>
      <c r="E17" s="378">
        <v>0</v>
      </c>
      <c r="F17" s="378">
        <v>107.828292</v>
      </c>
      <c r="G17" s="378">
        <v>0</v>
      </c>
      <c r="H17" s="378">
        <v>107.828292</v>
      </c>
      <c r="I17" s="514">
        <f>1*100</f>
        <v>100</v>
      </c>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row>
    <row r="18" spans="1:47" s="78" customFormat="1">
      <c r="B18" s="81" t="s">
        <v>919</v>
      </c>
      <c r="C18" s="360" t="s">
        <v>1012</v>
      </c>
      <c r="D18" s="378">
        <v>0</v>
      </c>
      <c r="E18" s="378">
        <v>0</v>
      </c>
      <c r="F18" s="378">
        <v>0</v>
      </c>
      <c r="G18" s="378">
        <v>0</v>
      </c>
      <c r="H18" s="378">
        <v>0</v>
      </c>
      <c r="I18" s="378">
        <v>0</v>
      </c>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row>
    <row r="19" spans="1:47" s="78" customFormat="1">
      <c r="B19" s="81" t="s">
        <v>921</v>
      </c>
      <c r="C19" s="360" t="s">
        <v>1013</v>
      </c>
      <c r="D19" s="378">
        <v>107.828292</v>
      </c>
      <c r="E19" s="378">
        <v>0</v>
      </c>
      <c r="F19" s="378">
        <v>107.828292</v>
      </c>
      <c r="G19" s="378">
        <v>0</v>
      </c>
      <c r="H19" s="378">
        <v>107.828292</v>
      </c>
      <c r="I19" s="514">
        <f>1*100</f>
        <v>100</v>
      </c>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row>
    <row r="20" spans="1:47" s="78" customFormat="1">
      <c r="B20" s="81">
        <v>8</v>
      </c>
      <c r="C20" s="360" t="s">
        <v>0</v>
      </c>
      <c r="D20" s="378">
        <v>2649.8257633180879</v>
      </c>
      <c r="E20" s="378">
        <v>1717.2467180133049</v>
      </c>
      <c r="F20" s="378">
        <v>2649.8257633180879</v>
      </c>
      <c r="G20" s="378">
        <v>1250.381143216016</v>
      </c>
      <c r="H20" s="378">
        <v>2931.4242441111178</v>
      </c>
      <c r="I20" s="514">
        <f>0.751607367086099*100</f>
        <v>75.160736708609903</v>
      </c>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row>
    <row r="21" spans="1:47" s="78" customFormat="1" ht="30">
      <c r="B21" s="81">
        <v>9</v>
      </c>
      <c r="C21" s="360" t="s">
        <v>1014</v>
      </c>
      <c r="D21" s="378">
        <v>0</v>
      </c>
      <c r="E21" s="378">
        <v>0</v>
      </c>
      <c r="F21" s="378">
        <v>0</v>
      </c>
      <c r="G21" s="378">
        <v>0</v>
      </c>
      <c r="H21" s="378">
        <v>0</v>
      </c>
      <c r="I21" s="379">
        <v>0</v>
      </c>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row>
    <row r="22" spans="1:47" s="78" customFormat="1" ht="30">
      <c r="B22" s="81">
        <v>9.1</v>
      </c>
      <c r="C22" s="360" t="s">
        <v>1015</v>
      </c>
      <c r="D22" s="378">
        <v>0</v>
      </c>
      <c r="E22" s="378">
        <v>0</v>
      </c>
      <c r="F22" s="378">
        <v>0</v>
      </c>
      <c r="G22" s="378">
        <v>0</v>
      </c>
      <c r="H22" s="378">
        <v>0</v>
      </c>
      <c r="I22" s="379">
        <v>0</v>
      </c>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row>
    <row r="23" spans="1:47" s="78" customFormat="1" ht="30">
      <c r="B23" s="81">
        <v>9.1999999999999993</v>
      </c>
      <c r="C23" s="360" t="s">
        <v>1016</v>
      </c>
      <c r="D23" s="378">
        <v>0</v>
      </c>
      <c r="E23" s="378">
        <v>0</v>
      </c>
      <c r="F23" s="378">
        <v>0</v>
      </c>
      <c r="G23" s="378">
        <v>0</v>
      </c>
      <c r="H23" s="378">
        <v>0</v>
      </c>
      <c r="I23" s="379">
        <v>0</v>
      </c>
      <c r="J23" s="8"/>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row>
    <row r="24" spans="1:47" s="78" customFormat="1" ht="30">
      <c r="B24" s="81">
        <v>9.3000000000000007</v>
      </c>
      <c r="C24" s="360" t="s">
        <v>1017</v>
      </c>
      <c r="D24" s="378">
        <v>0</v>
      </c>
      <c r="E24" s="378">
        <v>0</v>
      </c>
      <c r="F24" s="378">
        <v>0</v>
      </c>
      <c r="G24" s="378">
        <v>0</v>
      </c>
      <c r="H24" s="378">
        <v>0</v>
      </c>
      <c r="I24" s="379">
        <v>0</v>
      </c>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row>
    <row r="25" spans="1:47" s="78" customFormat="1" ht="30">
      <c r="B25" s="81">
        <v>9.4</v>
      </c>
      <c r="C25" s="44" t="s">
        <v>1018</v>
      </c>
      <c r="D25" s="378">
        <v>0</v>
      </c>
      <c r="E25" s="378">
        <v>0</v>
      </c>
      <c r="F25" s="378">
        <v>0</v>
      </c>
      <c r="G25" s="378">
        <v>0</v>
      </c>
      <c r="H25" s="378">
        <v>0</v>
      </c>
      <c r="I25" s="379">
        <v>0</v>
      </c>
      <c r="J25" s="8"/>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row>
    <row r="26" spans="1:47" s="78" customFormat="1">
      <c r="B26" s="81">
        <v>9.5</v>
      </c>
      <c r="C26" s="44" t="s">
        <v>1019</v>
      </c>
      <c r="D26" s="378">
        <v>0</v>
      </c>
      <c r="E26" s="378">
        <v>0</v>
      </c>
      <c r="F26" s="378">
        <v>0</v>
      </c>
      <c r="G26" s="378">
        <v>0</v>
      </c>
      <c r="H26" s="378">
        <v>0</v>
      </c>
      <c r="I26" s="379">
        <v>0</v>
      </c>
      <c r="J26" s="8"/>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row>
    <row r="27" spans="1:47" s="78" customFormat="1">
      <c r="B27" s="81">
        <v>10</v>
      </c>
      <c r="C27" s="44" t="s">
        <v>62</v>
      </c>
      <c r="D27" s="378">
        <v>8.8810781109849994</v>
      </c>
      <c r="E27" s="378">
        <v>0</v>
      </c>
      <c r="F27" s="378">
        <v>8.8810781109849994</v>
      </c>
      <c r="G27" s="378">
        <v>0</v>
      </c>
      <c r="H27" s="378">
        <v>9.0190265862450012</v>
      </c>
      <c r="I27" s="515">
        <f>1.01553285237852*100</f>
        <v>101.55328523785201</v>
      </c>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row>
    <row r="28" spans="1:47" s="78" customFormat="1" ht="30">
      <c r="B28" s="81" t="s">
        <v>297</v>
      </c>
      <c r="C28" s="44" t="s">
        <v>1020</v>
      </c>
      <c r="D28" s="378">
        <v>62.083702000000002</v>
      </c>
      <c r="E28" s="378">
        <v>0</v>
      </c>
      <c r="F28" s="378">
        <v>62.083702000000002</v>
      </c>
      <c r="G28" s="378">
        <v>0</v>
      </c>
      <c r="H28" s="378">
        <v>12.4167404</v>
      </c>
      <c r="I28" s="515">
        <f>0.2*100</f>
        <v>20</v>
      </c>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row>
    <row r="29" spans="1:47" s="78" customFormat="1">
      <c r="B29" s="81" t="s">
        <v>844</v>
      </c>
      <c r="C29" s="44" t="s">
        <v>922</v>
      </c>
      <c r="D29" s="378">
        <v>0</v>
      </c>
      <c r="E29" s="378">
        <v>0</v>
      </c>
      <c r="F29" s="378">
        <v>0</v>
      </c>
      <c r="G29" s="378">
        <v>0</v>
      </c>
      <c r="H29" s="378">
        <v>0</v>
      </c>
      <c r="I29" s="379">
        <v>0</v>
      </c>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row>
    <row r="30" spans="1:47" s="78" customFormat="1">
      <c r="B30" s="81" t="s">
        <v>1021</v>
      </c>
      <c r="C30" s="44" t="s">
        <v>65</v>
      </c>
      <c r="D30" s="378">
        <v>1304.9442469395349</v>
      </c>
      <c r="E30" s="378">
        <v>10</v>
      </c>
      <c r="F30" s="378">
        <v>1304.9442469395349</v>
      </c>
      <c r="G30" s="378">
        <v>4</v>
      </c>
      <c r="H30" s="378">
        <v>882.79453493953497</v>
      </c>
      <c r="I30" s="515">
        <f>0.674432495504382*100</f>
        <v>67.443249550438196</v>
      </c>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row>
    <row r="31" spans="1:47" s="78" customFormat="1">
      <c r="B31" s="82">
        <v>12</v>
      </c>
      <c r="C31" s="105" t="s">
        <v>441</v>
      </c>
      <c r="D31" s="378">
        <v>119195.4919038759</v>
      </c>
      <c r="E31" s="378">
        <v>1727.2467180133049</v>
      </c>
      <c r="F31" s="378">
        <v>119405.5087868759</v>
      </c>
      <c r="G31" s="378">
        <v>1254.381143216016</v>
      </c>
      <c r="H31" s="378">
        <v>10561.479236001609</v>
      </c>
      <c r="I31" s="515">
        <f>0.0875309868268629*100</f>
        <v>8.7530986826862911</v>
      </c>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row>
    <row r="32" spans="1:47" s="78" customFormat="1">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row>
    <row r="33" spans="1:47" s="77" customFormat="1" ht="15" customHeight="1">
      <c r="A33" s="8"/>
      <c r="B33" s="4" t="s">
        <v>1083</v>
      </c>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row>
    <row r="34" spans="1:47" s="77" customFormat="1">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row>
    <row r="35" spans="1:47" s="77" customFormat="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row>
    <row r="36" spans="1:47" s="77" customFormat="1">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row>
    <row r="37" spans="1:47" s="77" customFormat="1">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row>
    <row r="38" spans="1:47" s="77" customFormat="1">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row>
    <row r="39" spans="1:47" s="77" customFormat="1">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row>
    <row r="40" spans="1:47" s="77" customFormat="1">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row>
    <row r="41" spans="1:47" s="77" customFormat="1">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row>
    <row r="42" spans="1:47" s="77" customFormat="1">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row>
    <row r="43" spans="1:47" s="77" customFormat="1">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row>
    <row r="44" spans="1:47" s="77" customFormat="1">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row>
    <row r="45" spans="1:47" s="77" customFormat="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row>
    <row r="46" spans="1:47" s="77" customFormat="1">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row>
    <row r="47" spans="1:47" s="77" customFormat="1">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row>
    <row r="48" spans="1:47" s="77" customFormat="1">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row>
    <row r="49" spans="1:47" s="77" customFormat="1">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row>
    <row r="50" spans="1:47" s="77" customFormat="1">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row>
    <row r="51" spans="1:47" s="77" customFormat="1">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row>
    <row r="52" spans="1:47" s="77" customFormat="1">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row>
    <row r="53" spans="1:47" s="77" customFormat="1">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row>
    <row r="54" spans="1:47" s="77" customFormat="1" ht="15.75" customHeight="1">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row>
    <row r="55" spans="1:47" s="77" customFormat="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row>
    <row r="56" spans="1:47" s="77" customFormat="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row>
    <row r="57" spans="1:47" s="77" customFormat="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row>
    <row r="58" spans="1:47" s="77" customFormat="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row>
    <row r="59" spans="1:47" s="77" customForma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row>
    <row r="60" spans="1:47" s="77" customFormat="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row>
    <row r="61" spans="1:47" s="77" customFormat="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row>
    <row r="62" spans="1:47" s="77" customForma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row>
    <row r="63" spans="1:47" s="77" customForma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row>
    <row r="64" spans="1:47" s="77" customForma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row>
    <row r="65" spans="1:47" s="77" customForma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row>
    <row r="66" spans="1:47" s="77" customForma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row>
    <row r="67" spans="1:47" s="77" customForma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row>
    <row r="68" spans="1:47" s="77" customForma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row>
    <row r="69" spans="1:47" s="77" customForma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row>
    <row r="70" spans="1:47" s="77" customForma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row>
    <row r="71" spans="1:47" s="77" customForma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row>
    <row r="72" spans="1:47" s="77" customForma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row>
    <row r="73" spans="1:47" s="77" customForma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row>
    <row r="74" spans="1:47" s="77" customForma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row>
    <row r="75" spans="1:47" s="77" customForma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row>
    <row r="77" spans="1:47" s="77" customForma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row>
    <row r="78" spans="1:47" s="77" customForma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row>
    <row r="79" spans="1:47" s="77" customForma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row>
    <row r="80" spans="1:47" s="77" customForma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row>
    <row r="81" spans="1:47" s="77" customForma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row>
    <row r="82" spans="1:47" s="77" customForma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row>
    <row r="83" spans="1:47" s="77" customForma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row>
    <row r="84" spans="1:47" s="77" customForma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row>
    <row r="85" spans="1:47" s="77" customForma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row>
    <row r="86" spans="1:47" s="77" customForma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row>
    <row r="87" spans="1:47" s="77" customForma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row>
    <row r="88" spans="1:47" s="77" customForma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row>
    <row r="89" spans="1:47" s="77" customForma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row>
    <row r="90" spans="1:47" s="77" customForma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row>
    <row r="91" spans="1:47" s="77" customForma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row>
    <row r="92" spans="1:47" s="77" customForma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row>
    <row r="93" spans="1:47" s="77" customForma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row>
    <row r="94" spans="1:47" s="77" customForma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row>
    <row r="95" spans="1:47" s="77" customForma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row>
    <row r="96" spans="1:47" s="77" customForma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row>
    <row r="97" spans="1:47" s="77" customForma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row>
    <row r="98" spans="1:47" s="77" customForma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row>
    <row r="99" spans="1:47" s="77" customForma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row>
    <row r="100" spans="1:47" s="77" customForma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row>
    <row r="101" spans="1:47" s="77" customForma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row>
    <row r="102" spans="1:47" s="77" customForma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row>
    <row r="103" spans="1:47" s="77" customForma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row>
    <row r="104" spans="1:47" s="77" customForma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row>
    <row r="105" spans="1:47" s="77" customForma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row>
    <row r="106" spans="1:47" s="77" customForma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row>
    <row r="107" spans="1:47" s="77" customForma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row>
    <row r="108" spans="1:47" s="77" customForma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row>
    <row r="109" spans="1:47" s="77" customForma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row>
    <row r="110" spans="1:47" s="77" customForma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row>
    <row r="111" spans="1:47" s="77" customForma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row>
    <row r="112" spans="1:47" s="77" customForma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row>
    <row r="113" spans="1:47" s="77" customForma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row>
    <row r="114" spans="1:47" s="77" customForma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row>
    <row r="115" spans="1:47" s="77" customForma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row>
    <row r="116" spans="1:47" s="77" customForma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row>
    <row r="117" spans="1:47" s="77" customForma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row>
    <row r="118" spans="1:47" s="77" customForma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row>
    <row r="119" spans="1:47" s="77" customForma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row>
    <row r="120" spans="1:47" s="77" customForma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row>
    <row r="121" spans="1:47" s="77" customForma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row>
    <row r="122" spans="1:47" s="77" customForma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row>
    <row r="123" spans="1:47" s="77" customForma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row>
    <row r="124" spans="1:47" s="77" customForma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row>
    <row r="125" spans="1:47" s="77" customForma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row>
    <row r="126" spans="1:47" s="77" customForma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row>
    <row r="127" spans="1:47" s="77" customForma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row>
    <row r="128" spans="1:47" s="77" customForma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row>
    <row r="129" spans="1:47" s="77" customForma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row>
    <row r="130" spans="1:47" s="77" customForma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row>
    <row r="131" spans="1:47" s="77" customForma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row>
    <row r="132" spans="1:47" s="77" customForma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row>
    <row r="133" spans="1:47" s="77" customForma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row>
    <row r="134" spans="1:47" s="77" customForma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row>
    <row r="135" spans="1:47" s="77" customForma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row>
    <row r="136" spans="1:47" s="77" customForma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row>
    <row r="137" spans="1:47" s="77" customForma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row>
    <row r="138" spans="1:47" s="77" customForma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row>
    <row r="139" spans="1:47" s="77" customForma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row>
    <row r="140" spans="1:47" s="77" customForma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row>
    <row r="141" spans="1:47" s="77" customForma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row>
    <row r="142" spans="1:47" s="77" customForma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row>
    <row r="143" spans="1:47" s="77" customForma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row>
    <row r="144" spans="1:47" s="77" customForma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row>
    <row r="145" spans="1:47" s="77" customForma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row>
  </sheetData>
  <mergeCells count="4">
    <mergeCell ref="H4:I4"/>
    <mergeCell ref="C4:C6"/>
    <mergeCell ref="D4:E4"/>
    <mergeCell ref="F4:G4"/>
  </mergeCells>
  <pageMargins left="0.70866141732283472" right="0.70866141732283472" top="0.74803149606299213" bottom="0.74803149606299213" header="0.31496062992125984" footer="0.31496062992125984"/>
  <pageSetup paperSize="9"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EE9CC-53EF-4901-8B8B-FF228C6FBA2D}">
  <sheetPr codeName="Sheet13">
    <pageSetUpPr fitToPage="1"/>
  </sheetPr>
  <dimension ref="A1:I66"/>
  <sheetViews>
    <sheetView showGridLines="0" tabSelected="1" topLeftCell="A36" zoomScaleNormal="100" zoomScalePageLayoutView="80" workbookViewId="0">
      <selection activeCell="C73" sqref="C73"/>
    </sheetView>
  </sheetViews>
  <sheetFormatPr defaultColWidth="8.7109375" defaultRowHeight="15"/>
  <cols>
    <col min="1" max="1" width="7.5703125" customWidth="1"/>
    <col min="2" max="2" width="7.140625" bestFit="1" customWidth="1"/>
    <col min="3" max="3" width="61" bestFit="1" customWidth="1"/>
    <col min="4" max="8" width="15" style="8" bestFit="1" customWidth="1"/>
    <col min="10" max="10" width="61" bestFit="1" customWidth="1"/>
    <col min="11" max="11" width="14.42578125" customWidth="1"/>
    <col min="12" max="12" width="12.7109375" customWidth="1"/>
    <col min="13" max="13" width="11.28515625" customWidth="1"/>
    <col min="14" max="14" width="11.7109375" customWidth="1"/>
    <col min="15" max="15" width="10.85546875" customWidth="1"/>
    <col min="16" max="16" width="5.140625" bestFit="1" customWidth="1"/>
    <col min="17" max="17" width="7.85546875" bestFit="1" customWidth="1"/>
    <col min="18" max="18" width="64" bestFit="1" customWidth="1"/>
    <col min="19" max="19" width="16" bestFit="1" customWidth="1"/>
    <col min="20" max="23" width="9.7109375" bestFit="1" customWidth="1"/>
    <col min="24" max="24" width="14.42578125" bestFit="1" customWidth="1"/>
    <col min="25" max="25" width="17.5703125" bestFit="1" customWidth="1"/>
    <col min="26" max="26" width="47.7109375" customWidth="1"/>
  </cols>
  <sheetData>
    <row r="1" spans="1:9" ht="24.75" customHeight="1">
      <c r="A1" s="1"/>
      <c r="B1" s="1"/>
      <c r="C1" s="1"/>
      <c r="I1" s="1"/>
    </row>
    <row r="2" spans="1:9" ht="21">
      <c r="A2" s="1"/>
      <c r="B2" s="66" t="s">
        <v>572</v>
      </c>
      <c r="C2" s="1"/>
      <c r="I2" s="1"/>
    </row>
    <row r="3" spans="1:9">
      <c r="A3" s="2"/>
      <c r="B3" s="2"/>
      <c r="C3" s="184"/>
      <c r="D3" s="186"/>
      <c r="I3" s="1"/>
    </row>
    <row r="4" spans="1:9">
      <c r="A4" s="2"/>
      <c r="B4" s="216"/>
      <c r="C4" s="217"/>
      <c r="D4" s="9" t="s">
        <v>3</v>
      </c>
      <c r="E4" s="9" t="s">
        <v>4</v>
      </c>
      <c r="F4" s="9" t="s">
        <v>5</v>
      </c>
      <c r="G4" s="9" t="s">
        <v>6</v>
      </c>
      <c r="H4" s="9" t="s">
        <v>7</v>
      </c>
      <c r="I4" s="1"/>
    </row>
    <row r="5" spans="1:9">
      <c r="A5" s="2"/>
      <c r="B5" s="218"/>
      <c r="C5" s="219"/>
      <c r="D5" s="298" t="s">
        <v>1144</v>
      </c>
      <c r="E5" s="298" t="s">
        <v>849</v>
      </c>
      <c r="F5" s="298" t="s">
        <v>850</v>
      </c>
      <c r="G5" s="298" t="s">
        <v>874</v>
      </c>
      <c r="H5" s="298" t="s">
        <v>875</v>
      </c>
      <c r="I5" s="1"/>
    </row>
    <row r="6" spans="1:9" s="385" customFormat="1">
      <c r="A6" s="8"/>
      <c r="B6" s="202"/>
      <c r="C6" s="543" t="s">
        <v>278</v>
      </c>
      <c r="D6" s="544"/>
      <c r="E6" s="544"/>
      <c r="F6" s="544"/>
      <c r="G6" s="544"/>
      <c r="H6" s="545"/>
    </row>
    <row r="7" spans="1:9" s="385" customFormat="1">
      <c r="A7" s="8"/>
      <c r="B7" s="81">
        <v>1</v>
      </c>
      <c r="C7" s="19" t="s">
        <v>279</v>
      </c>
      <c r="D7" s="378">
        <v>22381</v>
      </c>
      <c r="E7" s="378">
        <v>22089.969490248193</v>
      </c>
      <c r="F7" s="378">
        <v>21848.680699096811</v>
      </c>
      <c r="G7" s="378">
        <v>21416.761721631803</v>
      </c>
      <c r="H7" s="378">
        <v>21192.940473946783</v>
      </c>
    </row>
    <row r="8" spans="1:9" s="385" customFormat="1">
      <c r="A8" s="8"/>
      <c r="B8" s="81">
        <v>2</v>
      </c>
      <c r="C8" s="19" t="s">
        <v>280</v>
      </c>
      <c r="D8" s="378">
        <v>29381</v>
      </c>
      <c r="E8" s="378">
        <v>27789.969490248193</v>
      </c>
      <c r="F8" s="378">
        <v>27548.680699096811</v>
      </c>
      <c r="G8" s="378">
        <v>27516.761721631803</v>
      </c>
      <c r="H8" s="378">
        <v>27292.940473946783</v>
      </c>
    </row>
    <row r="9" spans="1:9" s="385" customFormat="1">
      <c r="A9" s="8"/>
      <c r="B9" s="81">
        <v>3</v>
      </c>
      <c r="C9" s="19" t="s">
        <v>281</v>
      </c>
      <c r="D9" s="378">
        <v>31388</v>
      </c>
      <c r="E9" s="378">
        <v>29798.10005433976</v>
      </c>
      <c r="F9" s="378">
        <v>29556.81953800454</v>
      </c>
      <c r="G9" s="378">
        <v>29533.8237867518</v>
      </c>
      <c r="H9" s="378">
        <v>29312.126473196771</v>
      </c>
    </row>
    <row r="10" spans="1:9" s="385" customFormat="1">
      <c r="A10" s="8"/>
      <c r="B10" s="82"/>
      <c r="C10" s="543" t="s">
        <v>282</v>
      </c>
      <c r="D10" s="546"/>
      <c r="E10" s="546"/>
      <c r="F10" s="546"/>
      <c r="G10" s="546"/>
      <c r="H10" s="547"/>
    </row>
    <row r="11" spans="1:9" s="385" customFormat="1">
      <c r="A11" s="8"/>
      <c r="B11" s="81">
        <v>4</v>
      </c>
      <c r="C11" s="370" t="s">
        <v>493</v>
      </c>
      <c r="D11" s="378">
        <v>150856</v>
      </c>
      <c r="E11" s="378">
        <v>152135.31179737768</v>
      </c>
      <c r="F11" s="378">
        <v>151266.54788609219</v>
      </c>
      <c r="G11" s="378">
        <v>168888.79051436781</v>
      </c>
      <c r="H11" s="378">
        <v>171486.10832445137</v>
      </c>
    </row>
    <row r="12" spans="1:9" s="385" customFormat="1">
      <c r="A12" s="8"/>
      <c r="B12" s="81" t="s">
        <v>867</v>
      </c>
      <c r="C12" s="299" t="s">
        <v>868</v>
      </c>
      <c r="D12" s="378">
        <v>150856</v>
      </c>
      <c r="E12" s="378">
        <v>152135.31179737768</v>
      </c>
      <c r="F12" s="378">
        <v>151266.54788609219</v>
      </c>
      <c r="G12" s="380" t="s">
        <v>851</v>
      </c>
      <c r="H12" s="380" t="s">
        <v>851</v>
      </c>
    </row>
    <row r="13" spans="1:9" s="385" customFormat="1">
      <c r="A13" s="8"/>
      <c r="B13" s="82"/>
      <c r="C13" s="543" t="s">
        <v>494</v>
      </c>
      <c r="D13" s="548"/>
      <c r="E13" s="548"/>
      <c r="F13" s="548"/>
      <c r="G13" s="548"/>
      <c r="H13" s="549"/>
    </row>
    <row r="14" spans="1:9" s="385" customFormat="1">
      <c r="A14" s="8"/>
      <c r="B14" s="81">
        <v>5</v>
      </c>
      <c r="C14" s="371" t="s">
        <v>1063</v>
      </c>
      <c r="D14" s="517">
        <v>14.8</v>
      </c>
      <c r="E14" s="517">
        <v>14.519948872664651</v>
      </c>
      <c r="F14" s="517">
        <v>14.443800000000001</v>
      </c>
      <c r="G14" s="517">
        <v>12.681000000000001</v>
      </c>
      <c r="H14" s="517">
        <v>12.3584</v>
      </c>
    </row>
    <row r="15" spans="1:9" s="385" customFormat="1">
      <c r="A15" s="8"/>
      <c r="B15" s="81" t="s">
        <v>869</v>
      </c>
      <c r="C15" s="300" t="s">
        <v>871</v>
      </c>
      <c r="D15" s="517">
        <v>14.8</v>
      </c>
      <c r="E15" s="517">
        <v>14.519948872664651</v>
      </c>
      <c r="F15" s="517">
        <v>14.443800000000001</v>
      </c>
      <c r="G15" s="517" t="s">
        <v>851</v>
      </c>
      <c r="H15" s="517" t="s">
        <v>851</v>
      </c>
    </row>
    <row r="16" spans="1:9" s="385" customFormat="1">
      <c r="A16" s="8"/>
      <c r="B16" s="81">
        <v>6</v>
      </c>
      <c r="C16" s="371" t="s">
        <v>283</v>
      </c>
      <c r="D16" s="517">
        <v>19.5</v>
      </c>
      <c r="E16" s="517">
        <v>18.266613557318252</v>
      </c>
      <c r="F16" s="517">
        <v>18.212</v>
      </c>
      <c r="G16" s="517">
        <v>16.2928</v>
      </c>
      <c r="H16" s="517">
        <v>15.9155</v>
      </c>
    </row>
    <row r="17" spans="1:8" s="385" customFormat="1">
      <c r="A17" s="8"/>
      <c r="B17" s="81" t="s">
        <v>870</v>
      </c>
      <c r="C17" s="300" t="s">
        <v>872</v>
      </c>
      <c r="D17" s="517">
        <v>19.5</v>
      </c>
      <c r="E17" s="517">
        <v>18.266613557318252</v>
      </c>
      <c r="F17" s="517">
        <v>18.212</v>
      </c>
      <c r="G17" s="517" t="s">
        <v>851</v>
      </c>
      <c r="H17" s="517" t="s">
        <v>851</v>
      </c>
    </row>
    <row r="18" spans="1:8" s="385" customFormat="1">
      <c r="A18" s="8"/>
      <c r="B18" s="81">
        <v>7</v>
      </c>
      <c r="C18" s="371" t="s">
        <v>284</v>
      </c>
      <c r="D18" s="517">
        <v>20.8</v>
      </c>
      <c r="E18" s="517">
        <v>19.586577042696398</v>
      </c>
      <c r="F18" s="517">
        <v>19.5396</v>
      </c>
      <c r="G18" s="517">
        <v>17.487099999999998</v>
      </c>
      <c r="H18" s="517">
        <v>17.093</v>
      </c>
    </row>
    <row r="19" spans="1:8" s="385" customFormat="1">
      <c r="A19" s="8"/>
      <c r="B19" s="81" t="s">
        <v>866</v>
      </c>
      <c r="C19" s="300" t="s">
        <v>873</v>
      </c>
      <c r="D19" s="517">
        <v>20.8</v>
      </c>
      <c r="E19" s="517">
        <v>19.586577042696398</v>
      </c>
      <c r="F19" s="517">
        <v>19.5396</v>
      </c>
      <c r="G19" s="517" t="s">
        <v>851</v>
      </c>
      <c r="H19" s="517" t="s">
        <v>851</v>
      </c>
    </row>
    <row r="20" spans="1:8" s="385" customFormat="1" ht="15" customHeight="1">
      <c r="A20" s="8"/>
      <c r="B20" s="82"/>
      <c r="C20" s="543" t="s">
        <v>285</v>
      </c>
      <c r="D20" s="548"/>
      <c r="E20" s="548"/>
      <c r="F20" s="548"/>
      <c r="G20" s="548"/>
      <c r="H20" s="549"/>
    </row>
    <row r="21" spans="1:8" s="385" customFormat="1" ht="30">
      <c r="A21" s="8"/>
      <c r="B21" s="81" t="s">
        <v>288</v>
      </c>
      <c r="C21" s="19" t="s">
        <v>495</v>
      </c>
      <c r="D21" s="517">
        <v>1.8</v>
      </c>
      <c r="E21" s="517">
        <f>0.0187*100</f>
        <v>1.87</v>
      </c>
      <c r="F21" s="517">
        <v>1.87</v>
      </c>
      <c r="G21" s="517">
        <v>1.87</v>
      </c>
      <c r="H21" s="517">
        <v>1.87</v>
      </c>
    </row>
    <row r="22" spans="1:8" s="385" customFormat="1">
      <c r="A22" s="8"/>
      <c r="B22" s="81" t="s">
        <v>863</v>
      </c>
      <c r="C22" s="19" t="s">
        <v>286</v>
      </c>
      <c r="D22" s="517">
        <v>1</v>
      </c>
      <c r="E22" s="517">
        <f>0.0105*100</f>
        <v>1.05</v>
      </c>
      <c r="F22" s="517">
        <v>1.05</v>
      </c>
      <c r="G22" s="517">
        <v>1.05</v>
      </c>
      <c r="H22" s="517">
        <v>1.05</v>
      </c>
    </row>
    <row r="23" spans="1:8" s="385" customFormat="1">
      <c r="A23" s="8"/>
      <c r="B23" s="81" t="s">
        <v>864</v>
      </c>
      <c r="C23" s="19" t="s">
        <v>287</v>
      </c>
      <c r="D23" s="517">
        <v>1.3</v>
      </c>
      <c r="E23" s="517">
        <f>0.014*100</f>
        <v>1.4000000000000001</v>
      </c>
      <c r="F23" s="517">
        <v>1.4000000000000001</v>
      </c>
      <c r="G23" s="517">
        <v>1.4000000000000001</v>
      </c>
      <c r="H23" s="517">
        <v>1.4000000000000001</v>
      </c>
    </row>
    <row r="24" spans="1:8" s="385" customFormat="1">
      <c r="A24" s="8"/>
      <c r="B24" s="81" t="s">
        <v>865</v>
      </c>
      <c r="C24" s="19" t="s">
        <v>289</v>
      </c>
      <c r="D24" s="517">
        <v>9.8000000000000007</v>
      </c>
      <c r="E24" s="517">
        <f>0.0987*100</f>
        <v>9.8699999999999992</v>
      </c>
      <c r="F24" s="517">
        <f>0.0987*100</f>
        <v>9.8699999999999992</v>
      </c>
      <c r="G24" s="517">
        <v>9.8699999999999992</v>
      </c>
      <c r="H24" s="517">
        <v>9.8699999999999992</v>
      </c>
    </row>
    <row r="25" spans="1:8" s="385" customFormat="1" ht="15" customHeight="1">
      <c r="A25" s="8"/>
      <c r="B25" s="82"/>
      <c r="C25" s="543" t="s">
        <v>496</v>
      </c>
      <c r="D25" s="544"/>
      <c r="E25" s="544"/>
      <c r="F25" s="544"/>
      <c r="G25" s="544"/>
      <c r="H25" s="545"/>
    </row>
    <row r="26" spans="1:8" s="385" customFormat="1">
      <c r="A26" s="8"/>
      <c r="B26" s="81">
        <v>8</v>
      </c>
      <c r="C26" s="19" t="s">
        <v>290</v>
      </c>
      <c r="D26" s="517">
        <v>2.5</v>
      </c>
      <c r="E26" s="517">
        <f>0.025*100</f>
        <v>2.5</v>
      </c>
      <c r="F26" s="517">
        <f>0.025*100</f>
        <v>2.5</v>
      </c>
      <c r="G26" s="517">
        <f>0.025*100</f>
        <v>2.5</v>
      </c>
      <c r="H26" s="517">
        <f>0.025*100</f>
        <v>2.5</v>
      </c>
    </row>
    <row r="27" spans="1:8" s="385" customFormat="1" ht="30">
      <c r="A27" s="8"/>
      <c r="B27" s="81" t="s">
        <v>291</v>
      </c>
      <c r="C27" s="19" t="s">
        <v>292</v>
      </c>
      <c r="D27" s="517" t="s">
        <v>851</v>
      </c>
      <c r="E27" s="517" t="s">
        <v>851</v>
      </c>
      <c r="F27" s="517" t="s">
        <v>851</v>
      </c>
      <c r="G27" s="517" t="s">
        <v>851</v>
      </c>
      <c r="H27" s="517" t="s">
        <v>851</v>
      </c>
    </row>
    <row r="28" spans="1:8" s="385" customFormat="1">
      <c r="A28" s="8"/>
      <c r="B28" s="81">
        <v>9</v>
      </c>
      <c r="C28" s="19" t="s">
        <v>293</v>
      </c>
      <c r="D28" s="517">
        <v>2</v>
      </c>
      <c r="E28" s="517">
        <f>0.0200531742572763*100</f>
        <v>2.0053174257276303</v>
      </c>
      <c r="F28" s="517">
        <f>0.020053*100</f>
        <v>2.0053000000000001</v>
      </c>
      <c r="G28" s="517">
        <f>0.020024*100</f>
        <v>2.0024000000000002</v>
      </c>
      <c r="H28" s="517">
        <f>0.020042*100</f>
        <v>2.0042</v>
      </c>
    </row>
    <row r="29" spans="1:8" s="385" customFormat="1">
      <c r="A29" s="8"/>
      <c r="B29" s="81" t="s">
        <v>294</v>
      </c>
      <c r="C29" s="19" t="s">
        <v>295</v>
      </c>
      <c r="D29" s="517" t="s">
        <v>851</v>
      </c>
      <c r="E29" s="517" t="s">
        <v>851</v>
      </c>
      <c r="F29" s="517" t="s">
        <v>851</v>
      </c>
      <c r="G29" s="517" t="s">
        <v>851</v>
      </c>
      <c r="H29" s="517" t="s">
        <v>851</v>
      </c>
    </row>
    <row r="30" spans="1:8" s="385" customFormat="1">
      <c r="A30" s="8"/>
      <c r="B30" s="81">
        <v>10</v>
      </c>
      <c r="C30" s="19" t="s">
        <v>296</v>
      </c>
      <c r="D30" s="517" t="s">
        <v>851</v>
      </c>
      <c r="E30" s="517" t="s">
        <v>851</v>
      </c>
      <c r="F30" s="517" t="s">
        <v>851</v>
      </c>
      <c r="G30" s="517" t="s">
        <v>851</v>
      </c>
      <c r="H30" s="517" t="s">
        <v>851</v>
      </c>
    </row>
    <row r="31" spans="1:8" s="385" customFormat="1">
      <c r="A31" s="8"/>
      <c r="B31" s="81" t="s">
        <v>297</v>
      </c>
      <c r="C31" s="19" t="s">
        <v>497</v>
      </c>
      <c r="D31" s="517" t="s">
        <v>851</v>
      </c>
      <c r="E31" s="517" t="s">
        <v>851</v>
      </c>
      <c r="F31" s="517" t="s">
        <v>851</v>
      </c>
      <c r="G31" s="517" t="s">
        <v>851</v>
      </c>
      <c r="H31" s="517" t="s">
        <v>851</v>
      </c>
    </row>
    <row r="32" spans="1:8" s="385" customFormat="1">
      <c r="A32" s="8"/>
      <c r="B32" s="81">
        <v>11</v>
      </c>
      <c r="C32" s="19" t="s">
        <v>298</v>
      </c>
      <c r="D32" s="517">
        <v>4.5</v>
      </c>
      <c r="E32" s="517">
        <f>0.0450531742572763*100</f>
        <v>4.5053174257276298</v>
      </c>
      <c r="F32" s="517">
        <f>0.04505*100</f>
        <v>4.5049999999999999</v>
      </c>
      <c r="G32" s="517">
        <f>0.045024*100</f>
        <v>4.5023999999999997</v>
      </c>
      <c r="H32" s="517">
        <f>0.045042*100</f>
        <v>4.5042</v>
      </c>
    </row>
    <row r="33" spans="1:8" s="385" customFormat="1">
      <c r="A33" s="8"/>
      <c r="B33" s="81" t="s">
        <v>299</v>
      </c>
      <c r="C33" s="19" t="s">
        <v>300</v>
      </c>
      <c r="D33" s="517">
        <v>14.3</v>
      </c>
      <c r="E33" s="517">
        <f>0.143753174257276*100</f>
        <v>14.3753174257276</v>
      </c>
      <c r="F33" s="517">
        <f>0.143753*100</f>
        <v>14.375299999999999</v>
      </c>
      <c r="G33" s="517">
        <f>0.143724*100</f>
        <v>14.372399999999999</v>
      </c>
      <c r="H33" s="517">
        <f>0.143742*100</f>
        <v>14.3742</v>
      </c>
    </row>
    <row r="34" spans="1:8" s="385" customFormat="1" ht="30">
      <c r="A34" s="8"/>
      <c r="B34" s="81">
        <v>12</v>
      </c>
      <c r="C34" s="19" t="s">
        <v>301</v>
      </c>
      <c r="D34" s="517">
        <v>9.3000000000000007</v>
      </c>
      <c r="E34" s="517">
        <f>0.0896994887266463*100</f>
        <v>8.9699488726646308</v>
      </c>
      <c r="F34" s="517">
        <f>0.088938*100</f>
        <v>8.8938000000000006</v>
      </c>
      <c r="G34" s="517">
        <f>0.07131*100</f>
        <v>7.1310000000000002</v>
      </c>
      <c r="H34" s="517">
        <f>0.068084*100</f>
        <v>6.8084000000000007</v>
      </c>
    </row>
    <row r="35" spans="1:8" s="385" customFormat="1">
      <c r="A35" s="8"/>
      <c r="B35" s="82"/>
      <c r="C35" s="543" t="s">
        <v>107</v>
      </c>
      <c r="D35" s="544"/>
      <c r="E35" s="544"/>
      <c r="F35" s="544"/>
      <c r="G35" s="544"/>
      <c r="H35" s="545"/>
    </row>
    <row r="36" spans="1:8" s="385" customFormat="1">
      <c r="A36" s="8"/>
      <c r="B36" s="81">
        <v>13</v>
      </c>
      <c r="C36" s="18" t="s">
        <v>302</v>
      </c>
      <c r="D36" s="378">
        <v>679723</v>
      </c>
      <c r="E36" s="378">
        <v>679093.48957716359</v>
      </c>
      <c r="F36" s="378">
        <v>698779.14368047391</v>
      </c>
      <c r="G36" s="378">
        <v>656664.45450950507</v>
      </c>
      <c r="H36" s="378">
        <v>661432.42867604957</v>
      </c>
    </row>
    <row r="37" spans="1:8" s="385" customFormat="1">
      <c r="A37" s="8"/>
      <c r="B37" s="81">
        <v>14</v>
      </c>
      <c r="C37" s="18" t="s">
        <v>303</v>
      </c>
      <c r="D37" s="517">
        <v>4.3</v>
      </c>
      <c r="E37" s="517">
        <f>0.0409221556630613*100</f>
        <v>4.0922155663061304</v>
      </c>
      <c r="F37" s="517">
        <f>0.039424*100</f>
        <v>3.9424000000000001</v>
      </c>
      <c r="G37" s="517">
        <f>0.041904*100</f>
        <v>4.1903999999999995</v>
      </c>
      <c r="H37" s="517">
        <f>0.041263*100</f>
        <v>4.1263000000000005</v>
      </c>
    </row>
    <row r="38" spans="1:8" s="385" customFormat="1" ht="15" customHeight="1">
      <c r="A38" s="8"/>
      <c r="B38" s="82"/>
      <c r="C38" s="543" t="s">
        <v>498</v>
      </c>
      <c r="D38" s="546"/>
      <c r="E38" s="546"/>
      <c r="F38" s="546"/>
      <c r="G38" s="546"/>
      <c r="H38" s="547"/>
    </row>
    <row r="39" spans="1:8" s="385" customFormat="1" ht="30">
      <c r="A39" s="8"/>
      <c r="B39" s="81" t="s">
        <v>304</v>
      </c>
      <c r="C39" s="371" t="s">
        <v>305</v>
      </c>
      <c r="D39" s="517" t="s">
        <v>851</v>
      </c>
      <c r="E39" s="380" t="s">
        <v>851</v>
      </c>
      <c r="F39" s="380" t="s">
        <v>851</v>
      </c>
      <c r="G39" s="380" t="s">
        <v>851</v>
      </c>
      <c r="H39" s="380" t="s">
        <v>851</v>
      </c>
    </row>
    <row r="40" spans="1:8" s="385" customFormat="1">
      <c r="A40" s="8"/>
      <c r="B40" s="81" t="s">
        <v>306</v>
      </c>
      <c r="C40" s="371" t="s">
        <v>286</v>
      </c>
      <c r="D40" s="517" t="s">
        <v>851</v>
      </c>
      <c r="E40" s="380" t="s">
        <v>851</v>
      </c>
      <c r="F40" s="380" t="s">
        <v>851</v>
      </c>
      <c r="G40" s="380" t="s">
        <v>851</v>
      </c>
      <c r="H40" s="380" t="s">
        <v>851</v>
      </c>
    </row>
    <row r="41" spans="1:8" s="385" customFormat="1">
      <c r="A41" s="8"/>
      <c r="B41" s="81" t="s">
        <v>307</v>
      </c>
      <c r="C41" s="371" t="s">
        <v>308</v>
      </c>
      <c r="D41" s="517">
        <v>3</v>
      </c>
      <c r="E41" s="517">
        <f>0.03*100</f>
        <v>3</v>
      </c>
      <c r="F41" s="517">
        <f>0.03*100</f>
        <v>3</v>
      </c>
      <c r="G41" s="517">
        <f>0.03*100</f>
        <v>3</v>
      </c>
      <c r="H41" s="517">
        <f>0.03*100</f>
        <v>3</v>
      </c>
    </row>
    <row r="42" spans="1:8" s="385" customFormat="1" ht="15" customHeight="1">
      <c r="A42" s="8"/>
      <c r="B42" s="82"/>
      <c r="C42" s="543" t="s">
        <v>309</v>
      </c>
      <c r="D42" s="548"/>
      <c r="E42" s="548"/>
      <c r="F42" s="548"/>
      <c r="G42" s="548"/>
      <c r="H42" s="549"/>
    </row>
    <row r="43" spans="1:8" s="385" customFormat="1">
      <c r="A43" s="8"/>
      <c r="B43" s="81" t="s">
        <v>310</v>
      </c>
      <c r="C43" s="65" t="s">
        <v>311</v>
      </c>
      <c r="D43" s="380" t="s">
        <v>851</v>
      </c>
      <c r="E43" s="380" t="s">
        <v>851</v>
      </c>
      <c r="F43" s="380" t="s">
        <v>851</v>
      </c>
      <c r="G43" s="380" t="s">
        <v>851</v>
      </c>
      <c r="H43" s="380" t="s">
        <v>851</v>
      </c>
    </row>
    <row r="44" spans="1:8" s="385" customFormat="1" ht="30">
      <c r="A44" s="8"/>
      <c r="B44" s="81" t="s">
        <v>501</v>
      </c>
      <c r="C44" s="19" t="s">
        <v>499</v>
      </c>
      <c r="D44" s="517">
        <v>3</v>
      </c>
      <c r="E44" s="517">
        <f>0.03*100</f>
        <v>3</v>
      </c>
      <c r="F44" s="517">
        <f>0.03*100</f>
        <v>3</v>
      </c>
      <c r="G44" s="517">
        <f>0.03*100</f>
        <v>3</v>
      </c>
      <c r="H44" s="517">
        <f>0.03*100</f>
        <v>3</v>
      </c>
    </row>
    <row r="45" spans="1:8" s="385" customFormat="1">
      <c r="A45" s="8"/>
      <c r="B45" s="82"/>
      <c r="C45" s="543" t="s">
        <v>313</v>
      </c>
      <c r="D45" s="544"/>
      <c r="E45" s="544"/>
      <c r="F45" s="544"/>
      <c r="G45" s="544"/>
      <c r="H45" s="545"/>
    </row>
    <row r="46" spans="1:8" s="385" customFormat="1" ht="33" customHeight="1">
      <c r="A46" s="8"/>
      <c r="B46" s="81">
        <v>15</v>
      </c>
      <c r="C46" s="18" t="s">
        <v>500</v>
      </c>
      <c r="D46" s="378">
        <v>111716</v>
      </c>
      <c r="E46" s="378">
        <v>110346.7960526667</v>
      </c>
      <c r="F46" s="378">
        <v>106159.19736833329</v>
      </c>
      <c r="G46" s="378">
        <v>104432.73064975</v>
      </c>
      <c r="H46" s="378">
        <v>104421.23581016671</v>
      </c>
    </row>
    <row r="47" spans="1:8" s="385" customFormat="1">
      <c r="A47" s="8"/>
      <c r="B47" s="81" t="s">
        <v>314</v>
      </c>
      <c r="C47" s="18" t="s">
        <v>315</v>
      </c>
      <c r="D47" s="378">
        <v>55961</v>
      </c>
      <c r="E47" s="378">
        <v>56879.635518166659</v>
      </c>
      <c r="F47" s="378">
        <v>55062.706616333344</v>
      </c>
      <c r="G47" s="378">
        <v>57894.758334749997</v>
      </c>
      <c r="H47" s="378">
        <v>56787.033007416656</v>
      </c>
    </row>
    <row r="48" spans="1:8" s="385" customFormat="1">
      <c r="A48" s="8"/>
      <c r="B48" s="81" t="s">
        <v>316</v>
      </c>
      <c r="C48" s="18" t="s">
        <v>317</v>
      </c>
      <c r="D48" s="378">
        <v>11299</v>
      </c>
      <c r="E48" s="378">
        <v>12578.08771525</v>
      </c>
      <c r="F48" s="378">
        <v>13716.72143158333</v>
      </c>
      <c r="G48" s="378">
        <v>16700.05110508333</v>
      </c>
      <c r="H48" s="378">
        <v>16551.082908338329</v>
      </c>
    </row>
    <row r="49" spans="1:8" s="385" customFormat="1">
      <c r="A49" s="8"/>
      <c r="B49" s="81">
        <v>16</v>
      </c>
      <c r="C49" s="18" t="s">
        <v>318</v>
      </c>
      <c r="D49" s="378">
        <v>44661</v>
      </c>
      <c r="E49" s="378">
        <v>44301.547803166657</v>
      </c>
      <c r="F49" s="378">
        <v>41345.985184750003</v>
      </c>
      <c r="G49" s="378">
        <v>41194.707229749998</v>
      </c>
      <c r="H49" s="378">
        <v>40235.950099078334</v>
      </c>
    </row>
    <row r="50" spans="1:8" s="385" customFormat="1">
      <c r="A50" s="8"/>
      <c r="B50" s="81">
        <v>17</v>
      </c>
      <c r="C50" s="18" t="s">
        <v>319</v>
      </c>
      <c r="D50" s="517">
        <v>255.5</v>
      </c>
      <c r="E50" s="517">
        <f>2.543704575*100</f>
        <v>254.37045750000001</v>
      </c>
      <c r="F50" s="517">
        <f>2.598881*100</f>
        <v>259.88810000000001</v>
      </c>
      <c r="G50" s="517">
        <f>2.584387*100</f>
        <v>258.43869999999998</v>
      </c>
      <c r="H50" s="517">
        <f>2.635488*100</f>
        <v>263.54880000000003</v>
      </c>
    </row>
    <row r="51" spans="1:8" s="385" customFormat="1">
      <c r="A51" s="8"/>
      <c r="B51" s="82"/>
      <c r="C51" s="550" t="s">
        <v>320</v>
      </c>
      <c r="D51" s="551"/>
      <c r="E51" s="551"/>
      <c r="F51" s="551"/>
      <c r="G51" s="551"/>
      <c r="H51" s="552"/>
    </row>
    <row r="52" spans="1:8" s="385" customFormat="1">
      <c r="A52" s="8"/>
      <c r="B52" s="81">
        <v>18</v>
      </c>
      <c r="C52" s="18" t="s">
        <v>321</v>
      </c>
      <c r="D52" s="379">
        <v>578569</v>
      </c>
      <c r="E52" s="379">
        <v>579916.88947534992</v>
      </c>
      <c r="F52" s="379">
        <v>579796.31583524996</v>
      </c>
      <c r="G52" s="379">
        <v>530348.72956544999</v>
      </c>
      <c r="H52" s="379">
        <v>558876.02870515001</v>
      </c>
    </row>
    <row r="53" spans="1:8" s="385" customFormat="1">
      <c r="A53" s="8"/>
      <c r="B53" s="81">
        <v>19</v>
      </c>
      <c r="C53" s="18" t="s">
        <v>322</v>
      </c>
      <c r="D53" s="379">
        <v>434467</v>
      </c>
      <c r="E53" s="379">
        <v>432505.87225873</v>
      </c>
      <c r="F53" s="379">
        <v>438093.62703825999</v>
      </c>
      <c r="G53" s="379">
        <v>419976.41375466</v>
      </c>
      <c r="H53" s="379">
        <v>418267.25081295002</v>
      </c>
    </row>
    <row r="54" spans="1:8" s="385" customFormat="1">
      <c r="A54" s="8"/>
      <c r="B54" s="81">
        <v>20</v>
      </c>
      <c r="C54" s="18" t="s">
        <v>323</v>
      </c>
      <c r="D54" s="517">
        <v>133.19999999999999</v>
      </c>
      <c r="E54" s="517">
        <f>1.3408300943*100</f>
        <v>134.08300943</v>
      </c>
      <c r="F54" s="517">
        <f>1.323453*100</f>
        <v>132.34530000000001</v>
      </c>
      <c r="G54" s="517">
        <f>1.262806*100</f>
        <v>126.28060000000001</v>
      </c>
      <c r="H54" s="517">
        <f>1.33617*100</f>
        <v>133.61700000000002</v>
      </c>
    </row>
    <row r="55" spans="1:8" s="385" customFormat="1">
      <c r="D55" s="8"/>
      <c r="E55" s="8"/>
      <c r="F55" s="8"/>
      <c r="G55" s="8"/>
      <c r="H55" s="8"/>
    </row>
    <row r="56" spans="1:8" s="385" customFormat="1">
      <c r="B56" s="728" t="s">
        <v>1149</v>
      </c>
      <c r="C56" s="728"/>
      <c r="D56" s="728"/>
      <c r="E56" s="728"/>
      <c r="F56" s="728"/>
      <c r="G56" s="728"/>
      <c r="H56" s="728"/>
    </row>
    <row r="57" spans="1:8" s="385" customFormat="1">
      <c r="B57" s="528"/>
      <c r="C57" s="386"/>
      <c r="D57" s="384"/>
      <c r="E57" s="384"/>
      <c r="F57" s="384"/>
      <c r="G57" s="384"/>
      <c r="H57" s="384"/>
    </row>
    <row r="58" spans="1:8" s="385" customFormat="1" ht="33" customHeight="1">
      <c r="B58" s="728" t="s">
        <v>1148</v>
      </c>
      <c r="C58" s="728"/>
      <c r="D58" s="728"/>
      <c r="E58" s="728"/>
      <c r="F58" s="728"/>
      <c r="G58" s="728"/>
      <c r="H58" s="728"/>
    </row>
    <row r="60" spans="1:8" ht="31.5" customHeight="1">
      <c r="B60" s="728" t="s">
        <v>1150</v>
      </c>
      <c r="C60" s="728"/>
      <c r="D60" s="728"/>
      <c r="E60" s="728"/>
      <c r="F60" s="728"/>
      <c r="G60" s="728"/>
      <c r="H60" s="728"/>
    </row>
    <row r="61" spans="1:8" ht="15.75">
      <c r="B61" s="721"/>
    </row>
    <row r="62" spans="1:8">
      <c r="B62" s="728" t="s">
        <v>1151</v>
      </c>
      <c r="C62" s="728"/>
      <c r="D62" s="728"/>
      <c r="E62" s="728"/>
      <c r="F62" s="728"/>
      <c r="G62" s="728"/>
      <c r="H62" s="728"/>
    </row>
    <row r="64" spans="1:8">
      <c r="B64" s="728" t="s">
        <v>1147</v>
      </c>
      <c r="C64" s="728"/>
      <c r="D64" s="728"/>
      <c r="E64" s="728"/>
      <c r="F64" s="728"/>
      <c r="G64" s="728"/>
      <c r="H64" s="728"/>
    </row>
    <row r="65" spans="2:8" ht="15.75">
      <c r="B65" s="721"/>
    </row>
    <row r="66" spans="2:8">
      <c r="B66" s="728" t="s">
        <v>1152</v>
      </c>
      <c r="C66" s="728"/>
      <c r="D66" s="728"/>
      <c r="E66" s="728"/>
      <c r="F66" s="728"/>
      <c r="G66" s="728"/>
      <c r="H66" s="728"/>
    </row>
  </sheetData>
  <mergeCells count="16">
    <mergeCell ref="B64:H64"/>
    <mergeCell ref="B66:H66"/>
    <mergeCell ref="B56:H56"/>
    <mergeCell ref="B58:H58"/>
    <mergeCell ref="B60:H60"/>
    <mergeCell ref="B62:H62"/>
    <mergeCell ref="C38:H38"/>
    <mergeCell ref="C42:H42"/>
    <mergeCell ref="C45:H45"/>
    <mergeCell ref="C51:H51"/>
    <mergeCell ref="C35:H35"/>
    <mergeCell ref="C6:H6"/>
    <mergeCell ref="C10:H10"/>
    <mergeCell ref="C13:H13"/>
    <mergeCell ref="C20:H20"/>
    <mergeCell ref="C25:H25"/>
  </mergeCells>
  <phoneticPr fontId="70" type="noConversion"/>
  <pageMargins left="0.70866141732283472" right="0.70866141732283472" top="0.74803149606299213" bottom="0.74803149606299213" header="0.31496062992125984" footer="0.31496062992125984"/>
  <pageSetup paperSize="9" scale="5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A3FA1-D1B2-4348-BB67-3CFBBC55C01E}">
  <sheetPr codeName="Sheet17">
    <pageSetUpPr fitToPage="1"/>
  </sheetPr>
  <dimension ref="A1:AU121"/>
  <sheetViews>
    <sheetView topLeftCell="A8" zoomScaleNormal="100" workbookViewId="0">
      <selection activeCell="N17" sqref="N17"/>
    </sheetView>
  </sheetViews>
  <sheetFormatPr defaultColWidth="8.85546875" defaultRowHeight="15"/>
  <cols>
    <col min="1" max="1" width="8.85546875" style="78"/>
    <col min="2" max="2" width="8.140625" style="78" customWidth="1"/>
    <col min="3" max="3" width="67.140625" style="78" customWidth="1"/>
    <col min="4" max="5" width="13.28515625" style="78" bestFit="1" customWidth="1"/>
    <col min="6" max="6" width="9.7109375" style="78" bestFit="1" customWidth="1"/>
    <col min="7" max="7" width="8.140625" style="78" bestFit="1" customWidth="1"/>
    <col min="8" max="8" width="10.28515625" style="78" bestFit="1" customWidth="1"/>
    <col min="9" max="9" width="10.7109375" style="78" bestFit="1" customWidth="1"/>
    <col min="10" max="10" width="9.28515625" style="78" bestFit="1" customWidth="1"/>
    <col min="11" max="11" width="9.28515625" style="78" customWidth="1"/>
    <col min="12" max="12" width="9.140625" style="78" bestFit="1" customWidth="1"/>
    <col min="13" max="13" width="9.28515625" style="78" bestFit="1" customWidth="1"/>
    <col min="14" max="14" width="11.42578125" style="78" customWidth="1"/>
    <col min="15" max="15" width="21.42578125" style="78" bestFit="1" customWidth="1"/>
    <col min="16" max="16" width="8.28515625" style="78" customWidth="1"/>
    <col min="17" max="17" width="8.140625" style="8" customWidth="1"/>
    <col min="18" max="18" width="54.5703125" style="8" bestFit="1" customWidth="1"/>
    <col min="19" max="19" width="6.28515625" style="8" bestFit="1" customWidth="1"/>
    <col min="20" max="22" width="6.7109375" style="8" bestFit="1" customWidth="1"/>
    <col min="23" max="24" width="7.7109375" style="8" bestFit="1" customWidth="1"/>
    <col min="25" max="25" width="9.140625" style="8" bestFit="1" customWidth="1"/>
    <col min="26" max="26" width="9.28515625" style="8" bestFit="1" customWidth="1"/>
    <col min="27" max="27" width="7.42578125" style="8" bestFit="1" customWidth="1"/>
    <col min="28" max="28" width="21.42578125" style="8" bestFit="1" customWidth="1"/>
    <col min="29" max="29" width="8.85546875" style="8"/>
    <col min="30" max="30" width="13.42578125" style="8" customWidth="1"/>
    <col min="31" max="31" width="54.5703125" style="8" bestFit="1" customWidth="1"/>
    <col min="32" max="32" width="11" style="8" bestFit="1" customWidth="1"/>
    <col min="33" max="33" width="10" style="8" bestFit="1" customWidth="1"/>
    <col min="34" max="34" width="10.5703125" style="8" bestFit="1" customWidth="1"/>
    <col min="35" max="35" width="12" style="8" bestFit="1" customWidth="1"/>
    <col min="36" max="36" width="10.5703125" style="8" bestFit="1" customWidth="1"/>
    <col min="37" max="37" width="8.5703125" style="8" bestFit="1" customWidth="1"/>
    <col min="38" max="38" width="9.140625" style="8" bestFit="1" customWidth="1"/>
    <col min="39" max="39" width="14.42578125" style="8" bestFit="1" customWidth="1"/>
    <col min="40" max="40" width="12" style="8" bestFit="1" customWidth="1"/>
    <col min="41" max="16384" width="8.85546875" style="8"/>
  </cols>
  <sheetData>
    <row r="1" spans="2:16" ht="27" customHeight="1">
      <c r="P1" s="8"/>
    </row>
    <row r="2" spans="2:16" ht="21">
      <c r="B2" s="69" t="s">
        <v>570</v>
      </c>
      <c r="P2" s="8"/>
    </row>
    <row r="3" spans="2:16">
      <c r="P3" s="8"/>
    </row>
    <row r="4" spans="2:16" ht="15" customHeight="1">
      <c r="B4" s="84"/>
      <c r="C4" s="604" t="s">
        <v>439</v>
      </c>
      <c r="D4" s="602" t="s">
        <v>192</v>
      </c>
      <c r="E4" s="606"/>
      <c r="F4" s="606"/>
      <c r="G4" s="606"/>
      <c r="H4" s="606"/>
      <c r="I4" s="606"/>
      <c r="J4" s="606"/>
      <c r="K4" s="607"/>
      <c r="L4" s="606"/>
      <c r="M4" s="603"/>
      <c r="N4" s="608" t="s">
        <v>1</v>
      </c>
      <c r="O4" s="608" t="s">
        <v>59</v>
      </c>
      <c r="P4" s="8"/>
    </row>
    <row r="5" spans="2:16">
      <c r="B5" s="91"/>
      <c r="C5" s="604"/>
      <c r="D5" s="264">
        <v>0</v>
      </c>
      <c r="E5" s="86">
        <v>0.1</v>
      </c>
      <c r="F5" s="86">
        <v>0.2</v>
      </c>
      <c r="G5" s="86">
        <v>0.5</v>
      </c>
      <c r="H5" s="86">
        <v>0.75</v>
      </c>
      <c r="I5" s="86">
        <v>1</v>
      </c>
      <c r="J5" s="86">
        <v>1.5</v>
      </c>
      <c r="K5" s="86">
        <v>2.5</v>
      </c>
      <c r="L5" s="86">
        <v>12.5</v>
      </c>
      <c r="M5" s="86" t="s">
        <v>193</v>
      </c>
      <c r="N5" s="608"/>
      <c r="O5" s="608"/>
      <c r="P5" s="8"/>
    </row>
    <row r="6" spans="2:16">
      <c r="B6" s="92"/>
      <c r="C6" s="604"/>
      <c r="D6" s="89" t="s">
        <v>3</v>
      </c>
      <c r="E6" s="89" t="s">
        <v>6</v>
      </c>
      <c r="F6" s="89" t="s">
        <v>7</v>
      </c>
      <c r="G6" s="89" t="s">
        <v>13</v>
      </c>
      <c r="H6" s="89" t="s">
        <v>47</v>
      </c>
      <c r="I6" s="89" t="s">
        <v>440</v>
      </c>
      <c r="J6" s="89" t="s">
        <v>1041</v>
      </c>
      <c r="K6" s="362" t="s">
        <v>1042</v>
      </c>
      <c r="L6" s="89" t="s">
        <v>1043</v>
      </c>
      <c r="M6" s="89" t="s">
        <v>1044</v>
      </c>
      <c r="N6" s="89" t="s">
        <v>1045</v>
      </c>
      <c r="O6" s="89" t="s">
        <v>1046</v>
      </c>
      <c r="P6" s="8"/>
    </row>
    <row r="7" spans="2:16">
      <c r="B7" s="83">
        <v>1</v>
      </c>
      <c r="C7" s="58" t="s">
        <v>111</v>
      </c>
      <c r="D7" s="378">
        <v>2085.684084</v>
      </c>
      <c r="E7" s="378">
        <v>0</v>
      </c>
      <c r="F7" s="378">
        <v>0</v>
      </c>
      <c r="G7" s="378">
        <v>0</v>
      </c>
      <c r="H7" s="378">
        <v>0</v>
      </c>
      <c r="I7" s="378">
        <v>0</v>
      </c>
      <c r="J7" s="378">
        <v>0</v>
      </c>
      <c r="K7" s="378">
        <v>0</v>
      </c>
      <c r="L7" s="378">
        <v>0</v>
      </c>
      <c r="M7" s="378">
        <v>0</v>
      </c>
      <c r="N7" s="378">
        <v>2085.684084</v>
      </c>
      <c r="O7" s="209"/>
      <c r="P7" s="8"/>
    </row>
    <row r="8" spans="2:16">
      <c r="B8" s="83">
        <v>2</v>
      </c>
      <c r="C8" s="87" t="s">
        <v>1004</v>
      </c>
      <c r="D8" s="378">
        <v>39005.583796956416</v>
      </c>
      <c r="E8" s="378">
        <v>0</v>
      </c>
      <c r="F8" s="378">
        <v>0</v>
      </c>
      <c r="G8" s="378">
        <v>0</v>
      </c>
      <c r="H8" s="378">
        <v>0</v>
      </c>
      <c r="I8" s="378">
        <v>0</v>
      </c>
      <c r="J8" s="378">
        <v>0</v>
      </c>
      <c r="K8" s="378">
        <v>0</v>
      </c>
      <c r="L8" s="378">
        <v>0</v>
      </c>
      <c r="M8" s="378">
        <v>0</v>
      </c>
      <c r="N8" s="378">
        <v>39005.583796956416</v>
      </c>
      <c r="O8" s="209"/>
      <c r="P8" s="8"/>
    </row>
    <row r="9" spans="2:16">
      <c r="B9" s="83" t="s">
        <v>1005</v>
      </c>
      <c r="C9" s="87" t="s">
        <v>1006</v>
      </c>
      <c r="D9" s="378">
        <v>39005.583796956416</v>
      </c>
      <c r="E9" s="378">
        <v>0</v>
      </c>
      <c r="F9" s="378">
        <v>0</v>
      </c>
      <c r="G9" s="378">
        <v>0</v>
      </c>
      <c r="H9" s="378">
        <v>0</v>
      </c>
      <c r="I9" s="378">
        <v>0</v>
      </c>
      <c r="J9" s="378">
        <v>0</v>
      </c>
      <c r="K9" s="378">
        <v>0</v>
      </c>
      <c r="L9" s="378">
        <v>0</v>
      </c>
      <c r="M9" s="378">
        <v>0</v>
      </c>
      <c r="N9" s="378">
        <v>39005.583796956416</v>
      </c>
      <c r="O9" s="361"/>
      <c r="P9" s="8"/>
    </row>
    <row r="10" spans="2:16">
      <c r="B10" s="83" t="s">
        <v>1007</v>
      </c>
      <c r="C10" s="87" t="s">
        <v>1008</v>
      </c>
      <c r="D10" s="378">
        <v>0</v>
      </c>
      <c r="E10" s="378">
        <v>0</v>
      </c>
      <c r="F10" s="378">
        <v>0</v>
      </c>
      <c r="G10" s="378">
        <v>0</v>
      </c>
      <c r="H10" s="378">
        <v>0</v>
      </c>
      <c r="I10" s="378">
        <v>0</v>
      </c>
      <c r="J10" s="378">
        <v>0</v>
      </c>
      <c r="K10" s="378">
        <v>0</v>
      </c>
      <c r="L10" s="378">
        <v>0</v>
      </c>
      <c r="M10" s="378">
        <v>0</v>
      </c>
      <c r="N10" s="378">
        <v>0</v>
      </c>
      <c r="O10" s="361"/>
      <c r="P10" s="8"/>
    </row>
    <row r="11" spans="2:16">
      <c r="B11" s="83">
        <v>3</v>
      </c>
      <c r="C11" s="87" t="s">
        <v>60</v>
      </c>
      <c r="D11" s="378">
        <v>1973.4200290000001</v>
      </c>
      <c r="E11" s="378">
        <v>0</v>
      </c>
      <c r="F11" s="378">
        <v>0</v>
      </c>
      <c r="G11" s="378">
        <v>0</v>
      </c>
      <c r="H11" s="378">
        <v>0</v>
      </c>
      <c r="I11" s="378">
        <v>0</v>
      </c>
      <c r="J11" s="378">
        <v>0</v>
      </c>
      <c r="K11" s="378">
        <v>0</v>
      </c>
      <c r="L11" s="378">
        <v>0</v>
      </c>
      <c r="M11" s="378">
        <v>0</v>
      </c>
      <c r="N11" s="378">
        <v>1973.4200290000001</v>
      </c>
      <c r="O11" s="361"/>
      <c r="P11" s="8"/>
    </row>
    <row r="12" spans="2:16">
      <c r="B12" s="83" t="s">
        <v>1009</v>
      </c>
      <c r="C12" s="87" t="s">
        <v>153</v>
      </c>
      <c r="D12" s="378">
        <v>6027.3667820000001</v>
      </c>
      <c r="E12" s="378">
        <v>0</v>
      </c>
      <c r="F12" s="378">
        <v>0</v>
      </c>
      <c r="G12" s="378">
        <v>0</v>
      </c>
      <c r="H12" s="378">
        <v>0</v>
      </c>
      <c r="I12" s="378">
        <v>0</v>
      </c>
      <c r="J12" s="378">
        <v>0</v>
      </c>
      <c r="K12" s="378">
        <v>0</v>
      </c>
      <c r="L12" s="378">
        <v>0</v>
      </c>
      <c r="M12" s="378">
        <v>0</v>
      </c>
      <c r="N12" s="378">
        <v>6027.3667820000001</v>
      </c>
      <c r="O12" s="361"/>
      <c r="P12" s="8"/>
    </row>
    <row r="13" spans="2:16">
      <c r="B13" s="83">
        <v>4</v>
      </c>
      <c r="C13" s="87" t="s">
        <v>2</v>
      </c>
      <c r="D13" s="378">
        <v>0</v>
      </c>
      <c r="E13" s="378">
        <v>0</v>
      </c>
      <c r="F13" s="378">
        <v>7.2959999999999997E-2</v>
      </c>
      <c r="G13" s="378">
        <v>0</v>
      </c>
      <c r="H13" s="378">
        <v>0</v>
      </c>
      <c r="I13" s="378">
        <v>0</v>
      </c>
      <c r="J13" s="378">
        <v>0</v>
      </c>
      <c r="K13" s="378">
        <v>0</v>
      </c>
      <c r="L13" s="378">
        <v>0</v>
      </c>
      <c r="M13" s="378">
        <v>0</v>
      </c>
      <c r="N13" s="378">
        <v>7.2959999999999997E-2</v>
      </c>
      <c r="O13" s="361"/>
      <c r="P13" s="8"/>
    </row>
    <row r="14" spans="2:16">
      <c r="B14" s="83">
        <v>5</v>
      </c>
      <c r="C14" s="87" t="s">
        <v>63</v>
      </c>
      <c r="D14" s="378">
        <v>0</v>
      </c>
      <c r="E14" s="378">
        <v>66179.818052550909</v>
      </c>
      <c r="F14" s="378">
        <v>0</v>
      </c>
      <c r="G14" s="378">
        <v>0</v>
      </c>
      <c r="H14" s="378">
        <v>0</v>
      </c>
      <c r="I14" s="378">
        <v>0</v>
      </c>
      <c r="J14" s="378">
        <v>0</v>
      </c>
      <c r="K14" s="378">
        <v>0</v>
      </c>
      <c r="L14" s="378">
        <v>0</v>
      </c>
      <c r="M14" s="378">
        <v>0</v>
      </c>
      <c r="N14" s="378">
        <v>66179.818052550909</v>
      </c>
      <c r="O14" s="361"/>
      <c r="P14" s="8"/>
    </row>
    <row r="15" spans="2:16">
      <c r="B15" s="83">
        <v>6</v>
      </c>
      <c r="C15" s="87" t="s">
        <v>61</v>
      </c>
      <c r="D15" s="378">
        <v>0</v>
      </c>
      <c r="E15" s="378">
        <v>0</v>
      </c>
      <c r="F15" s="378">
        <v>0</v>
      </c>
      <c r="G15" s="378">
        <v>0</v>
      </c>
      <c r="H15" s="378">
        <v>0</v>
      </c>
      <c r="I15" s="378">
        <v>0</v>
      </c>
      <c r="J15" s="378">
        <v>0</v>
      </c>
      <c r="K15" s="378">
        <v>0</v>
      </c>
      <c r="L15" s="378">
        <v>0</v>
      </c>
      <c r="M15" s="378">
        <v>0</v>
      </c>
      <c r="N15" s="378">
        <v>0</v>
      </c>
      <c r="O15" s="361"/>
      <c r="P15" s="8"/>
    </row>
    <row r="16" spans="2:16">
      <c r="B16" s="83">
        <v>6.1</v>
      </c>
      <c r="C16" s="87" t="s">
        <v>1010</v>
      </c>
      <c r="D16" s="378">
        <v>0</v>
      </c>
      <c r="E16" s="378">
        <v>0</v>
      </c>
      <c r="F16" s="378">
        <v>0</v>
      </c>
      <c r="G16" s="378">
        <v>0</v>
      </c>
      <c r="H16" s="378">
        <v>0</v>
      </c>
      <c r="I16" s="378">
        <v>0</v>
      </c>
      <c r="J16" s="378">
        <v>0</v>
      </c>
      <c r="K16" s="378">
        <v>0</v>
      </c>
      <c r="L16" s="378">
        <v>0</v>
      </c>
      <c r="M16" s="378">
        <v>0</v>
      </c>
      <c r="N16" s="378">
        <v>0</v>
      </c>
      <c r="O16" s="361"/>
      <c r="P16" s="8"/>
    </row>
    <row r="17" spans="2:16">
      <c r="B17" s="83">
        <v>7</v>
      </c>
      <c r="C17" s="87" t="s">
        <v>1011</v>
      </c>
      <c r="D17" s="378">
        <v>0</v>
      </c>
      <c r="E17" s="378">
        <v>0</v>
      </c>
      <c r="F17" s="378">
        <v>0</v>
      </c>
      <c r="G17" s="378">
        <v>0</v>
      </c>
      <c r="H17" s="378">
        <v>0</v>
      </c>
      <c r="I17" s="378">
        <v>107.828292</v>
      </c>
      <c r="J17" s="378">
        <v>0</v>
      </c>
      <c r="K17" s="378">
        <v>0</v>
      </c>
      <c r="L17" s="378">
        <v>0</v>
      </c>
      <c r="M17" s="378">
        <v>0</v>
      </c>
      <c r="N17" s="378">
        <v>107.828292</v>
      </c>
      <c r="O17" s="361"/>
      <c r="P17" s="8"/>
    </row>
    <row r="18" spans="2:16">
      <c r="B18" s="83" t="s">
        <v>919</v>
      </c>
      <c r="C18" s="87" t="s">
        <v>1022</v>
      </c>
      <c r="D18" s="378">
        <v>0</v>
      </c>
      <c r="E18" s="378">
        <v>0</v>
      </c>
      <c r="F18" s="378">
        <v>0</v>
      </c>
      <c r="G18" s="378">
        <v>0</v>
      </c>
      <c r="H18" s="378">
        <v>0</v>
      </c>
      <c r="I18" s="378">
        <v>0</v>
      </c>
      <c r="J18" s="378">
        <v>0</v>
      </c>
      <c r="K18" s="378">
        <v>0</v>
      </c>
      <c r="L18" s="378">
        <v>0</v>
      </c>
      <c r="M18" s="378">
        <v>0</v>
      </c>
      <c r="N18" s="378">
        <v>0</v>
      </c>
      <c r="O18" s="361"/>
      <c r="P18" s="8"/>
    </row>
    <row r="19" spans="2:16">
      <c r="B19" s="83" t="s">
        <v>921</v>
      </c>
      <c r="C19" s="87" t="s">
        <v>1013</v>
      </c>
      <c r="D19" s="378">
        <v>0</v>
      </c>
      <c r="E19" s="378">
        <v>0</v>
      </c>
      <c r="F19" s="378">
        <v>0</v>
      </c>
      <c r="G19" s="378">
        <v>0</v>
      </c>
      <c r="H19" s="378">
        <v>0</v>
      </c>
      <c r="I19" s="378">
        <v>107.828292</v>
      </c>
      <c r="J19" s="378">
        <v>0</v>
      </c>
      <c r="K19" s="378">
        <v>0</v>
      </c>
      <c r="L19" s="378">
        <v>0</v>
      </c>
      <c r="M19" s="378">
        <v>0</v>
      </c>
      <c r="N19" s="378">
        <v>107.828292</v>
      </c>
      <c r="O19" s="361"/>
      <c r="P19" s="8"/>
    </row>
    <row r="20" spans="2:16">
      <c r="B20" s="83">
        <v>8</v>
      </c>
      <c r="C20" s="87" t="s">
        <v>98</v>
      </c>
      <c r="D20" s="378">
        <v>0</v>
      </c>
      <c r="E20" s="378">
        <v>0</v>
      </c>
      <c r="F20" s="378">
        <v>0</v>
      </c>
      <c r="G20" s="378">
        <v>0</v>
      </c>
      <c r="H20" s="378">
        <v>3883.4894019726689</v>
      </c>
      <c r="I20" s="378">
        <v>0</v>
      </c>
      <c r="J20" s="378">
        <v>0</v>
      </c>
      <c r="K20" s="378">
        <v>0</v>
      </c>
      <c r="L20" s="378">
        <v>0</v>
      </c>
      <c r="M20" s="378">
        <v>16.717504561435</v>
      </c>
      <c r="N20" s="378">
        <v>3900.2069065341038</v>
      </c>
      <c r="O20" s="361">
        <v>3900</v>
      </c>
      <c r="P20" s="8"/>
    </row>
    <row r="21" spans="2:16">
      <c r="B21" s="83">
        <v>9</v>
      </c>
      <c r="C21" s="87" t="s">
        <v>1023</v>
      </c>
      <c r="D21" s="378">
        <v>0</v>
      </c>
      <c r="E21" s="378">
        <v>0</v>
      </c>
      <c r="F21" s="378">
        <v>0</v>
      </c>
      <c r="G21" s="378">
        <v>0</v>
      </c>
      <c r="H21" s="378">
        <v>0</v>
      </c>
      <c r="I21" s="378">
        <v>0</v>
      </c>
      <c r="J21" s="378">
        <v>0</v>
      </c>
      <c r="K21" s="378">
        <v>0</v>
      </c>
      <c r="L21" s="378">
        <v>0</v>
      </c>
      <c r="M21" s="378">
        <v>0</v>
      </c>
      <c r="N21" s="378">
        <v>0</v>
      </c>
      <c r="O21" s="361"/>
      <c r="P21" s="8"/>
    </row>
    <row r="22" spans="2:16">
      <c r="B22" s="83" t="s">
        <v>1024</v>
      </c>
      <c r="C22" s="87" t="s">
        <v>1015</v>
      </c>
      <c r="D22" s="378">
        <v>0</v>
      </c>
      <c r="E22" s="378">
        <v>0</v>
      </c>
      <c r="F22" s="378">
        <v>0</v>
      </c>
      <c r="G22" s="378">
        <v>0</v>
      </c>
      <c r="H22" s="378">
        <v>0</v>
      </c>
      <c r="I22" s="378">
        <v>0</v>
      </c>
      <c r="J22" s="378">
        <v>0</v>
      </c>
      <c r="K22" s="378">
        <v>0</v>
      </c>
      <c r="L22" s="378">
        <v>0</v>
      </c>
      <c r="M22" s="378">
        <v>0</v>
      </c>
      <c r="N22" s="378">
        <v>0</v>
      </c>
      <c r="O22" s="361"/>
      <c r="P22" s="8"/>
    </row>
    <row r="23" spans="2:16">
      <c r="B23" s="83" t="s">
        <v>1025</v>
      </c>
      <c r="C23" s="87" t="s">
        <v>1026</v>
      </c>
      <c r="D23" s="378">
        <v>0</v>
      </c>
      <c r="E23" s="378">
        <v>0</v>
      </c>
      <c r="F23" s="378">
        <v>0</v>
      </c>
      <c r="G23" s="378">
        <v>0</v>
      </c>
      <c r="H23" s="378">
        <v>0</v>
      </c>
      <c r="I23" s="378">
        <v>0</v>
      </c>
      <c r="J23" s="378">
        <v>0</v>
      </c>
      <c r="K23" s="378">
        <v>0</v>
      </c>
      <c r="L23" s="378">
        <v>0</v>
      </c>
      <c r="M23" s="378">
        <v>0</v>
      </c>
      <c r="N23" s="378">
        <v>0</v>
      </c>
      <c r="O23" s="361"/>
      <c r="P23" s="8"/>
    </row>
    <row r="24" spans="2:16">
      <c r="B24" s="83" t="s">
        <v>1027</v>
      </c>
      <c r="C24" s="87" t="s">
        <v>1028</v>
      </c>
      <c r="D24" s="378">
        <v>0</v>
      </c>
      <c r="E24" s="378">
        <v>0</v>
      </c>
      <c r="F24" s="378">
        <v>0</v>
      </c>
      <c r="G24" s="378">
        <v>0</v>
      </c>
      <c r="H24" s="378">
        <v>0</v>
      </c>
      <c r="I24" s="378">
        <v>0</v>
      </c>
      <c r="J24" s="378">
        <v>0</v>
      </c>
      <c r="K24" s="378">
        <v>0</v>
      </c>
      <c r="L24" s="378">
        <v>0</v>
      </c>
      <c r="M24" s="378">
        <v>0</v>
      </c>
      <c r="N24" s="378">
        <v>0</v>
      </c>
      <c r="O24" s="361"/>
      <c r="P24" s="8"/>
    </row>
    <row r="25" spans="2:16">
      <c r="B25" s="83" t="s">
        <v>1029</v>
      </c>
      <c r="C25" s="87" t="s">
        <v>1030</v>
      </c>
      <c r="D25" s="378">
        <v>0</v>
      </c>
      <c r="E25" s="378">
        <v>0</v>
      </c>
      <c r="F25" s="378">
        <v>0</v>
      </c>
      <c r="G25" s="378">
        <v>0</v>
      </c>
      <c r="H25" s="378">
        <v>0</v>
      </c>
      <c r="I25" s="378">
        <v>0</v>
      </c>
      <c r="J25" s="378">
        <v>0</v>
      </c>
      <c r="K25" s="378">
        <v>0</v>
      </c>
      <c r="L25" s="378">
        <v>0</v>
      </c>
      <c r="M25" s="378">
        <v>0</v>
      </c>
      <c r="N25" s="378">
        <v>0</v>
      </c>
      <c r="O25" s="361"/>
      <c r="P25" s="8"/>
    </row>
    <row r="26" spans="2:16">
      <c r="B26" s="83">
        <v>9.1999999999999993</v>
      </c>
      <c r="C26" s="87" t="s">
        <v>1031</v>
      </c>
      <c r="D26" s="378">
        <v>0</v>
      </c>
      <c r="E26" s="378">
        <v>0</v>
      </c>
      <c r="F26" s="378">
        <v>0</v>
      </c>
      <c r="G26" s="378">
        <v>0</v>
      </c>
      <c r="H26" s="378">
        <v>0</v>
      </c>
      <c r="I26" s="378">
        <v>0</v>
      </c>
      <c r="J26" s="378">
        <v>0</v>
      </c>
      <c r="K26" s="378">
        <v>0</v>
      </c>
      <c r="L26" s="378">
        <v>0</v>
      </c>
      <c r="M26" s="378">
        <v>0</v>
      </c>
      <c r="N26" s="378">
        <v>0</v>
      </c>
      <c r="O26" s="361"/>
      <c r="P26" s="8"/>
    </row>
    <row r="27" spans="2:16">
      <c r="B27" s="83">
        <v>9.3000000000000007</v>
      </c>
      <c r="C27" s="87" t="s">
        <v>1032</v>
      </c>
      <c r="D27" s="378">
        <v>0</v>
      </c>
      <c r="E27" s="378">
        <v>0</v>
      </c>
      <c r="F27" s="378">
        <v>0</v>
      </c>
      <c r="G27" s="378">
        <v>0</v>
      </c>
      <c r="H27" s="378">
        <v>0</v>
      </c>
      <c r="I27" s="378">
        <v>0</v>
      </c>
      <c r="J27" s="378">
        <v>0</v>
      </c>
      <c r="K27" s="378">
        <v>0</v>
      </c>
      <c r="L27" s="378">
        <v>0</v>
      </c>
      <c r="M27" s="378">
        <v>0</v>
      </c>
      <c r="N27" s="378">
        <v>0</v>
      </c>
      <c r="O27" s="209"/>
      <c r="P27" s="8"/>
    </row>
    <row r="28" spans="2:16">
      <c r="B28" s="83" t="s">
        <v>1033</v>
      </c>
      <c r="C28" s="87" t="s">
        <v>1034</v>
      </c>
      <c r="D28" s="378">
        <v>0</v>
      </c>
      <c r="E28" s="378">
        <v>0</v>
      </c>
      <c r="F28" s="378">
        <v>0</v>
      </c>
      <c r="G28" s="378">
        <v>0</v>
      </c>
      <c r="H28" s="378">
        <v>0</v>
      </c>
      <c r="I28" s="378">
        <v>0</v>
      </c>
      <c r="J28" s="378">
        <v>0</v>
      </c>
      <c r="K28" s="378">
        <v>0</v>
      </c>
      <c r="L28" s="378">
        <v>0</v>
      </c>
      <c r="M28" s="378">
        <v>0</v>
      </c>
      <c r="N28" s="378">
        <v>0</v>
      </c>
      <c r="O28" s="209"/>
      <c r="P28" s="8"/>
    </row>
    <row r="29" spans="2:16">
      <c r="B29" s="83" t="s">
        <v>1035</v>
      </c>
      <c r="C29" s="87" t="s">
        <v>1036</v>
      </c>
      <c r="D29" s="378">
        <v>0</v>
      </c>
      <c r="E29" s="378">
        <v>0</v>
      </c>
      <c r="F29" s="378">
        <v>0</v>
      </c>
      <c r="G29" s="378">
        <v>0</v>
      </c>
      <c r="H29" s="378">
        <v>0</v>
      </c>
      <c r="I29" s="378">
        <v>0</v>
      </c>
      <c r="J29" s="378">
        <v>0</v>
      </c>
      <c r="K29" s="378">
        <v>0</v>
      </c>
      <c r="L29" s="378">
        <v>0</v>
      </c>
      <c r="M29" s="378">
        <v>0</v>
      </c>
      <c r="N29" s="378">
        <v>0</v>
      </c>
      <c r="O29" s="209"/>
      <c r="P29" s="8"/>
    </row>
    <row r="30" spans="2:16">
      <c r="B30" s="83" t="s">
        <v>1037</v>
      </c>
      <c r="C30" s="87" t="s">
        <v>1038</v>
      </c>
      <c r="D30" s="378">
        <v>0</v>
      </c>
      <c r="E30" s="378">
        <v>0</v>
      </c>
      <c r="F30" s="378">
        <v>0</v>
      </c>
      <c r="G30" s="378">
        <v>0</v>
      </c>
      <c r="H30" s="378">
        <v>0</v>
      </c>
      <c r="I30" s="378">
        <v>0</v>
      </c>
      <c r="J30" s="378">
        <v>0</v>
      </c>
      <c r="K30" s="378">
        <v>0</v>
      </c>
      <c r="L30" s="378">
        <v>0</v>
      </c>
      <c r="M30" s="378">
        <v>0</v>
      </c>
      <c r="N30" s="378">
        <v>0</v>
      </c>
      <c r="O30" s="88"/>
      <c r="P30" s="8"/>
    </row>
    <row r="31" spans="2:16">
      <c r="B31" s="83">
        <v>9.4</v>
      </c>
      <c r="C31" s="87" t="s">
        <v>1018</v>
      </c>
      <c r="D31" s="378">
        <v>0</v>
      </c>
      <c r="E31" s="378">
        <v>0</v>
      </c>
      <c r="F31" s="378">
        <v>0</v>
      </c>
      <c r="G31" s="378">
        <v>0</v>
      </c>
      <c r="H31" s="378">
        <v>0</v>
      </c>
      <c r="I31" s="378">
        <v>0</v>
      </c>
      <c r="J31" s="378">
        <v>0</v>
      </c>
      <c r="K31" s="378">
        <v>0</v>
      </c>
      <c r="L31" s="378">
        <v>0</v>
      </c>
      <c r="M31" s="378">
        <v>0</v>
      </c>
      <c r="N31" s="378">
        <v>0</v>
      </c>
      <c r="O31" s="88"/>
      <c r="P31" s="8"/>
    </row>
    <row r="32" spans="2:16">
      <c r="B32" s="83">
        <v>9.5</v>
      </c>
      <c r="C32" s="87" t="s">
        <v>1019</v>
      </c>
      <c r="D32" s="378">
        <v>0</v>
      </c>
      <c r="E32" s="378">
        <v>0</v>
      </c>
      <c r="F32" s="378">
        <v>0</v>
      </c>
      <c r="G32" s="378">
        <v>0</v>
      </c>
      <c r="H32" s="378">
        <v>0</v>
      </c>
      <c r="I32" s="378">
        <v>0</v>
      </c>
      <c r="J32" s="378">
        <v>0</v>
      </c>
      <c r="K32" s="378">
        <v>0</v>
      </c>
      <c r="L32" s="378">
        <v>0</v>
      </c>
      <c r="M32" s="378">
        <v>0</v>
      </c>
      <c r="N32" s="378">
        <v>0</v>
      </c>
      <c r="O32" s="88"/>
      <c r="P32" s="8"/>
    </row>
    <row r="33" spans="1:47">
      <c r="B33" s="83">
        <v>10</v>
      </c>
      <c r="C33" s="87" t="s">
        <v>62</v>
      </c>
      <c r="D33" s="378">
        <v>0</v>
      </c>
      <c r="E33" s="378">
        <v>0</v>
      </c>
      <c r="F33" s="378">
        <v>0</v>
      </c>
      <c r="G33" s="378">
        <v>0</v>
      </c>
      <c r="H33" s="378">
        <v>0</v>
      </c>
      <c r="I33" s="378">
        <v>8.6051811604649995</v>
      </c>
      <c r="J33" s="378">
        <v>0.27589695052000002</v>
      </c>
      <c r="K33" s="378">
        <v>0</v>
      </c>
      <c r="L33" s="378">
        <v>0</v>
      </c>
      <c r="M33" s="378">
        <v>0</v>
      </c>
      <c r="N33" s="378">
        <v>8.8810781109849994</v>
      </c>
      <c r="O33" s="88">
        <v>9</v>
      </c>
      <c r="P33" s="8"/>
    </row>
    <row r="34" spans="1:47" ht="30">
      <c r="B34" s="83" t="s">
        <v>297</v>
      </c>
      <c r="C34" s="87" t="s">
        <v>1020</v>
      </c>
      <c r="D34" s="378">
        <v>0</v>
      </c>
      <c r="E34" s="378">
        <v>0</v>
      </c>
      <c r="F34" s="378">
        <v>62.083702000000002</v>
      </c>
      <c r="G34" s="378">
        <v>0</v>
      </c>
      <c r="H34" s="378">
        <v>0</v>
      </c>
      <c r="I34" s="378">
        <v>0</v>
      </c>
      <c r="J34" s="378">
        <v>0</v>
      </c>
      <c r="K34" s="378">
        <v>0</v>
      </c>
      <c r="L34" s="378">
        <v>0</v>
      </c>
      <c r="M34" s="378">
        <v>0</v>
      </c>
      <c r="N34" s="378">
        <v>62.083702000000002</v>
      </c>
      <c r="O34" s="88"/>
      <c r="P34" s="8"/>
    </row>
    <row r="35" spans="1:47">
      <c r="B35" s="83" t="s">
        <v>844</v>
      </c>
      <c r="C35" s="87" t="s">
        <v>922</v>
      </c>
      <c r="D35" s="378">
        <v>0</v>
      </c>
      <c r="E35" s="378">
        <v>0</v>
      </c>
      <c r="F35" s="378">
        <v>0</v>
      </c>
      <c r="G35" s="378">
        <v>0</v>
      </c>
      <c r="H35" s="378">
        <v>0</v>
      </c>
      <c r="I35" s="378">
        <v>0</v>
      </c>
      <c r="J35" s="378">
        <v>0</v>
      </c>
      <c r="K35" s="378">
        <v>0</v>
      </c>
      <c r="L35" s="378">
        <v>0</v>
      </c>
      <c r="M35" s="378">
        <v>0</v>
      </c>
      <c r="N35" s="378">
        <v>0</v>
      </c>
      <c r="O35" s="88"/>
      <c r="P35" s="8"/>
    </row>
    <row r="36" spans="1:47">
      <c r="B36" s="83" t="s">
        <v>1039</v>
      </c>
      <c r="C36" s="87" t="s">
        <v>65</v>
      </c>
      <c r="D36" s="378">
        <v>426.14971200000002</v>
      </c>
      <c r="E36" s="378">
        <v>0</v>
      </c>
      <c r="F36" s="378">
        <v>0</v>
      </c>
      <c r="G36" s="378">
        <v>0</v>
      </c>
      <c r="H36" s="378">
        <v>0</v>
      </c>
      <c r="I36" s="378">
        <v>882.79453493953497</v>
      </c>
      <c r="J36" s="378">
        <v>0</v>
      </c>
      <c r="K36" s="378">
        <v>0</v>
      </c>
      <c r="L36" s="378">
        <v>0</v>
      </c>
      <c r="M36" s="378">
        <v>0</v>
      </c>
      <c r="N36" s="378">
        <v>1308.9442469395349</v>
      </c>
      <c r="O36" s="209">
        <v>1309</v>
      </c>
      <c r="P36" s="8"/>
    </row>
    <row r="37" spans="1:47">
      <c r="B37" s="59" t="s">
        <v>1040</v>
      </c>
      <c r="C37" s="165" t="s">
        <v>441</v>
      </c>
      <c r="D37" s="403">
        <v>49518.204403956413</v>
      </c>
      <c r="E37" s="403">
        <v>66179.818052550909</v>
      </c>
      <c r="F37" s="403">
        <v>62.156661999999997</v>
      </c>
      <c r="G37" s="403">
        <v>0</v>
      </c>
      <c r="H37" s="403">
        <v>3883.4894019726689</v>
      </c>
      <c r="I37" s="403">
        <v>999.22800810000001</v>
      </c>
      <c r="J37" s="403">
        <v>0.27589695052000002</v>
      </c>
      <c r="K37" s="403">
        <v>0</v>
      </c>
      <c r="L37" s="403">
        <v>0</v>
      </c>
      <c r="M37" s="403">
        <v>16.717504561435</v>
      </c>
      <c r="N37" s="403">
        <v>120659.8899300919</v>
      </c>
      <c r="O37" s="90">
        <f>SUM(O7:O36)</f>
        <v>5218</v>
      </c>
      <c r="P37" s="8"/>
    </row>
    <row r="38" spans="1:47">
      <c r="A38" s="8"/>
      <c r="B38" s="8"/>
      <c r="C38" s="8"/>
      <c r="D38" s="8"/>
      <c r="E38" s="8"/>
      <c r="F38" s="8"/>
      <c r="G38" s="8"/>
      <c r="H38" s="8"/>
      <c r="I38" s="8"/>
      <c r="J38" s="8"/>
      <c r="K38" s="8"/>
      <c r="L38" s="8"/>
      <c r="M38" s="8"/>
      <c r="N38" s="8"/>
      <c r="O38" s="8"/>
      <c r="P38" s="8"/>
    </row>
    <row r="39" spans="1:47">
      <c r="A39" s="8"/>
      <c r="B39" s="4" t="s">
        <v>1084</v>
      </c>
      <c r="C39" s="8"/>
      <c r="D39" s="8"/>
      <c r="E39" s="8"/>
      <c r="F39" s="8"/>
      <c r="G39" s="8"/>
      <c r="H39" s="8"/>
      <c r="I39" s="8"/>
      <c r="J39" s="8"/>
      <c r="K39" s="8"/>
      <c r="L39" s="8"/>
      <c r="M39" s="8"/>
      <c r="N39" s="8"/>
      <c r="O39" s="8"/>
      <c r="P39" s="8"/>
    </row>
    <row r="40" spans="1:47">
      <c r="A40" s="8"/>
      <c r="B40" s="8"/>
      <c r="C40" s="8"/>
      <c r="D40" s="8"/>
      <c r="E40" s="8"/>
      <c r="F40" s="8"/>
      <c r="G40" s="8"/>
      <c r="H40" s="8"/>
      <c r="I40" s="8"/>
      <c r="J40" s="8"/>
      <c r="K40" s="8"/>
      <c r="L40" s="8"/>
      <c r="M40" s="8"/>
      <c r="N40" s="8"/>
      <c r="O40" s="8"/>
      <c r="P40" s="8"/>
    </row>
    <row r="41" spans="1:47" s="40" customFormat="1">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row>
    <row r="42" spans="1:47">
      <c r="A42" s="8"/>
      <c r="B42" s="8"/>
      <c r="C42" s="8"/>
      <c r="D42" s="8"/>
      <c r="E42" s="8"/>
      <c r="F42" s="8"/>
      <c r="G42" s="8"/>
      <c r="H42" s="8"/>
      <c r="I42" s="8"/>
      <c r="J42" s="8"/>
      <c r="K42" s="8"/>
      <c r="L42" s="8"/>
      <c r="M42" s="8"/>
      <c r="N42" s="8"/>
      <c r="O42" s="8"/>
      <c r="P42" s="8"/>
    </row>
    <row r="43" spans="1:47">
      <c r="A43" s="8"/>
      <c r="B43" s="8"/>
      <c r="C43" s="8"/>
      <c r="D43" s="8"/>
      <c r="E43" s="8"/>
      <c r="F43" s="8"/>
      <c r="G43" s="8"/>
      <c r="H43" s="8"/>
      <c r="I43" s="8"/>
      <c r="J43" s="8"/>
      <c r="K43" s="8"/>
      <c r="L43" s="8"/>
      <c r="M43" s="8"/>
      <c r="N43" s="8"/>
      <c r="O43" s="8"/>
      <c r="P43" s="8"/>
    </row>
    <row r="44" spans="1:47">
      <c r="A44" s="8"/>
      <c r="B44" s="8"/>
      <c r="C44" s="8"/>
      <c r="D44" s="8"/>
      <c r="E44" s="8"/>
      <c r="F44" s="8"/>
      <c r="G44" s="8"/>
      <c r="H44" s="8"/>
      <c r="I44" s="8"/>
      <c r="J44" s="8"/>
      <c r="K44" s="8"/>
      <c r="L44" s="8"/>
      <c r="M44" s="8"/>
      <c r="N44" s="8"/>
      <c r="O44" s="8"/>
      <c r="P44" s="8"/>
    </row>
    <row r="45" spans="1:47">
      <c r="A45" s="8"/>
      <c r="B45" s="8"/>
      <c r="C45" s="8"/>
      <c r="D45" s="8"/>
      <c r="E45" s="8"/>
      <c r="F45" s="8"/>
      <c r="G45" s="8"/>
      <c r="H45" s="8"/>
      <c r="I45" s="8"/>
      <c r="J45" s="8"/>
      <c r="K45" s="8"/>
      <c r="L45" s="8"/>
      <c r="M45" s="8"/>
      <c r="N45" s="8"/>
      <c r="O45" s="8"/>
      <c r="P45" s="8"/>
    </row>
    <row r="46" spans="1:47">
      <c r="A46" s="8"/>
      <c r="B46" s="8"/>
      <c r="C46" s="8"/>
      <c r="D46" s="8"/>
      <c r="E46" s="8"/>
      <c r="F46" s="8"/>
      <c r="G46" s="8"/>
      <c r="H46" s="8"/>
      <c r="I46" s="8"/>
      <c r="J46" s="8"/>
      <c r="K46" s="8"/>
      <c r="L46" s="8"/>
      <c r="M46" s="8"/>
      <c r="N46" s="8"/>
      <c r="O46" s="8"/>
      <c r="P46" s="8"/>
    </row>
    <row r="47" spans="1:47">
      <c r="A47" s="8"/>
      <c r="B47" s="8"/>
      <c r="C47" s="8"/>
      <c r="D47" s="8"/>
      <c r="E47" s="8"/>
      <c r="F47" s="8"/>
      <c r="G47" s="8"/>
      <c r="H47" s="8"/>
      <c r="I47" s="8"/>
      <c r="J47" s="8"/>
      <c r="K47" s="8"/>
      <c r="L47" s="8"/>
      <c r="M47" s="8"/>
      <c r="N47" s="8"/>
      <c r="O47" s="8"/>
      <c r="P47" s="8"/>
    </row>
    <row r="48" spans="1:47">
      <c r="A48" s="8"/>
      <c r="B48" s="8"/>
      <c r="C48" s="8"/>
      <c r="D48" s="8"/>
      <c r="E48" s="8"/>
      <c r="F48" s="8"/>
      <c r="G48" s="8"/>
      <c r="H48" s="8"/>
      <c r="I48" s="8"/>
      <c r="J48" s="8"/>
      <c r="K48" s="8"/>
      <c r="L48" s="8"/>
      <c r="M48" s="8"/>
      <c r="N48" s="8"/>
      <c r="O48" s="8"/>
      <c r="P48" s="8"/>
    </row>
    <row r="49" spans="1:47">
      <c r="A49" s="8"/>
      <c r="B49" s="8"/>
      <c r="C49" s="8"/>
      <c r="D49" s="8"/>
      <c r="E49" s="8"/>
      <c r="F49" s="8"/>
      <c r="G49" s="8"/>
      <c r="H49" s="8"/>
      <c r="I49" s="8"/>
      <c r="J49" s="8"/>
      <c r="K49" s="8"/>
      <c r="L49" s="8"/>
      <c r="M49" s="8"/>
      <c r="N49" s="8"/>
      <c r="O49" s="8"/>
      <c r="P49" s="8"/>
    </row>
    <row r="50" spans="1:47">
      <c r="A50" s="8"/>
      <c r="B50" s="8"/>
      <c r="C50" s="8"/>
      <c r="D50" s="8"/>
      <c r="E50" s="8"/>
      <c r="F50" s="8"/>
      <c r="G50" s="8"/>
      <c r="H50" s="8"/>
      <c r="I50" s="8"/>
      <c r="J50" s="8"/>
      <c r="K50" s="8"/>
      <c r="L50" s="8"/>
      <c r="M50" s="8"/>
      <c r="N50" s="8"/>
      <c r="O50" s="8"/>
      <c r="P50" s="8"/>
    </row>
    <row r="51" spans="1:47">
      <c r="A51" s="8"/>
      <c r="B51" s="8"/>
      <c r="C51" s="8"/>
      <c r="D51" s="8"/>
      <c r="E51" s="8"/>
      <c r="F51" s="8"/>
      <c r="G51" s="8"/>
      <c r="H51" s="8"/>
      <c r="I51" s="8"/>
      <c r="J51" s="8"/>
      <c r="K51" s="8"/>
      <c r="L51" s="8"/>
      <c r="M51" s="8"/>
      <c r="N51" s="8"/>
      <c r="O51" s="8"/>
      <c r="P51" s="8"/>
    </row>
    <row r="52" spans="1:47" ht="14.45" customHeight="1">
      <c r="A52" s="8"/>
      <c r="B52" s="8"/>
      <c r="C52" s="8"/>
      <c r="D52" s="8"/>
      <c r="E52" s="8"/>
      <c r="F52" s="8"/>
      <c r="G52" s="8"/>
      <c r="H52" s="8"/>
      <c r="I52" s="8"/>
      <c r="J52" s="8"/>
      <c r="K52" s="8"/>
      <c r="L52" s="8"/>
      <c r="M52" s="8"/>
      <c r="N52" s="8"/>
      <c r="O52" s="8"/>
      <c r="P52" s="8"/>
    </row>
    <row r="53" spans="1:47" s="423" customFormat="1">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row>
    <row r="54" spans="1:47" s="423" customFormat="1" ht="12.95" customHeight="1">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row>
    <row r="55" spans="1:47" s="423" customFormat="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row>
    <row r="56" spans="1:47" s="77" customFormat="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row>
    <row r="57" spans="1:47" s="77" customFormat="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row>
    <row r="58" spans="1:47" s="77" customFormat="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row>
    <row r="59" spans="1:47" s="77" customForma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row>
    <row r="60" spans="1:47" s="77" customFormat="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row>
    <row r="61" spans="1:47" s="77" customFormat="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row>
    <row r="62" spans="1:47" s="77" customForma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row>
    <row r="63" spans="1:47" s="77" customForma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row>
    <row r="64" spans="1:47" s="77" customForma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row>
    <row r="65" spans="1:47" s="77" customForma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row>
    <row r="66" spans="1:47" s="77" customForma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row>
    <row r="67" spans="1:47" s="77" customForma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row>
    <row r="68" spans="1:47" s="77" customForma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row>
    <row r="69" spans="1:47" s="77" customForma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row>
    <row r="70" spans="1:47" s="424" customFormat="1" ht="14.45" customHeigh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row>
    <row r="71" spans="1:47" s="77" customForma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row>
    <row r="72" spans="1:47" s="77" customForma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row>
    <row r="73" spans="1:47" s="77" customForma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row>
    <row r="74" spans="1:47" s="77" customForma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row>
    <row r="75" spans="1:47" s="77" customForma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row>
    <row r="76" spans="1:47" s="77" customForma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row>
    <row r="77" spans="1:47" s="77" customForma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row>
    <row r="78" spans="1:47" s="77" customForma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row>
    <row r="79" spans="1:47" s="77" customForma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row>
    <row r="80" spans="1:47" s="77" customForma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row>
    <row r="81" spans="1:47" s="424" customForma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row>
    <row r="82" spans="1:47" s="77" customForma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row>
    <row r="83" spans="1:47" s="77" customForma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row>
    <row r="84" spans="1:47" s="77" customForma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row>
    <row r="85" spans="1:47" s="77" customForma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row>
    <row r="86" spans="1:47" s="77" customForma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row>
    <row r="87" spans="1:47" s="77" customForma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row>
    <row r="88" spans="1:47" s="77" customForma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row>
    <row r="89" spans="1:47" s="77" customForma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row>
    <row r="90" spans="1:47" s="77" customForma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row>
    <row r="91" spans="1:47" s="77" customForma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row>
    <row r="92" spans="1:47" s="77" customForma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row>
    <row r="93" spans="1:47" s="77" customForma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row>
    <row r="94" spans="1:47" s="77" customForma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row>
    <row r="95" spans="1:47" s="77" customForma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row>
    <row r="96" spans="1:47" s="77" customForma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row>
    <row r="97" spans="1:47" s="77" customForma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row>
    <row r="98" spans="1:47" s="77" customForma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row>
    <row r="99" spans="1:47" s="77" customForma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row>
    <row r="100" spans="1:47" s="77" customForma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row>
    <row r="101" spans="1:47" s="77" customForma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row>
    <row r="102" spans="1:47" s="77" customForma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row>
    <row r="103" spans="1:47" s="424" customForma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row>
    <row r="104" spans="1:47" s="77" customForma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row>
    <row r="105" spans="1:47" s="77" customForma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row>
    <row r="106" spans="1:47" s="77" customForma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row>
    <row r="107" spans="1:47" s="77" customForma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row>
    <row r="108" spans="1:47">
      <c r="A108" s="8"/>
      <c r="B108" s="8"/>
      <c r="C108" s="8"/>
      <c r="D108" s="8"/>
      <c r="E108" s="8"/>
      <c r="F108" s="8"/>
      <c r="G108" s="8"/>
      <c r="H108" s="8"/>
      <c r="I108" s="8"/>
      <c r="J108" s="8"/>
      <c r="K108" s="8"/>
      <c r="L108" s="8"/>
      <c r="M108" s="8"/>
      <c r="N108" s="8"/>
      <c r="O108" s="8"/>
      <c r="P108" s="8"/>
    </row>
    <row r="109" spans="1:47">
      <c r="A109" s="8"/>
      <c r="B109" s="8"/>
      <c r="C109" s="8"/>
      <c r="D109" s="8"/>
      <c r="E109" s="8"/>
      <c r="F109" s="8"/>
      <c r="G109" s="8"/>
      <c r="H109" s="8"/>
      <c r="I109" s="8"/>
      <c r="J109" s="8"/>
      <c r="K109" s="8"/>
      <c r="L109" s="8"/>
      <c r="M109" s="8"/>
      <c r="N109" s="8"/>
      <c r="O109" s="8"/>
      <c r="P109" s="8"/>
    </row>
    <row r="110" spans="1:47">
      <c r="A110" s="8"/>
      <c r="B110" s="8"/>
      <c r="C110" s="8"/>
      <c r="D110" s="8"/>
      <c r="E110" s="8"/>
      <c r="F110" s="8"/>
      <c r="G110" s="8"/>
      <c r="H110" s="8"/>
      <c r="I110" s="8"/>
      <c r="J110" s="8"/>
      <c r="K110" s="8"/>
      <c r="L110" s="8"/>
      <c r="M110" s="8"/>
      <c r="N110" s="8"/>
      <c r="O110" s="8"/>
      <c r="P110" s="8"/>
    </row>
    <row r="111" spans="1:47">
      <c r="A111" s="8"/>
      <c r="B111" s="8"/>
      <c r="C111" s="8"/>
      <c r="D111" s="8"/>
      <c r="E111" s="8"/>
      <c r="F111" s="8"/>
      <c r="G111" s="8"/>
      <c r="H111" s="8"/>
      <c r="I111" s="8"/>
      <c r="J111" s="8"/>
      <c r="K111" s="8"/>
      <c r="L111" s="8"/>
      <c r="M111" s="8"/>
      <c r="N111" s="8"/>
      <c r="O111" s="8"/>
      <c r="P111" s="8"/>
    </row>
    <row r="112" spans="1:47">
      <c r="A112" s="8"/>
      <c r="B112" s="8"/>
      <c r="C112" s="8"/>
      <c r="D112" s="8"/>
      <c r="E112" s="8"/>
      <c r="F112" s="8"/>
      <c r="G112" s="8"/>
      <c r="H112" s="8"/>
      <c r="I112" s="8"/>
      <c r="J112" s="8"/>
      <c r="K112" s="8"/>
      <c r="L112" s="8"/>
      <c r="M112" s="8"/>
      <c r="N112" s="8"/>
      <c r="O112" s="8"/>
      <c r="P112" s="8"/>
    </row>
    <row r="113" s="8" customFormat="1"/>
    <row r="114" s="8" customFormat="1"/>
    <row r="115" s="8" customFormat="1"/>
    <row r="116" s="8" customFormat="1"/>
    <row r="117" s="8" customFormat="1"/>
    <row r="118" s="8" customFormat="1"/>
    <row r="119" s="8" customFormat="1"/>
    <row r="120" s="8" customFormat="1"/>
    <row r="121" s="8" customFormat="1"/>
  </sheetData>
  <mergeCells count="4">
    <mergeCell ref="C4:C6"/>
    <mergeCell ref="D4:M4"/>
    <mergeCell ref="N4:N5"/>
    <mergeCell ref="O4:O5"/>
  </mergeCells>
  <pageMargins left="0.70866141732283472" right="0.70866141732283472" top="0.74803149606299213" bottom="0.74803149606299213" header="0.31496062992125984" footer="0.31496062992125984"/>
  <pageSetup paperSize="9" scale="6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DC622-FBA5-45F2-A08A-3C90EF8F3885}">
  <sheetPr codeName="Sheet40">
    <pageSetUpPr fitToPage="1"/>
  </sheetPr>
  <dimension ref="A2:O53"/>
  <sheetViews>
    <sheetView zoomScaleNormal="100" workbookViewId="0">
      <selection activeCell="N17" sqref="N17"/>
    </sheetView>
  </sheetViews>
  <sheetFormatPr defaultColWidth="8.7109375" defaultRowHeight="15"/>
  <cols>
    <col min="1" max="1" width="8.7109375" style="8"/>
    <col min="2" max="2" width="35.85546875" style="8" customWidth="1"/>
    <col min="3" max="3" width="19" style="8" customWidth="1"/>
    <col min="4" max="15" width="16.7109375" style="8" customWidth="1"/>
    <col min="16" max="16" width="9.7109375" style="8" bestFit="1" customWidth="1"/>
    <col min="17" max="17" width="27.140625" style="8" bestFit="1" customWidth="1"/>
    <col min="18" max="18" width="24.28515625" style="8" bestFit="1" customWidth="1"/>
    <col min="19" max="30" width="11.85546875" style="8" customWidth="1"/>
    <col min="31" max="31" width="8.7109375" style="8"/>
    <col min="32" max="32" width="27.140625" style="8" bestFit="1" customWidth="1"/>
    <col min="33" max="33" width="24.28515625" style="8" bestFit="1" customWidth="1"/>
    <col min="34" max="45" width="17" style="8" customWidth="1"/>
    <col min="46" max="16384" width="8.7109375" style="8"/>
  </cols>
  <sheetData>
    <row r="2" spans="2:15" ht="21">
      <c r="B2" s="66" t="s">
        <v>575</v>
      </c>
      <c r="N2" s="39"/>
    </row>
    <row r="4" spans="2:15">
      <c r="B4" s="40"/>
    </row>
    <row r="5" spans="2:15" ht="60">
      <c r="B5" s="609" t="s">
        <v>191</v>
      </c>
      <c r="C5" s="17" t="s">
        <v>110</v>
      </c>
      <c r="D5" s="414" t="s">
        <v>459</v>
      </c>
      <c r="E5" s="17" t="s">
        <v>460</v>
      </c>
      <c r="F5" s="17" t="s">
        <v>461</v>
      </c>
      <c r="G5" s="17" t="s">
        <v>462</v>
      </c>
      <c r="H5" s="17" t="s">
        <v>190</v>
      </c>
      <c r="I5" s="17" t="s">
        <v>49</v>
      </c>
      <c r="J5" s="17" t="s">
        <v>463</v>
      </c>
      <c r="K5" s="17" t="s">
        <v>464</v>
      </c>
      <c r="L5" s="17" t="s">
        <v>465</v>
      </c>
      <c r="M5" s="17" t="s">
        <v>602</v>
      </c>
      <c r="N5" s="17" t="s">
        <v>466</v>
      </c>
      <c r="O5" s="17" t="s">
        <v>467</v>
      </c>
    </row>
    <row r="6" spans="2:15">
      <c r="B6" s="610"/>
      <c r="C6" s="5"/>
      <c r="D6" s="391" t="s">
        <v>3</v>
      </c>
      <c r="E6" s="5" t="s">
        <v>4</v>
      </c>
      <c r="F6" s="5" t="s">
        <v>5</v>
      </c>
      <c r="G6" s="5" t="s">
        <v>6</v>
      </c>
      <c r="H6" s="5" t="s">
        <v>7</v>
      </c>
      <c r="I6" s="5" t="s">
        <v>8</v>
      </c>
      <c r="J6" s="5" t="s">
        <v>9</v>
      </c>
      <c r="K6" s="5" t="s">
        <v>11</v>
      </c>
      <c r="L6" s="5" t="s">
        <v>12</v>
      </c>
      <c r="M6" s="5" t="s">
        <v>13</v>
      </c>
      <c r="N6" s="5" t="s">
        <v>14</v>
      </c>
      <c r="O6" s="5" t="s">
        <v>15</v>
      </c>
    </row>
    <row r="7" spans="2:15">
      <c r="B7" s="41" t="s">
        <v>595</v>
      </c>
      <c r="C7" s="42"/>
      <c r="D7" s="43"/>
      <c r="E7" s="6"/>
      <c r="F7" s="6"/>
      <c r="G7" s="6"/>
      <c r="H7" s="6"/>
      <c r="I7" s="6"/>
      <c r="J7" s="6"/>
      <c r="K7" s="6"/>
      <c r="L7" s="6"/>
      <c r="M7" s="6"/>
      <c r="N7" s="6"/>
      <c r="O7" s="6"/>
    </row>
    <row r="8" spans="2:15">
      <c r="B8" s="611" t="s">
        <v>0</v>
      </c>
      <c r="C8" s="44" t="s">
        <v>18</v>
      </c>
      <c r="D8" s="378">
        <v>279029.95470996056</v>
      </c>
      <c r="E8" s="378">
        <v>30867.030310999988</v>
      </c>
      <c r="F8" s="503">
        <v>0.31651907220949232</v>
      </c>
      <c r="G8" s="378">
        <v>286772.6634817606</v>
      </c>
      <c r="H8" s="505">
        <f>0.00072162044451966*100</f>
        <v>7.2162044451966001E-2</v>
      </c>
      <c r="I8" s="378">
        <v>140092</v>
      </c>
      <c r="J8" s="505">
        <f>0.0590229741722914*100</f>
        <v>5.90229741722914</v>
      </c>
      <c r="K8" s="417">
        <v>0</v>
      </c>
      <c r="L8" s="378">
        <v>3131.7623974982098</v>
      </c>
      <c r="M8" s="505">
        <f>0.010920714546062*100</f>
        <v>1.0920714546062</v>
      </c>
      <c r="N8" s="378">
        <v>12.372723491052</v>
      </c>
      <c r="O8" s="378">
        <v>-5.1936016619050003</v>
      </c>
    </row>
    <row r="9" spans="2:15" ht="15" customHeight="1">
      <c r="B9" s="612"/>
      <c r="C9" s="160" t="s">
        <v>189</v>
      </c>
      <c r="D9" s="378">
        <v>208079.54142613869</v>
      </c>
      <c r="E9" s="378">
        <v>16353.828521999991</v>
      </c>
      <c r="F9" s="503">
        <v>0.34524775484251569</v>
      </c>
      <c r="G9" s="378">
        <v>212706.04323413869</v>
      </c>
      <c r="H9" s="505">
        <f>0.00061500182106764*100</f>
        <v>6.1500182106764001E-2</v>
      </c>
      <c r="I9" s="378">
        <v>100979</v>
      </c>
      <c r="J9" s="505">
        <f>0.0574305721653088*100</f>
        <v>5.7430572165308797</v>
      </c>
      <c r="K9" s="417">
        <v>0</v>
      </c>
      <c r="L9" s="378">
        <v>1989.015340750009</v>
      </c>
      <c r="M9" s="505">
        <f>0.00935100531469422*100</f>
        <v>0.93510053146942196</v>
      </c>
      <c r="N9" s="378">
        <v>7.5313828571750001</v>
      </c>
      <c r="O9" s="378">
        <v>-2.4723462081390002</v>
      </c>
    </row>
    <row r="10" spans="2:15" ht="15" customHeight="1">
      <c r="B10" s="612"/>
      <c r="C10" s="160" t="s">
        <v>188</v>
      </c>
      <c r="D10" s="378">
        <v>70950.413283821894</v>
      </c>
      <c r="E10" s="378">
        <v>14513.201789000001</v>
      </c>
      <c r="F10" s="503">
        <v>0.2841468943624566</v>
      </c>
      <c r="G10" s="378">
        <v>74066.620247621904</v>
      </c>
      <c r="H10" s="505">
        <f>0.00102781*100</f>
        <v>0.10278100000000001</v>
      </c>
      <c r="I10" s="378">
        <v>39113</v>
      </c>
      <c r="J10" s="505">
        <f>0.0635960670042711*100</f>
        <v>6.3596067004271104</v>
      </c>
      <c r="K10" s="417">
        <v>0</v>
      </c>
      <c r="L10" s="378">
        <v>1142.747056748201</v>
      </c>
      <c r="M10" s="505">
        <f>0.015428637798346*100</f>
        <v>1.5428637798346001</v>
      </c>
      <c r="N10" s="378">
        <v>4.8413406338769995</v>
      </c>
      <c r="O10" s="378">
        <v>-2.7212554537660001</v>
      </c>
    </row>
    <row r="11" spans="2:15">
      <c r="B11" s="612"/>
      <c r="C11" s="44" t="s">
        <v>19</v>
      </c>
      <c r="D11" s="378">
        <v>0</v>
      </c>
      <c r="E11" s="378">
        <v>0</v>
      </c>
      <c r="F11" s="379">
        <v>0</v>
      </c>
      <c r="G11" s="378">
        <v>0</v>
      </c>
      <c r="H11" s="379">
        <v>0</v>
      </c>
      <c r="I11" s="378">
        <v>0</v>
      </c>
      <c r="J11" s="379">
        <v>0</v>
      </c>
      <c r="K11" s="378">
        <v>0</v>
      </c>
      <c r="L11" s="378">
        <v>0</v>
      </c>
      <c r="M11" s="379">
        <v>0</v>
      </c>
      <c r="N11" s="378">
        <v>0</v>
      </c>
      <c r="O11" s="378">
        <v>0</v>
      </c>
    </row>
    <row r="12" spans="2:15">
      <c r="B12" s="612"/>
      <c r="C12" s="44" t="s">
        <v>20</v>
      </c>
      <c r="D12" s="378">
        <v>45344.725833901706</v>
      </c>
      <c r="E12" s="378">
        <v>10409.567558000001</v>
      </c>
      <c r="F12" s="503">
        <v>0.26104575003325992</v>
      </c>
      <c r="G12" s="378">
        <v>47322.907756101689</v>
      </c>
      <c r="H12" s="505">
        <f>0.00277422*100</f>
        <v>0.277422</v>
      </c>
      <c r="I12" s="378">
        <v>29335</v>
      </c>
      <c r="J12" s="505">
        <f>0.062382510555853*100</f>
        <v>6.2382510555852999</v>
      </c>
      <c r="K12" s="417">
        <v>0</v>
      </c>
      <c r="L12" s="378">
        <v>1507.9176050585729</v>
      </c>
      <c r="M12" s="505">
        <f>0.0318644326090496*100</f>
        <v>3.18644326090496</v>
      </c>
      <c r="N12" s="378">
        <v>8.189835608899001</v>
      </c>
      <c r="O12" s="378">
        <v>-6.4272154948139999</v>
      </c>
    </row>
    <row r="13" spans="2:15">
      <c r="B13" s="612"/>
      <c r="C13" s="44" t="s">
        <v>187</v>
      </c>
      <c r="D13" s="378">
        <v>29088.98887498492</v>
      </c>
      <c r="E13" s="378">
        <v>9261.9852129999981</v>
      </c>
      <c r="F13" s="503">
        <v>0.24367687589613091</v>
      </c>
      <c r="G13" s="378">
        <v>30653.981666384912</v>
      </c>
      <c r="H13" s="505">
        <f>0.00594518*100</f>
        <v>0.59451799999999999</v>
      </c>
      <c r="I13" s="378">
        <v>23107</v>
      </c>
      <c r="J13" s="505">
        <f>0.067048728906731*100</f>
        <v>6.7048728906730997</v>
      </c>
      <c r="K13" s="417">
        <v>0</v>
      </c>
      <c r="L13" s="378">
        <v>1808.4362214904229</v>
      </c>
      <c r="M13" s="505">
        <f>0.0589951491839492*100</f>
        <v>5.89951491839492</v>
      </c>
      <c r="N13" s="378">
        <v>12.219191330006</v>
      </c>
      <c r="O13" s="378">
        <v>-10.839052892067</v>
      </c>
    </row>
    <row r="14" spans="2:15">
      <c r="B14" s="612"/>
      <c r="C14" s="44" t="s">
        <v>21</v>
      </c>
      <c r="D14" s="378">
        <v>9237.2208058761971</v>
      </c>
      <c r="E14" s="378">
        <v>2305.6661180000001</v>
      </c>
      <c r="F14" s="503">
        <v>0.20369811068195609</v>
      </c>
      <c r="G14" s="378">
        <v>9523.955165676196</v>
      </c>
      <c r="H14" s="505">
        <f>0.02471658*100</f>
        <v>2.4716579999999997</v>
      </c>
      <c r="I14" s="378">
        <v>7438</v>
      </c>
      <c r="J14" s="505">
        <f>0.0648180695514246*100</f>
        <v>6.4818069551424609</v>
      </c>
      <c r="K14" s="417">
        <v>0</v>
      </c>
      <c r="L14" s="378">
        <v>1371.2607685609501</v>
      </c>
      <c r="M14" s="505">
        <f>0.143980178896988*100</f>
        <v>14.398017889698799</v>
      </c>
      <c r="N14" s="378">
        <v>15.258148133232</v>
      </c>
      <c r="O14" s="378">
        <v>-9.2761367390429985</v>
      </c>
    </row>
    <row r="15" spans="2:15" ht="15" customHeight="1">
      <c r="B15" s="612"/>
      <c r="C15" s="160" t="s">
        <v>186</v>
      </c>
      <c r="D15" s="378">
        <v>0</v>
      </c>
      <c r="E15" s="378">
        <v>0</v>
      </c>
      <c r="F15" s="379">
        <v>0</v>
      </c>
      <c r="G15" s="378">
        <v>0</v>
      </c>
      <c r="H15" s="379">
        <v>0</v>
      </c>
      <c r="I15" s="378">
        <v>0</v>
      </c>
      <c r="J15" s="379">
        <v>0</v>
      </c>
      <c r="K15" s="378">
        <v>0</v>
      </c>
      <c r="L15" s="378">
        <v>0</v>
      </c>
      <c r="M15" s="379">
        <v>0</v>
      </c>
      <c r="N15" s="378">
        <v>0</v>
      </c>
      <c r="O15" s="378">
        <v>0</v>
      </c>
    </row>
    <row r="16" spans="2:15">
      <c r="B16" s="612"/>
      <c r="C16" s="160" t="s">
        <v>185</v>
      </c>
      <c r="D16" s="378">
        <v>9237.2208058761971</v>
      </c>
      <c r="E16" s="378">
        <v>2305.6661180000001</v>
      </c>
      <c r="F16" s="503">
        <v>0.20369811068195609</v>
      </c>
      <c r="G16" s="378">
        <v>9523.955165676196</v>
      </c>
      <c r="H16" s="505">
        <f>0.02471658*100</f>
        <v>2.4716579999999997</v>
      </c>
      <c r="I16" s="378">
        <v>7438</v>
      </c>
      <c r="J16" s="505">
        <f>0.0648180695514246*100</f>
        <v>6.4818069551424609</v>
      </c>
      <c r="K16" s="417">
        <v>0</v>
      </c>
      <c r="L16" s="378">
        <v>1371.2607685609501</v>
      </c>
      <c r="M16" s="505">
        <f>0.143980178896988*100</f>
        <v>14.398017889698799</v>
      </c>
      <c r="N16" s="378">
        <v>15.258148133232</v>
      </c>
      <c r="O16" s="378">
        <v>-9.2761367390429985</v>
      </c>
    </row>
    <row r="17" spans="1:15">
      <c r="B17" s="612"/>
      <c r="C17" s="44" t="s">
        <v>23</v>
      </c>
      <c r="D17" s="378">
        <v>5660.833425956379</v>
      </c>
      <c r="E17" s="378">
        <v>1220.9870840000001</v>
      </c>
      <c r="F17" s="503">
        <v>0.2025214265083905</v>
      </c>
      <c r="G17" s="378">
        <v>5811.5213869563786</v>
      </c>
      <c r="H17" s="505">
        <f>0.05432017*100</f>
        <v>5.4320170000000001</v>
      </c>
      <c r="I17" s="378">
        <v>4632</v>
      </c>
      <c r="J17" s="505">
        <f>0.0606769736909884*100</f>
        <v>6.0676973690988403</v>
      </c>
      <c r="K17" s="417">
        <v>0</v>
      </c>
      <c r="L17" s="378">
        <v>1211.8365669780248</v>
      </c>
      <c r="M17" s="505">
        <f>0.208523119212453*100</f>
        <v>20.852311921245299</v>
      </c>
      <c r="N17" s="378">
        <v>19.154679335616997</v>
      </c>
      <c r="O17" s="378">
        <v>-10.627724331699001</v>
      </c>
    </row>
    <row r="18" spans="1:15">
      <c r="B18" s="612"/>
      <c r="C18" s="160" t="s">
        <v>184</v>
      </c>
      <c r="D18" s="378">
        <v>0</v>
      </c>
      <c r="E18" s="378">
        <v>0</v>
      </c>
      <c r="F18" s="379">
        <v>0</v>
      </c>
      <c r="G18" s="378">
        <v>0</v>
      </c>
      <c r="H18" s="379">
        <v>0</v>
      </c>
      <c r="I18" s="378">
        <v>0</v>
      </c>
      <c r="J18" s="379">
        <v>0</v>
      </c>
      <c r="K18" s="378">
        <v>0</v>
      </c>
      <c r="L18" s="378">
        <v>0</v>
      </c>
      <c r="M18" s="379">
        <v>0</v>
      </c>
      <c r="N18" s="378">
        <v>0</v>
      </c>
      <c r="O18" s="378">
        <v>0</v>
      </c>
    </row>
    <row r="19" spans="1:15">
      <c r="B19" s="612"/>
      <c r="C19" s="160" t="s">
        <v>183</v>
      </c>
      <c r="D19" s="378">
        <v>5660.833425956379</v>
      </c>
      <c r="E19" s="378">
        <v>1220.9870840000001</v>
      </c>
      <c r="F19" s="503">
        <v>0.2025214265083905</v>
      </c>
      <c r="G19" s="378">
        <v>5811.5213869563786</v>
      </c>
      <c r="H19" s="505">
        <f>0.05432017*100</f>
        <v>5.4320170000000001</v>
      </c>
      <c r="I19" s="378">
        <v>4632</v>
      </c>
      <c r="J19" s="505">
        <f>0.0606769736909884*100</f>
        <v>6.0676973690988403</v>
      </c>
      <c r="K19" s="417">
        <v>0</v>
      </c>
      <c r="L19" s="378">
        <v>1211.8365669780248</v>
      </c>
      <c r="M19" s="505">
        <f>0.208523119212453*100</f>
        <v>20.852311921245299</v>
      </c>
      <c r="N19" s="378">
        <v>19.154679335616997</v>
      </c>
      <c r="O19" s="378">
        <v>-10.627724331699001</v>
      </c>
    </row>
    <row r="20" spans="1:15">
      <c r="B20" s="612"/>
      <c r="C20" s="44" t="s">
        <v>22</v>
      </c>
      <c r="D20" s="378">
        <v>1933.222216854605</v>
      </c>
      <c r="E20" s="378">
        <v>9.8550000000000004</v>
      </c>
      <c r="F20" s="503">
        <v>0.33744292237442919</v>
      </c>
      <c r="G20" s="378">
        <v>1936.233634854605</v>
      </c>
      <c r="H20" s="505">
        <f>0.40610171*100</f>
        <v>40.610171000000001</v>
      </c>
      <c r="I20" s="378">
        <v>1056</v>
      </c>
      <c r="J20" s="505">
        <f>0.0642575387899532*100</f>
        <v>6.4257538789953204</v>
      </c>
      <c r="K20" s="417">
        <v>0</v>
      </c>
      <c r="L20" s="378">
        <v>691.81688054383005</v>
      </c>
      <c r="M20" s="505">
        <f>0.357300311331375*100</f>
        <v>35.730031133137501</v>
      </c>
      <c r="N20" s="378">
        <v>50.526204979569002</v>
      </c>
      <c r="O20" s="378">
        <v>-33.034763502988</v>
      </c>
    </row>
    <row r="21" spans="1:15">
      <c r="B21" s="612"/>
      <c r="C21" s="160" t="s">
        <v>182</v>
      </c>
      <c r="D21" s="378">
        <v>0</v>
      </c>
      <c r="E21" s="378">
        <v>0</v>
      </c>
      <c r="F21" s="379">
        <v>0</v>
      </c>
      <c r="G21" s="378">
        <v>0</v>
      </c>
      <c r="H21" s="379">
        <v>0</v>
      </c>
      <c r="I21" s="378">
        <v>0</v>
      </c>
      <c r="J21" s="379">
        <v>0</v>
      </c>
      <c r="K21" s="378">
        <v>0</v>
      </c>
      <c r="L21" s="378">
        <v>0</v>
      </c>
      <c r="M21" s="379">
        <v>0</v>
      </c>
      <c r="N21" s="378">
        <v>0</v>
      </c>
      <c r="O21" s="378">
        <v>0</v>
      </c>
    </row>
    <row r="22" spans="1:15">
      <c r="B22" s="612"/>
      <c r="C22" s="160" t="s">
        <v>181</v>
      </c>
      <c r="D22" s="378">
        <v>0</v>
      </c>
      <c r="E22" s="378">
        <v>0</v>
      </c>
      <c r="F22" s="379">
        <v>0</v>
      </c>
      <c r="G22" s="378">
        <v>0</v>
      </c>
      <c r="H22" s="379">
        <v>0</v>
      </c>
      <c r="I22" s="378">
        <v>0</v>
      </c>
      <c r="J22" s="379">
        <v>0</v>
      </c>
      <c r="K22" s="378">
        <v>0</v>
      </c>
      <c r="L22" s="378">
        <v>0</v>
      </c>
      <c r="M22" s="379">
        <v>0</v>
      </c>
      <c r="N22" s="378">
        <v>0</v>
      </c>
      <c r="O22" s="378">
        <v>0</v>
      </c>
    </row>
    <row r="23" spans="1:15" ht="15" customHeight="1">
      <c r="B23" s="612"/>
      <c r="C23" s="160" t="s">
        <v>180</v>
      </c>
      <c r="D23" s="378">
        <v>1933.222216854605</v>
      </c>
      <c r="E23" s="378">
        <v>9.8550000000000004</v>
      </c>
      <c r="F23" s="503">
        <v>0.33744292237442919</v>
      </c>
      <c r="G23" s="378">
        <v>1936.233634854605</v>
      </c>
      <c r="H23" s="505">
        <f>0.40610171*100</f>
        <v>40.610171000000001</v>
      </c>
      <c r="I23" s="378">
        <v>1056</v>
      </c>
      <c r="J23" s="505">
        <f>0.0642575387899532*100</f>
        <v>6.4257538789953204</v>
      </c>
      <c r="K23" s="417">
        <v>0</v>
      </c>
      <c r="L23" s="378">
        <v>691.81688054383005</v>
      </c>
      <c r="M23" s="505">
        <f>0.357300311331375*100</f>
        <v>35.730031133137501</v>
      </c>
      <c r="N23" s="378">
        <v>50.526204979569002</v>
      </c>
      <c r="O23" s="378">
        <v>-33.034763502988</v>
      </c>
    </row>
    <row r="24" spans="1:15">
      <c r="B24" s="613"/>
      <c r="C24" s="44" t="s">
        <v>16</v>
      </c>
      <c r="D24" s="378">
        <v>507.96279330885397</v>
      </c>
      <c r="E24" s="378">
        <v>0</v>
      </c>
      <c r="F24" s="503">
        <v>0</v>
      </c>
      <c r="G24" s="378">
        <v>507.905032308854</v>
      </c>
      <c r="H24" s="505">
        <f>1*100</f>
        <v>100</v>
      </c>
      <c r="I24" s="378">
        <v>328</v>
      </c>
      <c r="J24" s="505">
        <f>0.0949810584271178*100</f>
        <v>9.4981058427117802</v>
      </c>
      <c r="K24" s="417">
        <v>0</v>
      </c>
      <c r="L24" s="378">
        <v>9.2703359051450001</v>
      </c>
      <c r="M24" s="505">
        <f>0.0182521048531525*100</f>
        <v>1.8252104853152502</v>
      </c>
      <c r="N24" s="378">
        <v>125.01577619442099</v>
      </c>
      <c r="O24" s="378">
        <v>-125.021521744072</v>
      </c>
    </row>
    <row r="25" spans="1:15">
      <c r="B25" s="602" t="s">
        <v>468</v>
      </c>
      <c r="C25" s="603"/>
      <c r="D25" s="403">
        <v>370802.90866084327</v>
      </c>
      <c r="E25" s="403">
        <v>54075.091283999987</v>
      </c>
      <c r="F25" s="504">
        <v>0.19561301971295741</v>
      </c>
      <c r="G25" s="403">
        <v>382529.16812404321</v>
      </c>
      <c r="H25" s="506">
        <f>0.00619275441759371*100</f>
        <v>0.61927544175937099</v>
      </c>
      <c r="I25" s="403">
        <v>205988</v>
      </c>
      <c r="J25" s="506">
        <f>0.0604055818951459*100</f>
        <v>6.0405581895145906</v>
      </c>
      <c r="K25" s="417">
        <v>0</v>
      </c>
      <c r="L25" s="403">
        <v>9732.3007760351575</v>
      </c>
      <c r="M25" s="506">
        <f>0.103729501329129*100</f>
        <v>10.3729501329129</v>
      </c>
      <c r="N25" s="403">
        <v>242.73655907279598</v>
      </c>
      <c r="O25" s="403">
        <v>-200.42001636658799</v>
      </c>
    </row>
    <row r="26" spans="1:15">
      <c r="B26" s="602" t="s">
        <v>333</v>
      </c>
      <c r="C26" s="603"/>
      <c r="D26" s="403">
        <v>370802.90866084327</v>
      </c>
      <c r="E26" s="403">
        <v>54075.091283999987</v>
      </c>
      <c r="F26" s="504">
        <v>0.19561301971295741</v>
      </c>
      <c r="G26" s="403">
        <v>382529.16812404321</v>
      </c>
      <c r="H26" s="506">
        <f>0.00619275441759371*100</f>
        <v>0.61927544175937099</v>
      </c>
      <c r="I26" s="403">
        <v>205988</v>
      </c>
      <c r="J26" s="506">
        <f>0.0604055818951459*100</f>
        <v>6.0405581895145906</v>
      </c>
      <c r="K26" s="417">
        <v>0</v>
      </c>
      <c r="L26" s="403">
        <v>9732.3007760351575</v>
      </c>
      <c r="M26" s="506">
        <f>0.103729501329129*100</f>
        <v>10.3729501329129</v>
      </c>
      <c r="N26" s="403">
        <v>242.73655907279598</v>
      </c>
      <c r="O26" s="403">
        <v>-200.42001636658799</v>
      </c>
    </row>
    <row r="27" spans="1:15" ht="12" customHeight="1">
      <c r="A27" s="39"/>
      <c r="B27" s="415"/>
      <c r="C27" s="415"/>
      <c r="D27" s="415"/>
      <c r="E27" s="415"/>
      <c r="F27" s="415"/>
      <c r="G27" s="415"/>
      <c r="H27" s="415"/>
      <c r="I27" s="415"/>
      <c r="J27" s="415"/>
      <c r="K27" s="415"/>
      <c r="L27" s="415"/>
      <c r="M27" s="415"/>
      <c r="N27" s="415"/>
      <c r="O27" s="416"/>
    </row>
    <row r="28" spans="1:15" ht="60">
      <c r="B28" s="609" t="s">
        <v>601</v>
      </c>
      <c r="C28" s="17" t="s">
        <v>110</v>
      </c>
      <c r="D28" s="414" t="s">
        <v>459</v>
      </c>
      <c r="E28" s="17" t="s">
        <v>460</v>
      </c>
      <c r="F28" s="17" t="s">
        <v>461</v>
      </c>
      <c r="G28" s="17" t="s">
        <v>462</v>
      </c>
      <c r="H28" s="17" t="s">
        <v>190</v>
      </c>
      <c r="I28" s="17" t="s">
        <v>49</v>
      </c>
      <c r="J28" s="17" t="s">
        <v>463</v>
      </c>
      <c r="K28" s="17" t="s">
        <v>464</v>
      </c>
      <c r="L28" s="17" t="s">
        <v>465</v>
      </c>
      <c r="M28" s="17" t="s">
        <v>602</v>
      </c>
      <c r="N28" s="17" t="s">
        <v>466</v>
      </c>
      <c r="O28" s="17" t="s">
        <v>467</v>
      </c>
    </row>
    <row r="29" spans="1:15">
      <c r="B29" s="610"/>
      <c r="C29" s="5"/>
      <c r="D29" s="391" t="s">
        <v>3</v>
      </c>
      <c r="E29" s="5" t="s">
        <v>4</v>
      </c>
      <c r="F29" s="5" t="s">
        <v>5</v>
      </c>
      <c r="G29" s="5" t="s">
        <v>6</v>
      </c>
      <c r="H29" s="5" t="s">
        <v>7</v>
      </c>
      <c r="I29" s="5" t="s">
        <v>8</v>
      </c>
      <c r="J29" s="5" t="s">
        <v>9</v>
      </c>
      <c r="K29" s="5" t="s">
        <v>11</v>
      </c>
      <c r="L29" s="5" t="s">
        <v>12</v>
      </c>
      <c r="M29" s="5" t="s">
        <v>13</v>
      </c>
      <c r="N29" s="5" t="s">
        <v>14</v>
      </c>
      <c r="O29" s="5" t="s">
        <v>15</v>
      </c>
    </row>
    <row r="30" spans="1:15">
      <c r="B30" s="41" t="s">
        <v>595</v>
      </c>
      <c r="C30" s="42"/>
      <c r="D30" s="375"/>
      <c r="E30" s="376"/>
      <c r="F30" s="376"/>
      <c r="G30" s="376"/>
      <c r="H30" s="376"/>
      <c r="I30" s="376"/>
      <c r="J30" s="376"/>
      <c r="K30" s="376"/>
      <c r="L30" s="376"/>
      <c r="M30" s="376"/>
      <c r="N30" s="376"/>
      <c r="O30" s="376"/>
    </row>
    <row r="31" spans="1:15">
      <c r="B31" s="611" t="s">
        <v>1047</v>
      </c>
      <c r="C31" s="44" t="s">
        <v>18</v>
      </c>
      <c r="D31" s="382">
        <v>65013.999637070003</v>
      </c>
      <c r="E31" s="382">
        <v>136.54058900000001</v>
      </c>
      <c r="F31" s="417">
        <v>1</v>
      </c>
      <c r="G31" s="382">
        <v>65126.548402070002</v>
      </c>
      <c r="H31" s="507">
        <f>0.00111637985154382*100</f>
        <v>0.111637985154382</v>
      </c>
      <c r="I31" s="418">
        <v>1451</v>
      </c>
      <c r="J31" s="513">
        <f>0.20592303520345*100</f>
        <v>20.592303520345002</v>
      </c>
      <c r="K31" s="419">
        <v>2.5</v>
      </c>
      <c r="L31" s="382">
        <v>7632.5784717788592</v>
      </c>
      <c r="M31" s="420">
        <f>0.11719611524102*100</f>
        <v>11.719611524102</v>
      </c>
      <c r="N31" s="382">
        <v>15.018048758586001</v>
      </c>
      <c r="O31" s="382">
        <v>-0.36138930585700002</v>
      </c>
    </row>
    <row r="32" spans="1:15" ht="15" customHeight="1">
      <c r="B32" s="612"/>
      <c r="C32" s="160" t="s">
        <v>189</v>
      </c>
      <c r="D32" s="382">
        <v>23299.910529090001</v>
      </c>
      <c r="E32" s="382">
        <v>112.833331</v>
      </c>
      <c r="F32" s="417">
        <v>1</v>
      </c>
      <c r="G32" s="382">
        <v>23396.174419089999</v>
      </c>
      <c r="H32" s="507">
        <f>0.0008121502678976*100</f>
        <v>8.1215026789760003E-2</v>
      </c>
      <c r="I32" s="418">
        <v>902</v>
      </c>
      <c r="J32" s="513">
        <f>0.201014658056677*100</f>
        <v>20.101465805667701</v>
      </c>
      <c r="K32" s="419">
        <v>2.5</v>
      </c>
      <c r="L32" s="382">
        <v>1703.4618121142071</v>
      </c>
      <c r="M32" s="420">
        <f>0.0728094166849891*100</f>
        <v>7.2809416684989099</v>
      </c>
      <c r="N32" s="382">
        <v>3.8194085428059998</v>
      </c>
      <c r="O32" s="382">
        <v>-5.6810375152999998E-2</v>
      </c>
    </row>
    <row r="33" spans="2:15" ht="15" customHeight="1">
      <c r="B33" s="612"/>
      <c r="C33" s="160" t="s">
        <v>188</v>
      </c>
      <c r="D33" s="382">
        <v>41714.089107980006</v>
      </c>
      <c r="E33" s="382">
        <v>23.707257999999999</v>
      </c>
      <c r="F33" s="417">
        <v>1</v>
      </c>
      <c r="G33" s="382">
        <v>41730.373982980003</v>
      </c>
      <c r="H33" s="507">
        <f>0.00128694646101962*100</f>
        <v>0.12869464610196199</v>
      </c>
      <c r="I33" s="418">
        <v>549</v>
      </c>
      <c r="J33" s="513">
        <f>0.208674921584516*100</f>
        <v>20.867492158451601</v>
      </c>
      <c r="K33" s="419">
        <v>2.5</v>
      </c>
      <c r="L33" s="382">
        <v>5929.1166596646517</v>
      </c>
      <c r="M33" s="420">
        <f>0.142081560593799*100</f>
        <v>14.208156059379901</v>
      </c>
      <c r="N33" s="382">
        <v>11.198640215779999</v>
      </c>
      <c r="O33" s="382">
        <v>-0.30457893070399999</v>
      </c>
    </row>
    <row r="34" spans="2:15">
      <c r="B34" s="612"/>
      <c r="C34" s="44" t="s">
        <v>19</v>
      </c>
      <c r="D34" s="382">
        <v>30368.530799439999</v>
      </c>
      <c r="E34" s="382">
        <v>597.240362</v>
      </c>
      <c r="F34" s="417">
        <v>0.44847401866365172</v>
      </c>
      <c r="G34" s="382">
        <v>30529.85395004</v>
      </c>
      <c r="H34" s="507">
        <f>0.00182450570699389*100</f>
        <v>0.182450570699389</v>
      </c>
      <c r="I34" s="418">
        <v>484</v>
      </c>
      <c r="J34" s="513">
        <f>0.211899429442798*100</f>
        <v>21.1899429442798</v>
      </c>
      <c r="K34" s="419">
        <v>2.5</v>
      </c>
      <c r="L34" s="382">
        <v>5034.6680453900071</v>
      </c>
      <c r="M34" s="420">
        <f>0.164909666899452*100</f>
        <v>16.4909666899452</v>
      </c>
      <c r="N34" s="382">
        <v>11.795309879752001</v>
      </c>
      <c r="O34" s="382">
        <v>-0.50345689466300003</v>
      </c>
    </row>
    <row r="35" spans="2:15">
      <c r="B35" s="612"/>
      <c r="C35" s="44" t="s">
        <v>20</v>
      </c>
      <c r="D35" s="382">
        <v>46023.017348319998</v>
      </c>
      <c r="E35" s="382">
        <v>898.98602300000005</v>
      </c>
      <c r="F35" s="417">
        <v>0.41291988941189578</v>
      </c>
      <c r="G35" s="382">
        <v>46387.055540519999</v>
      </c>
      <c r="H35" s="507">
        <f>0.00290046003404329*100</f>
        <v>0.29004600340432901</v>
      </c>
      <c r="I35" s="418">
        <v>760</v>
      </c>
      <c r="J35" s="513">
        <f>0.217979038878707*100</f>
        <v>21.797903887870699</v>
      </c>
      <c r="K35" s="419">
        <v>2.5</v>
      </c>
      <c r="L35" s="382">
        <v>10186.654857569521</v>
      </c>
      <c r="M35" s="420">
        <f>0.219601238726422*100</f>
        <v>21.9601238726422</v>
      </c>
      <c r="N35" s="382">
        <v>29.418020682965</v>
      </c>
      <c r="O35" s="382">
        <v>-2.3834125885890001</v>
      </c>
    </row>
    <row r="36" spans="2:15">
      <c r="B36" s="612"/>
      <c r="C36" s="44" t="s">
        <v>187</v>
      </c>
      <c r="D36" s="382">
        <v>20390.160812779999</v>
      </c>
      <c r="E36" s="382">
        <v>840.09431199999995</v>
      </c>
      <c r="F36" s="417">
        <v>0.41666254633563088</v>
      </c>
      <c r="G36" s="382">
        <v>20740.196647979999</v>
      </c>
      <c r="H36" s="507">
        <f>0.00587102612411924*100</f>
        <v>0.58710261241192396</v>
      </c>
      <c r="I36" s="418">
        <v>269</v>
      </c>
      <c r="J36" s="513">
        <f>0.232335787298766*100</f>
        <v>23.233578729876601</v>
      </c>
      <c r="K36" s="419">
        <v>2.5</v>
      </c>
      <c r="L36" s="382">
        <v>6733.2126674369738</v>
      </c>
      <c r="M36" s="420">
        <f>0.324645555763945*100</f>
        <v>32.464555576394503</v>
      </c>
      <c r="N36" s="382">
        <v>28.274738708927003</v>
      </c>
      <c r="O36" s="382">
        <v>-4.9749310015460004</v>
      </c>
    </row>
    <row r="37" spans="2:15">
      <c r="B37" s="612"/>
      <c r="C37" s="44" t="s">
        <v>21</v>
      </c>
      <c r="D37" s="382">
        <v>3545.8452207300002</v>
      </c>
      <c r="E37" s="382">
        <v>16.265878000000001</v>
      </c>
      <c r="F37" s="417">
        <v>0.4</v>
      </c>
      <c r="G37" s="382">
        <v>3550.7489329299997</v>
      </c>
      <c r="H37" s="507">
        <f>0.0110743941360848*100</f>
        <v>1.10743941360848</v>
      </c>
      <c r="I37" s="418">
        <v>103</v>
      </c>
      <c r="J37" s="513">
        <f>0.21976344931104*100</f>
        <v>21.976344931103998</v>
      </c>
      <c r="K37" s="419">
        <v>2.5</v>
      </c>
      <c r="L37" s="382">
        <v>1083.3204980334831</v>
      </c>
      <c r="M37" s="420">
        <f>0.305096338405304*100</f>
        <v>30.509633840530398</v>
      </c>
      <c r="N37" s="382">
        <v>8.5232512463659997</v>
      </c>
      <c r="O37" s="382">
        <v>-1.5297226771760002</v>
      </c>
    </row>
    <row r="38" spans="2:15" ht="15" customHeight="1">
      <c r="B38" s="612"/>
      <c r="C38" s="160" t="s">
        <v>186</v>
      </c>
      <c r="D38" s="382">
        <v>3005.9313918299999</v>
      </c>
      <c r="E38" s="382">
        <v>16.265878000000001</v>
      </c>
      <c r="F38" s="417">
        <v>0.4</v>
      </c>
      <c r="G38" s="382">
        <v>3012.4377430300001</v>
      </c>
      <c r="H38" s="507">
        <f>0.00862846820353378*100</f>
        <v>0.86284682035337801</v>
      </c>
      <c r="I38" s="418">
        <v>96</v>
      </c>
      <c r="J38" s="513">
        <f>0.222442700399471*100</f>
        <v>22.2442700399471</v>
      </c>
      <c r="K38" s="419">
        <v>2.5</v>
      </c>
      <c r="L38" s="382">
        <v>907.63954468911595</v>
      </c>
      <c r="M38" s="420">
        <f>0.301297361842301*100</f>
        <v>30.129736184230101</v>
      </c>
      <c r="N38" s="382">
        <v>5.7937307815230001</v>
      </c>
      <c r="O38" s="382">
        <v>-0.93416414644000001</v>
      </c>
    </row>
    <row r="39" spans="2:15">
      <c r="B39" s="612"/>
      <c r="C39" s="160" t="s">
        <v>185</v>
      </c>
      <c r="D39" s="382">
        <v>539.9138289</v>
      </c>
      <c r="E39" s="382">
        <v>0</v>
      </c>
      <c r="F39" s="417">
        <v>0</v>
      </c>
      <c r="G39" s="382">
        <v>538.31118989999993</v>
      </c>
      <c r="H39" s="507">
        <f>0.0247620152261112*100</f>
        <v>2.4762015226111203</v>
      </c>
      <c r="I39" s="418">
        <v>7</v>
      </c>
      <c r="J39" s="513">
        <f>0.204770119703045*100</f>
        <v>20.477011970304503</v>
      </c>
      <c r="K39" s="419">
        <v>2.5</v>
      </c>
      <c r="L39" s="382">
        <v>175.680953344367</v>
      </c>
      <c r="M39" s="420">
        <f>0.326355752287079*100</f>
        <v>32.6355752287079</v>
      </c>
      <c r="N39" s="382">
        <v>2.729520464843</v>
      </c>
      <c r="O39" s="382">
        <v>-0.59555853073600007</v>
      </c>
    </row>
    <row r="40" spans="2:15">
      <c r="B40" s="612"/>
      <c r="C40" s="44" t="s">
        <v>23</v>
      </c>
      <c r="D40" s="382">
        <v>674.89711355000009</v>
      </c>
      <c r="E40" s="382">
        <v>0</v>
      </c>
      <c r="F40" s="417">
        <v>0</v>
      </c>
      <c r="G40" s="382">
        <v>628.4721585499999</v>
      </c>
      <c r="H40" s="507">
        <f>0.0373675091311405*100</f>
        <v>3.7367509131140499</v>
      </c>
      <c r="I40" s="418">
        <v>39</v>
      </c>
      <c r="J40" s="513">
        <f>0.211681374556237*100</f>
        <v>21.1681374556237</v>
      </c>
      <c r="K40" s="419">
        <v>2.5</v>
      </c>
      <c r="L40" s="382">
        <v>313.26631480757806</v>
      </c>
      <c r="M40" s="420">
        <f>0.498456949199374*100</f>
        <v>49.845694919937401</v>
      </c>
      <c r="N40" s="382">
        <v>5.1202932317159995</v>
      </c>
      <c r="O40" s="382">
        <v>-0.45908570202800003</v>
      </c>
    </row>
    <row r="41" spans="2:15">
      <c r="B41" s="612"/>
      <c r="C41" s="160" t="s">
        <v>184</v>
      </c>
      <c r="D41" s="382">
        <v>472.19980430000004</v>
      </c>
      <c r="E41" s="382">
        <v>0</v>
      </c>
      <c r="F41" s="417">
        <v>0</v>
      </c>
      <c r="G41" s="382">
        <v>425.77484930000003</v>
      </c>
      <c r="H41" s="507">
        <f>0.02658626*100</f>
        <v>2.6586259999999999</v>
      </c>
      <c r="I41" s="418">
        <v>36</v>
      </c>
      <c r="J41" s="513">
        <f>0.201215040277073*100</f>
        <v>20.121504027707299</v>
      </c>
      <c r="K41" s="419">
        <v>2.5</v>
      </c>
      <c r="L41" s="382">
        <v>145.42306313877202</v>
      </c>
      <c r="M41" s="420">
        <f>0.341549209348219*100</f>
        <v>34.154920934821895</v>
      </c>
      <c r="N41" s="382">
        <v>2.2777061372329999</v>
      </c>
      <c r="O41" s="382">
        <v>-9.5112231171000011E-2</v>
      </c>
    </row>
    <row r="42" spans="2:15">
      <c r="B42" s="612"/>
      <c r="C42" s="160" t="s">
        <v>183</v>
      </c>
      <c r="D42" s="382">
        <v>202.69730924999999</v>
      </c>
      <c r="E42" s="382">
        <v>0</v>
      </c>
      <c r="F42" s="417">
        <v>0</v>
      </c>
      <c r="G42" s="382">
        <v>202.69730924999999</v>
      </c>
      <c r="H42" s="507">
        <f>0.0600140096745467*100</f>
        <v>6.0014009674546704</v>
      </c>
      <c r="I42" s="418">
        <v>3</v>
      </c>
      <c r="J42" s="513">
        <f>0.233666382235537*100</f>
        <v>23.3666382235537</v>
      </c>
      <c r="K42" s="419">
        <v>2.5</v>
      </c>
      <c r="L42" s="382">
        <v>167.84325166880598</v>
      </c>
      <c r="M42" s="420">
        <f>0.828048740705254*100</f>
        <v>82.8048740705254</v>
      </c>
      <c r="N42" s="382">
        <v>2.8425870944830001</v>
      </c>
      <c r="O42" s="382">
        <v>-0.36397347085699999</v>
      </c>
    </row>
    <row r="43" spans="2:15">
      <c r="B43" s="612"/>
      <c r="C43" s="44" t="s">
        <v>22</v>
      </c>
      <c r="D43" s="382">
        <v>2162.39519195</v>
      </c>
      <c r="E43" s="382">
        <v>0</v>
      </c>
      <c r="F43" s="417">
        <v>0</v>
      </c>
      <c r="G43" s="382">
        <v>2161.6556429499997</v>
      </c>
      <c r="H43" s="507">
        <f>0.205959116698896*100</f>
        <v>20.595911669889599</v>
      </c>
      <c r="I43" s="418">
        <v>21</v>
      </c>
      <c r="J43" s="513">
        <f>0.233909397249249*100</f>
        <v>23.390939724924902</v>
      </c>
      <c r="K43" s="419">
        <v>2.5</v>
      </c>
      <c r="L43" s="382">
        <v>2013.177433736111</v>
      </c>
      <c r="M43" s="420">
        <f>0.931312737207643*100</f>
        <v>93.131273720764298</v>
      </c>
      <c r="N43" s="382">
        <v>104.31454998442399</v>
      </c>
      <c r="O43" s="382">
        <v>-19.786352192047001</v>
      </c>
    </row>
    <row r="44" spans="2:15">
      <c r="B44" s="612"/>
      <c r="C44" s="160" t="s">
        <v>182</v>
      </c>
      <c r="D44" s="382">
        <v>151.05169669999998</v>
      </c>
      <c r="E44" s="382">
        <v>0</v>
      </c>
      <c r="F44" s="417">
        <v>0</v>
      </c>
      <c r="G44" s="382">
        <v>150.48651769999998</v>
      </c>
      <c r="H44" s="507">
        <f>0.17187452*100</f>
        <v>17.187452</v>
      </c>
      <c r="I44" s="418">
        <v>6</v>
      </c>
      <c r="J44" s="513">
        <f>0.202145041240595*100</f>
        <v>20.214504124059502</v>
      </c>
      <c r="K44" s="419">
        <v>2.5</v>
      </c>
      <c r="L44" s="382">
        <v>140.88126119991099</v>
      </c>
      <c r="M44" s="420">
        <f>0.936171979743478*100</f>
        <v>93.617197974347803</v>
      </c>
      <c r="N44" s="382">
        <v>5.2284407183520001</v>
      </c>
      <c r="O44" s="382">
        <v>-0.40611765703200003</v>
      </c>
    </row>
    <row r="45" spans="2:15">
      <c r="B45" s="612"/>
      <c r="C45" s="160" t="s">
        <v>181</v>
      </c>
      <c r="D45" s="382">
        <v>2011.3434952499999</v>
      </c>
      <c r="E45" s="382">
        <v>0</v>
      </c>
      <c r="F45" s="417">
        <v>0</v>
      </c>
      <c r="G45" s="382">
        <v>2011.16912525</v>
      </c>
      <c r="H45" s="507">
        <f>0.20850951*100</f>
        <v>20.850951000000002</v>
      </c>
      <c r="I45" s="418">
        <v>15</v>
      </c>
      <c r="J45" s="513">
        <f>0.23628617763172*100</f>
        <v>23.628617763171999</v>
      </c>
      <c r="K45" s="419">
        <v>2.5</v>
      </c>
      <c r="L45" s="382">
        <v>1872.2961725361999</v>
      </c>
      <c r="M45" s="420">
        <f>0.930949142481224*100</f>
        <v>93.094914248122393</v>
      </c>
      <c r="N45" s="382">
        <v>99.086109266072</v>
      </c>
      <c r="O45" s="382">
        <v>-19.380234535014999</v>
      </c>
    </row>
    <row r="46" spans="2:15" ht="15" customHeight="1">
      <c r="B46" s="612"/>
      <c r="C46" s="160" t="s">
        <v>180</v>
      </c>
      <c r="D46" s="382">
        <v>0</v>
      </c>
      <c r="E46" s="382">
        <v>0</v>
      </c>
      <c r="F46" s="417">
        <v>0</v>
      </c>
      <c r="G46" s="382">
        <v>0</v>
      </c>
      <c r="H46" s="508">
        <v>0</v>
      </c>
      <c r="I46" s="382">
        <v>0</v>
      </c>
      <c r="J46" s="382">
        <v>0</v>
      </c>
      <c r="K46" s="382">
        <v>0</v>
      </c>
      <c r="L46" s="382">
        <v>0</v>
      </c>
      <c r="M46" s="420">
        <v>0</v>
      </c>
      <c r="N46" s="382">
        <v>0</v>
      </c>
      <c r="O46" s="382">
        <v>0</v>
      </c>
    </row>
    <row r="47" spans="2:15">
      <c r="B47" s="613"/>
      <c r="C47" s="44" t="s">
        <v>16</v>
      </c>
      <c r="D47" s="382">
        <v>39.908317650000001</v>
      </c>
      <c r="E47" s="382">
        <v>0</v>
      </c>
      <c r="F47" s="417">
        <v>0</v>
      </c>
      <c r="G47" s="382">
        <v>39.908317650000001</v>
      </c>
      <c r="H47" s="507">
        <f>1*100</f>
        <v>100</v>
      </c>
      <c r="I47" s="418">
        <v>1</v>
      </c>
      <c r="J47" s="513">
        <f>0.200000009687534*100</f>
        <v>20.000000968753401</v>
      </c>
      <c r="K47" s="419">
        <v>2.5</v>
      </c>
      <c r="L47" s="382">
        <v>0</v>
      </c>
      <c r="M47" s="420">
        <v>0</v>
      </c>
      <c r="N47" s="382">
        <v>7.9816638600000003</v>
      </c>
      <c r="O47" s="382">
        <v>-18.630346991916998</v>
      </c>
    </row>
    <row r="48" spans="2:15">
      <c r="B48" s="602" t="s">
        <v>468</v>
      </c>
      <c r="C48" s="603"/>
      <c r="D48" s="421">
        <v>168218.75444148999</v>
      </c>
      <c r="E48" s="421">
        <v>2489.127164</v>
      </c>
      <c r="F48" s="422">
        <v>0.33475705680139728</v>
      </c>
      <c r="G48" s="421">
        <v>169164.43959269</v>
      </c>
      <c r="H48" s="502">
        <f>0.0055145502900544*100</f>
        <v>0.55145502900543997</v>
      </c>
      <c r="I48" s="509">
        <v>3128</v>
      </c>
      <c r="J48" s="510">
        <f>0.214264509678717*100</f>
        <v>21.426450967871698</v>
      </c>
      <c r="K48" s="511">
        <v>2.5005899250296379</v>
      </c>
      <c r="L48" s="512">
        <v>32996.87828875253</v>
      </c>
      <c r="M48" s="510">
        <f>0.320152325180395*100</f>
        <v>32.015232518039497</v>
      </c>
      <c r="N48" s="512">
        <v>210.44587635273601</v>
      </c>
      <c r="O48" s="421">
        <v>-48.628697353823</v>
      </c>
    </row>
    <row r="49" spans="2:15">
      <c r="B49" s="602" t="s">
        <v>333</v>
      </c>
      <c r="C49" s="603"/>
      <c r="D49" s="421">
        <v>168218.75444148999</v>
      </c>
      <c r="E49" s="421">
        <v>2489.127164</v>
      </c>
      <c r="F49" s="422">
        <v>0.33475705680139728</v>
      </c>
      <c r="G49" s="421">
        <v>169164.43959269</v>
      </c>
      <c r="H49" s="502">
        <f>0.0055145502900544*100</f>
        <v>0.55145502900543997</v>
      </c>
      <c r="I49" s="509">
        <v>3128</v>
      </c>
      <c r="J49" s="510">
        <f>0.214264509678717*100</f>
        <v>21.426450967871698</v>
      </c>
      <c r="K49" s="511">
        <v>2.5005899250296379</v>
      </c>
      <c r="L49" s="512">
        <v>32996.87828875253</v>
      </c>
      <c r="M49" s="510">
        <f>0.320152325180395*100</f>
        <v>32.015232518039497</v>
      </c>
      <c r="N49" s="512">
        <v>210.44587635273601</v>
      </c>
      <c r="O49" s="421">
        <v>-48.628697353823</v>
      </c>
    </row>
    <row r="51" spans="2:15">
      <c r="B51" s="4" t="s">
        <v>1085</v>
      </c>
    </row>
    <row r="53" spans="2:15">
      <c r="B53" s="391"/>
    </row>
  </sheetData>
  <mergeCells count="8">
    <mergeCell ref="B28:B29"/>
    <mergeCell ref="B48:C48"/>
    <mergeCell ref="B49:C49"/>
    <mergeCell ref="B31:B47"/>
    <mergeCell ref="B5:B6"/>
    <mergeCell ref="B25:C25"/>
    <mergeCell ref="B8:B24"/>
    <mergeCell ref="B26:C26"/>
  </mergeCells>
  <conditionalFormatting sqref="H31:K45 F31:F47 M31:M47 H47:K47">
    <cfRule type="cellIs" dxfId="1" priority="2" stopIfTrue="1" operator="lessThan">
      <formula>0</formula>
    </cfRule>
  </conditionalFormatting>
  <conditionalFormatting sqref="K8:K10 K12:K14 K16:K17 K19:K20 K23:K26">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scale="5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A4F2A-10B2-4019-B79E-974CEE741897}">
  <sheetPr codeName="Sheet28">
    <pageSetUpPr fitToPage="1"/>
  </sheetPr>
  <dimension ref="A1:V111"/>
  <sheetViews>
    <sheetView topLeftCell="A17" zoomScaleNormal="100" zoomScaleSheetLayoutView="70" workbookViewId="0">
      <selection activeCell="N17" sqref="N17"/>
    </sheetView>
  </sheetViews>
  <sheetFormatPr defaultColWidth="9.140625" defaultRowHeight="15"/>
  <cols>
    <col min="1" max="2" width="9.140625" style="78"/>
    <col min="3" max="3" width="34.85546875" style="78" bestFit="1" customWidth="1"/>
    <col min="4" max="4" width="21" style="78" customWidth="1"/>
    <col min="5" max="9" width="26.7109375" style="78" customWidth="1"/>
    <col min="10" max="10" width="16.28515625" style="78" customWidth="1"/>
    <col min="11" max="17" width="26.7109375" style="78" customWidth="1"/>
    <col min="18" max="16384" width="9.140625" style="78"/>
  </cols>
  <sheetData>
    <row r="1" spans="2:22">
      <c r="R1" s="8"/>
      <c r="S1" s="8"/>
      <c r="T1" s="8"/>
      <c r="U1" s="8"/>
      <c r="V1" s="8"/>
    </row>
    <row r="2" spans="2:22" ht="21">
      <c r="B2" s="69" t="s">
        <v>641</v>
      </c>
      <c r="R2" s="8"/>
      <c r="S2" s="8"/>
      <c r="T2" s="8"/>
      <c r="U2" s="8"/>
      <c r="V2" s="8"/>
    </row>
    <row r="3" spans="2:22">
      <c r="R3" s="8"/>
      <c r="S3" s="8"/>
      <c r="T3" s="8"/>
      <c r="U3" s="8"/>
      <c r="V3" s="8"/>
    </row>
    <row r="4" spans="2:22">
      <c r="B4" s="621" t="s">
        <v>191</v>
      </c>
      <c r="C4" s="628"/>
      <c r="D4" s="611" t="s">
        <v>596</v>
      </c>
      <c r="E4" s="614" t="s">
        <v>597</v>
      </c>
      <c r="F4" s="606"/>
      <c r="G4" s="606"/>
      <c r="H4" s="606"/>
      <c r="I4" s="606"/>
      <c r="J4" s="606"/>
      <c r="K4" s="606"/>
      <c r="L4" s="606"/>
      <c r="M4" s="606"/>
      <c r="N4" s="606"/>
      <c r="O4" s="603"/>
      <c r="P4" s="614" t="s">
        <v>598</v>
      </c>
      <c r="Q4" s="603"/>
      <c r="R4" s="8"/>
      <c r="S4" s="8"/>
      <c r="T4" s="8"/>
      <c r="U4" s="8"/>
      <c r="V4" s="8"/>
    </row>
    <row r="5" spans="2:22" ht="27.75" customHeight="1">
      <c r="B5" s="629"/>
      <c r="C5" s="630"/>
      <c r="D5" s="612"/>
      <c r="E5" s="615" t="s">
        <v>599</v>
      </c>
      <c r="F5" s="616"/>
      <c r="G5" s="616"/>
      <c r="H5" s="616"/>
      <c r="I5" s="616"/>
      <c r="J5" s="616"/>
      <c r="K5" s="616"/>
      <c r="L5" s="616"/>
      <c r="M5" s="617"/>
      <c r="N5" s="615" t="s">
        <v>640</v>
      </c>
      <c r="O5" s="617"/>
      <c r="P5" s="611" t="s">
        <v>808</v>
      </c>
      <c r="Q5" s="618" t="s">
        <v>809</v>
      </c>
      <c r="R5" s="8"/>
      <c r="S5" s="8"/>
      <c r="T5" s="8"/>
      <c r="U5" s="8"/>
      <c r="V5" s="8"/>
    </row>
    <row r="6" spans="2:22">
      <c r="B6" s="629"/>
      <c r="C6" s="630"/>
      <c r="D6" s="612"/>
      <c r="E6" s="611" t="s">
        <v>810</v>
      </c>
      <c r="F6" s="621" t="s">
        <v>811</v>
      </c>
      <c r="G6" s="265"/>
      <c r="H6" s="265"/>
      <c r="I6" s="265"/>
      <c r="J6" s="621" t="s">
        <v>812</v>
      </c>
      <c r="K6" s="265"/>
      <c r="L6" s="265"/>
      <c r="M6" s="265"/>
      <c r="N6" s="611" t="s">
        <v>813</v>
      </c>
      <c r="O6" s="611" t="s">
        <v>814</v>
      </c>
      <c r="P6" s="612"/>
      <c r="Q6" s="619"/>
      <c r="R6" s="8"/>
      <c r="S6" s="8"/>
      <c r="T6" s="8"/>
      <c r="U6" s="8"/>
      <c r="V6" s="8"/>
    </row>
    <row r="7" spans="2:22" ht="72.75" customHeight="1">
      <c r="B7" s="629"/>
      <c r="C7" s="630"/>
      <c r="D7" s="214"/>
      <c r="E7" s="613"/>
      <c r="F7" s="613"/>
      <c r="G7" s="100" t="s">
        <v>815</v>
      </c>
      <c r="H7" s="100" t="s">
        <v>816</v>
      </c>
      <c r="I7" s="100" t="s">
        <v>817</v>
      </c>
      <c r="J7" s="613"/>
      <c r="K7" s="100" t="s">
        <v>818</v>
      </c>
      <c r="L7" s="100" t="s">
        <v>819</v>
      </c>
      <c r="M7" s="100" t="s">
        <v>820</v>
      </c>
      <c r="N7" s="613"/>
      <c r="O7" s="613"/>
      <c r="P7" s="613"/>
      <c r="Q7" s="620"/>
      <c r="R7" s="8"/>
      <c r="S7" s="8"/>
      <c r="T7" s="8"/>
      <c r="U7" s="8"/>
      <c r="V7" s="8"/>
    </row>
    <row r="8" spans="2:22">
      <c r="B8" s="631"/>
      <c r="C8" s="632"/>
      <c r="D8" s="110" t="s">
        <v>3</v>
      </c>
      <c r="E8" s="110" t="s">
        <v>4</v>
      </c>
      <c r="F8" s="110" t="s">
        <v>5</v>
      </c>
      <c r="G8" s="110" t="s">
        <v>6</v>
      </c>
      <c r="H8" s="110" t="s">
        <v>7</v>
      </c>
      <c r="I8" s="110" t="s">
        <v>8</v>
      </c>
      <c r="J8" s="110" t="s">
        <v>9</v>
      </c>
      <c r="K8" s="110" t="s">
        <v>11</v>
      </c>
      <c r="L8" s="110" t="s">
        <v>12</v>
      </c>
      <c r="M8" s="110" t="s">
        <v>13</v>
      </c>
      <c r="N8" s="110" t="s">
        <v>14</v>
      </c>
      <c r="O8" s="110" t="s">
        <v>15</v>
      </c>
      <c r="P8" s="110" t="s">
        <v>47</v>
      </c>
      <c r="Q8" s="110" t="s">
        <v>119</v>
      </c>
      <c r="R8" s="8"/>
      <c r="S8" s="8"/>
      <c r="T8" s="8"/>
      <c r="U8" s="8"/>
      <c r="V8" s="8"/>
    </row>
    <row r="9" spans="2:22" ht="30">
      <c r="B9" s="171">
        <v>1</v>
      </c>
      <c r="C9" s="58" t="s">
        <v>600</v>
      </c>
      <c r="D9" s="378">
        <v>0</v>
      </c>
      <c r="E9" s="378">
        <v>0</v>
      </c>
      <c r="F9" s="378">
        <v>0</v>
      </c>
      <c r="G9" s="378">
        <v>0</v>
      </c>
      <c r="H9" s="378">
        <v>0</v>
      </c>
      <c r="I9" s="378">
        <v>0</v>
      </c>
      <c r="J9" s="378">
        <v>0</v>
      </c>
      <c r="K9" s="378">
        <v>0</v>
      </c>
      <c r="L9" s="378">
        <v>0</v>
      </c>
      <c r="M9" s="378">
        <v>0</v>
      </c>
      <c r="N9" s="378">
        <v>0</v>
      </c>
      <c r="O9" s="378">
        <v>0</v>
      </c>
      <c r="P9" s="207"/>
      <c r="Q9" s="378">
        <v>0</v>
      </c>
      <c r="R9" s="8"/>
      <c r="S9" s="8"/>
      <c r="T9" s="8"/>
      <c r="U9" s="8"/>
      <c r="V9" s="8"/>
    </row>
    <row r="10" spans="2:22" ht="30">
      <c r="B10" s="171">
        <v>2</v>
      </c>
      <c r="C10" s="58" t="s">
        <v>1048</v>
      </c>
      <c r="D10" s="378">
        <v>0</v>
      </c>
      <c r="E10" s="378">
        <v>0</v>
      </c>
      <c r="F10" s="378">
        <v>0</v>
      </c>
      <c r="G10" s="378">
        <v>0</v>
      </c>
      <c r="H10" s="378">
        <v>0</v>
      </c>
      <c r="I10" s="378">
        <v>0</v>
      </c>
      <c r="J10" s="378">
        <v>0</v>
      </c>
      <c r="K10" s="378">
        <v>0</v>
      </c>
      <c r="L10" s="378">
        <v>0</v>
      </c>
      <c r="M10" s="378">
        <v>0</v>
      </c>
      <c r="N10" s="378">
        <v>0</v>
      </c>
      <c r="O10" s="378">
        <v>0</v>
      </c>
      <c r="P10" s="207"/>
      <c r="Q10" s="378">
        <v>0</v>
      </c>
      <c r="R10" s="8"/>
      <c r="S10" s="8"/>
      <c r="T10" s="8"/>
      <c r="U10" s="8"/>
      <c r="V10" s="8"/>
    </row>
    <row r="11" spans="2:22">
      <c r="B11" s="171">
        <v>3</v>
      </c>
      <c r="C11" s="58" t="s">
        <v>196</v>
      </c>
      <c r="D11" s="378">
        <v>0</v>
      </c>
      <c r="E11" s="378">
        <v>0</v>
      </c>
      <c r="F11" s="378">
        <v>0</v>
      </c>
      <c r="G11" s="378">
        <v>0</v>
      </c>
      <c r="H11" s="378">
        <v>0</v>
      </c>
      <c r="I11" s="378">
        <v>0</v>
      </c>
      <c r="J11" s="378">
        <v>0</v>
      </c>
      <c r="K11" s="378">
        <v>0</v>
      </c>
      <c r="L11" s="378">
        <v>0</v>
      </c>
      <c r="M11" s="378">
        <v>0</v>
      </c>
      <c r="N11" s="378">
        <v>0</v>
      </c>
      <c r="O11" s="378">
        <v>0</v>
      </c>
      <c r="P11" s="207"/>
      <c r="Q11" s="378">
        <v>0</v>
      </c>
      <c r="R11" s="8"/>
      <c r="S11" s="8"/>
      <c r="T11" s="8"/>
      <c r="U11" s="8"/>
      <c r="V11" s="8"/>
    </row>
    <row r="12" spans="2:22">
      <c r="B12" s="171">
        <v>5</v>
      </c>
      <c r="C12" s="58" t="s">
        <v>61</v>
      </c>
      <c r="D12" s="378">
        <v>0</v>
      </c>
      <c r="E12" s="378">
        <v>0</v>
      </c>
      <c r="F12" s="378">
        <v>0</v>
      </c>
      <c r="G12" s="378">
        <v>0</v>
      </c>
      <c r="H12" s="378">
        <v>0</v>
      </c>
      <c r="I12" s="378">
        <v>0</v>
      </c>
      <c r="J12" s="378">
        <v>0</v>
      </c>
      <c r="K12" s="378">
        <v>0</v>
      </c>
      <c r="L12" s="378">
        <v>0</v>
      </c>
      <c r="M12" s="378">
        <v>0</v>
      </c>
      <c r="N12" s="378">
        <v>0</v>
      </c>
      <c r="O12" s="378">
        <v>0</v>
      </c>
      <c r="P12" s="207"/>
      <c r="Q12" s="378">
        <v>0</v>
      </c>
      <c r="R12" s="8"/>
      <c r="S12" s="8"/>
      <c r="T12" s="8"/>
      <c r="U12" s="8"/>
      <c r="V12" s="8"/>
    </row>
    <row r="13" spans="2:22">
      <c r="B13" s="171">
        <v>5.0999999999999996</v>
      </c>
      <c r="C13" s="58" t="s">
        <v>1049</v>
      </c>
      <c r="D13" s="378">
        <v>0</v>
      </c>
      <c r="E13" s="378">
        <v>0</v>
      </c>
      <c r="F13" s="378">
        <v>0</v>
      </c>
      <c r="G13" s="378">
        <v>0</v>
      </c>
      <c r="H13" s="378">
        <v>0</v>
      </c>
      <c r="I13" s="378">
        <v>0</v>
      </c>
      <c r="J13" s="378">
        <v>0</v>
      </c>
      <c r="K13" s="378">
        <v>0</v>
      </c>
      <c r="L13" s="378">
        <v>0</v>
      </c>
      <c r="M13" s="378">
        <v>0</v>
      </c>
      <c r="N13" s="378">
        <v>0</v>
      </c>
      <c r="O13" s="378">
        <v>0</v>
      </c>
      <c r="P13" s="207"/>
      <c r="Q13" s="378">
        <v>0</v>
      </c>
      <c r="R13" s="8"/>
      <c r="S13" s="8"/>
      <c r="T13" s="8"/>
      <c r="U13" s="8"/>
      <c r="V13" s="8"/>
    </row>
    <row r="14" spans="2:22">
      <c r="B14" s="171">
        <v>5.2</v>
      </c>
      <c r="C14" s="58" t="s">
        <v>1050</v>
      </c>
      <c r="D14" s="378">
        <v>0</v>
      </c>
      <c r="E14" s="378">
        <v>0</v>
      </c>
      <c r="F14" s="378">
        <v>0</v>
      </c>
      <c r="G14" s="378">
        <v>0</v>
      </c>
      <c r="H14" s="378">
        <v>0</v>
      </c>
      <c r="I14" s="378">
        <v>0</v>
      </c>
      <c r="J14" s="378">
        <v>0</v>
      </c>
      <c r="K14" s="378">
        <v>0</v>
      </c>
      <c r="L14" s="378">
        <v>0</v>
      </c>
      <c r="M14" s="378">
        <v>0</v>
      </c>
      <c r="N14" s="378">
        <v>0</v>
      </c>
      <c r="O14" s="378">
        <v>0</v>
      </c>
      <c r="P14" s="207"/>
      <c r="Q14" s="378">
        <v>0</v>
      </c>
      <c r="R14" s="8"/>
      <c r="S14" s="8"/>
      <c r="T14" s="8"/>
      <c r="U14" s="8"/>
      <c r="V14" s="8"/>
    </row>
    <row r="15" spans="2:22">
      <c r="B15" s="171">
        <v>5.3</v>
      </c>
      <c r="C15" s="58" t="s">
        <v>1051</v>
      </c>
      <c r="D15" s="378">
        <v>0</v>
      </c>
      <c r="E15" s="378">
        <v>0</v>
      </c>
      <c r="F15" s="378">
        <v>0</v>
      </c>
      <c r="G15" s="378">
        <v>0</v>
      </c>
      <c r="H15" s="378">
        <v>0</v>
      </c>
      <c r="I15" s="378">
        <v>0</v>
      </c>
      <c r="J15" s="378">
        <v>0</v>
      </c>
      <c r="K15" s="378">
        <v>0</v>
      </c>
      <c r="L15" s="378">
        <v>0</v>
      </c>
      <c r="M15" s="378">
        <v>0</v>
      </c>
      <c r="N15" s="378">
        <v>0</v>
      </c>
      <c r="O15" s="378">
        <v>0</v>
      </c>
      <c r="P15" s="254"/>
      <c r="Q15" s="378">
        <v>0</v>
      </c>
      <c r="R15" s="8"/>
      <c r="S15" s="8"/>
      <c r="T15" s="8"/>
      <c r="U15" s="8"/>
      <c r="V15" s="8"/>
    </row>
    <row r="16" spans="2:22">
      <c r="B16" s="171">
        <v>6</v>
      </c>
      <c r="C16" s="58" t="s">
        <v>0</v>
      </c>
      <c r="D16" s="378">
        <v>382529.16812404321</v>
      </c>
      <c r="E16" s="378">
        <v>0</v>
      </c>
      <c r="F16" s="496">
        <f>0.999810375945563*100</f>
        <v>99.981037594556298</v>
      </c>
      <c r="G16" s="496">
        <f>0.999810375945563*100</f>
        <v>99.981037594556298</v>
      </c>
      <c r="H16" s="378">
        <v>0</v>
      </c>
      <c r="I16" s="378">
        <v>0</v>
      </c>
      <c r="J16" s="378">
        <v>0</v>
      </c>
      <c r="K16" s="378">
        <v>0</v>
      </c>
      <c r="L16" s="378">
        <v>0</v>
      </c>
      <c r="M16" s="378">
        <v>0</v>
      </c>
      <c r="N16" s="378">
        <v>0</v>
      </c>
      <c r="O16" s="378">
        <v>0</v>
      </c>
      <c r="P16" s="378">
        <v>9732.3007760351556</v>
      </c>
      <c r="Q16" s="378">
        <v>9732.3007760351556</v>
      </c>
      <c r="R16" s="8"/>
      <c r="S16" s="8"/>
      <c r="T16" s="8"/>
      <c r="U16" s="8"/>
      <c r="V16" s="8"/>
    </row>
    <row r="17" spans="2:22">
      <c r="B17" s="171">
        <v>6.1</v>
      </c>
      <c r="C17" s="58" t="s">
        <v>1052</v>
      </c>
      <c r="D17" s="378">
        <v>0</v>
      </c>
      <c r="E17" s="378">
        <v>0</v>
      </c>
      <c r="F17" s="378">
        <v>0</v>
      </c>
      <c r="G17" s="378">
        <v>0</v>
      </c>
      <c r="H17" s="378">
        <v>0</v>
      </c>
      <c r="I17" s="378">
        <v>0</v>
      </c>
      <c r="J17" s="378">
        <v>0</v>
      </c>
      <c r="K17" s="378">
        <v>0</v>
      </c>
      <c r="L17" s="378">
        <v>0</v>
      </c>
      <c r="M17" s="378">
        <v>0</v>
      </c>
      <c r="N17" s="378">
        <v>0</v>
      </c>
      <c r="O17" s="378">
        <v>0</v>
      </c>
      <c r="P17" s="378">
        <v>0</v>
      </c>
      <c r="Q17" s="378">
        <v>0</v>
      </c>
      <c r="R17" s="8"/>
      <c r="S17" s="8"/>
      <c r="T17" s="8"/>
      <c r="U17" s="8"/>
      <c r="V17" s="8"/>
    </row>
    <row r="18" spans="2:22" ht="30">
      <c r="B18" s="171">
        <v>6.2</v>
      </c>
      <c r="C18" s="58" t="s">
        <v>1053</v>
      </c>
      <c r="D18" s="378">
        <v>382529.16812404321</v>
      </c>
      <c r="E18" s="378">
        <v>0</v>
      </c>
      <c r="F18" s="496">
        <f>0.999810375945563*100</f>
        <v>99.981037594556298</v>
      </c>
      <c r="G18" s="496">
        <f>0.999810375945563*100</f>
        <v>99.981037594556298</v>
      </c>
      <c r="H18" s="378">
        <v>0</v>
      </c>
      <c r="I18" s="378">
        <v>0</v>
      </c>
      <c r="J18" s="378">
        <v>0</v>
      </c>
      <c r="K18" s="378">
        <v>0</v>
      </c>
      <c r="L18" s="378">
        <v>0</v>
      </c>
      <c r="M18" s="378">
        <v>0</v>
      </c>
      <c r="N18" s="378">
        <v>0</v>
      </c>
      <c r="O18" s="378">
        <v>0</v>
      </c>
      <c r="P18" s="378">
        <v>9732.3007760351556</v>
      </c>
      <c r="Q18" s="378">
        <v>9732.3007760351556</v>
      </c>
      <c r="R18" s="8"/>
      <c r="S18" s="8"/>
      <c r="T18" s="8"/>
      <c r="U18" s="8"/>
      <c r="V18" s="8"/>
    </row>
    <row r="19" spans="2:22">
      <c r="B19" s="171">
        <v>6.3</v>
      </c>
      <c r="C19" s="58" t="s">
        <v>1054</v>
      </c>
      <c r="D19" s="378">
        <v>0</v>
      </c>
      <c r="E19" s="378">
        <v>0</v>
      </c>
      <c r="F19" s="378">
        <v>0</v>
      </c>
      <c r="G19" s="378">
        <v>0</v>
      </c>
      <c r="H19" s="378">
        <v>0</v>
      </c>
      <c r="I19" s="378">
        <v>0</v>
      </c>
      <c r="J19" s="378">
        <v>0</v>
      </c>
      <c r="K19" s="378">
        <v>0</v>
      </c>
      <c r="L19" s="378">
        <v>0</v>
      </c>
      <c r="M19" s="378">
        <v>0</v>
      </c>
      <c r="N19" s="378">
        <v>0</v>
      </c>
      <c r="O19" s="378">
        <v>0</v>
      </c>
      <c r="P19" s="378">
        <v>0</v>
      </c>
      <c r="Q19" s="378">
        <v>0</v>
      </c>
      <c r="R19" s="8"/>
      <c r="S19" s="8"/>
      <c r="T19" s="8"/>
      <c r="U19" s="8"/>
      <c r="V19" s="8"/>
    </row>
    <row r="20" spans="2:22">
      <c r="B20" s="171">
        <v>6.4</v>
      </c>
      <c r="C20" s="58" t="s">
        <v>1055</v>
      </c>
      <c r="D20" s="378">
        <v>0</v>
      </c>
      <c r="E20" s="378">
        <v>0</v>
      </c>
      <c r="F20" s="378">
        <v>0</v>
      </c>
      <c r="G20" s="378">
        <v>0</v>
      </c>
      <c r="H20" s="378">
        <v>0</v>
      </c>
      <c r="I20" s="378">
        <v>0</v>
      </c>
      <c r="J20" s="378">
        <v>0</v>
      </c>
      <c r="K20" s="378">
        <v>0</v>
      </c>
      <c r="L20" s="378">
        <v>0</v>
      </c>
      <c r="M20" s="378">
        <v>0</v>
      </c>
      <c r="N20" s="378">
        <v>0</v>
      </c>
      <c r="O20" s="378">
        <v>0</v>
      </c>
      <c r="P20" s="378">
        <v>0</v>
      </c>
      <c r="Q20" s="378">
        <v>0</v>
      </c>
      <c r="R20" s="8"/>
      <c r="S20" s="8"/>
      <c r="T20" s="8"/>
      <c r="U20" s="8"/>
      <c r="V20" s="8"/>
    </row>
    <row r="21" spans="2:22" s="164" customFormat="1">
      <c r="B21" s="363">
        <v>7</v>
      </c>
      <c r="C21" s="165" t="s">
        <v>1</v>
      </c>
      <c r="D21" s="403">
        <v>382529.16812404321</v>
      </c>
      <c r="E21" s="378">
        <v>0</v>
      </c>
      <c r="F21" s="499">
        <f>0.999810375945563*100</f>
        <v>99.981037594556298</v>
      </c>
      <c r="G21" s="499">
        <f>0.999810375945563*100</f>
        <v>99.981037594556298</v>
      </c>
      <c r="H21" s="378">
        <v>0</v>
      </c>
      <c r="I21" s="378">
        <v>0</v>
      </c>
      <c r="J21" s="378">
        <v>0</v>
      </c>
      <c r="K21" s="378">
        <v>0</v>
      </c>
      <c r="L21" s="378">
        <v>0</v>
      </c>
      <c r="M21" s="378">
        <v>0</v>
      </c>
      <c r="N21" s="378">
        <v>0</v>
      </c>
      <c r="O21" s="378">
        <v>0</v>
      </c>
      <c r="P21" s="403">
        <v>9732.3007760351556</v>
      </c>
      <c r="Q21" s="403">
        <v>9732.3007760351556</v>
      </c>
      <c r="R21" s="40"/>
      <c r="S21" s="40"/>
      <c r="T21" s="40"/>
      <c r="U21" s="40"/>
      <c r="V21" s="40"/>
    </row>
    <row r="22" spans="2:22">
      <c r="B22" s="133"/>
      <c r="Q22" s="133"/>
      <c r="R22" s="8"/>
      <c r="S22" s="8"/>
      <c r="T22" s="8"/>
      <c r="U22" s="8"/>
      <c r="V22" s="8"/>
    </row>
    <row r="23" spans="2:22">
      <c r="B23" s="170"/>
      <c r="Q23" s="170"/>
      <c r="R23" s="8"/>
      <c r="S23" s="8"/>
      <c r="T23" s="8"/>
      <c r="U23" s="8"/>
      <c r="V23" s="8"/>
    </row>
    <row r="24" spans="2:22">
      <c r="B24" s="622" t="s">
        <v>601</v>
      </c>
      <c r="C24" s="623"/>
      <c r="D24" s="611" t="s">
        <v>596</v>
      </c>
      <c r="E24" s="614" t="s">
        <v>597</v>
      </c>
      <c r="F24" s="606"/>
      <c r="G24" s="606"/>
      <c r="H24" s="606"/>
      <c r="I24" s="606"/>
      <c r="J24" s="606"/>
      <c r="K24" s="606"/>
      <c r="L24" s="606"/>
      <c r="M24" s="606"/>
      <c r="N24" s="606"/>
      <c r="O24" s="603"/>
      <c r="P24" s="614" t="s">
        <v>598</v>
      </c>
      <c r="Q24" s="603"/>
      <c r="R24" s="8"/>
      <c r="S24" s="8"/>
      <c r="T24" s="8"/>
      <c r="U24" s="8"/>
      <c r="V24" s="8"/>
    </row>
    <row r="25" spans="2:22" ht="37.5" customHeight="1">
      <c r="B25" s="624"/>
      <c r="C25" s="625"/>
      <c r="D25" s="612"/>
      <c r="E25" s="615" t="s">
        <v>599</v>
      </c>
      <c r="F25" s="616"/>
      <c r="G25" s="616"/>
      <c r="H25" s="616"/>
      <c r="I25" s="616"/>
      <c r="J25" s="616"/>
      <c r="K25" s="616"/>
      <c r="L25" s="616"/>
      <c r="M25" s="617"/>
      <c r="N25" s="615" t="s">
        <v>640</v>
      </c>
      <c r="O25" s="617"/>
      <c r="P25" s="611" t="s">
        <v>808</v>
      </c>
      <c r="Q25" s="618" t="s">
        <v>809</v>
      </c>
      <c r="R25" s="8"/>
      <c r="S25" s="8"/>
      <c r="T25" s="8"/>
      <c r="U25" s="8"/>
      <c r="V25" s="8"/>
    </row>
    <row r="26" spans="2:22">
      <c r="B26" s="624"/>
      <c r="C26" s="625"/>
      <c r="D26" s="612"/>
      <c r="E26" s="611" t="s">
        <v>810</v>
      </c>
      <c r="F26" s="621" t="s">
        <v>811</v>
      </c>
      <c r="G26" s="265"/>
      <c r="H26" s="265"/>
      <c r="I26" s="265"/>
      <c r="J26" s="621" t="s">
        <v>812</v>
      </c>
      <c r="K26" s="265"/>
      <c r="L26" s="265"/>
      <c r="M26" s="265"/>
      <c r="N26" s="611" t="s">
        <v>813</v>
      </c>
      <c r="O26" s="611" t="s">
        <v>814</v>
      </c>
      <c r="P26" s="612"/>
      <c r="Q26" s="619"/>
      <c r="R26" s="8"/>
      <c r="S26" s="8"/>
      <c r="T26" s="8"/>
      <c r="U26" s="8"/>
      <c r="V26" s="8"/>
    </row>
    <row r="27" spans="2:22" ht="70.5" customHeight="1">
      <c r="B27" s="624"/>
      <c r="C27" s="625"/>
      <c r="D27" s="214"/>
      <c r="E27" s="613"/>
      <c r="F27" s="613"/>
      <c r="G27" s="100" t="s">
        <v>815</v>
      </c>
      <c r="H27" s="100" t="s">
        <v>816</v>
      </c>
      <c r="I27" s="100" t="s">
        <v>817</v>
      </c>
      <c r="J27" s="613"/>
      <c r="K27" s="100" t="s">
        <v>818</v>
      </c>
      <c r="L27" s="100" t="s">
        <v>819</v>
      </c>
      <c r="M27" s="100" t="s">
        <v>820</v>
      </c>
      <c r="N27" s="613"/>
      <c r="O27" s="613"/>
      <c r="P27" s="613"/>
      <c r="Q27" s="620"/>
      <c r="R27" s="8"/>
      <c r="S27" s="8"/>
      <c r="T27" s="8"/>
      <c r="U27" s="8"/>
      <c r="V27" s="8"/>
    </row>
    <row r="28" spans="2:22">
      <c r="B28" s="626"/>
      <c r="C28" s="627"/>
      <c r="D28" s="110" t="s">
        <v>3</v>
      </c>
      <c r="E28" s="110" t="s">
        <v>4</v>
      </c>
      <c r="F28" s="110" t="s">
        <v>5</v>
      </c>
      <c r="G28" s="110" t="s">
        <v>6</v>
      </c>
      <c r="H28" s="110" t="s">
        <v>7</v>
      </c>
      <c r="I28" s="110" t="s">
        <v>8</v>
      </c>
      <c r="J28" s="110" t="s">
        <v>9</v>
      </c>
      <c r="K28" s="110" t="s">
        <v>11</v>
      </c>
      <c r="L28" s="110" t="s">
        <v>12</v>
      </c>
      <c r="M28" s="110" t="s">
        <v>13</v>
      </c>
      <c r="N28" s="110" t="s">
        <v>14</v>
      </c>
      <c r="O28" s="110" t="s">
        <v>15</v>
      </c>
      <c r="P28" s="110" t="s">
        <v>47</v>
      </c>
      <c r="Q28" s="110" t="s">
        <v>119</v>
      </c>
      <c r="R28" s="8"/>
      <c r="S28" s="8"/>
      <c r="T28" s="8"/>
      <c r="U28" s="8"/>
      <c r="V28" s="8"/>
    </row>
    <row r="29" spans="2:22" ht="30">
      <c r="B29" s="171">
        <v>1</v>
      </c>
      <c r="C29" s="58" t="s">
        <v>600</v>
      </c>
      <c r="D29" s="378">
        <v>0</v>
      </c>
      <c r="E29" s="378">
        <v>0</v>
      </c>
      <c r="F29" s="378">
        <v>0</v>
      </c>
      <c r="G29" s="378">
        <v>0</v>
      </c>
      <c r="H29" s="378">
        <v>0</v>
      </c>
      <c r="I29" s="378">
        <v>0</v>
      </c>
      <c r="J29" s="378">
        <v>0</v>
      </c>
      <c r="K29" s="378">
        <v>0</v>
      </c>
      <c r="L29" s="378">
        <v>0</v>
      </c>
      <c r="M29" s="378">
        <v>0</v>
      </c>
      <c r="N29" s="378">
        <v>0</v>
      </c>
      <c r="O29" s="378">
        <v>0</v>
      </c>
      <c r="P29" s="134"/>
      <c r="Q29" s="378">
        <v>0</v>
      </c>
      <c r="R29" s="8"/>
      <c r="S29" s="8"/>
      <c r="T29" s="8"/>
      <c r="U29" s="8"/>
      <c r="V29" s="8"/>
    </row>
    <row r="30" spans="2:22" ht="30">
      <c r="B30" s="171">
        <v>2</v>
      </c>
      <c r="C30" s="58" t="s">
        <v>1048</v>
      </c>
      <c r="D30" s="378">
        <v>0</v>
      </c>
      <c r="E30" s="378">
        <v>0</v>
      </c>
      <c r="F30" s="378">
        <v>0</v>
      </c>
      <c r="G30" s="378">
        <v>0</v>
      </c>
      <c r="H30" s="378">
        <v>0</v>
      </c>
      <c r="I30" s="378">
        <v>0</v>
      </c>
      <c r="J30" s="378">
        <v>0</v>
      </c>
      <c r="K30" s="378">
        <v>0</v>
      </c>
      <c r="L30" s="378">
        <v>0</v>
      </c>
      <c r="M30" s="378">
        <v>0</v>
      </c>
      <c r="N30" s="378">
        <v>0</v>
      </c>
      <c r="O30" s="378">
        <v>0</v>
      </c>
      <c r="P30" s="134"/>
      <c r="Q30" s="378">
        <v>0</v>
      </c>
      <c r="R30" s="8"/>
      <c r="S30" s="8"/>
      <c r="T30" s="8"/>
      <c r="U30" s="8"/>
      <c r="V30" s="8"/>
    </row>
    <row r="31" spans="2:22">
      <c r="B31" s="171">
        <v>3</v>
      </c>
      <c r="C31" s="58" t="s">
        <v>196</v>
      </c>
      <c r="D31" s="378">
        <v>0</v>
      </c>
      <c r="E31" s="378">
        <v>0</v>
      </c>
      <c r="F31" s="378">
        <v>0</v>
      </c>
      <c r="G31" s="378">
        <v>0</v>
      </c>
      <c r="H31" s="378">
        <v>0</v>
      </c>
      <c r="I31" s="378">
        <v>0</v>
      </c>
      <c r="J31" s="378">
        <v>0</v>
      </c>
      <c r="K31" s="378">
        <v>0</v>
      </c>
      <c r="L31" s="378">
        <v>0</v>
      </c>
      <c r="M31" s="378">
        <v>0</v>
      </c>
      <c r="N31" s="378">
        <v>0</v>
      </c>
      <c r="O31" s="378">
        <v>0</v>
      </c>
      <c r="P31" s="134"/>
      <c r="Q31" s="378">
        <v>0</v>
      </c>
      <c r="R31" s="8"/>
      <c r="S31" s="8"/>
      <c r="T31" s="8"/>
      <c r="U31" s="8"/>
      <c r="V31" s="8"/>
    </row>
    <row r="32" spans="2:22">
      <c r="B32" s="171">
        <v>4</v>
      </c>
      <c r="C32" s="58" t="s">
        <v>2</v>
      </c>
      <c r="D32" s="378">
        <v>0</v>
      </c>
      <c r="E32" s="378">
        <v>0</v>
      </c>
      <c r="F32" s="378">
        <v>0</v>
      </c>
      <c r="G32" s="378">
        <v>0</v>
      </c>
      <c r="H32" s="378">
        <v>0</v>
      </c>
      <c r="I32" s="378">
        <v>0</v>
      </c>
      <c r="J32" s="378">
        <v>0</v>
      </c>
      <c r="K32" s="378">
        <v>0</v>
      </c>
      <c r="L32" s="378">
        <v>0</v>
      </c>
      <c r="M32" s="378">
        <v>0</v>
      </c>
      <c r="N32" s="378">
        <v>0</v>
      </c>
      <c r="O32" s="378">
        <v>0</v>
      </c>
      <c r="P32" s="134"/>
      <c r="Q32" s="378">
        <v>0</v>
      </c>
      <c r="R32" s="8"/>
      <c r="S32" s="8"/>
      <c r="T32" s="8"/>
      <c r="U32" s="8"/>
      <c r="V32" s="8"/>
    </row>
    <row r="33" spans="1:22">
      <c r="B33" s="171">
        <v>5</v>
      </c>
      <c r="C33" s="58" t="s">
        <v>61</v>
      </c>
      <c r="D33" s="378">
        <v>169164.43959269</v>
      </c>
      <c r="E33" s="378">
        <v>0</v>
      </c>
      <c r="F33" s="496">
        <f>0.928930191961714*100</f>
        <v>92.893019196171394</v>
      </c>
      <c r="G33" s="496">
        <f>0.928930191961714*100</f>
        <v>92.893019196171394</v>
      </c>
      <c r="H33" s="378">
        <v>0</v>
      </c>
      <c r="I33" s="378">
        <v>0</v>
      </c>
      <c r="J33" s="378">
        <v>0</v>
      </c>
      <c r="K33" s="378">
        <v>0</v>
      </c>
      <c r="L33" s="378">
        <v>0</v>
      </c>
      <c r="M33" s="378">
        <v>0</v>
      </c>
      <c r="N33" s="500">
        <f>0.00123506851973769*100</f>
        <v>0.123506851973769</v>
      </c>
      <c r="O33" s="378">
        <v>0</v>
      </c>
      <c r="P33" s="134">
        <v>32956.124883128476</v>
      </c>
      <c r="Q33" s="378">
        <v>32996.87828875253</v>
      </c>
      <c r="R33" s="8"/>
      <c r="S33" s="8"/>
      <c r="T33" s="8"/>
      <c r="U33" s="8"/>
      <c r="V33" s="8"/>
    </row>
    <row r="34" spans="1:22">
      <c r="B34" s="171">
        <v>5.0999999999999996</v>
      </c>
      <c r="C34" s="58" t="s">
        <v>1056</v>
      </c>
      <c r="D34" s="378">
        <v>169164.43959269</v>
      </c>
      <c r="E34" s="378">
        <v>0</v>
      </c>
      <c r="F34" s="497">
        <f>0.928930191961714*100</f>
        <v>92.893019196171394</v>
      </c>
      <c r="G34" s="497">
        <f>0.928930191961714*100</f>
        <v>92.893019196171394</v>
      </c>
      <c r="H34" s="378">
        <v>0</v>
      </c>
      <c r="I34" s="378">
        <v>0</v>
      </c>
      <c r="J34" s="378">
        <v>0</v>
      </c>
      <c r="K34" s="378">
        <v>0</v>
      </c>
      <c r="L34" s="378">
        <v>0</v>
      </c>
      <c r="M34" s="378">
        <v>0</v>
      </c>
      <c r="N34" s="500">
        <f>0.00123506851973769*100</f>
        <v>0.123506851973769</v>
      </c>
      <c r="O34" s="378">
        <v>0</v>
      </c>
      <c r="P34" s="134">
        <v>32956.124883128476</v>
      </c>
      <c r="Q34" s="378">
        <v>32996.87828875253</v>
      </c>
      <c r="R34" s="8"/>
      <c r="S34" s="8"/>
      <c r="T34" s="8"/>
      <c r="U34" s="8"/>
      <c r="V34" s="8"/>
    </row>
    <row r="35" spans="1:22">
      <c r="B35" s="171">
        <v>5.2</v>
      </c>
      <c r="C35" s="58" t="s">
        <v>1057</v>
      </c>
      <c r="D35" s="378">
        <v>0</v>
      </c>
      <c r="E35" s="378">
        <v>0</v>
      </c>
      <c r="F35" s="378">
        <v>0</v>
      </c>
      <c r="G35" s="491"/>
      <c r="H35" s="378">
        <v>0</v>
      </c>
      <c r="I35" s="378">
        <v>0</v>
      </c>
      <c r="J35" s="378">
        <v>0</v>
      </c>
      <c r="K35" s="378">
        <v>0</v>
      </c>
      <c r="L35" s="378">
        <v>0</v>
      </c>
      <c r="M35" s="378">
        <v>0</v>
      </c>
      <c r="N35" s="378">
        <v>0</v>
      </c>
      <c r="O35" s="378">
        <v>0</v>
      </c>
      <c r="P35" s="134"/>
      <c r="Q35" s="378">
        <v>0</v>
      </c>
      <c r="R35" s="8"/>
      <c r="S35" s="8"/>
      <c r="T35" s="8"/>
      <c r="U35" s="8"/>
      <c r="V35" s="8"/>
    </row>
    <row r="36" spans="1:22">
      <c r="B36" s="171">
        <v>5.3</v>
      </c>
      <c r="C36" s="58" t="s">
        <v>1058</v>
      </c>
      <c r="D36" s="378">
        <v>0</v>
      </c>
      <c r="E36" s="378">
        <v>0</v>
      </c>
      <c r="F36" s="378">
        <v>0</v>
      </c>
      <c r="G36" s="491"/>
      <c r="H36" s="378">
        <v>0</v>
      </c>
      <c r="I36" s="378">
        <v>0</v>
      </c>
      <c r="J36" s="378">
        <v>0</v>
      </c>
      <c r="K36" s="378">
        <v>0</v>
      </c>
      <c r="L36" s="378">
        <v>0</v>
      </c>
      <c r="M36" s="378">
        <v>0</v>
      </c>
      <c r="N36" s="378">
        <v>0</v>
      </c>
      <c r="O36" s="378">
        <v>0</v>
      </c>
      <c r="P36" s="134"/>
      <c r="Q36" s="378">
        <v>0</v>
      </c>
      <c r="R36" s="8"/>
      <c r="S36" s="8"/>
      <c r="T36" s="8"/>
      <c r="U36" s="8"/>
      <c r="V36" s="8"/>
    </row>
    <row r="37" spans="1:22" s="164" customFormat="1">
      <c r="B37" s="363">
        <v>6</v>
      </c>
      <c r="C37" s="165" t="s">
        <v>1</v>
      </c>
      <c r="D37" s="378">
        <v>169164.43959269</v>
      </c>
      <c r="E37" s="378">
        <v>0</v>
      </c>
      <c r="F37" s="498">
        <f>0.928930191961714*100</f>
        <v>92.893019196171394</v>
      </c>
      <c r="G37" s="498">
        <f>0.928930191961714*100</f>
        <v>92.893019196171394</v>
      </c>
      <c r="H37" s="378">
        <v>0</v>
      </c>
      <c r="I37" s="378">
        <v>0</v>
      </c>
      <c r="J37" s="378">
        <v>0</v>
      </c>
      <c r="K37" s="377"/>
      <c r="L37" s="377"/>
      <c r="M37" s="378">
        <v>0</v>
      </c>
      <c r="N37" s="501">
        <f>0.00123506851973769*100</f>
        <v>0.123506851973769</v>
      </c>
      <c r="O37" s="378">
        <v>0</v>
      </c>
      <c r="P37" s="364">
        <v>32956.124883128476</v>
      </c>
      <c r="Q37" s="403">
        <v>32996.87828875253</v>
      </c>
      <c r="R37" s="40"/>
      <c r="S37" s="40"/>
      <c r="T37" s="40"/>
      <c r="U37" s="40"/>
      <c r="V37" s="40"/>
    </row>
    <row r="38" spans="1:22">
      <c r="R38" s="8"/>
      <c r="S38" s="8"/>
      <c r="T38" s="8"/>
      <c r="U38" s="8"/>
      <c r="V38" s="8"/>
    </row>
    <row r="39" spans="1:22">
      <c r="B39" s="4" t="s">
        <v>1086</v>
      </c>
      <c r="R39" s="8"/>
      <c r="S39" s="8"/>
      <c r="T39" s="8"/>
      <c r="U39" s="8"/>
      <c r="V39" s="8"/>
    </row>
    <row r="40" spans="1:22">
      <c r="R40" s="8"/>
      <c r="S40" s="8"/>
      <c r="T40" s="8"/>
      <c r="U40" s="8"/>
      <c r="V40" s="8"/>
    </row>
    <row r="41" spans="1:22" ht="15" customHeight="1">
      <c r="A41" s="8"/>
      <c r="B41" s="8"/>
      <c r="C41" s="8"/>
      <c r="D41" s="8"/>
      <c r="E41" s="8"/>
      <c r="F41" s="8"/>
      <c r="G41" s="8"/>
      <c r="H41" s="8"/>
      <c r="I41" s="8"/>
      <c r="J41" s="8"/>
      <c r="K41" s="8"/>
      <c r="L41" s="8"/>
      <c r="M41" s="8"/>
      <c r="N41" s="8"/>
      <c r="O41" s="8"/>
      <c r="P41" s="8"/>
      <c r="Q41" s="8"/>
      <c r="R41" s="8"/>
      <c r="S41" s="8"/>
      <c r="T41" s="8"/>
      <c r="U41" s="8"/>
      <c r="V41" s="8"/>
    </row>
    <row r="42" spans="1:22" ht="15" customHeight="1">
      <c r="A42" s="8"/>
      <c r="B42" s="8"/>
      <c r="C42" s="8"/>
      <c r="D42" s="8"/>
      <c r="E42" s="8"/>
      <c r="F42" s="8"/>
      <c r="G42" s="8"/>
      <c r="H42" s="8"/>
      <c r="I42" s="8"/>
      <c r="J42" s="8"/>
      <c r="K42" s="8"/>
      <c r="L42" s="8"/>
      <c r="M42" s="8"/>
      <c r="N42" s="8"/>
      <c r="O42" s="8"/>
      <c r="P42" s="8"/>
      <c r="Q42" s="8"/>
      <c r="R42" s="8"/>
      <c r="S42" s="8"/>
      <c r="T42" s="8"/>
      <c r="U42" s="8"/>
      <c r="V42" s="8"/>
    </row>
    <row r="43" spans="1:22" ht="15" customHeight="1">
      <c r="A43" s="8"/>
      <c r="B43" s="8"/>
      <c r="C43" s="8"/>
      <c r="D43" s="8"/>
      <c r="E43" s="8"/>
      <c r="F43" s="8"/>
      <c r="G43" s="8"/>
      <c r="H43" s="8"/>
      <c r="I43" s="8"/>
      <c r="J43" s="8"/>
      <c r="K43" s="8"/>
      <c r="L43" s="8"/>
      <c r="M43" s="8"/>
      <c r="N43" s="8"/>
      <c r="O43" s="8"/>
      <c r="P43" s="8"/>
      <c r="Q43" s="8"/>
      <c r="R43" s="8"/>
      <c r="S43" s="8"/>
      <c r="T43" s="8"/>
      <c r="U43" s="8"/>
      <c r="V43" s="8"/>
    </row>
    <row r="44" spans="1:22">
      <c r="A44" s="8"/>
      <c r="B44" s="8"/>
      <c r="C44" s="8"/>
      <c r="D44" s="8"/>
      <c r="E44" s="8"/>
      <c r="F44" s="8"/>
      <c r="G44" s="8"/>
      <c r="H44" s="8"/>
      <c r="I44" s="8"/>
      <c r="J44" s="8"/>
      <c r="K44" s="8"/>
      <c r="L44" s="8"/>
      <c r="M44" s="8"/>
      <c r="N44" s="8"/>
      <c r="O44" s="8"/>
      <c r="P44" s="8"/>
      <c r="Q44" s="8"/>
      <c r="R44" s="8"/>
      <c r="S44" s="8"/>
      <c r="T44" s="8"/>
      <c r="U44" s="8"/>
      <c r="V44" s="8"/>
    </row>
    <row r="45" spans="1:22">
      <c r="A45" s="8"/>
      <c r="B45" s="8"/>
      <c r="C45" s="8"/>
      <c r="D45" s="8"/>
      <c r="E45" s="8"/>
      <c r="F45" s="8"/>
      <c r="G45" s="8"/>
      <c r="H45" s="8"/>
      <c r="I45" s="8"/>
      <c r="J45" s="8"/>
      <c r="K45" s="8"/>
      <c r="L45" s="8"/>
      <c r="M45" s="8"/>
      <c r="N45" s="8"/>
      <c r="O45" s="8"/>
      <c r="P45" s="8"/>
      <c r="Q45" s="8"/>
      <c r="R45" s="8"/>
      <c r="S45" s="8"/>
      <c r="T45" s="8"/>
      <c r="U45" s="8"/>
      <c r="V45" s="8"/>
    </row>
    <row r="46" spans="1:22">
      <c r="A46" s="8"/>
      <c r="B46" s="8"/>
      <c r="C46" s="8"/>
      <c r="D46" s="8"/>
      <c r="E46" s="8"/>
      <c r="F46" s="8"/>
      <c r="G46" s="8"/>
      <c r="H46" s="8"/>
      <c r="I46" s="8"/>
      <c r="J46" s="8"/>
      <c r="K46" s="8"/>
      <c r="L46" s="8"/>
      <c r="M46" s="8"/>
      <c r="N46" s="8"/>
      <c r="O46" s="8"/>
      <c r="P46" s="8"/>
      <c r="Q46" s="8"/>
      <c r="R46" s="8"/>
      <c r="S46" s="8"/>
      <c r="T46" s="8"/>
      <c r="U46" s="8"/>
      <c r="V46" s="8"/>
    </row>
    <row r="47" spans="1:22">
      <c r="A47" s="8"/>
      <c r="B47" s="8"/>
      <c r="C47" s="8"/>
      <c r="D47" s="8"/>
      <c r="E47" s="8"/>
      <c r="F47" s="8"/>
      <c r="G47" s="8"/>
      <c r="H47" s="8"/>
      <c r="I47" s="8"/>
      <c r="J47" s="8"/>
      <c r="K47" s="8"/>
      <c r="L47" s="8"/>
      <c r="M47" s="8"/>
      <c r="N47" s="8"/>
      <c r="O47" s="8"/>
      <c r="P47" s="8"/>
      <c r="Q47" s="8"/>
      <c r="R47" s="8"/>
      <c r="S47" s="8"/>
      <c r="T47" s="8"/>
      <c r="U47" s="8"/>
      <c r="V47" s="8"/>
    </row>
    <row r="48" spans="1:22">
      <c r="A48" s="8"/>
      <c r="B48" s="8"/>
      <c r="C48" s="8"/>
      <c r="D48" s="8"/>
      <c r="E48" s="8"/>
      <c r="F48" s="8"/>
      <c r="G48" s="8"/>
      <c r="H48" s="8"/>
      <c r="I48" s="8"/>
      <c r="J48" s="8"/>
      <c r="K48" s="8"/>
      <c r="L48" s="8"/>
      <c r="M48" s="8"/>
      <c r="N48" s="8"/>
      <c r="O48" s="8"/>
      <c r="P48" s="8"/>
      <c r="Q48" s="8"/>
      <c r="R48" s="8"/>
      <c r="S48" s="8"/>
      <c r="T48" s="8"/>
      <c r="U48" s="8"/>
      <c r="V48" s="8"/>
    </row>
    <row r="49" spans="1:22">
      <c r="A49" s="8"/>
      <c r="B49" s="8"/>
      <c r="C49" s="8"/>
      <c r="D49" s="8"/>
      <c r="E49" s="8"/>
      <c r="F49" s="8"/>
      <c r="G49" s="8"/>
      <c r="H49" s="8"/>
      <c r="I49" s="8"/>
      <c r="J49" s="8"/>
      <c r="K49" s="8"/>
      <c r="L49" s="8"/>
      <c r="M49" s="8"/>
      <c r="N49" s="8"/>
      <c r="O49" s="8"/>
      <c r="P49" s="8"/>
      <c r="Q49" s="8"/>
      <c r="R49" s="8"/>
      <c r="S49" s="8"/>
      <c r="T49" s="8"/>
      <c r="U49" s="8"/>
      <c r="V49" s="8"/>
    </row>
    <row r="50" spans="1:22">
      <c r="A50" s="8"/>
      <c r="B50" s="8"/>
      <c r="C50" s="8"/>
      <c r="D50" s="8"/>
      <c r="E50" s="8"/>
      <c r="F50" s="8"/>
      <c r="G50" s="8"/>
      <c r="H50" s="8"/>
      <c r="I50" s="8"/>
      <c r="J50" s="8"/>
      <c r="K50" s="8"/>
      <c r="L50" s="8"/>
      <c r="M50" s="8"/>
      <c r="N50" s="8"/>
      <c r="O50" s="8"/>
      <c r="P50" s="8"/>
      <c r="Q50" s="8"/>
      <c r="R50" s="8"/>
      <c r="S50" s="8"/>
      <c r="T50" s="8"/>
      <c r="U50" s="8"/>
      <c r="V50" s="8"/>
    </row>
    <row r="51" spans="1:22">
      <c r="A51" s="8"/>
      <c r="B51" s="8"/>
      <c r="C51" s="8"/>
      <c r="D51" s="8"/>
      <c r="E51" s="8"/>
      <c r="F51" s="8"/>
      <c r="G51" s="8"/>
      <c r="H51" s="8"/>
      <c r="I51" s="8"/>
      <c r="J51" s="8"/>
      <c r="K51" s="8"/>
      <c r="L51" s="8"/>
      <c r="M51" s="8"/>
      <c r="N51" s="8"/>
      <c r="O51" s="8"/>
      <c r="P51" s="8"/>
      <c r="Q51" s="8"/>
      <c r="R51" s="8"/>
      <c r="S51" s="8"/>
      <c r="T51" s="8"/>
      <c r="U51" s="8"/>
      <c r="V51" s="8"/>
    </row>
    <row r="52" spans="1:22">
      <c r="A52" s="8"/>
      <c r="B52" s="8"/>
      <c r="C52" s="8"/>
      <c r="D52" s="8"/>
      <c r="E52" s="8"/>
      <c r="F52" s="8"/>
      <c r="G52" s="8"/>
      <c r="H52" s="8"/>
      <c r="I52" s="8"/>
      <c r="J52" s="8"/>
      <c r="K52" s="8"/>
      <c r="L52" s="8"/>
      <c r="M52" s="8"/>
      <c r="N52" s="8"/>
      <c r="O52" s="8"/>
      <c r="P52" s="8"/>
      <c r="Q52" s="8"/>
      <c r="R52" s="8"/>
      <c r="S52" s="8"/>
      <c r="T52" s="8"/>
      <c r="U52" s="8"/>
      <c r="V52" s="8"/>
    </row>
    <row r="53" spans="1:22">
      <c r="A53" s="8"/>
      <c r="B53" s="8"/>
      <c r="C53" s="8"/>
      <c r="D53" s="8"/>
      <c r="E53" s="8"/>
      <c r="F53" s="8"/>
      <c r="G53" s="8"/>
      <c r="H53" s="8"/>
      <c r="I53" s="8"/>
      <c r="J53" s="8"/>
      <c r="K53" s="8"/>
      <c r="L53" s="8"/>
      <c r="M53" s="8"/>
      <c r="N53" s="8"/>
      <c r="O53" s="8"/>
      <c r="P53" s="8"/>
      <c r="Q53" s="8"/>
      <c r="R53" s="8"/>
      <c r="S53" s="8"/>
      <c r="T53" s="8"/>
      <c r="U53" s="8"/>
      <c r="V53" s="8"/>
    </row>
    <row r="54" spans="1:22">
      <c r="A54" s="8"/>
      <c r="B54" s="8"/>
      <c r="C54" s="8"/>
      <c r="D54" s="8"/>
      <c r="E54" s="8"/>
      <c r="F54" s="8"/>
      <c r="G54" s="8"/>
      <c r="H54" s="8"/>
      <c r="I54" s="8"/>
      <c r="J54" s="8"/>
      <c r="K54" s="8"/>
      <c r="L54" s="8"/>
      <c r="M54" s="8"/>
      <c r="N54" s="8"/>
      <c r="O54" s="8"/>
      <c r="P54" s="8"/>
      <c r="Q54" s="8"/>
      <c r="R54" s="8"/>
      <c r="S54" s="8"/>
      <c r="T54" s="8"/>
      <c r="U54" s="8"/>
      <c r="V54" s="8"/>
    </row>
    <row r="55" spans="1:22">
      <c r="A55" s="8"/>
      <c r="B55" s="8"/>
      <c r="C55" s="8"/>
      <c r="D55" s="8"/>
      <c r="E55" s="8"/>
      <c r="F55" s="8"/>
      <c r="G55" s="8"/>
      <c r="H55" s="8"/>
      <c r="I55" s="8"/>
      <c r="J55" s="8"/>
      <c r="K55" s="8"/>
      <c r="L55" s="8"/>
      <c r="M55" s="8"/>
      <c r="N55" s="8"/>
      <c r="O55" s="8"/>
      <c r="P55" s="8"/>
      <c r="Q55" s="8"/>
      <c r="R55" s="8"/>
      <c r="S55" s="8"/>
      <c r="T55" s="8"/>
      <c r="U55" s="8"/>
      <c r="V55" s="8"/>
    </row>
    <row r="56" spans="1:22">
      <c r="A56" s="8"/>
      <c r="B56" s="8"/>
      <c r="C56" s="8"/>
      <c r="D56" s="8"/>
      <c r="E56" s="8"/>
      <c r="F56" s="8"/>
      <c r="G56" s="8"/>
      <c r="H56" s="8"/>
      <c r="I56" s="8"/>
      <c r="J56" s="8"/>
      <c r="K56" s="8"/>
      <c r="L56" s="8"/>
      <c r="M56" s="8"/>
      <c r="N56" s="8"/>
      <c r="O56" s="8"/>
      <c r="P56" s="8"/>
      <c r="Q56" s="8"/>
      <c r="R56" s="8"/>
      <c r="S56" s="8"/>
      <c r="T56" s="8"/>
      <c r="U56" s="8"/>
      <c r="V56" s="8"/>
    </row>
    <row r="57" spans="1:22">
      <c r="A57" s="8"/>
      <c r="B57" s="8"/>
      <c r="C57" s="8"/>
      <c r="D57" s="8"/>
      <c r="E57" s="8"/>
      <c r="F57" s="8"/>
      <c r="G57" s="8"/>
      <c r="H57" s="8"/>
      <c r="I57" s="8"/>
      <c r="J57" s="8"/>
      <c r="K57" s="8"/>
      <c r="L57" s="8"/>
      <c r="M57" s="8"/>
      <c r="N57" s="8"/>
      <c r="O57" s="8"/>
      <c r="P57" s="8"/>
      <c r="Q57" s="8"/>
      <c r="R57" s="8"/>
      <c r="S57" s="8"/>
      <c r="T57" s="8"/>
      <c r="U57" s="8"/>
      <c r="V57" s="8"/>
    </row>
    <row r="58" spans="1:22">
      <c r="A58" s="8"/>
      <c r="B58" s="8"/>
      <c r="C58" s="8"/>
      <c r="D58" s="8"/>
      <c r="E58" s="8"/>
      <c r="F58" s="8"/>
      <c r="G58" s="8"/>
      <c r="H58" s="8"/>
      <c r="I58" s="8"/>
      <c r="J58" s="8"/>
      <c r="K58" s="8"/>
      <c r="L58" s="8"/>
      <c r="M58" s="8"/>
      <c r="N58" s="8"/>
      <c r="O58" s="8"/>
      <c r="P58" s="8"/>
      <c r="Q58" s="8"/>
      <c r="R58" s="8"/>
      <c r="S58" s="8"/>
      <c r="T58" s="8"/>
      <c r="U58" s="8"/>
      <c r="V58" s="8"/>
    </row>
    <row r="59" spans="1:22">
      <c r="A59" s="8"/>
      <c r="B59" s="8"/>
      <c r="C59" s="8"/>
      <c r="D59" s="8"/>
      <c r="E59" s="8"/>
      <c r="F59" s="8"/>
      <c r="G59" s="8"/>
      <c r="H59" s="8"/>
      <c r="I59" s="8"/>
      <c r="J59" s="8"/>
      <c r="K59" s="8"/>
      <c r="L59" s="8"/>
      <c r="M59" s="8"/>
      <c r="N59" s="8"/>
      <c r="O59" s="8"/>
      <c r="P59" s="8"/>
      <c r="Q59" s="8"/>
      <c r="R59" s="8"/>
      <c r="S59" s="8"/>
      <c r="T59" s="8"/>
      <c r="U59" s="8"/>
      <c r="V59" s="8"/>
    </row>
    <row r="60" spans="1:22">
      <c r="A60" s="8"/>
      <c r="B60" s="8"/>
      <c r="C60" s="8"/>
      <c r="D60" s="8"/>
      <c r="E60" s="8"/>
      <c r="F60" s="8"/>
      <c r="G60" s="8"/>
      <c r="H60" s="8"/>
      <c r="I60" s="8"/>
      <c r="J60" s="8"/>
      <c r="K60" s="8"/>
      <c r="L60" s="8"/>
      <c r="M60" s="8"/>
      <c r="N60" s="8"/>
      <c r="O60" s="8"/>
      <c r="P60" s="8"/>
      <c r="Q60" s="8"/>
      <c r="R60" s="8"/>
      <c r="S60" s="8"/>
      <c r="T60" s="8"/>
      <c r="U60" s="8"/>
      <c r="V60" s="8"/>
    </row>
    <row r="61" spans="1:22" ht="15" customHeight="1">
      <c r="A61" s="8"/>
      <c r="B61" s="8"/>
      <c r="C61" s="8"/>
      <c r="D61" s="8"/>
      <c r="E61" s="8"/>
      <c r="F61" s="8"/>
      <c r="G61" s="8"/>
      <c r="H61" s="8"/>
      <c r="I61" s="8"/>
      <c r="J61" s="8"/>
      <c r="K61" s="8"/>
      <c r="L61" s="8"/>
      <c r="M61" s="8"/>
      <c r="N61" s="8"/>
      <c r="O61" s="8"/>
      <c r="P61" s="8"/>
      <c r="Q61" s="8"/>
      <c r="R61" s="8"/>
      <c r="S61" s="8"/>
      <c r="T61" s="8"/>
      <c r="U61" s="8"/>
      <c r="V61" s="8"/>
    </row>
    <row r="62" spans="1:22" ht="15" customHeight="1">
      <c r="A62" s="8"/>
      <c r="B62" s="8"/>
      <c r="C62" s="8"/>
      <c r="D62" s="8"/>
      <c r="E62" s="8"/>
      <c r="F62" s="8"/>
      <c r="G62" s="8"/>
      <c r="H62" s="8"/>
      <c r="I62" s="8"/>
      <c r="J62" s="8"/>
      <c r="K62" s="8"/>
      <c r="L62" s="8"/>
      <c r="M62" s="8"/>
      <c r="N62" s="8"/>
      <c r="O62" s="8"/>
      <c r="P62" s="8"/>
      <c r="Q62" s="8"/>
      <c r="R62" s="8"/>
      <c r="S62" s="8"/>
      <c r="T62" s="8"/>
      <c r="U62" s="8"/>
      <c r="V62" s="8"/>
    </row>
    <row r="63" spans="1:22" ht="15" customHeight="1">
      <c r="A63" s="8"/>
      <c r="B63" s="8"/>
      <c r="C63" s="8"/>
      <c r="D63" s="8"/>
      <c r="E63" s="8"/>
      <c r="F63" s="8"/>
      <c r="G63" s="8"/>
      <c r="H63" s="8"/>
      <c r="I63" s="8"/>
      <c r="J63" s="8"/>
      <c r="K63" s="8"/>
      <c r="L63" s="8"/>
      <c r="M63" s="8"/>
      <c r="N63" s="8"/>
      <c r="O63" s="8"/>
      <c r="P63" s="8"/>
      <c r="Q63" s="8"/>
      <c r="R63" s="8"/>
      <c r="S63" s="8"/>
      <c r="T63" s="8"/>
      <c r="U63" s="8"/>
      <c r="V63" s="8"/>
    </row>
    <row r="64" spans="1:22">
      <c r="A64" s="8"/>
      <c r="B64" s="8"/>
      <c r="C64" s="8"/>
      <c r="D64" s="8"/>
      <c r="E64" s="8"/>
      <c r="F64" s="8"/>
      <c r="G64" s="8"/>
      <c r="H64" s="8"/>
      <c r="I64" s="8"/>
      <c r="J64" s="8"/>
      <c r="K64" s="8"/>
      <c r="L64" s="8"/>
      <c r="M64" s="8"/>
      <c r="N64" s="8"/>
      <c r="O64" s="8"/>
      <c r="P64" s="8"/>
      <c r="Q64" s="8"/>
      <c r="R64" s="8"/>
      <c r="S64" s="8"/>
      <c r="T64" s="8"/>
      <c r="U64" s="8"/>
      <c r="V64" s="8"/>
    </row>
    <row r="65" spans="1:22">
      <c r="A65" s="8"/>
      <c r="B65" s="8"/>
      <c r="C65" s="8"/>
      <c r="D65" s="8"/>
      <c r="E65" s="8"/>
      <c r="F65" s="8"/>
      <c r="G65" s="8"/>
      <c r="H65" s="8"/>
      <c r="I65" s="8"/>
      <c r="J65" s="8"/>
      <c r="K65" s="8"/>
      <c r="L65" s="8"/>
      <c r="M65" s="8"/>
      <c r="N65" s="8"/>
      <c r="O65" s="8"/>
      <c r="P65" s="8"/>
      <c r="Q65" s="8"/>
      <c r="R65" s="8"/>
      <c r="S65" s="8"/>
      <c r="T65" s="8"/>
      <c r="U65" s="8"/>
      <c r="V65" s="8"/>
    </row>
    <row r="66" spans="1:22">
      <c r="A66" s="8"/>
      <c r="B66" s="8"/>
      <c r="C66" s="8"/>
      <c r="D66" s="8"/>
      <c r="E66" s="8"/>
      <c r="F66" s="8"/>
      <c r="G66" s="8"/>
      <c r="H66" s="8"/>
      <c r="I66" s="8"/>
      <c r="J66" s="8"/>
      <c r="K66" s="8"/>
      <c r="L66" s="8"/>
      <c r="M66" s="8"/>
      <c r="N66" s="8"/>
      <c r="O66" s="8"/>
      <c r="P66" s="8"/>
      <c r="Q66" s="8"/>
      <c r="R66" s="8"/>
      <c r="S66" s="8"/>
      <c r="T66" s="8"/>
      <c r="U66" s="8"/>
      <c r="V66" s="8"/>
    </row>
    <row r="67" spans="1:22">
      <c r="A67" s="8"/>
      <c r="B67" s="8"/>
      <c r="C67" s="8"/>
      <c r="D67" s="8"/>
      <c r="E67" s="8"/>
      <c r="F67" s="8"/>
      <c r="G67" s="8"/>
      <c r="H67" s="8"/>
      <c r="I67" s="8"/>
      <c r="J67" s="8"/>
      <c r="K67" s="8"/>
      <c r="L67" s="8"/>
      <c r="M67" s="8"/>
      <c r="N67" s="8"/>
      <c r="O67" s="8"/>
      <c r="P67" s="8"/>
      <c r="Q67" s="8"/>
      <c r="R67" s="8"/>
      <c r="S67" s="8"/>
      <c r="T67" s="8"/>
      <c r="U67" s="8"/>
      <c r="V67" s="8"/>
    </row>
    <row r="68" spans="1:22">
      <c r="A68" s="8"/>
      <c r="B68" s="8"/>
      <c r="C68" s="8"/>
      <c r="D68" s="8"/>
      <c r="E68" s="8"/>
      <c r="F68" s="8"/>
      <c r="G68" s="8"/>
      <c r="H68" s="8"/>
      <c r="I68" s="8"/>
      <c r="J68" s="8"/>
      <c r="K68" s="8"/>
      <c r="L68" s="8"/>
      <c r="M68" s="8"/>
      <c r="N68" s="8"/>
      <c r="O68" s="8"/>
      <c r="P68" s="8"/>
      <c r="Q68" s="8"/>
      <c r="R68" s="8"/>
      <c r="S68" s="8"/>
      <c r="T68" s="8"/>
      <c r="U68" s="8"/>
      <c r="V68" s="8"/>
    </row>
    <row r="69" spans="1:22">
      <c r="A69" s="8"/>
      <c r="B69" s="8"/>
      <c r="C69" s="8"/>
      <c r="D69" s="8"/>
      <c r="E69" s="8"/>
      <c r="F69" s="8"/>
      <c r="G69" s="8"/>
      <c r="H69" s="8"/>
      <c r="I69" s="8"/>
      <c r="J69" s="8"/>
      <c r="K69" s="8"/>
      <c r="L69" s="8"/>
      <c r="M69" s="8"/>
      <c r="N69" s="8"/>
      <c r="O69" s="8"/>
      <c r="P69" s="8"/>
      <c r="Q69" s="8"/>
      <c r="R69" s="8"/>
      <c r="S69" s="8"/>
      <c r="T69" s="8"/>
      <c r="U69" s="8"/>
      <c r="V69" s="8"/>
    </row>
    <row r="70" spans="1:22">
      <c r="A70" s="8"/>
      <c r="B70" s="8"/>
      <c r="C70" s="8"/>
      <c r="D70" s="8"/>
      <c r="E70" s="8"/>
      <c r="F70" s="8"/>
      <c r="G70" s="8"/>
      <c r="H70" s="8"/>
      <c r="I70" s="8"/>
      <c r="J70" s="8"/>
      <c r="K70" s="8"/>
      <c r="L70" s="8"/>
      <c r="M70" s="8"/>
      <c r="N70" s="8"/>
      <c r="O70" s="8"/>
      <c r="P70" s="8"/>
      <c r="Q70" s="8"/>
      <c r="R70" s="8"/>
      <c r="S70" s="8"/>
      <c r="T70" s="8"/>
      <c r="U70" s="8"/>
      <c r="V70" s="8"/>
    </row>
    <row r="71" spans="1:22">
      <c r="A71" s="8"/>
      <c r="B71" s="8"/>
      <c r="C71" s="8"/>
      <c r="D71" s="8"/>
      <c r="E71" s="8"/>
      <c r="F71" s="8"/>
      <c r="G71" s="8"/>
      <c r="H71" s="8"/>
      <c r="I71" s="8"/>
      <c r="J71" s="8"/>
      <c r="K71" s="8"/>
      <c r="L71" s="8"/>
      <c r="M71" s="8"/>
      <c r="N71" s="8"/>
      <c r="O71" s="8"/>
      <c r="P71" s="8"/>
      <c r="Q71" s="8"/>
      <c r="R71" s="8"/>
      <c r="S71" s="8"/>
      <c r="T71" s="8"/>
      <c r="U71" s="8"/>
      <c r="V71" s="8"/>
    </row>
    <row r="72" spans="1:22">
      <c r="A72" s="8"/>
      <c r="B72" s="8"/>
      <c r="C72" s="8"/>
      <c r="D72" s="8"/>
      <c r="E72" s="8"/>
      <c r="F72" s="8"/>
      <c r="G72" s="8"/>
      <c r="H72" s="8"/>
      <c r="I72" s="8"/>
      <c r="J72" s="8"/>
      <c r="K72" s="8"/>
      <c r="L72" s="8"/>
      <c r="M72" s="8"/>
      <c r="N72" s="8"/>
      <c r="O72" s="8"/>
      <c r="P72" s="8"/>
      <c r="Q72" s="8"/>
      <c r="R72" s="8"/>
      <c r="S72" s="8"/>
      <c r="T72" s="8"/>
      <c r="U72" s="8"/>
      <c r="V72" s="8"/>
    </row>
    <row r="73" spans="1:22">
      <c r="A73" s="8"/>
      <c r="B73" s="8"/>
      <c r="C73" s="8"/>
      <c r="D73" s="8"/>
      <c r="E73" s="8"/>
      <c r="F73" s="8"/>
      <c r="G73" s="8"/>
      <c r="H73" s="8"/>
      <c r="I73" s="8"/>
      <c r="J73" s="8"/>
      <c r="K73" s="8"/>
      <c r="L73" s="8"/>
      <c r="M73" s="8"/>
      <c r="N73" s="8"/>
      <c r="O73" s="8"/>
      <c r="P73" s="8"/>
      <c r="Q73" s="8"/>
      <c r="R73" s="8"/>
      <c r="S73" s="8"/>
      <c r="T73" s="8"/>
      <c r="U73" s="8"/>
      <c r="V73" s="8"/>
    </row>
    <row r="74" spans="1:22">
      <c r="A74" s="8"/>
      <c r="B74" s="8"/>
      <c r="C74" s="8"/>
      <c r="D74" s="8"/>
      <c r="E74" s="8"/>
      <c r="F74" s="8"/>
      <c r="G74" s="8"/>
      <c r="H74" s="8"/>
      <c r="I74" s="8"/>
      <c r="J74" s="8"/>
      <c r="K74" s="8"/>
      <c r="L74" s="8"/>
      <c r="M74" s="8"/>
      <c r="N74" s="8"/>
      <c r="O74" s="8"/>
      <c r="P74" s="8"/>
      <c r="Q74" s="8"/>
      <c r="R74" s="8"/>
      <c r="S74" s="8"/>
      <c r="T74" s="8"/>
      <c r="U74" s="8"/>
      <c r="V74" s="8"/>
    </row>
    <row r="75" spans="1:22">
      <c r="A75" s="8"/>
      <c r="B75" s="8"/>
      <c r="C75" s="8"/>
      <c r="D75" s="8"/>
      <c r="E75" s="8"/>
      <c r="F75" s="8"/>
      <c r="G75" s="8"/>
      <c r="H75" s="8"/>
      <c r="I75" s="8"/>
      <c r="J75" s="8"/>
      <c r="K75" s="8"/>
      <c r="L75" s="8"/>
      <c r="M75" s="8"/>
      <c r="N75" s="8"/>
      <c r="O75" s="8"/>
      <c r="P75" s="8"/>
      <c r="Q75" s="8"/>
      <c r="R75" s="8"/>
      <c r="S75" s="8"/>
      <c r="T75" s="8"/>
      <c r="U75" s="8"/>
      <c r="V75" s="8"/>
    </row>
    <row r="76" spans="1:22" ht="15" customHeight="1">
      <c r="A76" s="8"/>
      <c r="B76" s="8"/>
      <c r="C76" s="8"/>
      <c r="D76" s="8"/>
      <c r="E76" s="8"/>
      <c r="F76" s="8"/>
      <c r="G76" s="8"/>
      <c r="H76" s="8"/>
      <c r="I76" s="8"/>
      <c r="J76" s="8"/>
      <c r="K76" s="8"/>
      <c r="L76" s="8"/>
      <c r="M76" s="8"/>
      <c r="N76" s="8"/>
      <c r="O76" s="8"/>
      <c r="P76" s="8"/>
      <c r="Q76" s="8"/>
      <c r="R76" s="8"/>
      <c r="S76" s="8"/>
      <c r="T76" s="8"/>
      <c r="U76" s="8"/>
      <c r="V76" s="8"/>
    </row>
    <row r="77" spans="1:22" ht="15" customHeight="1">
      <c r="A77" s="8"/>
      <c r="B77" s="8"/>
      <c r="C77" s="8"/>
      <c r="D77" s="8"/>
      <c r="E77" s="8"/>
      <c r="F77" s="8"/>
      <c r="G77" s="8"/>
      <c r="H77" s="8"/>
      <c r="I77" s="8"/>
      <c r="J77" s="8"/>
      <c r="K77" s="8"/>
      <c r="L77" s="8"/>
      <c r="M77" s="8"/>
      <c r="N77" s="8"/>
      <c r="O77" s="8"/>
      <c r="P77" s="8"/>
      <c r="Q77" s="8"/>
      <c r="R77" s="8"/>
      <c r="S77" s="8"/>
      <c r="T77" s="8"/>
      <c r="U77" s="8"/>
      <c r="V77" s="8"/>
    </row>
    <row r="78" spans="1:22" ht="15" customHeight="1">
      <c r="A78" s="8"/>
      <c r="B78" s="8"/>
      <c r="C78" s="8"/>
      <c r="D78" s="8"/>
      <c r="E78" s="8"/>
      <c r="F78" s="8"/>
      <c r="G78" s="8"/>
      <c r="H78" s="8"/>
      <c r="I78" s="8"/>
      <c r="J78" s="8"/>
      <c r="K78" s="8"/>
      <c r="L78" s="8"/>
      <c r="M78" s="8"/>
      <c r="N78" s="8"/>
      <c r="O78" s="8"/>
      <c r="P78" s="8"/>
      <c r="Q78" s="8"/>
      <c r="R78" s="8"/>
      <c r="S78" s="8"/>
      <c r="T78" s="8"/>
      <c r="U78" s="8"/>
      <c r="V78" s="8"/>
    </row>
    <row r="79" spans="1:22">
      <c r="A79" s="8"/>
      <c r="B79" s="8"/>
      <c r="C79" s="8"/>
      <c r="D79" s="8"/>
      <c r="E79" s="8"/>
      <c r="F79" s="8"/>
      <c r="G79" s="8"/>
      <c r="H79" s="8"/>
      <c r="I79" s="8"/>
      <c r="J79" s="8"/>
      <c r="K79" s="8"/>
      <c r="L79" s="8"/>
      <c r="M79" s="8"/>
      <c r="N79" s="8"/>
      <c r="O79" s="8"/>
      <c r="P79" s="8"/>
      <c r="Q79" s="8"/>
      <c r="R79" s="8"/>
      <c r="S79" s="8"/>
      <c r="T79" s="8"/>
      <c r="U79" s="8"/>
      <c r="V79" s="8"/>
    </row>
    <row r="80" spans="1:22">
      <c r="A80" s="8"/>
      <c r="B80" s="8"/>
      <c r="C80" s="8"/>
      <c r="D80" s="8"/>
      <c r="E80" s="8"/>
      <c r="F80" s="8"/>
      <c r="G80" s="8"/>
      <c r="H80" s="8"/>
      <c r="I80" s="8"/>
      <c r="J80" s="8"/>
      <c r="K80" s="8"/>
      <c r="L80" s="8"/>
      <c r="M80" s="8"/>
      <c r="N80" s="8"/>
      <c r="O80" s="8"/>
      <c r="P80" s="8"/>
      <c r="Q80" s="8"/>
      <c r="R80" s="8"/>
      <c r="S80" s="8"/>
      <c r="T80" s="8"/>
      <c r="U80" s="8"/>
      <c r="V80" s="8"/>
    </row>
    <row r="81" spans="1:22">
      <c r="A81" s="8"/>
      <c r="B81" s="8"/>
      <c r="C81" s="8"/>
      <c r="D81" s="8"/>
      <c r="E81" s="8"/>
      <c r="F81" s="8"/>
      <c r="G81" s="8"/>
      <c r="H81" s="8"/>
      <c r="I81" s="8"/>
      <c r="J81" s="8"/>
      <c r="K81" s="8"/>
      <c r="L81" s="8"/>
      <c r="M81" s="8"/>
      <c r="N81" s="8"/>
      <c r="O81" s="8"/>
      <c r="P81" s="8"/>
      <c r="Q81" s="8"/>
      <c r="R81" s="8"/>
      <c r="S81" s="8"/>
      <c r="T81" s="8"/>
      <c r="U81" s="8"/>
      <c r="V81" s="8"/>
    </row>
    <row r="82" spans="1:22">
      <c r="A82" s="8"/>
      <c r="B82" s="8"/>
      <c r="C82" s="8"/>
      <c r="D82" s="8"/>
      <c r="E82" s="8"/>
      <c r="F82" s="8"/>
      <c r="G82" s="8"/>
      <c r="H82" s="8"/>
      <c r="I82" s="8"/>
      <c r="J82" s="8"/>
      <c r="K82" s="8"/>
      <c r="L82" s="8"/>
      <c r="M82" s="8"/>
      <c r="N82" s="8"/>
      <c r="O82" s="8"/>
      <c r="P82" s="8"/>
      <c r="Q82" s="8"/>
      <c r="R82" s="8"/>
      <c r="S82" s="8"/>
      <c r="T82" s="8"/>
      <c r="U82" s="8"/>
      <c r="V82" s="8"/>
    </row>
    <row r="83" spans="1:22">
      <c r="A83" s="8"/>
      <c r="B83" s="8"/>
      <c r="C83" s="8"/>
      <c r="D83" s="8"/>
      <c r="E83" s="8"/>
      <c r="F83" s="8"/>
      <c r="G83" s="8"/>
      <c r="H83" s="8"/>
      <c r="I83" s="8"/>
      <c r="J83" s="8"/>
      <c r="K83" s="8"/>
      <c r="L83" s="8"/>
      <c r="M83" s="8"/>
      <c r="N83" s="8"/>
      <c r="O83" s="8"/>
      <c r="P83" s="8"/>
      <c r="Q83" s="8"/>
      <c r="R83" s="8"/>
      <c r="S83" s="8"/>
      <c r="T83" s="8"/>
      <c r="U83" s="8"/>
      <c r="V83" s="8"/>
    </row>
    <row r="84" spans="1:22">
      <c r="A84" s="8"/>
      <c r="B84" s="8"/>
      <c r="C84" s="8"/>
      <c r="D84" s="8"/>
      <c r="E84" s="8"/>
      <c r="F84" s="8"/>
      <c r="G84" s="8"/>
      <c r="H84" s="8"/>
      <c r="I84" s="8"/>
      <c r="J84" s="8"/>
      <c r="K84" s="8"/>
      <c r="L84" s="8"/>
      <c r="M84" s="8"/>
      <c r="N84" s="8"/>
      <c r="O84" s="8"/>
      <c r="P84" s="8"/>
      <c r="Q84" s="8"/>
      <c r="R84" s="8"/>
      <c r="S84" s="8"/>
      <c r="T84" s="8"/>
      <c r="U84" s="8"/>
      <c r="V84" s="8"/>
    </row>
    <row r="85" spans="1:22">
      <c r="A85" s="8"/>
      <c r="B85" s="8"/>
      <c r="C85" s="8"/>
      <c r="D85" s="8"/>
      <c r="E85" s="8"/>
      <c r="F85" s="8"/>
      <c r="G85" s="8"/>
      <c r="H85" s="8"/>
      <c r="I85" s="8"/>
      <c r="J85" s="8"/>
      <c r="K85" s="8"/>
      <c r="L85" s="8"/>
      <c r="M85" s="8"/>
      <c r="N85" s="8"/>
      <c r="O85" s="8"/>
      <c r="P85" s="8"/>
      <c r="Q85" s="8"/>
      <c r="R85" s="8"/>
      <c r="S85" s="8"/>
      <c r="T85" s="8"/>
      <c r="U85" s="8"/>
      <c r="V85" s="8"/>
    </row>
    <row r="86" spans="1:22">
      <c r="A86" s="8"/>
      <c r="B86" s="8"/>
      <c r="C86" s="8"/>
      <c r="D86" s="8"/>
      <c r="E86" s="8"/>
      <c r="F86" s="8"/>
      <c r="G86" s="8"/>
      <c r="H86" s="8"/>
      <c r="I86" s="8"/>
      <c r="J86" s="8"/>
      <c r="K86" s="8"/>
      <c r="L86" s="8"/>
      <c r="M86" s="8"/>
      <c r="N86" s="8"/>
      <c r="O86" s="8"/>
      <c r="P86" s="8"/>
      <c r="Q86" s="8"/>
      <c r="R86" s="8"/>
      <c r="S86" s="8"/>
      <c r="T86" s="8"/>
      <c r="U86" s="8"/>
      <c r="V86" s="8"/>
    </row>
    <row r="87" spans="1:22">
      <c r="A87" s="8"/>
      <c r="B87" s="8"/>
      <c r="C87" s="8"/>
      <c r="D87" s="8"/>
      <c r="E87" s="8"/>
      <c r="F87" s="8"/>
      <c r="G87" s="8"/>
      <c r="H87" s="8"/>
      <c r="I87" s="8"/>
      <c r="J87" s="8"/>
      <c r="K87" s="8"/>
      <c r="L87" s="8"/>
      <c r="M87" s="8"/>
      <c r="N87" s="8"/>
      <c r="O87" s="8"/>
      <c r="P87" s="8"/>
      <c r="Q87" s="8"/>
      <c r="R87" s="8"/>
      <c r="S87" s="8"/>
      <c r="T87" s="8"/>
      <c r="U87" s="8"/>
      <c r="V87" s="8"/>
    </row>
    <row r="88" spans="1:22">
      <c r="A88" s="8"/>
      <c r="B88" s="8"/>
      <c r="C88" s="8"/>
      <c r="D88" s="8"/>
      <c r="E88" s="8"/>
      <c r="F88" s="8"/>
      <c r="G88" s="8"/>
      <c r="H88" s="8"/>
      <c r="I88" s="8"/>
      <c r="J88" s="8"/>
      <c r="K88" s="8"/>
      <c r="L88" s="8"/>
      <c r="M88" s="8"/>
      <c r="N88" s="8"/>
      <c r="O88" s="8"/>
      <c r="P88" s="8"/>
      <c r="Q88" s="8"/>
      <c r="R88" s="8"/>
      <c r="S88" s="8"/>
      <c r="T88" s="8"/>
      <c r="U88" s="8"/>
      <c r="V88" s="8"/>
    </row>
    <row r="89" spans="1:22">
      <c r="A89" s="8"/>
      <c r="B89" s="8"/>
      <c r="C89" s="8"/>
      <c r="D89" s="8"/>
      <c r="E89" s="8"/>
      <c r="F89" s="8"/>
      <c r="G89" s="8"/>
      <c r="H89" s="8"/>
      <c r="I89" s="8"/>
      <c r="J89" s="8"/>
      <c r="K89" s="8"/>
      <c r="L89" s="8"/>
      <c r="M89" s="8"/>
      <c r="N89" s="8"/>
      <c r="O89" s="8"/>
      <c r="P89" s="8"/>
      <c r="Q89" s="8"/>
      <c r="R89" s="8"/>
      <c r="S89" s="8"/>
      <c r="T89" s="8"/>
      <c r="U89" s="8"/>
      <c r="V89" s="8"/>
    </row>
    <row r="90" spans="1:22">
      <c r="A90" s="8"/>
      <c r="B90" s="8"/>
      <c r="C90" s="8"/>
      <c r="D90" s="8"/>
      <c r="E90" s="8"/>
      <c r="F90" s="8"/>
      <c r="G90" s="8"/>
      <c r="H90" s="8"/>
      <c r="I90" s="8"/>
      <c r="J90" s="8"/>
      <c r="K90" s="8"/>
      <c r="L90" s="8"/>
      <c r="M90" s="8"/>
      <c r="N90" s="8"/>
      <c r="O90" s="8"/>
      <c r="P90" s="8"/>
      <c r="Q90" s="8"/>
      <c r="R90" s="8"/>
      <c r="S90" s="8"/>
      <c r="T90" s="8"/>
      <c r="U90" s="8"/>
      <c r="V90" s="8"/>
    </row>
    <row r="91" spans="1:22">
      <c r="A91" s="8"/>
      <c r="B91" s="8"/>
      <c r="C91" s="8"/>
      <c r="D91" s="8"/>
      <c r="E91" s="8"/>
      <c r="F91" s="8"/>
      <c r="G91" s="8"/>
      <c r="H91" s="8"/>
      <c r="I91" s="8"/>
      <c r="J91" s="8"/>
      <c r="K91" s="8"/>
      <c r="L91" s="8"/>
      <c r="M91" s="8"/>
      <c r="N91" s="8"/>
      <c r="O91" s="8"/>
      <c r="P91" s="8"/>
      <c r="Q91" s="8"/>
      <c r="R91" s="8"/>
      <c r="S91" s="8"/>
      <c r="T91" s="8"/>
      <c r="U91" s="8"/>
      <c r="V91" s="8"/>
    </row>
    <row r="92" spans="1:22">
      <c r="A92" s="8"/>
      <c r="B92" s="8"/>
      <c r="C92" s="8"/>
      <c r="D92" s="8"/>
      <c r="E92" s="8"/>
      <c r="F92" s="8"/>
      <c r="G92" s="8"/>
      <c r="H92" s="8"/>
      <c r="I92" s="8"/>
      <c r="J92" s="8"/>
      <c r="K92" s="8"/>
      <c r="L92" s="8"/>
      <c r="M92" s="8"/>
      <c r="N92" s="8"/>
      <c r="O92" s="8"/>
      <c r="P92" s="8"/>
      <c r="Q92" s="8"/>
      <c r="R92" s="8"/>
      <c r="S92" s="8"/>
      <c r="T92" s="8"/>
      <c r="U92" s="8"/>
      <c r="V92" s="8"/>
    </row>
    <row r="93" spans="1:22">
      <c r="A93" s="8"/>
      <c r="B93" s="8"/>
      <c r="C93" s="8"/>
      <c r="D93" s="8"/>
      <c r="E93" s="8"/>
      <c r="F93" s="8"/>
      <c r="G93" s="8"/>
      <c r="H93" s="8"/>
      <c r="I93" s="8"/>
      <c r="J93" s="8"/>
      <c r="K93" s="8"/>
      <c r="L93" s="8"/>
      <c r="M93" s="8"/>
      <c r="N93" s="8"/>
      <c r="O93" s="8"/>
      <c r="P93" s="8"/>
      <c r="Q93" s="8"/>
      <c r="R93" s="8"/>
      <c r="S93" s="8"/>
      <c r="T93" s="8"/>
      <c r="U93" s="8"/>
      <c r="V93" s="8"/>
    </row>
    <row r="94" spans="1:22">
      <c r="A94" s="8"/>
      <c r="B94" s="8"/>
      <c r="C94" s="8"/>
      <c r="D94" s="8"/>
      <c r="E94" s="8"/>
      <c r="F94" s="8"/>
      <c r="G94" s="8"/>
      <c r="H94" s="8"/>
      <c r="I94" s="8"/>
      <c r="J94" s="8"/>
      <c r="K94" s="8"/>
      <c r="L94" s="8"/>
      <c r="M94" s="8"/>
      <c r="N94" s="8"/>
      <c r="O94" s="8"/>
      <c r="P94" s="8"/>
      <c r="Q94" s="8"/>
      <c r="R94" s="8"/>
      <c r="S94" s="8"/>
      <c r="T94" s="8"/>
      <c r="U94" s="8"/>
      <c r="V94" s="8"/>
    </row>
    <row r="95" spans="1:22">
      <c r="A95" s="8"/>
      <c r="B95" s="8"/>
      <c r="C95" s="8"/>
      <c r="D95" s="8"/>
      <c r="E95" s="8"/>
      <c r="F95" s="8"/>
      <c r="G95" s="8"/>
      <c r="H95" s="8"/>
      <c r="I95" s="8"/>
      <c r="J95" s="8"/>
      <c r="K95" s="8"/>
      <c r="L95" s="8"/>
      <c r="M95" s="8"/>
      <c r="N95" s="8"/>
      <c r="O95" s="8"/>
      <c r="P95" s="8"/>
      <c r="Q95" s="8"/>
      <c r="R95" s="8"/>
      <c r="S95" s="8"/>
      <c r="T95" s="8"/>
      <c r="U95" s="8"/>
      <c r="V95" s="8"/>
    </row>
    <row r="96" spans="1:22" ht="15" customHeight="1">
      <c r="A96" s="8"/>
      <c r="B96" s="8"/>
      <c r="C96" s="8"/>
      <c r="D96" s="8"/>
      <c r="E96" s="8"/>
      <c r="F96" s="8"/>
      <c r="G96" s="8"/>
      <c r="H96" s="8"/>
      <c r="I96" s="8"/>
      <c r="J96" s="8"/>
      <c r="K96" s="8"/>
      <c r="L96" s="8"/>
      <c r="M96" s="8"/>
      <c r="N96" s="8"/>
      <c r="O96" s="8"/>
      <c r="P96" s="8"/>
      <c r="Q96" s="8"/>
      <c r="R96" s="8"/>
      <c r="S96" s="8"/>
      <c r="T96" s="8"/>
      <c r="U96" s="8"/>
      <c r="V96" s="8"/>
    </row>
    <row r="97" spans="1:22" ht="15" customHeight="1">
      <c r="A97" s="8"/>
      <c r="B97" s="8"/>
      <c r="C97" s="8"/>
      <c r="D97" s="8"/>
      <c r="E97" s="8"/>
      <c r="F97" s="8"/>
      <c r="G97" s="8"/>
      <c r="H97" s="8"/>
      <c r="I97" s="8"/>
      <c r="J97" s="8"/>
      <c r="K97" s="8"/>
      <c r="L97" s="8"/>
      <c r="M97" s="8"/>
      <c r="N97" s="8"/>
      <c r="O97" s="8"/>
      <c r="P97" s="8"/>
      <c r="Q97" s="8"/>
      <c r="R97" s="8"/>
      <c r="S97" s="8"/>
      <c r="T97" s="8"/>
      <c r="U97" s="8"/>
      <c r="V97" s="8"/>
    </row>
    <row r="98" spans="1:22" ht="15" customHeight="1">
      <c r="A98" s="8"/>
      <c r="B98" s="8"/>
      <c r="C98" s="8"/>
      <c r="D98" s="8"/>
      <c r="E98" s="8"/>
      <c r="F98" s="8"/>
      <c r="G98" s="8"/>
      <c r="H98" s="8"/>
      <c r="I98" s="8"/>
      <c r="J98" s="8"/>
      <c r="K98" s="8"/>
      <c r="L98" s="8"/>
      <c r="M98" s="8"/>
      <c r="N98" s="8"/>
      <c r="O98" s="8"/>
      <c r="P98" s="8"/>
      <c r="Q98" s="8"/>
      <c r="R98" s="8"/>
      <c r="S98" s="8"/>
      <c r="T98" s="8"/>
      <c r="U98" s="8"/>
      <c r="V98" s="8"/>
    </row>
    <row r="99" spans="1:22">
      <c r="A99" s="8"/>
      <c r="B99" s="8"/>
      <c r="C99" s="8"/>
      <c r="D99" s="8"/>
      <c r="E99" s="8"/>
      <c r="F99" s="8"/>
      <c r="G99" s="8"/>
      <c r="H99" s="8"/>
      <c r="I99" s="8"/>
      <c r="J99" s="8"/>
      <c r="K99" s="8"/>
      <c r="L99" s="8"/>
      <c r="M99" s="8"/>
      <c r="N99" s="8"/>
      <c r="O99" s="8"/>
      <c r="P99" s="8"/>
      <c r="Q99" s="8"/>
      <c r="R99" s="8"/>
      <c r="S99" s="8"/>
      <c r="T99" s="8"/>
      <c r="U99" s="8"/>
      <c r="V99" s="8"/>
    </row>
    <row r="100" spans="1:22">
      <c r="A100" s="8"/>
      <c r="B100" s="8"/>
      <c r="C100" s="8"/>
      <c r="D100" s="8"/>
      <c r="E100" s="8"/>
      <c r="F100" s="8"/>
      <c r="G100" s="8"/>
      <c r="H100" s="8"/>
      <c r="I100" s="8"/>
      <c r="J100" s="8"/>
      <c r="K100" s="8"/>
      <c r="L100" s="8"/>
      <c r="M100" s="8"/>
      <c r="N100" s="8"/>
      <c r="O100" s="8"/>
      <c r="P100" s="8"/>
      <c r="Q100" s="8"/>
      <c r="R100" s="8"/>
      <c r="S100" s="8"/>
      <c r="T100" s="8"/>
      <c r="U100" s="8"/>
      <c r="V100" s="8"/>
    </row>
    <row r="101" spans="1:22">
      <c r="A101" s="8"/>
      <c r="B101" s="8"/>
      <c r="C101" s="8"/>
      <c r="D101" s="8"/>
      <c r="E101" s="8"/>
      <c r="F101" s="8"/>
      <c r="G101" s="8"/>
      <c r="H101" s="8"/>
      <c r="I101" s="8"/>
      <c r="J101" s="8"/>
      <c r="K101" s="8"/>
      <c r="L101" s="8"/>
      <c r="M101" s="8"/>
      <c r="N101" s="8"/>
      <c r="O101" s="8"/>
      <c r="P101" s="8"/>
      <c r="Q101" s="8"/>
      <c r="R101" s="8"/>
      <c r="S101" s="8"/>
      <c r="T101" s="8"/>
      <c r="U101" s="8"/>
      <c r="V101" s="8"/>
    </row>
    <row r="102" spans="1:22">
      <c r="A102" s="8"/>
      <c r="B102" s="8"/>
      <c r="C102" s="8"/>
      <c r="D102" s="8"/>
      <c r="E102" s="8"/>
      <c r="F102" s="8"/>
      <c r="G102" s="8"/>
      <c r="H102" s="8"/>
      <c r="I102" s="8"/>
      <c r="J102" s="8"/>
      <c r="K102" s="8"/>
      <c r="L102" s="8"/>
      <c r="M102" s="8"/>
      <c r="N102" s="8"/>
      <c r="O102" s="8"/>
      <c r="P102" s="8"/>
      <c r="Q102" s="8"/>
      <c r="R102" s="8"/>
      <c r="S102" s="8"/>
      <c r="T102" s="8"/>
      <c r="U102" s="8"/>
      <c r="V102" s="8"/>
    </row>
    <row r="103" spans="1:22">
      <c r="A103" s="8"/>
      <c r="B103" s="8"/>
      <c r="C103" s="8"/>
      <c r="D103" s="8"/>
      <c r="E103" s="8"/>
      <c r="F103" s="8"/>
      <c r="G103" s="8"/>
      <c r="H103" s="8"/>
      <c r="I103" s="8"/>
      <c r="J103" s="8"/>
      <c r="K103" s="8"/>
      <c r="L103" s="8"/>
      <c r="M103" s="8"/>
      <c r="N103" s="8"/>
      <c r="O103" s="8"/>
      <c r="P103" s="8"/>
      <c r="Q103" s="8"/>
      <c r="R103" s="8"/>
      <c r="S103" s="8"/>
      <c r="T103" s="8"/>
      <c r="U103" s="8"/>
      <c r="V103" s="8"/>
    </row>
    <row r="104" spans="1:22">
      <c r="A104" s="8"/>
      <c r="B104" s="8"/>
      <c r="C104" s="8"/>
      <c r="D104" s="8"/>
      <c r="E104" s="8"/>
      <c r="F104" s="8"/>
      <c r="G104" s="8"/>
      <c r="H104" s="8"/>
      <c r="I104" s="8"/>
      <c r="J104" s="8"/>
      <c r="K104" s="8"/>
      <c r="L104" s="8"/>
      <c r="M104" s="8"/>
      <c r="N104" s="8"/>
      <c r="O104" s="8"/>
      <c r="P104" s="8"/>
      <c r="Q104" s="8"/>
      <c r="R104" s="8"/>
      <c r="S104" s="8"/>
      <c r="T104" s="8"/>
      <c r="U104" s="8"/>
      <c r="V104" s="8"/>
    </row>
    <row r="105" spans="1:22">
      <c r="A105" s="8"/>
      <c r="B105" s="8"/>
      <c r="C105" s="8"/>
      <c r="D105" s="8"/>
      <c r="E105" s="8"/>
      <c r="F105" s="8"/>
      <c r="G105" s="8"/>
      <c r="H105" s="8"/>
      <c r="I105" s="8"/>
      <c r="J105" s="8"/>
      <c r="K105" s="8"/>
      <c r="L105" s="8"/>
      <c r="M105" s="8"/>
      <c r="N105" s="8"/>
      <c r="O105" s="8"/>
      <c r="P105" s="8"/>
      <c r="Q105" s="8"/>
      <c r="R105" s="8"/>
      <c r="S105" s="8"/>
      <c r="T105" s="8"/>
      <c r="U105" s="8"/>
      <c r="V105" s="8"/>
    </row>
    <row r="106" spans="1:22">
      <c r="A106" s="8"/>
      <c r="B106" s="8"/>
      <c r="C106" s="8"/>
      <c r="D106" s="8"/>
      <c r="E106" s="8"/>
      <c r="F106" s="8"/>
      <c r="G106" s="8"/>
      <c r="H106" s="8"/>
      <c r="I106" s="8"/>
      <c r="J106" s="8"/>
      <c r="K106" s="8"/>
      <c r="L106" s="8"/>
      <c r="M106" s="8"/>
      <c r="N106" s="8"/>
      <c r="O106" s="8"/>
      <c r="P106" s="8"/>
      <c r="Q106" s="8"/>
      <c r="R106" s="8"/>
      <c r="S106" s="8"/>
      <c r="T106" s="8"/>
      <c r="U106" s="8"/>
      <c r="V106" s="8"/>
    </row>
    <row r="107" spans="1:22">
      <c r="A107" s="8"/>
      <c r="B107" s="8"/>
      <c r="C107" s="8"/>
      <c r="D107" s="8"/>
      <c r="E107" s="8"/>
      <c r="F107" s="8"/>
      <c r="G107" s="8"/>
      <c r="H107" s="8"/>
      <c r="I107" s="8"/>
      <c r="J107" s="8"/>
      <c r="K107" s="8"/>
      <c r="L107" s="8"/>
      <c r="M107" s="8"/>
      <c r="N107" s="8"/>
      <c r="O107" s="8"/>
      <c r="P107" s="8"/>
      <c r="Q107" s="8"/>
      <c r="R107" s="8"/>
      <c r="S107" s="8"/>
      <c r="T107" s="8"/>
      <c r="U107" s="8"/>
      <c r="V107" s="8"/>
    </row>
    <row r="108" spans="1:22">
      <c r="A108" s="8"/>
      <c r="B108" s="8"/>
      <c r="C108" s="8"/>
      <c r="D108" s="8"/>
      <c r="E108" s="8"/>
      <c r="F108" s="8"/>
      <c r="G108" s="8"/>
      <c r="H108" s="8"/>
      <c r="I108" s="8"/>
      <c r="J108" s="8"/>
      <c r="K108" s="8"/>
      <c r="L108" s="8"/>
      <c r="M108" s="8"/>
      <c r="N108" s="8"/>
      <c r="O108" s="8"/>
      <c r="P108" s="8"/>
      <c r="Q108" s="8"/>
      <c r="R108" s="8"/>
      <c r="S108" s="8"/>
      <c r="T108" s="8"/>
      <c r="U108" s="8"/>
      <c r="V108" s="8"/>
    </row>
    <row r="109" spans="1:22">
      <c r="A109" s="8"/>
      <c r="B109" s="8"/>
      <c r="C109" s="8"/>
      <c r="D109" s="8"/>
      <c r="E109" s="8"/>
      <c r="F109" s="8"/>
      <c r="G109" s="8"/>
      <c r="H109" s="8"/>
      <c r="I109" s="8"/>
      <c r="J109" s="8"/>
      <c r="K109" s="8"/>
      <c r="L109" s="8"/>
      <c r="M109" s="8"/>
      <c r="N109" s="8"/>
      <c r="O109" s="8"/>
      <c r="P109" s="8"/>
      <c r="Q109" s="8"/>
      <c r="R109" s="8"/>
      <c r="S109" s="8"/>
      <c r="T109" s="8"/>
      <c r="U109" s="8"/>
      <c r="V109" s="8"/>
    </row>
    <row r="110" spans="1:22">
      <c r="A110" s="8"/>
      <c r="B110" s="8"/>
      <c r="C110" s="8"/>
      <c r="D110" s="8"/>
      <c r="E110" s="8"/>
      <c r="F110" s="8"/>
      <c r="G110" s="8"/>
      <c r="H110" s="8"/>
      <c r="I110" s="8"/>
      <c r="J110" s="8"/>
      <c r="K110" s="8"/>
      <c r="L110" s="8"/>
      <c r="M110" s="8"/>
      <c r="N110" s="8"/>
      <c r="O110" s="8"/>
      <c r="P110" s="8"/>
      <c r="Q110" s="8"/>
      <c r="R110" s="8"/>
      <c r="S110" s="8"/>
      <c r="T110" s="8"/>
      <c r="U110" s="8"/>
      <c r="V110" s="8"/>
    </row>
    <row r="111" spans="1:22">
      <c r="A111" s="8"/>
      <c r="B111" s="8"/>
      <c r="C111" s="8"/>
      <c r="D111" s="8"/>
      <c r="E111" s="8"/>
      <c r="F111" s="8"/>
      <c r="G111" s="8"/>
      <c r="H111" s="8"/>
      <c r="I111" s="8"/>
      <c r="J111" s="8"/>
      <c r="K111" s="8"/>
      <c r="L111" s="8"/>
      <c r="M111" s="8"/>
      <c r="N111" s="8"/>
      <c r="O111" s="8"/>
      <c r="P111" s="8"/>
      <c r="Q111" s="8"/>
      <c r="R111" s="8"/>
      <c r="S111" s="8"/>
      <c r="T111" s="8"/>
      <c r="U111" s="8"/>
      <c r="V111" s="8"/>
    </row>
  </sheetData>
  <mergeCells count="26">
    <mergeCell ref="P4:Q4"/>
    <mergeCell ref="E5:M5"/>
    <mergeCell ref="N5:O5"/>
    <mergeCell ref="P5:P7"/>
    <mergeCell ref="Q5:Q7"/>
    <mergeCell ref="E6:E7"/>
    <mergeCell ref="F6:F7"/>
    <mergeCell ref="J6:J7"/>
    <mergeCell ref="N6:N7"/>
    <mergeCell ref="O6:O7"/>
    <mergeCell ref="B24:C28"/>
    <mergeCell ref="D24:D26"/>
    <mergeCell ref="E24:O24"/>
    <mergeCell ref="B4:C8"/>
    <mergeCell ref="D4:D6"/>
    <mergeCell ref="E4:O4"/>
    <mergeCell ref="P24:Q24"/>
    <mergeCell ref="E25:M25"/>
    <mergeCell ref="N25:O25"/>
    <mergeCell ref="P25:P27"/>
    <mergeCell ref="Q25:Q27"/>
    <mergeCell ref="E26:E27"/>
    <mergeCell ref="F26:F27"/>
    <mergeCell ref="J26:J27"/>
    <mergeCell ref="N26:N27"/>
    <mergeCell ref="O26:O27"/>
  </mergeCells>
  <pageMargins left="0.70866141732283472" right="0.70866141732283472" top="0.74803149606299213" bottom="0.74803149606299213" header="0.31496062992125984" footer="0.31496062992125984"/>
  <pageSetup paperSize="9" scale="32"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50920-F582-4A14-87CC-54E88A50118A}">
  <sheetPr codeName="Sheet41">
    <pageSetUpPr fitToPage="1"/>
  </sheetPr>
  <dimension ref="A1:BC88"/>
  <sheetViews>
    <sheetView zoomScaleNormal="100" workbookViewId="0">
      <selection activeCell="C21" sqref="C21"/>
    </sheetView>
  </sheetViews>
  <sheetFormatPr defaultColWidth="8.85546875" defaultRowHeight="15"/>
  <cols>
    <col min="1" max="1" width="6.5703125" style="8" customWidth="1"/>
    <col min="2" max="2" width="4.42578125" style="8" customWidth="1"/>
    <col min="3" max="3" width="72.140625" style="8" bestFit="1" customWidth="1"/>
    <col min="4" max="4" width="30.140625" style="8" bestFit="1" customWidth="1"/>
    <col min="5" max="5" width="6" style="78" customWidth="1"/>
    <col min="6" max="6" width="32.85546875" style="78" bestFit="1" customWidth="1"/>
    <col min="7" max="21" width="6" style="78" customWidth="1"/>
    <col min="22" max="24" width="8.85546875" style="78"/>
    <col min="25" max="16384" width="8.85546875" style="8"/>
  </cols>
  <sheetData>
    <row r="1" spans="2:55" s="78" customFormat="1">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row>
    <row r="2" spans="2:55" s="78" customFormat="1" ht="21">
      <c r="B2" s="69" t="s">
        <v>664</v>
      </c>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row>
    <row r="3" spans="2:55" s="78" customFormat="1">
      <c r="C3" s="164"/>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row>
    <row r="4" spans="2:55" s="78" customFormat="1">
      <c r="B4" s="267"/>
      <c r="C4" s="268"/>
      <c r="D4" s="269" t="s">
        <v>334</v>
      </c>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row>
    <row r="5" spans="2:55" s="78" customFormat="1">
      <c r="B5" s="91"/>
      <c r="C5" s="270"/>
      <c r="D5" s="98" t="s">
        <v>3</v>
      </c>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row>
    <row r="6" spans="2:55" s="78" customFormat="1">
      <c r="B6" s="136">
        <v>1</v>
      </c>
      <c r="C6" s="174" t="s">
        <v>335</v>
      </c>
      <c r="D6" s="403">
        <v>42729.179064787691</v>
      </c>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row>
    <row r="7" spans="2:55" s="78" customFormat="1">
      <c r="B7" s="135">
        <v>2</v>
      </c>
      <c r="C7" s="137" t="s">
        <v>336</v>
      </c>
      <c r="D7" s="378">
        <v>114.0533939449127</v>
      </c>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row>
    <row r="8" spans="2:55" s="78" customFormat="1">
      <c r="B8" s="135">
        <v>3</v>
      </c>
      <c r="C8" s="137" t="s">
        <v>337</v>
      </c>
      <c r="D8" s="378">
        <v>-247.87484687567041</v>
      </c>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row>
    <row r="9" spans="2:55" s="78" customFormat="1">
      <c r="B9" s="135">
        <v>4</v>
      </c>
      <c r="C9" s="137" t="s">
        <v>338</v>
      </c>
      <c r="D9" s="531">
        <v>0</v>
      </c>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row>
    <row r="10" spans="2:55" s="78" customFormat="1">
      <c r="B10" s="135">
        <v>5</v>
      </c>
      <c r="C10" s="137" t="s">
        <v>339</v>
      </c>
      <c r="D10" s="531">
        <v>0</v>
      </c>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row>
    <row r="11" spans="2:55" s="78" customFormat="1">
      <c r="B11" s="135">
        <v>6</v>
      </c>
      <c r="C11" s="137" t="s">
        <v>340</v>
      </c>
      <c r="D11" s="531">
        <v>0</v>
      </c>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row>
    <row r="12" spans="2:55" s="78" customFormat="1">
      <c r="B12" s="135">
        <v>7</v>
      </c>
      <c r="C12" s="137" t="s">
        <v>341</v>
      </c>
      <c r="D12" s="531">
        <v>0</v>
      </c>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row>
    <row r="13" spans="2:55" s="78" customFormat="1">
      <c r="B13" s="135">
        <v>8</v>
      </c>
      <c r="C13" s="137" t="s">
        <v>342</v>
      </c>
      <c r="D13" s="378">
        <v>17.83677158528408</v>
      </c>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row>
    <row r="14" spans="2:55" s="78" customFormat="1">
      <c r="B14" s="136">
        <v>9</v>
      </c>
      <c r="C14" s="174" t="s">
        <v>343</v>
      </c>
      <c r="D14" s="539">
        <v>42613.194383442198</v>
      </c>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row>
    <row r="15" spans="2:55" s="78" customFormat="1"/>
    <row r="16" spans="2:55" s="78" customFormat="1">
      <c r="B16" s="493" t="s">
        <v>1073</v>
      </c>
    </row>
    <row r="17" spans="4:4" s="78" customFormat="1"/>
    <row r="18" spans="4:4" s="78" customFormat="1"/>
    <row r="19" spans="4:4" s="78" customFormat="1"/>
    <row r="20" spans="4:4" s="78" customFormat="1">
      <c r="D20" s="724"/>
    </row>
    <row r="21" spans="4:4" s="78" customFormat="1"/>
    <row r="22" spans="4:4" s="78" customFormat="1"/>
    <row r="23" spans="4:4" s="78" customFormat="1"/>
    <row r="24" spans="4:4" s="78" customFormat="1"/>
    <row r="25" spans="4:4" s="78" customFormat="1"/>
    <row r="26" spans="4:4" s="78" customFormat="1"/>
    <row r="27" spans="4:4" s="78" customFormat="1"/>
    <row r="28" spans="4:4" s="78" customFormat="1"/>
    <row r="29" spans="4:4" s="78" customFormat="1"/>
    <row r="30" spans="4:4" s="78" customFormat="1"/>
    <row r="31" spans="4:4" s="78" customFormat="1"/>
    <row r="32" spans="4:4" s="78" customFormat="1"/>
    <row r="33" spans="1:55" s="725" customFormat="1">
      <c r="A33" s="78"/>
      <c r="B33" s="78"/>
      <c r="C33" s="78"/>
      <c r="D33" s="78"/>
      <c r="E33" s="78"/>
      <c r="F33" s="78"/>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row>
    <row r="34" spans="1:55" s="725" customFormat="1">
      <c r="A34" s="78"/>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row>
    <row r="35" spans="1:55" s="725" customFormat="1">
      <c r="A35" s="78"/>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row>
    <row r="36" spans="1:55" s="725" customFormat="1">
      <c r="A36" s="78"/>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row>
    <row r="37" spans="1:55" s="725" customFormat="1">
      <c r="A37" s="78"/>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row>
    <row r="38" spans="1:55" s="725" customFormat="1">
      <c r="A38" s="78"/>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row>
    <row r="39" spans="1:55" s="725" customFormat="1">
      <c r="A39" s="78"/>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row>
    <row r="40" spans="1:55" s="725" customFormat="1">
      <c r="A40" s="78"/>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row>
    <row r="41" spans="1:55" s="725" customFormat="1">
      <c r="A41" s="78"/>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row>
    <row r="42" spans="1:55" s="725" customFormat="1">
      <c r="A42" s="78"/>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row>
    <row r="43" spans="1:55" s="725" customFormat="1">
      <c r="A43" s="78"/>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row>
    <row r="44" spans="1:55" s="725" customFormat="1">
      <c r="A44" s="78"/>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row>
    <row r="45" spans="1:55" s="725" customFormat="1">
      <c r="A45" s="78"/>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row>
    <row r="46" spans="1:55" s="725" customFormat="1">
      <c r="A46" s="78"/>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row>
    <row r="47" spans="1:55" s="725" customFormat="1">
      <c r="A47" s="78"/>
      <c r="B47" s="78"/>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row>
    <row r="48" spans="1:55" s="78" customFormat="1"/>
    <row r="49" spans="1:55" s="78" customFormat="1"/>
    <row r="50" spans="1:55" s="78" customFormat="1"/>
    <row r="51" spans="1:55" s="78" customFormat="1"/>
    <row r="52" spans="1:55" s="78" customFormat="1"/>
    <row r="53" spans="1:55" s="726" customFormat="1">
      <c r="A53" s="78"/>
      <c r="B53" s="78"/>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row>
    <row r="54" spans="1:55" s="726" customFormat="1">
      <c r="A54" s="78"/>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row>
    <row r="55" spans="1:55" s="726" customFormat="1">
      <c r="A55" s="78"/>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row>
    <row r="56" spans="1:55" s="726" customFormat="1">
      <c r="A56" s="78"/>
      <c r="B56" s="78"/>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row>
    <row r="57" spans="1:55" s="726" customFormat="1">
      <c r="A57" s="78"/>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row>
    <row r="58" spans="1:55" s="726" customFormat="1">
      <c r="A58" s="78"/>
      <c r="B58" s="78"/>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row>
    <row r="59" spans="1:55" s="726" customFormat="1">
      <c r="A59" s="78"/>
      <c r="B59" s="78"/>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row>
    <row r="60" spans="1:55" s="726" customFormat="1">
      <c r="A60" s="78"/>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row>
    <row r="61" spans="1:55" s="726" customFormat="1">
      <c r="A61" s="78"/>
      <c r="B61" s="78"/>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row>
    <row r="62" spans="1:55" s="726" customFormat="1">
      <c r="A62" s="78"/>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row>
    <row r="63" spans="1:55" s="726" customFormat="1">
      <c r="A63" s="78"/>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row>
    <row r="64" spans="1:55" s="726" customFormat="1">
      <c r="A64" s="78"/>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row>
    <row r="65" spans="1:55" s="726" customFormat="1">
      <c r="A65" s="78"/>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row>
    <row r="66" spans="1:55" s="726" customFormat="1">
      <c r="A66" s="78"/>
      <c r="B66" s="78"/>
      <c r="C66" s="78"/>
      <c r="D66" s="78"/>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row>
    <row r="67" spans="1:55" s="726" customFormat="1">
      <c r="A67" s="78"/>
      <c r="B67" s="78"/>
      <c r="C67" s="78"/>
      <c r="D67" s="78"/>
      <c r="E67" s="78"/>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row>
    <row r="68" spans="1:55" s="726" customFormat="1">
      <c r="A68" s="78"/>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row>
    <row r="69" spans="1:55" s="726" customForma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row>
    <row r="70" spans="1:55" s="726" customForma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row>
    <row r="71" spans="1:55" s="725" customForma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row>
    <row r="72" spans="1:55" s="725" customFormat="1">
      <c r="A72" s="78"/>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row>
    <row r="73" spans="1:55" s="725" customFormat="1">
      <c r="A73" s="78"/>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row>
    <row r="74" spans="1:55" s="725" customFormat="1">
      <c r="A74" s="78"/>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78"/>
      <c r="AW74" s="78"/>
      <c r="AX74" s="78"/>
      <c r="AY74" s="78"/>
      <c r="AZ74" s="78"/>
      <c r="BA74" s="78"/>
      <c r="BB74" s="78"/>
      <c r="BC74" s="78"/>
    </row>
    <row r="75" spans="1:55" s="725" customFormat="1">
      <c r="A75" s="78"/>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row>
    <row r="76" spans="1:55" s="725" customFormat="1">
      <c r="A76" s="78"/>
      <c r="B76" s="78"/>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row>
    <row r="77" spans="1:55" s="725" customFormat="1">
      <c r="A77" s="78"/>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row>
    <row r="78" spans="1:55" s="725" customFormat="1">
      <c r="A78" s="78"/>
      <c r="B78" s="78"/>
      <c r="C78" s="78"/>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78"/>
      <c r="AW78" s="78"/>
      <c r="AX78" s="78"/>
      <c r="AY78" s="78"/>
      <c r="AZ78" s="78"/>
      <c r="BA78" s="78"/>
      <c r="BB78" s="78"/>
      <c r="BC78" s="78"/>
    </row>
    <row r="79" spans="1:55" s="725" customFormat="1">
      <c r="A79" s="78"/>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row>
    <row r="80" spans="1:55" s="725" customFormat="1">
      <c r="A80" s="78"/>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8"/>
      <c r="AW80" s="78"/>
      <c r="AX80" s="78"/>
      <c r="AY80" s="78"/>
      <c r="AZ80" s="78"/>
      <c r="BA80" s="78"/>
      <c r="BB80" s="78"/>
      <c r="BC80" s="78"/>
    </row>
    <row r="81" spans="1:55" s="725" customFormat="1">
      <c r="A81" s="78"/>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row>
    <row r="82" spans="1:55" s="725" customFormat="1">
      <c r="A82" s="78"/>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8"/>
      <c r="AW82" s="78"/>
      <c r="AX82" s="78"/>
      <c r="AY82" s="78"/>
      <c r="AZ82" s="78"/>
      <c r="BA82" s="78"/>
      <c r="BB82" s="78"/>
      <c r="BC82" s="78"/>
    </row>
    <row r="83" spans="1:55" s="77" customFormat="1">
      <c r="A83" s="8"/>
      <c r="B83" s="8"/>
      <c r="C83" s="8"/>
      <c r="D83" s="8"/>
      <c r="E83" s="78"/>
      <c r="F83" s="78"/>
      <c r="G83" s="78"/>
      <c r="H83" s="78"/>
      <c r="I83" s="78"/>
      <c r="J83" s="78"/>
      <c r="K83" s="78"/>
      <c r="L83" s="78"/>
      <c r="M83" s="78"/>
      <c r="N83" s="78"/>
      <c r="O83" s="78"/>
      <c r="P83" s="78"/>
      <c r="Q83" s="78"/>
      <c r="R83" s="78"/>
      <c r="S83" s="78"/>
      <c r="T83" s="78"/>
      <c r="U83" s="78"/>
      <c r="V83" s="78"/>
      <c r="W83" s="78"/>
      <c r="X83" s="7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row>
    <row r="84" spans="1:55" s="77" customFormat="1">
      <c r="A84" s="8"/>
      <c r="B84" s="8"/>
      <c r="C84" s="8"/>
      <c r="D84" s="8"/>
      <c r="E84" s="78"/>
      <c r="F84" s="78"/>
      <c r="G84" s="78"/>
      <c r="H84" s="78"/>
      <c r="I84" s="78"/>
      <c r="J84" s="78"/>
      <c r="K84" s="78"/>
      <c r="L84" s="78"/>
      <c r="M84" s="78"/>
      <c r="N84" s="78"/>
      <c r="O84" s="78"/>
      <c r="P84" s="78"/>
      <c r="Q84" s="78"/>
      <c r="R84" s="78"/>
      <c r="S84" s="78"/>
      <c r="T84" s="78"/>
      <c r="U84" s="78"/>
      <c r="V84" s="78"/>
      <c r="W84" s="78"/>
      <c r="X84" s="7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row>
    <row r="85" spans="1:55" s="77" customFormat="1">
      <c r="A85" s="8"/>
      <c r="B85" s="8"/>
      <c r="C85" s="8"/>
      <c r="D85" s="8"/>
      <c r="E85" s="78"/>
      <c r="F85" s="78"/>
      <c r="G85" s="78"/>
      <c r="H85" s="78"/>
      <c r="I85" s="78"/>
      <c r="J85" s="78"/>
      <c r="K85" s="78"/>
      <c r="L85" s="78"/>
      <c r="M85" s="78"/>
      <c r="N85" s="78"/>
      <c r="O85" s="78"/>
      <c r="P85" s="78"/>
      <c r="Q85" s="78"/>
      <c r="R85" s="78"/>
      <c r="S85" s="78"/>
      <c r="T85" s="78"/>
      <c r="U85" s="78"/>
      <c r="V85" s="78"/>
      <c r="W85" s="78"/>
      <c r="X85" s="7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row>
    <row r="86" spans="1:55" s="77" customFormat="1">
      <c r="A86" s="8"/>
      <c r="B86" s="8"/>
      <c r="C86" s="8"/>
      <c r="D86" s="8"/>
      <c r="E86" s="78"/>
      <c r="F86" s="78"/>
      <c r="G86" s="78"/>
      <c r="H86" s="78"/>
      <c r="I86" s="78"/>
      <c r="J86" s="78"/>
      <c r="K86" s="78"/>
      <c r="L86" s="78"/>
      <c r="M86" s="78"/>
      <c r="N86" s="78"/>
      <c r="O86" s="78"/>
      <c r="P86" s="78"/>
      <c r="Q86" s="78"/>
      <c r="R86" s="78"/>
      <c r="S86" s="78"/>
      <c r="T86" s="78"/>
      <c r="U86" s="78"/>
      <c r="V86" s="78"/>
      <c r="W86" s="78"/>
      <c r="X86" s="7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row>
    <row r="87" spans="1:55" s="77" customFormat="1">
      <c r="A87" s="8"/>
      <c r="B87" s="8"/>
      <c r="C87" s="8"/>
      <c r="D87" s="8"/>
      <c r="E87" s="78"/>
      <c r="F87" s="78"/>
      <c r="G87" s="78"/>
      <c r="H87" s="78"/>
      <c r="I87" s="78"/>
      <c r="J87" s="78"/>
      <c r="K87" s="78"/>
      <c r="L87" s="78"/>
      <c r="M87" s="78"/>
      <c r="N87" s="78"/>
      <c r="O87" s="78"/>
      <c r="P87" s="78"/>
      <c r="Q87" s="78"/>
      <c r="R87" s="78"/>
      <c r="S87" s="78"/>
      <c r="T87" s="78"/>
      <c r="U87" s="78"/>
      <c r="V87" s="78"/>
      <c r="W87" s="78"/>
      <c r="X87" s="7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row>
    <row r="88" spans="1:55" s="77" customFormat="1">
      <c r="A88" s="8"/>
      <c r="B88" s="8"/>
      <c r="C88" s="8"/>
      <c r="D88" s="8"/>
      <c r="E88" s="78"/>
      <c r="F88" s="78"/>
      <c r="G88" s="78"/>
      <c r="H88" s="78"/>
      <c r="I88" s="78"/>
      <c r="J88" s="78"/>
      <c r="K88" s="78"/>
      <c r="L88" s="78"/>
      <c r="M88" s="78"/>
      <c r="N88" s="78"/>
      <c r="O88" s="78"/>
      <c r="P88" s="78"/>
      <c r="Q88" s="78"/>
      <c r="R88" s="78"/>
      <c r="S88" s="78"/>
      <c r="T88" s="78"/>
      <c r="U88" s="78"/>
      <c r="V88" s="78"/>
      <c r="W88" s="78"/>
      <c r="X88" s="7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row>
  </sheetData>
  <pageMargins left="0.70866141732283472" right="0.70866141732283472" top="0.74803149606299213" bottom="0.74803149606299213" header="0.31496062992125984" footer="0.31496062992125984"/>
  <pageSetup paperSize="9" scale="7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10F60-7697-4816-B840-69AC38571761}">
  <sheetPr codeName="Sheet65">
    <pageSetUpPr fitToPage="1"/>
  </sheetPr>
  <dimension ref="A1:AL18"/>
  <sheetViews>
    <sheetView zoomScaleNormal="100" workbookViewId="0"/>
  </sheetViews>
  <sheetFormatPr defaultColWidth="9.140625" defaultRowHeight="15"/>
  <cols>
    <col min="1" max="1" width="3.28515625" style="8" customWidth="1"/>
    <col min="2" max="2" width="10.28515625" style="8" customWidth="1"/>
    <col min="3" max="3" width="76.42578125" style="8" customWidth="1"/>
    <col min="4" max="11" width="20.7109375" style="8" customWidth="1"/>
    <col min="12" max="12" width="5.140625" style="8" customWidth="1"/>
    <col min="13" max="13" width="4.5703125" style="8" bestFit="1" customWidth="1"/>
    <col min="14" max="14" width="34.28515625" style="8" customWidth="1"/>
    <col min="15" max="15" width="8.85546875" style="8" bestFit="1" customWidth="1"/>
    <col min="16" max="16" width="9.140625" style="8"/>
    <col min="17" max="17" width="6.42578125" style="8" bestFit="1" customWidth="1"/>
    <col min="18" max="18" width="10.28515625" style="8" bestFit="1" customWidth="1"/>
    <col min="19" max="21" width="8.85546875" style="8" bestFit="1" customWidth="1"/>
    <col min="22" max="22" width="7.140625" style="8" bestFit="1" customWidth="1"/>
    <col min="23" max="23" width="9.140625" style="8"/>
    <col min="24" max="24" width="4.5703125" style="8" bestFit="1" customWidth="1"/>
    <col min="25" max="25" width="28.28515625" style="8" customWidth="1"/>
    <col min="26" max="26" width="12.85546875" style="8" bestFit="1" customWidth="1"/>
    <col min="27" max="27" width="14.28515625" style="8" bestFit="1" customWidth="1"/>
    <col min="28" max="28" width="6.42578125" style="8" bestFit="1" customWidth="1"/>
    <col min="29" max="29" width="10.28515625" style="8" bestFit="1" customWidth="1"/>
    <col min="30" max="32" width="15" style="8" bestFit="1" customWidth="1"/>
    <col min="33" max="33" width="14.5703125" style="8" bestFit="1" customWidth="1"/>
    <col min="34" max="16384" width="9.140625" style="8"/>
  </cols>
  <sheetData>
    <row r="1" spans="2:38" s="78" customFormat="1">
      <c r="L1" s="8"/>
      <c r="M1" s="8"/>
      <c r="N1" s="8"/>
      <c r="O1" s="8"/>
      <c r="P1" s="8"/>
      <c r="Q1" s="8"/>
      <c r="R1" s="8"/>
      <c r="S1" s="8"/>
      <c r="T1" s="8"/>
      <c r="U1" s="8"/>
      <c r="V1" s="8"/>
      <c r="W1" s="8"/>
      <c r="X1" s="8"/>
      <c r="Y1" s="8"/>
      <c r="Z1" s="8"/>
      <c r="AA1" s="8"/>
      <c r="AB1" s="8"/>
      <c r="AC1" s="8"/>
      <c r="AD1" s="8"/>
      <c r="AE1" s="8"/>
      <c r="AF1" s="8"/>
      <c r="AG1" s="8"/>
      <c r="AH1" s="8"/>
      <c r="AI1" s="8"/>
      <c r="AJ1" s="8"/>
      <c r="AK1" s="8"/>
      <c r="AL1" s="8"/>
    </row>
    <row r="2" spans="2:38" s="78" customFormat="1" ht="21">
      <c r="B2" s="495" t="s">
        <v>581</v>
      </c>
      <c r="C2" s="426"/>
      <c r="L2" s="8"/>
      <c r="M2" s="8"/>
      <c r="N2" s="8"/>
      <c r="O2" s="8"/>
      <c r="P2" s="8"/>
      <c r="Q2" s="8"/>
      <c r="R2" s="8"/>
      <c r="S2" s="8"/>
      <c r="T2" s="8"/>
      <c r="U2" s="8"/>
      <c r="V2" s="8"/>
      <c r="W2" s="8"/>
      <c r="X2" s="8"/>
      <c r="Y2" s="8"/>
      <c r="Z2" s="8"/>
      <c r="AA2" s="8"/>
      <c r="AB2" s="8"/>
      <c r="AC2" s="8"/>
      <c r="AD2" s="8"/>
      <c r="AE2" s="8"/>
      <c r="AF2" s="8"/>
      <c r="AG2" s="8"/>
      <c r="AH2" s="8"/>
      <c r="AI2" s="8"/>
      <c r="AJ2" s="8"/>
      <c r="AK2" s="8"/>
      <c r="AL2" s="8"/>
    </row>
    <row r="3" spans="2:38" s="78" customFormat="1">
      <c r="B3" s="425"/>
      <c r="C3" s="276"/>
      <c r="D3" s="425"/>
      <c r="E3" s="425"/>
      <c r="F3" s="425"/>
      <c r="G3" s="425"/>
      <c r="H3" s="425"/>
      <c r="I3" s="425"/>
      <c r="J3" s="425"/>
      <c r="K3" s="425"/>
      <c r="L3" s="8"/>
      <c r="M3" s="8"/>
      <c r="N3" s="8"/>
      <c r="O3" s="8"/>
      <c r="P3" s="8"/>
      <c r="Q3" s="8"/>
      <c r="R3" s="8"/>
      <c r="S3" s="8"/>
      <c r="T3" s="8"/>
      <c r="U3" s="8"/>
      <c r="V3" s="8"/>
      <c r="W3" s="8"/>
      <c r="X3" s="8"/>
      <c r="Y3" s="8"/>
      <c r="Z3" s="8"/>
      <c r="AA3" s="8"/>
      <c r="AB3" s="8"/>
      <c r="AC3" s="8"/>
      <c r="AD3" s="8"/>
      <c r="AE3" s="8"/>
      <c r="AF3" s="8"/>
      <c r="AG3" s="8"/>
      <c r="AH3" s="8"/>
      <c r="AI3" s="8"/>
      <c r="AJ3" s="8"/>
      <c r="AK3" s="8"/>
      <c r="AL3" s="8"/>
    </row>
    <row r="4" spans="2:38" s="78" customFormat="1">
      <c r="B4" s="100"/>
      <c r="C4" s="101"/>
      <c r="D4" s="110" t="s">
        <v>3</v>
      </c>
      <c r="E4" s="110" t="s">
        <v>4</v>
      </c>
      <c r="F4" s="110" t="s">
        <v>5</v>
      </c>
      <c r="G4" s="110" t="s">
        <v>6</v>
      </c>
      <c r="H4" s="110" t="s">
        <v>7</v>
      </c>
      <c r="I4" s="110" t="s">
        <v>8</v>
      </c>
      <c r="J4" s="110" t="s">
        <v>9</v>
      </c>
      <c r="K4" s="110" t="s">
        <v>11</v>
      </c>
      <c r="L4" s="8"/>
      <c r="M4" s="8"/>
      <c r="N4" s="8"/>
      <c r="O4" s="8"/>
      <c r="P4" s="8"/>
      <c r="Q4" s="8"/>
      <c r="R4" s="8"/>
      <c r="S4" s="8"/>
      <c r="T4" s="8"/>
      <c r="U4" s="8"/>
      <c r="V4" s="8"/>
      <c r="W4" s="8"/>
      <c r="X4" s="8"/>
      <c r="Y4" s="8"/>
      <c r="Z4" s="8"/>
      <c r="AA4" s="8"/>
      <c r="AB4" s="8"/>
      <c r="AC4" s="8"/>
      <c r="AD4" s="8"/>
      <c r="AE4" s="8"/>
      <c r="AF4" s="8"/>
      <c r="AG4" s="8"/>
      <c r="AH4" s="8"/>
      <c r="AI4" s="8"/>
      <c r="AJ4" s="8"/>
      <c r="AK4" s="8"/>
      <c r="AL4" s="8"/>
    </row>
    <row r="5" spans="2:38" s="78" customFormat="1" ht="45">
      <c r="B5" s="266"/>
      <c r="C5" s="109"/>
      <c r="D5" s="110" t="s">
        <v>198</v>
      </c>
      <c r="E5" s="110" t="s">
        <v>199</v>
      </c>
      <c r="F5" s="110" t="s">
        <v>200</v>
      </c>
      <c r="G5" s="110" t="s">
        <v>642</v>
      </c>
      <c r="H5" s="110" t="s">
        <v>201</v>
      </c>
      <c r="I5" s="110" t="s">
        <v>202</v>
      </c>
      <c r="J5" s="110" t="s">
        <v>48</v>
      </c>
      <c r="K5" s="110" t="s">
        <v>203</v>
      </c>
      <c r="L5" s="8"/>
      <c r="M5" s="8"/>
      <c r="N5" s="8"/>
      <c r="O5" s="8"/>
      <c r="P5" s="8"/>
      <c r="Q5" s="8"/>
      <c r="R5" s="8"/>
      <c r="S5" s="8"/>
      <c r="T5" s="8"/>
      <c r="U5" s="8"/>
      <c r="V5" s="8"/>
      <c r="W5" s="8"/>
      <c r="X5" s="8"/>
      <c r="Y5" s="8"/>
      <c r="Z5" s="8"/>
      <c r="AA5" s="8"/>
      <c r="AB5" s="8"/>
      <c r="AC5" s="8"/>
      <c r="AD5" s="8"/>
      <c r="AE5" s="8"/>
      <c r="AF5" s="8"/>
      <c r="AG5" s="8"/>
      <c r="AH5" s="8"/>
      <c r="AI5" s="8"/>
      <c r="AJ5" s="8"/>
      <c r="AK5" s="8"/>
      <c r="AL5" s="8"/>
    </row>
    <row r="6" spans="2:38" s="78" customFormat="1">
      <c r="B6" s="81" t="s">
        <v>480</v>
      </c>
      <c r="C6" s="58" t="s">
        <v>204</v>
      </c>
      <c r="D6" s="378">
        <v>0</v>
      </c>
      <c r="E6" s="378">
        <v>0</v>
      </c>
      <c r="F6" s="271"/>
      <c r="G6" s="366">
        <v>0</v>
      </c>
      <c r="H6" s="378">
        <v>0</v>
      </c>
      <c r="I6" s="378">
        <v>0</v>
      </c>
      <c r="J6" s="378">
        <v>0</v>
      </c>
      <c r="K6" s="378">
        <v>0</v>
      </c>
      <c r="L6" s="8"/>
      <c r="M6" s="8"/>
      <c r="N6" s="8"/>
      <c r="O6" s="8"/>
      <c r="P6" s="8"/>
      <c r="Q6" s="8"/>
      <c r="R6" s="8"/>
      <c r="S6" s="8"/>
      <c r="T6" s="8"/>
      <c r="U6" s="8"/>
      <c r="V6" s="8"/>
      <c r="W6" s="8"/>
      <c r="X6" s="8"/>
      <c r="Y6" s="8"/>
      <c r="Z6" s="8"/>
      <c r="AA6" s="8"/>
      <c r="AB6" s="8"/>
      <c r="AC6" s="8"/>
      <c r="AD6" s="8"/>
      <c r="AE6" s="8"/>
      <c r="AF6" s="8"/>
      <c r="AG6" s="8"/>
      <c r="AH6" s="8"/>
      <c r="AI6" s="8"/>
      <c r="AJ6" s="8"/>
      <c r="AK6" s="8"/>
      <c r="AL6" s="8"/>
    </row>
    <row r="7" spans="2:38" s="78" customFormat="1">
      <c r="B7" s="81" t="s">
        <v>481</v>
      </c>
      <c r="C7" s="58" t="s">
        <v>205</v>
      </c>
      <c r="D7" s="378">
        <v>0</v>
      </c>
      <c r="E7" s="378">
        <v>0</v>
      </c>
      <c r="F7" s="272"/>
      <c r="G7" s="366">
        <v>0</v>
      </c>
      <c r="H7" s="378">
        <v>0</v>
      </c>
      <c r="I7" s="378">
        <v>0</v>
      </c>
      <c r="J7" s="378">
        <v>0</v>
      </c>
      <c r="K7" s="378">
        <v>0</v>
      </c>
      <c r="L7" s="8"/>
      <c r="M7" s="8"/>
      <c r="N7" s="8"/>
      <c r="O7" s="8"/>
      <c r="P7" s="8"/>
      <c r="Q7" s="8"/>
      <c r="R7" s="8"/>
      <c r="S7" s="8"/>
      <c r="T7" s="8"/>
      <c r="U7" s="8"/>
      <c r="V7" s="8"/>
      <c r="W7" s="8"/>
      <c r="X7" s="8"/>
      <c r="Y7" s="8"/>
      <c r="Z7" s="8"/>
      <c r="AA7" s="8"/>
      <c r="AB7" s="8"/>
      <c r="AC7" s="8"/>
      <c r="AD7" s="8"/>
      <c r="AE7" s="8"/>
      <c r="AF7" s="8"/>
      <c r="AG7" s="8"/>
      <c r="AH7" s="8"/>
      <c r="AI7" s="8"/>
      <c r="AJ7" s="8"/>
      <c r="AK7" s="8"/>
      <c r="AL7" s="8"/>
    </row>
    <row r="8" spans="2:38" s="78" customFormat="1">
      <c r="B8" s="81">
        <v>1</v>
      </c>
      <c r="C8" s="58" t="s">
        <v>206</v>
      </c>
      <c r="D8" s="378">
        <v>824.85067690930407</v>
      </c>
      <c r="E8" s="378">
        <v>1092.23890850615</v>
      </c>
      <c r="F8" s="271"/>
      <c r="G8" s="366" t="s">
        <v>1062</v>
      </c>
      <c r="H8" s="378">
        <v>2683.9254195816397</v>
      </c>
      <c r="I8" s="378">
        <v>2683.9254195816397</v>
      </c>
      <c r="J8" s="378">
        <v>2683.9254195816397</v>
      </c>
      <c r="K8" s="378">
        <v>639.65945410107395</v>
      </c>
      <c r="L8" s="8"/>
      <c r="M8" s="8"/>
      <c r="N8" s="8"/>
      <c r="O8" s="8"/>
      <c r="P8" s="8"/>
      <c r="Q8" s="8"/>
      <c r="R8" s="8"/>
      <c r="S8" s="8"/>
      <c r="T8" s="8"/>
      <c r="U8" s="8"/>
      <c r="V8" s="8"/>
      <c r="W8" s="8"/>
      <c r="X8" s="8"/>
      <c r="Y8" s="8"/>
      <c r="Z8" s="8"/>
      <c r="AA8" s="8"/>
      <c r="AB8" s="8"/>
      <c r="AC8" s="8"/>
      <c r="AD8" s="8"/>
      <c r="AE8" s="8"/>
      <c r="AF8" s="8"/>
      <c r="AG8" s="8"/>
      <c r="AH8" s="8"/>
      <c r="AI8" s="8"/>
      <c r="AJ8" s="8"/>
      <c r="AK8" s="8"/>
      <c r="AL8" s="8"/>
    </row>
    <row r="9" spans="2:38" s="78" customFormat="1">
      <c r="B9" s="81">
        <v>2</v>
      </c>
      <c r="C9" s="58" t="s">
        <v>207</v>
      </c>
      <c r="D9" s="271"/>
      <c r="E9" s="271"/>
      <c r="F9" s="172">
        <v>0</v>
      </c>
      <c r="G9" s="172"/>
      <c r="H9" s="378">
        <v>0</v>
      </c>
      <c r="I9" s="378">
        <v>0</v>
      </c>
      <c r="J9" s="378">
        <v>0</v>
      </c>
      <c r="K9" s="378">
        <v>0</v>
      </c>
      <c r="L9" s="8"/>
      <c r="M9" s="8"/>
      <c r="N9" s="8"/>
      <c r="O9" s="8"/>
      <c r="P9" s="8"/>
      <c r="Q9" s="8"/>
      <c r="R9" s="8"/>
      <c r="S9" s="8"/>
      <c r="T9" s="8"/>
      <c r="U9" s="8"/>
      <c r="V9" s="8"/>
      <c r="W9" s="8"/>
      <c r="X9" s="8"/>
      <c r="Y9" s="8"/>
      <c r="Z9" s="8"/>
      <c r="AA9" s="8"/>
      <c r="AB9" s="8"/>
      <c r="AC9" s="8"/>
      <c r="AD9" s="8"/>
      <c r="AE9" s="8"/>
      <c r="AF9" s="8"/>
      <c r="AG9" s="8"/>
      <c r="AH9" s="8"/>
      <c r="AI9" s="8"/>
      <c r="AJ9" s="8"/>
      <c r="AK9" s="8"/>
      <c r="AL9" s="8"/>
    </row>
    <row r="10" spans="2:38" s="78" customFormat="1">
      <c r="B10" s="81" t="s">
        <v>208</v>
      </c>
      <c r="C10" s="112" t="s">
        <v>209</v>
      </c>
      <c r="D10" s="271"/>
      <c r="E10" s="271"/>
      <c r="F10" s="172">
        <v>0</v>
      </c>
      <c r="G10" s="271"/>
      <c r="H10" s="378">
        <v>0</v>
      </c>
      <c r="I10" s="378">
        <v>0</v>
      </c>
      <c r="J10" s="378">
        <v>0</v>
      </c>
      <c r="K10" s="378">
        <v>0</v>
      </c>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row>
    <row r="11" spans="2:38" s="78" customFormat="1">
      <c r="B11" s="81" t="s">
        <v>210</v>
      </c>
      <c r="C11" s="112" t="s">
        <v>211</v>
      </c>
      <c r="D11" s="271"/>
      <c r="E11" s="271"/>
      <c r="F11" s="172">
        <v>0</v>
      </c>
      <c r="G11" s="271"/>
      <c r="H11" s="378">
        <v>0</v>
      </c>
      <c r="I11" s="378">
        <v>0</v>
      </c>
      <c r="J11" s="378">
        <v>0</v>
      </c>
      <c r="K11" s="378">
        <v>0</v>
      </c>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row>
    <row r="12" spans="2:38" s="78" customFormat="1">
      <c r="B12" s="81" t="s">
        <v>212</v>
      </c>
      <c r="C12" s="112" t="s">
        <v>213</v>
      </c>
      <c r="D12" s="271"/>
      <c r="E12" s="271"/>
      <c r="F12" s="172">
        <v>0</v>
      </c>
      <c r="G12" s="271">
        <v>0</v>
      </c>
      <c r="H12" s="378">
        <v>0</v>
      </c>
      <c r="I12" s="378">
        <v>0</v>
      </c>
      <c r="J12" s="378">
        <v>0</v>
      </c>
      <c r="K12" s="378">
        <v>0</v>
      </c>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row>
    <row r="13" spans="2:38" s="78" customFormat="1">
      <c r="B13" s="81">
        <v>3</v>
      </c>
      <c r="C13" s="58" t="s">
        <v>214</v>
      </c>
      <c r="D13" s="271"/>
      <c r="E13" s="271"/>
      <c r="F13" s="271"/>
      <c r="G13" s="271"/>
      <c r="H13" s="378">
        <v>0</v>
      </c>
      <c r="I13" s="378">
        <v>0</v>
      </c>
      <c r="J13" s="378">
        <v>0</v>
      </c>
      <c r="K13" s="378">
        <v>0</v>
      </c>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row>
    <row r="14" spans="2:38" s="78" customFormat="1">
      <c r="B14" s="81">
        <v>4</v>
      </c>
      <c r="C14" s="58" t="s">
        <v>109</v>
      </c>
      <c r="D14" s="271"/>
      <c r="E14" s="271"/>
      <c r="F14" s="271"/>
      <c r="G14" s="271"/>
      <c r="H14" s="378">
        <v>94.560187782791701</v>
      </c>
      <c r="I14" s="378">
        <v>94.560187782791701</v>
      </c>
      <c r="J14" s="378">
        <v>94.560187782791701</v>
      </c>
      <c r="K14" s="378">
        <v>20.729600000000001</v>
      </c>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row>
    <row r="15" spans="2:38" s="78" customFormat="1">
      <c r="B15" s="81">
        <v>5</v>
      </c>
      <c r="C15" s="58" t="s">
        <v>215</v>
      </c>
      <c r="D15" s="271"/>
      <c r="E15" s="271"/>
      <c r="F15" s="271"/>
      <c r="G15" s="271"/>
      <c r="H15" s="378">
        <v>0</v>
      </c>
      <c r="I15" s="378">
        <v>0</v>
      </c>
      <c r="J15" s="378">
        <v>0</v>
      </c>
      <c r="K15" s="378">
        <v>0</v>
      </c>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row>
    <row r="16" spans="2:38" s="164" customFormat="1">
      <c r="B16" s="82">
        <v>6</v>
      </c>
      <c r="C16" s="165" t="s">
        <v>1</v>
      </c>
      <c r="D16" s="365"/>
      <c r="E16" s="365"/>
      <c r="F16" s="365"/>
      <c r="G16" s="365"/>
      <c r="H16" s="403">
        <v>2778.4856073644301</v>
      </c>
      <c r="I16" s="403">
        <v>2778.4856073644301</v>
      </c>
      <c r="J16" s="403">
        <v>2778.4856073644301</v>
      </c>
      <c r="K16" s="403">
        <v>660.38905410107395</v>
      </c>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row>
    <row r="17" spans="1:38" s="78" customFormat="1">
      <c r="A17" s="8"/>
      <c r="B17" s="8"/>
      <c r="C17" s="8"/>
      <c r="D17" s="8"/>
      <c r="E17" s="8"/>
      <c r="F17" s="8"/>
      <c r="G17" s="8"/>
      <c r="H17" s="8"/>
      <c r="I17" s="8"/>
      <c r="J17" s="8"/>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row>
    <row r="18" spans="1:38">
      <c r="B18" s="8" t="s">
        <v>1087</v>
      </c>
    </row>
  </sheetData>
  <pageMargins left="0.70866141732283472" right="0.70866141732283472" top="0.74803149606299213" bottom="0.74803149606299213" header="0.31496062992125984" footer="0.31496062992125984"/>
  <pageSetup paperSize="9" scale="52"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C9B15-C0B4-418E-9C1B-8973A2156884}">
  <sheetPr codeName="Sheet64">
    <tabColor rgb="FF92D050"/>
    <pageSetUpPr fitToPage="1"/>
  </sheetPr>
  <dimension ref="A1:AX34"/>
  <sheetViews>
    <sheetView zoomScaleNormal="100" workbookViewId="0"/>
  </sheetViews>
  <sheetFormatPr defaultColWidth="9.140625" defaultRowHeight="15"/>
  <cols>
    <col min="1" max="1" width="5.5703125" style="8" customWidth="1"/>
    <col min="2" max="2" width="9" style="8" customWidth="1"/>
    <col min="3" max="3" width="54.7109375" style="8" bestFit="1" customWidth="1"/>
    <col min="4" max="4" width="8.42578125" style="8" bestFit="1" customWidth="1"/>
    <col min="5" max="5" width="12.7109375" style="8" bestFit="1" customWidth="1"/>
    <col min="6" max="8" width="8.42578125" style="8" bestFit="1" customWidth="1"/>
    <col min="9" max="9" width="8.42578125" style="8" customWidth="1"/>
    <col min="10" max="10" width="6.7109375" style="8" bestFit="1" customWidth="1"/>
    <col min="11" max="12" width="5.5703125" style="8" bestFit="1" customWidth="1"/>
    <col min="13" max="14" width="5.85546875" style="8" bestFit="1" customWidth="1"/>
    <col min="15" max="15" width="7.5703125" style="8" customWidth="1"/>
    <col min="16" max="16" width="15" style="8" bestFit="1" customWidth="1"/>
    <col min="17" max="17" width="6.5703125" style="8" bestFit="1" customWidth="1"/>
    <col min="18" max="50" width="5.140625" style="8" customWidth="1"/>
    <col min="51" max="16384" width="9.140625" style="8"/>
  </cols>
  <sheetData>
    <row r="1" spans="2:50" s="78" customFormat="1" ht="22.5" customHeight="1">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row>
    <row r="2" spans="2:50" s="78" customFormat="1" ht="21">
      <c r="B2" s="69" t="s">
        <v>580</v>
      </c>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row>
    <row r="3" spans="2:50" s="78" customFormat="1">
      <c r="B3" s="164"/>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row>
    <row r="4" spans="2:50" s="78" customFormat="1">
      <c r="B4" s="213"/>
      <c r="C4" s="633" t="s">
        <v>58</v>
      </c>
      <c r="D4" s="591" t="s">
        <v>192</v>
      </c>
      <c r="E4" s="591"/>
      <c r="F4" s="591"/>
      <c r="G4" s="591"/>
      <c r="H4" s="591"/>
      <c r="I4" s="634"/>
      <c r="J4" s="591"/>
      <c r="K4" s="591"/>
      <c r="L4" s="591"/>
      <c r="M4" s="591"/>
      <c r="N4" s="591"/>
      <c r="O4" s="591"/>
      <c r="P4" s="5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row>
    <row r="5" spans="2:50" s="78" customFormat="1">
      <c r="B5" s="214"/>
      <c r="C5" s="633"/>
      <c r="D5" s="110" t="s">
        <v>3</v>
      </c>
      <c r="E5" s="110" t="s">
        <v>4</v>
      </c>
      <c r="F5" s="110" t="s">
        <v>5</v>
      </c>
      <c r="G5" s="110" t="s">
        <v>6</v>
      </c>
      <c r="H5" s="110" t="s">
        <v>7</v>
      </c>
      <c r="I5" s="110" t="s">
        <v>8</v>
      </c>
      <c r="J5" s="110" t="s">
        <v>9</v>
      </c>
      <c r="K5" s="110" t="s">
        <v>11</v>
      </c>
      <c r="L5" s="110" t="s">
        <v>12</v>
      </c>
      <c r="M5" s="110" t="s">
        <v>13</v>
      </c>
      <c r="N5" s="110" t="s">
        <v>14</v>
      </c>
      <c r="O5" s="110" t="s">
        <v>1059</v>
      </c>
      <c r="P5" s="110" t="s">
        <v>47</v>
      </c>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row>
    <row r="6" spans="2:50" s="78" customFormat="1" ht="30">
      <c r="B6" s="215"/>
      <c r="C6" s="633"/>
      <c r="D6" s="273">
        <v>0</v>
      </c>
      <c r="E6" s="273">
        <v>0.02</v>
      </c>
      <c r="F6" s="273">
        <v>0.04</v>
      </c>
      <c r="G6" s="273">
        <v>0.1</v>
      </c>
      <c r="H6" s="273">
        <v>0.2</v>
      </c>
      <c r="I6" s="519">
        <v>0.3</v>
      </c>
      <c r="J6" s="273">
        <v>0.5</v>
      </c>
      <c r="K6" s="273">
        <v>0.7</v>
      </c>
      <c r="L6" s="273">
        <v>0.75</v>
      </c>
      <c r="M6" s="273">
        <v>1</v>
      </c>
      <c r="N6" s="273">
        <v>1.5</v>
      </c>
      <c r="O6" s="110" t="s">
        <v>193</v>
      </c>
      <c r="P6" s="110" t="s">
        <v>643</v>
      </c>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row>
    <row r="7" spans="2:50" s="78" customFormat="1">
      <c r="B7" s="274">
        <v>1</v>
      </c>
      <c r="C7" s="137" t="s">
        <v>194</v>
      </c>
      <c r="D7" s="378">
        <v>0</v>
      </c>
      <c r="E7" s="378">
        <v>0</v>
      </c>
      <c r="F7" s="378">
        <v>0</v>
      </c>
      <c r="G7" s="378">
        <v>0</v>
      </c>
      <c r="H7" s="378">
        <v>0</v>
      </c>
      <c r="I7" s="378">
        <v>0</v>
      </c>
      <c r="J7" s="378">
        <v>0</v>
      </c>
      <c r="K7" s="378">
        <v>0</v>
      </c>
      <c r="L7" s="378">
        <v>0</v>
      </c>
      <c r="M7" s="378">
        <v>0</v>
      </c>
      <c r="N7" s="378">
        <v>0</v>
      </c>
      <c r="O7" s="378">
        <v>0</v>
      </c>
      <c r="P7" s="378">
        <v>0</v>
      </c>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row>
    <row r="8" spans="2:50" s="78" customFormat="1">
      <c r="B8" s="274">
        <v>2</v>
      </c>
      <c r="C8" s="137" t="s">
        <v>195</v>
      </c>
      <c r="D8" s="378">
        <v>0</v>
      </c>
      <c r="E8" s="378">
        <v>0</v>
      </c>
      <c r="F8" s="378">
        <v>0</v>
      </c>
      <c r="G8" s="378">
        <v>0</v>
      </c>
      <c r="H8" s="378">
        <v>0</v>
      </c>
      <c r="I8" s="378">
        <v>0</v>
      </c>
      <c r="J8" s="378">
        <v>0</v>
      </c>
      <c r="K8" s="378">
        <v>0</v>
      </c>
      <c r="L8" s="378">
        <v>0</v>
      </c>
      <c r="M8" s="378">
        <v>0</v>
      </c>
      <c r="N8" s="378">
        <v>0</v>
      </c>
      <c r="O8" s="378">
        <v>0</v>
      </c>
      <c r="P8" s="378">
        <v>0</v>
      </c>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row>
    <row r="9" spans="2:50" s="78" customFormat="1">
      <c r="B9" s="274">
        <v>3</v>
      </c>
      <c r="C9" s="137" t="s">
        <v>196</v>
      </c>
      <c r="D9" s="378">
        <v>0</v>
      </c>
      <c r="E9" s="378">
        <v>0</v>
      </c>
      <c r="F9" s="378">
        <v>0</v>
      </c>
      <c r="G9" s="378">
        <v>0</v>
      </c>
      <c r="H9" s="378">
        <v>0</v>
      </c>
      <c r="I9" s="378">
        <v>0</v>
      </c>
      <c r="J9" s="378">
        <v>0</v>
      </c>
      <c r="K9" s="378">
        <v>0</v>
      </c>
      <c r="L9" s="378">
        <v>0</v>
      </c>
      <c r="M9" s="378">
        <v>0</v>
      </c>
      <c r="N9" s="378">
        <v>0</v>
      </c>
      <c r="O9" s="378">
        <v>0</v>
      </c>
      <c r="P9" s="378">
        <v>0</v>
      </c>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row>
    <row r="10" spans="2:50" s="78" customFormat="1">
      <c r="B10" s="274">
        <v>4</v>
      </c>
      <c r="C10" s="137" t="s">
        <v>60</v>
      </c>
      <c r="D10" s="378">
        <v>0</v>
      </c>
      <c r="E10" s="378">
        <v>0</v>
      </c>
      <c r="F10" s="378">
        <v>0</v>
      </c>
      <c r="G10" s="378">
        <v>0</v>
      </c>
      <c r="H10" s="378">
        <v>0</v>
      </c>
      <c r="I10" s="378">
        <v>0</v>
      </c>
      <c r="J10" s="378">
        <v>0</v>
      </c>
      <c r="K10" s="378">
        <v>0</v>
      </c>
      <c r="L10" s="378">
        <v>0</v>
      </c>
      <c r="M10" s="378">
        <v>0</v>
      </c>
      <c r="N10" s="378">
        <v>0</v>
      </c>
      <c r="O10" s="378">
        <v>0</v>
      </c>
      <c r="P10" s="378">
        <v>0</v>
      </c>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row>
    <row r="11" spans="2:50" s="78" customFormat="1">
      <c r="B11" s="274">
        <v>5</v>
      </c>
      <c r="C11" s="137" t="s">
        <v>153</v>
      </c>
      <c r="D11" s="378">
        <v>0</v>
      </c>
      <c r="E11" s="378">
        <v>0</v>
      </c>
      <c r="F11" s="378">
        <v>0</v>
      </c>
      <c r="G11" s="378">
        <v>0</v>
      </c>
      <c r="H11" s="378">
        <v>0</v>
      </c>
      <c r="I11" s="378">
        <v>0</v>
      </c>
      <c r="J11" s="378">
        <v>0</v>
      </c>
      <c r="K11" s="378">
        <v>0</v>
      </c>
      <c r="L11" s="378">
        <v>0</v>
      </c>
      <c r="M11" s="378">
        <v>0</v>
      </c>
      <c r="N11" s="378">
        <v>0</v>
      </c>
      <c r="O11" s="378">
        <v>0</v>
      </c>
      <c r="P11" s="378">
        <v>0</v>
      </c>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row>
    <row r="12" spans="2:50" s="78" customFormat="1">
      <c r="B12" s="274">
        <v>6</v>
      </c>
      <c r="C12" s="137" t="s">
        <v>2</v>
      </c>
      <c r="D12" s="378">
        <v>0</v>
      </c>
      <c r="E12" s="378">
        <v>6511.9733457679104</v>
      </c>
      <c r="F12" s="378">
        <v>0</v>
      </c>
      <c r="G12" s="378">
        <v>0</v>
      </c>
      <c r="H12" s="378">
        <v>1731.566273986336</v>
      </c>
      <c r="I12" s="378">
        <v>1046.9193330000001</v>
      </c>
      <c r="J12" s="378">
        <v>0</v>
      </c>
      <c r="K12" s="378">
        <v>0</v>
      </c>
      <c r="L12" s="378">
        <v>0</v>
      </c>
      <c r="M12" s="378">
        <v>0</v>
      </c>
      <c r="N12" s="378">
        <v>0</v>
      </c>
      <c r="O12" s="378">
        <v>0</v>
      </c>
      <c r="P12" s="378">
        <f>SUM(E12:N12)</f>
        <v>9290.4589527542466</v>
      </c>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row>
    <row r="13" spans="2:50" s="78" customFormat="1">
      <c r="B13" s="274">
        <v>7</v>
      </c>
      <c r="C13" s="137" t="s">
        <v>61</v>
      </c>
      <c r="D13" s="378">
        <v>0</v>
      </c>
      <c r="E13" s="378">
        <v>0</v>
      </c>
      <c r="F13" s="378">
        <v>0</v>
      </c>
      <c r="G13" s="378">
        <v>0</v>
      </c>
      <c r="H13" s="378">
        <v>0</v>
      </c>
      <c r="I13" s="378">
        <v>0</v>
      </c>
      <c r="J13" s="378">
        <v>0</v>
      </c>
      <c r="K13" s="378">
        <v>0</v>
      </c>
      <c r="L13" s="378">
        <v>0</v>
      </c>
      <c r="M13" s="378">
        <v>0</v>
      </c>
      <c r="N13" s="378">
        <v>0</v>
      </c>
      <c r="O13" s="378">
        <v>0</v>
      </c>
      <c r="P13" s="378">
        <v>0</v>
      </c>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row>
    <row r="14" spans="2:50" s="78" customFormat="1">
      <c r="B14" s="274">
        <v>8</v>
      </c>
      <c r="C14" s="137" t="s">
        <v>0</v>
      </c>
      <c r="D14" s="378">
        <v>0</v>
      </c>
      <c r="E14" s="378">
        <v>0</v>
      </c>
      <c r="F14" s="378">
        <v>0</v>
      </c>
      <c r="G14" s="378">
        <v>0</v>
      </c>
      <c r="H14" s="378">
        <v>0</v>
      </c>
      <c r="I14" s="378">
        <v>0</v>
      </c>
      <c r="J14" s="378">
        <v>0</v>
      </c>
      <c r="K14" s="378">
        <v>0</v>
      </c>
      <c r="L14" s="378">
        <v>0</v>
      </c>
      <c r="M14" s="378">
        <v>0</v>
      </c>
      <c r="N14" s="378">
        <v>0</v>
      </c>
      <c r="O14" s="378">
        <v>0</v>
      </c>
      <c r="P14" s="378">
        <v>0</v>
      </c>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row>
    <row r="15" spans="2:50" s="78" customFormat="1">
      <c r="B15" s="274">
        <v>9</v>
      </c>
      <c r="C15" s="137" t="s">
        <v>76</v>
      </c>
      <c r="D15" s="378">
        <v>0</v>
      </c>
      <c r="E15" s="378">
        <v>0</v>
      </c>
      <c r="F15" s="378">
        <v>0</v>
      </c>
      <c r="G15" s="378">
        <v>0</v>
      </c>
      <c r="H15" s="378">
        <v>0</v>
      </c>
      <c r="I15" s="378">
        <v>0</v>
      </c>
      <c r="J15" s="378">
        <v>0</v>
      </c>
      <c r="K15" s="378">
        <v>0</v>
      </c>
      <c r="L15" s="378">
        <v>0</v>
      </c>
      <c r="M15" s="378">
        <v>0</v>
      </c>
      <c r="N15" s="378">
        <v>0</v>
      </c>
      <c r="O15" s="378">
        <v>0</v>
      </c>
      <c r="P15" s="378">
        <v>0</v>
      </c>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row>
    <row r="16" spans="2:50" s="78" customFormat="1">
      <c r="B16" s="274">
        <v>10</v>
      </c>
      <c r="C16" s="137" t="s">
        <v>65</v>
      </c>
      <c r="D16" s="378">
        <v>0</v>
      </c>
      <c r="E16" s="378">
        <v>0</v>
      </c>
      <c r="F16" s="378">
        <v>0</v>
      </c>
      <c r="G16" s="378">
        <v>0</v>
      </c>
      <c r="H16" s="378">
        <v>0</v>
      </c>
      <c r="I16" s="378">
        <v>0</v>
      </c>
      <c r="J16" s="378">
        <v>0</v>
      </c>
      <c r="K16" s="378">
        <v>0</v>
      </c>
      <c r="L16" s="378">
        <v>0</v>
      </c>
      <c r="M16" s="378">
        <v>0</v>
      </c>
      <c r="N16" s="378">
        <v>0</v>
      </c>
      <c r="O16" s="378">
        <v>0</v>
      </c>
      <c r="P16" s="378">
        <v>0</v>
      </c>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row>
    <row r="17" spans="1:50" s="78" customFormat="1">
      <c r="B17" s="274">
        <v>11</v>
      </c>
      <c r="C17" s="174" t="s">
        <v>197</v>
      </c>
      <c r="D17" s="403">
        <v>0</v>
      </c>
      <c r="E17" s="403">
        <v>6511.9733457679104</v>
      </c>
      <c r="F17" s="403">
        <v>0</v>
      </c>
      <c r="G17" s="403">
        <v>0</v>
      </c>
      <c r="H17" s="403">
        <v>1731.566273986336</v>
      </c>
      <c r="I17" s="403">
        <v>1046.9193330000001</v>
      </c>
      <c r="J17" s="403">
        <v>0</v>
      </c>
      <c r="K17" s="403">
        <v>0</v>
      </c>
      <c r="L17" s="403">
        <v>0</v>
      </c>
      <c r="M17" s="403">
        <v>0</v>
      </c>
      <c r="N17" s="403">
        <v>0</v>
      </c>
      <c r="O17" s="403">
        <v>0</v>
      </c>
      <c r="P17" s="403">
        <f>SUM(E17:N17)</f>
        <v>9290.4589527542466</v>
      </c>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row>
    <row r="18" spans="1:50" s="78" customFormat="1">
      <c r="A18" s="8"/>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row>
    <row r="19" spans="1:50" ht="12.75" customHeight="1">
      <c r="B19" s="527" t="s">
        <v>1139</v>
      </c>
    </row>
    <row r="20" spans="1:50" ht="12.6" customHeight="1"/>
    <row r="23" spans="1:50">
      <c r="D23" s="520" t="s">
        <v>1132</v>
      </c>
      <c r="E23" s="520"/>
      <c r="F23" s="520"/>
      <c r="G23" s="520"/>
    </row>
    <row r="24" spans="1:50">
      <c r="D24" s="520" t="s">
        <v>1133</v>
      </c>
      <c r="E24" s="520"/>
      <c r="F24" s="520"/>
      <c r="G24" s="520"/>
    </row>
    <row r="29" spans="1:50">
      <c r="E29" s="391"/>
    </row>
    <row r="34" ht="13.5" customHeight="1"/>
  </sheetData>
  <mergeCells count="2">
    <mergeCell ref="C4:C6"/>
    <mergeCell ref="D4:O4"/>
  </mergeCells>
  <pageMargins left="0.70866141732283472" right="0.70866141732283472" top="0.74803149606299213" bottom="0.74803149606299213" header="0.31496062992125984" footer="0.31496062992125984"/>
  <pageSetup paperSize="9" scale="81"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CE081-141F-4069-8C79-E7353979931A}">
  <sheetPr codeName="Sheet96">
    <pageSetUpPr fitToPage="1"/>
  </sheetPr>
  <dimension ref="A1:AC34"/>
  <sheetViews>
    <sheetView zoomScaleNormal="100" workbookViewId="0"/>
  </sheetViews>
  <sheetFormatPr defaultColWidth="9.140625" defaultRowHeight="15"/>
  <cols>
    <col min="1" max="1" width="4.7109375" style="8" customWidth="1"/>
    <col min="2" max="2" width="5.7109375" style="8" customWidth="1"/>
    <col min="3" max="3" width="23.7109375" style="8" customWidth="1"/>
    <col min="4" max="4" width="11.42578125" style="8" customWidth="1"/>
    <col min="5" max="5" width="16.5703125" style="8" bestFit="1" customWidth="1"/>
    <col min="6" max="6" width="11.42578125" style="8" customWidth="1"/>
    <col min="7" max="7" width="16.5703125" style="8" bestFit="1" customWidth="1"/>
    <col min="8" max="8" width="12" style="8" customWidth="1"/>
    <col min="9" max="9" width="17.85546875" style="8" customWidth="1"/>
    <col min="10" max="10" width="11.140625" style="8" customWidth="1"/>
    <col min="11" max="11" width="16.28515625" style="8" bestFit="1" customWidth="1"/>
    <col min="12" max="12" width="5" style="8" customWidth="1"/>
    <col min="13" max="13" width="3.28515625" style="8" customWidth="1"/>
    <col min="14" max="14" width="25.85546875" style="8" customWidth="1"/>
    <col min="15" max="17" width="9.28515625" style="8" bestFit="1" customWidth="1"/>
    <col min="18" max="18" width="16.5703125" style="8" bestFit="1" customWidth="1"/>
    <col min="19" max="19" width="9.28515625" style="8" bestFit="1" customWidth="1"/>
    <col min="20" max="20" width="20" style="8" customWidth="1"/>
    <col min="21" max="21" width="17.28515625" style="8" customWidth="1"/>
    <col min="22" max="22" width="17.85546875" style="8" bestFit="1" customWidth="1"/>
    <col min="23" max="23" width="4.140625" style="8" customWidth="1"/>
    <col min="24" max="24" width="3.85546875" style="8" customWidth="1"/>
    <col min="25" max="25" width="23.140625" style="8" bestFit="1" customWidth="1"/>
    <col min="26" max="33" width="11.85546875" style="8" customWidth="1"/>
    <col min="34" max="16384" width="9.140625" style="8"/>
  </cols>
  <sheetData>
    <row r="1" spans="2:29" s="78" customFormat="1">
      <c r="L1" s="8"/>
      <c r="M1" s="8"/>
      <c r="N1" s="8"/>
      <c r="O1" s="8"/>
      <c r="P1" s="8"/>
      <c r="Q1" s="8"/>
      <c r="R1" s="8"/>
      <c r="S1" s="8"/>
      <c r="T1" s="8"/>
      <c r="U1" s="8"/>
      <c r="V1" s="8"/>
      <c r="W1" s="8"/>
      <c r="X1" s="8"/>
      <c r="Y1" s="8"/>
      <c r="Z1" s="8"/>
      <c r="AA1" s="8"/>
      <c r="AB1" s="8"/>
      <c r="AC1" s="8"/>
    </row>
    <row r="2" spans="2:29" s="78" customFormat="1" ht="21">
      <c r="B2" s="69" t="s">
        <v>644</v>
      </c>
      <c r="L2" s="8"/>
      <c r="M2" s="8"/>
      <c r="N2" s="8"/>
      <c r="O2" s="8"/>
      <c r="P2" s="8"/>
      <c r="Q2" s="8"/>
      <c r="R2" s="8"/>
      <c r="S2" s="8"/>
      <c r="T2" s="8"/>
      <c r="U2" s="8"/>
      <c r="V2" s="8"/>
      <c r="W2" s="8"/>
      <c r="X2" s="8"/>
      <c r="Y2" s="8"/>
      <c r="Z2" s="8"/>
      <c r="AA2" s="8"/>
      <c r="AB2" s="8"/>
      <c r="AC2" s="8"/>
    </row>
    <row r="3" spans="2:29" s="78" customFormat="1">
      <c r="L3" s="8"/>
      <c r="M3" s="8"/>
      <c r="N3" s="8"/>
      <c r="O3" s="8"/>
      <c r="P3" s="8"/>
      <c r="Q3" s="8"/>
      <c r="R3" s="8"/>
      <c r="S3" s="8"/>
      <c r="T3" s="8"/>
      <c r="U3" s="8"/>
      <c r="V3" s="8"/>
      <c r="W3" s="8"/>
      <c r="X3" s="8"/>
      <c r="Y3" s="8"/>
      <c r="Z3" s="8"/>
      <c r="AA3" s="8"/>
      <c r="AB3" s="8"/>
      <c r="AC3" s="8"/>
    </row>
    <row r="4" spans="2:29" s="78" customFormat="1">
      <c r="B4" s="84"/>
      <c r="C4" s="275"/>
      <c r="D4" s="110" t="s">
        <v>3</v>
      </c>
      <c r="E4" s="110" t="s">
        <v>4</v>
      </c>
      <c r="F4" s="110" t="s">
        <v>5</v>
      </c>
      <c r="G4" s="110" t="s">
        <v>6</v>
      </c>
      <c r="H4" s="110" t="s">
        <v>7</v>
      </c>
      <c r="I4" s="110" t="s">
        <v>8</v>
      </c>
      <c r="J4" s="110" t="s">
        <v>9</v>
      </c>
      <c r="K4" s="110" t="s">
        <v>11</v>
      </c>
      <c r="L4" s="8"/>
      <c r="M4" s="8"/>
      <c r="N4" s="8"/>
      <c r="O4" s="8"/>
      <c r="P4" s="8"/>
      <c r="Q4" s="8"/>
      <c r="R4" s="8"/>
      <c r="S4" s="8"/>
      <c r="T4" s="8"/>
      <c r="U4" s="8"/>
      <c r="V4" s="8"/>
      <c r="W4" s="8"/>
      <c r="X4" s="8"/>
      <c r="Y4" s="8"/>
      <c r="Z4" s="8"/>
      <c r="AA4" s="8"/>
      <c r="AB4" s="8"/>
      <c r="AC4" s="8"/>
    </row>
    <row r="5" spans="2:29" s="78" customFormat="1">
      <c r="B5" s="91"/>
      <c r="C5" s="276"/>
      <c r="D5" s="591" t="s">
        <v>217</v>
      </c>
      <c r="E5" s="591"/>
      <c r="F5" s="591"/>
      <c r="G5" s="591"/>
      <c r="H5" s="635" t="s">
        <v>71</v>
      </c>
      <c r="I5" s="616"/>
      <c r="J5" s="616"/>
      <c r="K5" s="617"/>
      <c r="L5" s="8"/>
      <c r="M5" s="8"/>
      <c r="N5" s="8"/>
      <c r="O5" s="8"/>
      <c r="P5" s="8"/>
      <c r="Q5" s="8"/>
      <c r="R5" s="8"/>
      <c r="S5" s="8"/>
      <c r="T5" s="8"/>
      <c r="U5" s="8"/>
      <c r="V5" s="8"/>
      <c r="W5" s="8"/>
      <c r="X5" s="8"/>
      <c r="Y5" s="8"/>
      <c r="Z5" s="8"/>
      <c r="AA5" s="8"/>
      <c r="AB5" s="8"/>
      <c r="AC5" s="8"/>
    </row>
    <row r="6" spans="2:29" s="78" customFormat="1">
      <c r="B6" s="91"/>
      <c r="C6" s="636" t="s">
        <v>218</v>
      </c>
      <c r="D6" s="591" t="s">
        <v>72</v>
      </c>
      <c r="E6" s="591"/>
      <c r="F6" s="591" t="s">
        <v>73</v>
      </c>
      <c r="G6" s="591"/>
      <c r="H6" s="635" t="s">
        <v>72</v>
      </c>
      <c r="I6" s="617"/>
      <c r="J6" s="635" t="s">
        <v>73</v>
      </c>
      <c r="K6" s="617"/>
      <c r="L6" s="8"/>
      <c r="M6" s="8"/>
      <c r="N6" s="8"/>
      <c r="O6" s="8"/>
      <c r="P6" s="8"/>
      <c r="Q6" s="8"/>
      <c r="R6" s="8"/>
      <c r="S6" s="8"/>
      <c r="T6" s="8"/>
      <c r="U6" s="8"/>
      <c r="V6" s="8"/>
      <c r="W6" s="8"/>
      <c r="X6" s="8"/>
      <c r="Y6" s="8"/>
      <c r="Z6" s="8"/>
      <c r="AA6" s="8"/>
      <c r="AB6" s="8"/>
      <c r="AC6" s="8"/>
    </row>
    <row r="7" spans="2:29" s="78" customFormat="1">
      <c r="B7" s="91"/>
      <c r="C7" s="637"/>
      <c r="D7" s="110" t="s">
        <v>74</v>
      </c>
      <c r="E7" s="110" t="s">
        <v>75</v>
      </c>
      <c r="F7" s="110" t="s">
        <v>74</v>
      </c>
      <c r="G7" s="110" t="s">
        <v>75</v>
      </c>
      <c r="H7" s="110" t="s">
        <v>74</v>
      </c>
      <c r="I7" s="110" t="s">
        <v>75</v>
      </c>
      <c r="J7" s="110" t="s">
        <v>74</v>
      </c>
      <c r="K7" s="110" t="s">
        <v>75</v>
      </c>
      <c r="L7" s="8"/>
      <c r="M7" s="8"/>
      <c r="N7" s="8"/>
      <c r="O7" s="8"/>
      <c r="P7" s="8"/>
      <c r="Q7" s="8"/>
      <c r="R7" s="8"/>
      <c r="S7" s="8"/>
      <c r="T7" s="8"/>
      <c r="U7" s="8"/>
      <c r="V7" s="8"/>
      <c r="W7" s="8"/>
      <c r="X7" s="8"/>
      <c r="Y7" s="8"/>
      <c r="Z7" s="8"/>
      <c r="AA7" s="8"/>
      <c r="AB7" s="8"/>
      <c r="AC7" s="8"/>
    </row>
    <row r="8" spans="2:29" s="78" customFormat="1">
      <c r="B8" s="98">
        <v>1</v>
      </c>
      <c r="C8" s="58" t="s">
        <v>219</v>
      </c>
      <c r="D8" s="378">
        <v>0</v>
      </c>
      <c r="E8" s="378">
        <v>1195.2690444300001</v>
      </c>
      <c r="F8" s="378">
        <v>0</v>
      </c>
      <c r="G8" s="378">
        <v>0</v>
      </c>
      <c r="H8" s="378">
        <v>0</v>
      </c>
      <c r="I8" s="378">
        <v>3565.7389427600001</v>
      </c>
      <c r="J8" s="378">
        <v>0</v>
      </c>
      <c r="K8" s="378">
        <v>3567.1272214699998</v>
      </c>
      <c r="L8" s="8"/>
      <c r="M8" s="8"/>
      <c r="N8" s="8"/>
      <c r="O8" s="8"/>
      <c r="P8" s="8"/>
      <c r="Q8" s="8"/>
      <c r="R8" s="8"/>
      <c r="S8" s="8"/>
      <c r="T8" s="8"/>
      <c r="U8" s="8"/>
      <c r="V8" s="8"/>
      <c r="W8" s="8"/>
      <c r="X8" s="8"/>
      <c r="Y8" s="8"/>
      <c r="Z8" s="8"/>
      <c r="AA8" s="8"/>
      <c r="AB8" s="8"/>
      <c r="AC8" s="8"/>
    </row>
    <row r="9" spans="2:29" s="78" customFormat="1">
      <c r="B9" s="98">
        <v>2</v>
      </c>
      <c r="C9" s="58" t="s">
        <v>220</v>
      </c>
      <c r="D9" s="378">
        <v>0</v>
      </c>
      <c r="E9" s="378">
        <v>1914.3653517</v>
      </c>
      <c r="F9" s="378">
        <v>1751.2181422200001</v>
      </c>
      <c r="G9" s="378">
        <v>5669.8484388199995</v>
      </c>
      <c r="H9" s="378">
        <v>0</v>
      </c>
      <c r="I9" s="378">
        <v>0</v>
      </c>
      <c r="J9" s="378">
        <v>0</v>
      </c>
      <c r="K9" s="378">
        <v>0</v>
      </c>
      <c r="L9" s="8"/>
      <c r="M9" s="8"/>
      <c r="N9" s="8"/>
      <c r="O9" s="8"/>
      <c r="P9" s="8"/>
      <c r="Q9" s="8"/>
      <c r="R9" s="8"/>
      <c r="S9" s="8"/>
      <c r="T9" s="8"/>
      <c r="U9" s="8"/>
      <c r="V9" s="8"/>
      <c r="W9" s="8"/>
      <c r="X9" s="8"/>
      <c r="Y9" s="8"/>
      <c r="Z9" s="8"/>
      <c r="AA9" s="8"/>
      <c r="AB9" s="8"/>
      <c r="AC9" s="8"/>
    </row>
    <row r="10" spans="2:29" s="78" customFormat="1">
      <c r="B10" s="98">
        <v>3</v>
      </c>
      <c r="C10" s="58" t="s">
        <v>221</v>
      </c>
      <c r="D10" s="378">
        <v>0</v>
      </c>
      <c r="E10" s="378">
        <v>0</v>
      </c>
      <c r="F10" s="378">
        <v>0</v>
      </c>
      <c r="G10" s="378">
        <v>0</v>
      </c>
      <c r="H10" s="378">
        <v>0</v>
      </c>
      <c r="I10" s="378">
        <v>0</v>
      </c>
      <c r="J10" s="378">
        <v>0</v>
      </c>
      <c r="K10" s="378">
        <v>0</v>
      </c>
      <c r="L10" s="8"/>
      <c r="M10" s="8"/>
      <c r="N10" s="8"/>
      <c r="O10" s="8"/>
      <c r="P10" s="8"/>
      <c r="Q10" s="8"/>
      <c r="R10" s="8"/>
      <c r="S10" s="8"/>
      <c r="T10" s="8"/>
      <c r="U10" s="8"/>
      <c r="V10" s="8"/>
      <c r="W10" s="8"/>
      <c r="X10" s="8"/>
      <c r="Y10" s="8"/>
      <c r="Z10" s="8"/>
      <c r="AA10" s="8"/>
      <c r="AB10" s="8"/>
      <c r="AC10" s="8"/>
    </row>
    <row r="11" spans="2:29" s="78" customFormat="1">
      <c r="B11" s="98">
        <v>4</v>
      </c>
      <c r="C11" s="58" t="s">
        <v>222</v>
      </c>
      <c r="D11" s="378">
        <v>0</v>
      </c>
      <c r="E11" s="378">
        <v>0</v>
      </c>
      <c r="F11" s="378">
        <v>0</v>
      </c>
      <c r="G11" s="378">
        <v>0</v>
      </c>
      <c r="H11" s="378">
        <v>0</v>
      </c>
      <c r="I11" s="378">
        <v>0</v>
      </c>
      <c r="J11" s="378">
        <v>0</v>
      </c>
      <c r="K11" s="378">
        <v>0</v>
      </c>
      <c r="L11" s="8"/>
      <c r="M11" s="8"/>
      <c r="N11" s="8"/>
      <c r="O11" s="8"/>
      <c r="P11" s="8"/>
      <c r="Q11" s="8"/>
      <c r="R11" s="8"/>
      <c r="S11" s="8"/>
      <c r="T11" s="8"/>
      <c r="U11" s="8"/>
      <c r="V11" s="8"/>
      <c r="W11" s="8"/>
      <c r="X11" s="8"/>
      <c r="Y11" s="8"/>
      <c r="Z11" s="8"/>
      <c r="AA11" s="8"/>
      <c r="AB11" s="8"/>
      <c r="AC11" s="8"/>
    </row>
    <row r="12" spans="2:29" s="78" customFormat="1">
      <c r="B12" s="98">
        <v>5</v>
      </c>
      <c r="C12" s="58" t="s">
        <v>223</v>
      </c>
      <c r="D12" s="378">
        <v>0</v>
      </c>
      <c r="E12" s="378">
        <v>0</v>
      </c>
      <c r="F12" s="378">
        <v>0</v>
      </c>
      <c r="G12" s="378">
        <v>0</v>
      </c>
      <c r="H12" s="378">
        <v>0</v>
      </c>
      <c r="I12" s="378">
        <v>0</v>
      </c>
      <c r="J12" s="378">
        <v>0</v>
      </c>
      <c r="K12" s="378">
        <v>0</v>
      </c>
      <c r="L12" s="8"/>
      <c r="M12" s="8"/>
      <c r="N12" s="8"/>
      <c r="O12" s="8"/>
      <c r="P12" s="8"/>
      <c r="Q12" s="8"/>
      <c r="R12" s="8"/>
      <c r="S12" s="8"/>
      <c r="T12" s="8"/>
      <c r="U12" s="8"/>
      <c r="V12" s="8"/>
      <c r="W12" s="8"/>
      <c r="X12" s="8"/>
      <c r="Y12" s="8"/>
      <c r="Z12" s="8"/>
      <c r="AA12" s="8"/>
      <c r="AB12" s="8"/>
      <c r="AC12" s="8"/>
    </row>
    <row r="13" spans="2:29" s="78" customFormat="1">
      <c r="B13" s="98">
        <v>6</v>
      </c>
      <c r="C13" s="58" t="s">
        <v>224</v>
      </c>
      <c r="D13" s="378">
        <v>0</v>
      </c>
      <c r="E13" s="378">
        <v>0</v>
      </c>
      <c r="F13" s="378">
        <v>2338.9116477028197</v>
      </c>
      <c r="G13" s="378">
        <v>0</v>
      </c>
      <c r="H13" s="378">
        <v>0</v>
      </c>
      <c r="I13" s="378">
        <v>3389.3690120581196</v>
      </c>
      <c r="J13" s="378">
        <v>0</v>
      </c>
      <c r="K13" s="378">
        <v>3386.3500866752302</v>
      </c>
      <c r="L13" s="8"/>
      <c r="M13" s="8"/>
      <c r="N13" s="8"/>
      <c r="O13" s="8"/>
      <c r="P13" s="8"/>
      <c r="Q13" s="8"/>
      <c r="R13" s="8"/>
      <c r="S13" s="8"/>
      <c r="T13" s="8"/>
      <c r="U13" s="8"/>
      <c r="V13" s="8"/>
      <c r="W13" s="8"/>
      <c r="X13" s="8"/>
      <c r="Y13" s="8"/>
      <c r="Z13" s="8"/>
      <c r="AA13" s="8"/>
      <c r="AB13" s="8"/>
      <c r="AC13" s="8"/>
    </row>
    <row r="14" spans="2:29" s="78" customFormat="1">
      <c r="B14" s="98">
        <v>7</v>
      </c>
      <c r="C14" s="58" t="s">
        <v>225</v>
      </c>
      <c r="D14" s="378">
        <v>0</v>
      </c>
      <c r="E14" s="378">
        <v>0</v>
      </c>
      <c r="F14" s="378">
        <v>0</v>
      </c>
      <c r="G14" s="378">
        <v>0</v>
      </c>
      <c r="H14" s="378">
        <v>0</v>
      </c>
      <c r="I14" s="378">
        <v>0</v>
      </c>
      <c r="J14" s="378">
        <v>0</v>
      </c>
      <c r="K14" s="378">
        <v>0</v>
      </c>
      <c r="L14" s="8"/>
      <c r="M14" s="8"/>
      <c r="N14" s="8"/>
      <c r="O14" s="8"/>
      <c r="P14" s="8"/>
      <c r="Q14" s="8"/>
      <c r="R14" s="8"/>
      <c r="S14" s="8"/>
      <c r="T14" s="8"/>
      <c r="U14" s="8"/>
      <c r="V14" s="8"/>
      <c r="W14" s="8"/>
      <c r="X14" s="8"/>
      <c r="Y14" s="8"/>
      <c r="Z14" s="8"/>
      <c r="AA14" s="8"/>
      <c r="AB14" s="8"/>
      <c r="AC14" s="8"/>
    </row>
    <row r="15" spans="2:29" s="78" customFormat="1">
      <c r="B15" s="98">
        <v>8</v>
      </c>
      <c r="C15" s="58" t="s">
        <v>226</v>
      </c>
      <c r="D15" s="378">
        <v>0</v>
      </c>
      <c r="E15" s="378">
        <v>0</v>
      </c>
      <c r="F15" s="378">
        <v>0</v>
      </c>
      <c r="G15" s="378">
        <v>0</v>
      </c>
      <c r="H15" s="378">
        <v>0</v>
      </c>
      <c r="I15" s="378">
        <v>0</v>
      </c>
      <c r="J15" s="378">
        <v>0</v>
      </c>
      <c r="K15" s="378">
        <v>0</v>
      </c>
      <c r="L15" s="8"/>
      <c r="M15" s="8"/>
      <c r="N15" s="8"/>
      <c r="O15" s="8"/>
      <c r="P15" s="8"/>
      <c r="Q15" s="8"/>
      <c r="R15" s="8"/>
      <c r="S15" s="8"/>
      <c r="T15" s="8"/>
      <c r="U15" s="8"/>
      <c r="V15" s="8"/>
      <c r="W15" s="8"/>
      <c r="X15" s="8"/>
      <c r="Y15" s="8"/>
      <c r="Z15" s="8"/>
      <c r="AA15" s="8"/>
      <c r="AB15" s="8"/>
      <c r="AC15" s="8"/>
    </row>
    <row r="16" spans="2:29" s="164" customFormat="1">
      <c r="B16" s="269">
        <v>9</v>
      </c>
      <c r="C16" s="165" t="s">
        <v>1</v>
      </c>
      <c r="D16" s="403">
        <v>0</v>
      </c>
      <c r="E16" s="403">
        <v>3109.6343961299999</v>
      </c>
      <c r="F16" s="403">
        <v>4090.1297899228202</v>
      </c>
      <c r="G16" s="403">
        <v>5669.8484388199995</v>
      </c>
      <c r="H16" s="403">
        <v>0</v>
      </c>
      <c r="I16" s="403">
        <v>6955.1079548181197</v>
      </c>
      <c r="J16" s="403">
        <v>0</v>
      </c>
      <c r="K16" s="403">
        <v>6953.4773081452304</v>
      </c>
      <c r="L16" s="40"/>
      <c r="M16" s="40"/>
      <c r="N16" s="40"/>
      <c r="O16" s="40"/>
      <c r="P16" s="40"/>
      <c r="Q16" s="40"/>
      <c r="R16" s="40"/>
      <c r="S16" s="40"/>
      <c r="T16" s="40"/>
      <c r="U16" s="40"/>
      <c r="V16" s="40"/>
      <c r="W16" s="40"/>
      <c r="X16" s="40"/>
      <c r="Y16" s="40"/>
      <c r="Z16" s="40"/>
      <c r="AA16" s="40"/>
      <c r="AB16" s="40"/>
      <c r="AC16" s="40"/>
    </row>
    <row r="17" spans="1:29" s="78" customFormat="1">
      <c r="A17" s="8"/>
      <c r="B17" s="8"/>
      <c r="C17" s="8"/>
      <c r="D17" s="8"/>
      <c r="E17" s="8"/>
      <c r="F17" s="8"/>
      <c r="G17" s="8"/>
      <c r="H17" s="8"/>
      <c r="I17" s="8"/>
      <c r="J17" s="8"/>
      <c r="K17" s="8"/>
      <c r="L17" s="8"/>
      <c r="M17" s="8"/>
      <c r="N17" s="8"/>
      <c r="O17" s="8"/>
      <c r="P17" s="8"/>
      <c r="Q17" s="8"/>
      <c r="R17" s="8"/>
      <c r="S17" s="8"/>
      <c r="T17" s="8"/>
      <c r="U17" s="8"/>
      <c r="V17" s="8"/>
      <c r="W17" s="8"/>
      <c r="X17" s="8"/>
      <c r="Y17" s="8"/>
      <c r="Z17" s="8"/>
      <c r="AA17" s="8"/>
      <c r="AB17" s="8"/>
      <c r="AC17" s="8"/>
    </row>
    <row r="18" spans="1:29">
      <c r="B18" s="4" t="s">
        <v>1088</v>
      </c>
    </row>
    <row r="19" spans="1:29" ht="12.75" customHeight="1"/>
    <row r="20" spans="1:29" ht="15" customHeight="1"/>
    <row r="24" spans="1:29">
      <c r="G24" s="391"/>
    </row>
    <row r="33" ht="12.75" customHeight="1"/>
    <row r="34" ht="15" customHeight="1"/>
  </sheetData>
  <mergeCells count="7">
    <mergeCell ref="D5:G5"/>
    <mergeCell ref="H5:K5"/>
    <mergeCell ref="C6:C7"/>
    <mergeCell ref="D6:E6"/>
    <mergeCell ref="F6:G6"/>
    <mergeCell ref="H6:I6"/>
    <mergeCell ref="J6:K6"/>
  </mergeCells>
  <pageMargins left="0.70866141732283472" right="0.70866141732283472" top="0.74803149606299213" bottom="0.74803149606299213" header="0.31496062992125984" footer="0.31496062992125984"/>
  <pageSetup paperSize="9" scale="9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5F0C6-1F16-41D9-B4F9-F94DBF0B86CA}">
  <sheetPr codeName="Sheet58">
    <pageSetUpPr fitToPage="1"/>
  </sheetPr>
  <dimension ref="A1:I75"/>
  <sheetViews>
    <sheetView showGridLines="0" zoomScaleNormal="100" workbookViewId="0"/>
  </sheetViews>
  <sheetFormatPr defaultColWidth="9.140625" defaultRowHeight="15"/>
  <cols>
    <col min="1" max="1" width="6.140625" style="113" customWidth="1"/>
    <col min="2" max="2" width="9.140625" style="113"/>
    <col min="3" max="3" width="86.7109375" style="113" customWidth="1"/>
    <col min="4" max="4" width="16.28515625" style="113" customWidth="1"/>
    <col min="5" max="5" width="18.7109375" style="113" customWidth="1"/>
    <col min="6" max="6" width="9.140625" style="113"/>
    <col min="7" max="7" width="12.85546875" style="113" bestFit="1" customWidth="1"/>
    <col min="8" max="16384" width="9.140625" style="113"/>
  </cols>
  <sheetData>
    <row r="1" spans="2:9">
      <c r="F1" s="8"/>
      <c r="G1" s="8"/>
      <c r="H1" s="8"/>
      <c r="I1" s="8"/>
    </row>
    <row r="2" spans="2:9" ht="21">
      <c r="B2" s="161" t="s">
        <v>645</v>
      </c>
      <c r="F2" s="8"/>
      <c r="G2" s="8"/>
      <c r="H2" s="8"/>
      <c r="I2" s="8"/>
    </row>
    <row r="3" spans="2:9" ht="20.100000000000001" customHeight="1">
      <c r="B3" s="175"/>
      <c r="C3" s="176"/>
      <c r="D3" s="175"/>
      <c r="E3" s="175"/>
      <c r="F3" s="8"/>
      <c r="G3" s="8"/>
      <c r="H3" s="8"/>
      <c r="I3" s="8"/>
    </row>
    <row r="4" spans="2:9" ht="20.100000000000001" customHeight="1">
      <c r="B4" s="162"/>
      <c r="C4" s="182"/>
      <c r="D4" s="114" t="s">
        <v>3</v>
      </c>
      <c r="E4" s="114" t="s">
        <v>4</v>
      </c>
      <c r="F4" s="8"/>
      <c r="G4" s="8"/>
      <c r="H4" s="8"/>
      <c r="I4" s="8"/>
    </row>
    <row r="5" spans="2:9" ht="30" customHeight="1">
      <c r="B5" s="163"/>
      <c r="C5" s="183"/>
      <c r="D5" s="114" t="s">
        <v>619</v>
      </c>
      <c r="E5" s="114" t="s">
        <v>203</v>
      </c>
      <c r="F5" s="8"/>
      <c r="G5" s="8"/>
      <c r="H5" s="8"/>
      <c r="I5" s="8"/>
    </row>
    <row r="6" spans="2:9" ht="20.100000000000001" customHeight="1">
      <c r="B6" s="180">
        <v>1</v>
      </c>
      <c r="C6" s="177" t="s">
        <v>618</v>
      </c>
      <c r="D6" s="475"/>
      <c r="E6" s="378">
        <v>130.23946691535801</v>
      </c>
      <c r="F6" s="8"/>
      <c r="G6" s="8"/>
      <c r="H6" s="8"/>
      <c r="I6" s="8"/>
    </row>
    <row r="7" spans="2:9" ht="29.25" customHeight="1">
      <c r="B7" s="181">
        <v>2</v>
      </c>
      <c r="C7" s="178" t="s">
        <v>617</v>
      </c>
      <c r="D7" s="378">
        <v>2488.3410185543898</v>
      </c>
      <c r="E7" s="378">
        <v>49.766820371087697</v>
      </c>
      <c r="F7" s="8"/>
      <c r="G7" s="8"/>
      <c r="H7" s="8"/>
      <c r="I7" s="8"/>
    </row>
    <row r="8" spans="2:9" ht="20.100000000000001" customHeight="1">
      <c r="B8" s="181">
        <v>3</v>
      </c>
      <c r="C8" s="178" t="s">
        <v>614</v>
      </c>
      <c r="D8" s="378">
        <v>2488.3410185543898</v>
      </c>
      <c r="E8" s="378">
        <v>49.766820371087697</v>
      </c>
      <c r="F8" s="8"/>
      <c r="G8" s="8"/>
      <c r="H8" s="8"/>
      <c r="I8" s="8"/>
    </row>
    <row r="9" spans="2:9" ht="20.100000000000001" customHeight="1">
      <c r="B9" s="181">
        <v>4</v>
      </c>
      <c r="C9" s="178" t="s">
        <v>613</v>
      </c>
      <c r="D9" s="378">
        <v>0</v>
      </c>
      <c r="E9" s="378">
        <v>0</v>
      </c>
      <c r="F9" s="8"/>
      <c r="G9" s="391"/>
      <c r="H9" s="8"/>
      <c r="I9" s="8"/>
    </row>
    <row r="10" spans="2:9" ht="20.100000000000001" customHeight="1">
      <c r="B10" s="181">
        <v>5</v>
      </c>
      <c r="C10" s="178" t="s">
        <v>612</v>
      </c>
      <c r="D10" s="378">
        <v>0</v>
      </c>
      <c r="E10" s="378">
        <v>0</v>
      </c>
      <c r="F10" s="8"/>
      <c r="G10" s="8"/>
      <c r="H10" s="8"/>
      <c r="I10" s="8"/>
    </row>
    <row r="11" spans="2:9" ht="20.100000000000001" customHeight="1">
      <c r="B11" s="181">
        <v>6</v>
      </c>
      <c r="C11" s="178" t="s">
        <v>611</v>
      </c>
      <c r="D11" s="378">
        <v>0</v>
      </c>
      <c r="E11" s="378">
        <v>0</v>
      </c>
      <c r="F11" s="8"/>
      <c r="G11" s="8"/>
      <c r="H11" s="8"/>
      <c r="I11" s="8"/>
    </row>
    <row r="12" spans="2:9" ht="20.100000000000001" customHeight="1">
      <c r="B12" s="181">
        <v>7</v>
      </c>
      <c r="C12" s="178" t="s">
        <v>610</v>
      </c>
      <c r="D12" s="378">
        <v>0</v>
      </c>
      <c r="E12" s="475"/>
      <c r="F12" s="8"/>
      <c r="G12" s="8"/>
      <c r="H12" s="8"/>
      <c r="I12" s="8"/>
    </row>
    <row r="13" spans="2:9" ht="20.100000000000001" customHeight="1">
      <c r="B13" s="181">
        <v>8</v>
      </c>
      <c r="C13" s="178" t="s">
        <v>609</v>
      </c>
      <c r="D13" s="378">
        <v>4023.6323272135201</v>
      </c>
      <c r="E13" s="378">
        <v>80.47264654427039</v>
      </c>
      <c r="F13" s="8"/>
      <c r="G13" s="8"/>
      <c r="H13" s="8"/>
      <c r="I13" s="8"/>
    </row>
    <row r="14" spans="2:9" ht="20.100000000000001" customHeight="1">
      <c r="B14" s="181">
        <v>9</v>
      </c>
      <c r="C14" s="178" t="s">
        <v>608</v>
      </c>
      <c r="D14" s="378">
        <v>0</v>
      </c>
      <c r="E14" s="378">
        <v>0</v>
      </c>
      <c r="F14" s="8"/>
      <c r="G14" s="8"/>
      <c r="H14" s="8"/>
      <c r="I14" s="8"/>
    </row>
    <row r="15" spans="2:9" ht="20.100000000000001" customHeight="1">
      <c r="B15" s="181">
        <v>10</v>
      </c>
      <c r="C15" s="178" t="s">
        <v>607</v>
      </c>
      <c r="D15" s="378">
        <v>0</v>
      </c>
      <c r="E15" s="378">
        <v>0</v>
      </c>
      <c r="F15" s="8"/>
      <c r="G15" s="8"/>
      <c r="H15" s="8"/>
      <c r="I15" s="8"/>
    </row>
    <row r="16" spans="2:9" ht="20.100000000000001" customHeight="1">
      <c r="B16" s="180">
        <v>11</v>
      </c>
      <c r="C16" s="179" t="s">
        <v>616</v>
      </c>
      <c r="D16" s="475"/>
      <c r="E16" s="378">
        <v>0</v>
      </c>
      <c r="F16" s="8"/>
      <c r="G16" s="8"/>
      <c r="H16" s="8"/>
      <c r="I16" s="8"/>
    </row>
    <row r="17" spans="1:9" ht="32.25" customHeight="1">
      <c r="B17" s="181">
        <v>12</v>
      </c>
      <c r="C17" s="178" t="s">
        <v>615</v>
      </c>
      <c r="D17" s="378">
        <v>0</v>
      </c>
      <c r="E17" s="378">
        <v>0</v>
      </c>
      <c r="F17" s="8"/>
      <c r="G17" s="8"/>
      <c r="H17" s="8"/>
      <c r="I17" s="8"/>
    </row>
    <row r="18" spans="1:9" ht="20.100000000000001" customHeight="1">
      <c r="B18" s="181">
        <v>13</v>
      </c>
      <c r="C18" s="178" t="s">
        <v>614</v>
      </c>
      <c r="D18" s="378">
        <v>0</v>
      </c>
      <c r="E18" s="378">
        <v>0</v>
      </c>
      <c r="F18" s="8"/>
      <c r="G18" s="8"/>
      <c r="H18" s="8"/>
      <c r="I18" s="8"/>
    </row>
    <row r="19" spans="1:9" ht="20.100000000000001" customHeight="1">
      <c r="B19" s="181">
        <v>14</v>
      </c>
      <c r="C19" s="178" t="s">
        <v>613</v>
      </c>
      <c r="D19" s="378">
        <v>0</v>
      </c>
      <c r="E19" s="378">
        <v>0</v>
      </c>
      <c r="F19" s="8"/>
      <c r="G19" s="8"/>
      <c r="H19" s="8"/>
      <c r="I19" s="8"/>
    </row>
    <row r="20" spans="1:9" ht="20.100000000000001" customHeight="1">
      <c r="B20" s="181">
        <v>15</v>
      </c>
      <c r="C20" s="178" t="s">
        <v>612</v>
      </c>
      <c r="D20" s="378">
        <v>0</v>
      </c>
      <c r="E20" s="378">
        <v>0</v>
      </c>
      <c r="F20" s="8"/>
      <c r="G20" s="8"/>
      <c r="H20" s="8"/>
      <c r="I20" s="8"/>
    </row>
    <row r="21" spans="1:9" ht="20.100000000000001" customHeight="1">
      <c r="B21" s="181">
        <v>16</v>
      </c>
      <c r="C21" s="178" t="s">
        <v>611</v>
      </c>
      <c r="D21" s="378">
        <v>0</v>
      </c>
      <c r="E21" s="378">
        <v>0</v>
      </c>
      <c r="F21" s="8"/>
      <c r="G21" s="8"/>
      <c r="H21" s="8"/>
      <c r="I21" s="8"/>
    </row>
    <row r="22" spans="1:9" ht="20.100000000000001" customHeight="1">
      <c r="B22" s="181">
        <v>17</v>
      </c>
      <c r="C22" s="178" t="s">
        <v>610</v>
      </c>
      <c r="D22" s="378">
        <v>0</v>
      </c>
      <c r="E22" s="475"/>
      <c r="F22" s="8"/>
      <c r="G22" s="8"/>
      <c r="H22" s="8"/>
      <c r="I22" s="8"/>
    </row>
    <row r="23" spans="1:9" ht="20.100000000000001" customHeight="1">
      <c r="B23" s="181">
        <v>18</v>
      </c>
      <c r="C23" s="178" t="s">
        <v>609</v>
      </c>
      <c r="D23" s="378">
        <v>0</v>
      </c>
      <c r="E23" s="378">
        <v>0</v>
      </c>
      <c r="F23" s="8"/>
      <c r="G23" s="8"/>
      <c r="H23" s="8"/>
      <c r="I23" s="8"/>
    </row>
    <row r="24" spans="1:9" ht="20.100000000000001" customHeight="1">
      <c r="B24" s="181">
        <v>19</v>
      </c>
      <c r="C24" s="178" t="s">
        <v>608</v>
      </c>
      <c r="D24" s="378">
        <v>0</v>
      </c>
      <c r="E24" s="378">
        <v>0</v>
      </c>
      <c r="F24" s="8"/>
      <c r="G24" s="8"/>
      <c r="H24" s="8"/>
      <c r="I24" s="8"/>
    </row>
    <row r="25" spans="1:9" ht="20.100000000000001" customHeight="1">
      <c r="B25" s="181">
        <v>20</v>
      </c>
      <c r="C25" s="178" t="s">
        <v>607</v>
      </c>
      <c r="D25" s="378">
        <v>0</v>
      </c>
      <c r="E25" s="378">
        <v>0</v>
      </c>
      <c r="F25" s="8"/>
      <c r="G25" s="8"/>
      <c r="H25" s="8"/>
      <c r="I25" s="8"/>
    </row>
    <row r="26" spans="1:9">
      <c r="A26" s="8"/>
      <c r="B26" s="8"/>
      <c r="C26" s="8"/>
      <c r="D26" s="8"/>
      <c r="E26" s="8"/>
      <c r="F26" s="8"/>
      <c r="G26" s="8"/>
      <c r="H26" s="8"/>
      <c r="I26" s="8"/>
    </row>
    <row r="27" spans="1:9">
      <c r="A27" s="8"/>
      <c r="B27" s="638" t="s">
        <v>1071</v>
      </c>
      <c r="C27" s="638"/>
      <c r="D27" s="638"/>
      <c r="E27" s="638"/>
      <c r="F27" s="8"/>
      <c r="G27" s="8"/>
      <c r="H27" s="8"/>
      <c r="I27" s="8"/>
    </row>
    <row r="28" spans="1:9">
      <c r="A28" s="8"/>
      <c r="B28" s="638"/>
      <c r="C28" s="638"/>
      <c r="D28" s="638"/>
      <c r="E28" s="638"/>
      <c r="F28" s="8"/>
      <c r="G28" s="8"/>
      <c r="H28" s="8"/>
      <c r="I28" s="8"/>
    </row>
    <row r="29" spans="1:9">
      <c r="A29" s="8"/>
      <c r="B29" s="8"/>
      <c r="C29" s="8"/>
      <c r="D29" s="8"/>
      <c r="E29" s="8"/>
      <c r="F29" s="8"/>
      <c r="G29" s="8"/>
      <c r="H29" s="8"/>
      <c r="I29" s="8"/>
    </row>
    <row r="30" spans="1:9">
      <c r="A30" s="8"/>
      <c r="B30" s="8"/>
      <c r="C30" s="8"/>
      <c r="D30" s="8"/>
      <c r="E30" s="8"/>
      <c r="F30" s="8"/>
      <c r="G30" s="8"/>
      <c r="H30" s="8"/>
      <c r="I30" s="8"/>
    </row>
    <row r="31" spans="1:9">
      <c r="A31" s="8"/>
      <c r="B31" s="8"/>
      <c r="C31" s="8"/>
      <c r="D31" s="8"/>
      <c r="E31" s="8"/>
      <c r="F31" s="8"/>
      <c r="G31" s="8"/>
      <c r="H31" s="8"/>
      <c r="I31" s="8"/>
    </row>
    <row r="32" spans="1:9">
      <c r="A32" s="8"/>
      <c r="B32" s="8"/>
      <c r="C32" s="8"/>
      <c r="D32" s="8"/>
      <c r="E32" s="8"/>
      <c r="F32" s="8"/>
      <c r="G32" s="8"/>
      <c r="H32" s="8"/>
      <c r="I32" s="8"/>
    </row>
    <row r="33" spans="1:9">
      <c r="A33" s="8"/>
      <c r="B33" s="8"/>
      <c r="C33" s="8"/>
      <c r="D33" s="8"/>
      <c r="E33" s="8"/>
      <c r="F33" s="8"/>
      <c r="G33" s="8"/>
      <c r="H33" s="8"/>
      <c r="I33" s="8"/>
    </row>
    <row r="34" spans="1:9">
      <c r="A34" s="8"/>
      <c r="B34" s="8"/>
      <c r="C34" s="8"/>
      <c r="D34" s="8"/>
      <c r="E34" s="8"/>
      <c r="F34" s="8"/>
      <c r="G34" s="8"/>
      <c r="H34" s="8"/>
      <c r="I34" s="8"/>
    </row>
    <row r="35" spans="1:9">
      <c r="A35" s="8"/>
      <c r="B35" s="8"/>
      <c r="C35" s="8"/>
      <c r="D35" s="8"/>
      <c r="E35" s="8"/>
      <c r="F35" s="8"/>
      <c r="G35" s="8"/>
      <c r="H35" s="8"/>
      <c r="I35" s="8"/>
    </row>
    <row r="36" spans="1:9">
      <c r="A36" s="8"/>
      <c r="B36" s="8"/>
      <c r="C36" s="8"/>
      <c r="D36" s="8"/>
      <c r="E36" s="8"/>
      <c r="F36" s="8"/>
      <c r="G36" s="8"/>
      <c r="H36" s="8"/>
      <c r="I36" s="8"/>
    </row>
    <row r="37" spans="1:9">
      <c r="A37" s="8"/>
      <c r="B37" s="8"/>
      <c r="C37" s="8"/>
      <c r="D37" s="8"/>
      <c r="E37" s="8"/>
      <c r="F37" s="8"/>
      <c r="G37" s="8"/>
      <c r="H37" s="8"/>
      <c r="I37" s="8"/>
    </row>
    <row r="38" spans="1:9">
      <c r="A38" s="8"/>
      <c r="B38" s="8"/>
      <c r="C38" s="8"/>
      <c r="D38" s="8"/>
      <c r="E38" s="8"/>
      <c r="F38" s="8"/>
      <c r="G38" s="8"/>
      <c r="H38" s="8"/>
      <c r="I38" s="8"/>
    </row>
    <row r="39" spans="1:9">
      <c r="A39" s="8"/>
      <c r="B39" s="8"/>
      <c r="C39" s="8"/>
      <c r="D39" s="8"/>
      <c r="E39" s="8"/>
      <c r="F39" s="8"/>
      <c r="G39" s="8"/>
      <c r="H39" s="8"/>
      <c r="I39" s="8"/>
    </row>
    <row r="40" spans="1:9">
      <c r="A40" s="8"/>
      <c r="B40" s="8"/>
      <c r="C40" s="8"/>
      <c r="D40" s="8"/>
      <c r="E40" s="8"/>
      <c r="F40" s="8"/>
      <c r="G40" s="8"/>
      <c r="H40" s="8"/>
      <c r="I40" s="8"/>
    </row>
    <row r="41" spans="1:9">
      <c r="A41" s="8"/>
      <c r="B41" s="8"/>
      <c r="C41" s="8"/>
      <c r="D41" s="8"/>
      <c r="E41" s="8"/>
      <c r="F41" s="8"/>
      <c r="G41" s="8"/>
      <c r="H41" s="8"/>
      <c r="I41" s="8"/>
    </row>
    <row r="42" spans="1:9">
      <c r="A42" s="8"/>
      <c r="B42" s="8"/>
      <c r="C42" s="8"/>
      <c r="D42" s="8"/>
      <c r="E42" s="8"/>
      <c r="F42" s="8"/>
      <c r="G42" s="8"/>
      <c r="H42" s="8"/>
      <c r="I42" s="8"/>
    </row>
    <row r="43" spans="1:9">
      <c r="A43" s="8"/>
      <c r="B43" s="8"/>
      <c r="C43" s="8"/>
      <c r="D43" s="8"/>
      <c r="E43" s="8"/>
      <c r="F43" s="8"/>
      <c r="G43" s="8"/>
      <c r="H43" s="8"/>
      <c r="I43" s="8"/>
    </row>
    <row r="44" spans="1:9">
      <c r="A44" s="8"/>
      <c r="B44" s="8"/>
      <c r="C44" s="8"/>
      <c r="D44" s="8"/>
      <c r="E44" s="8"/>
      <c r="F44" s="8"/>
      <c r="G44" s="8"/>
      <c r="H44" s="8"/>
      <c r="I44" s="8"/>
    </row>
    <row r="45" spans="1:9">
      <c r="A45" s="8"/>
      <c r="B45" s="8"/>
      <c r="C45" s="8"/>
      <c r="D45" s="8"/>
      <c r="E45" s="8"/>
      <c r="F45" s="8"/>
      <c r="G45" s="8"/>
      <c r="H45" s="8"/>
      <c r="I45" s="8"/>
    </row>
    <row r="46" spans="1:9">
      <c r="A46" s="8"/>
      <c r="B46" s="8"/>
      <c r="C46" s="8"/>
      <c r="D46" s="8"/>
      <c r="E46" s="8"/>
      <c r="F46" s="8"/>
      <c r="G46" s="8"/>
      <c r="H46" s="8"/>
      <c r="I46" s="8"/>
    </row>
    <row r="47" spans="1:9">
      <c r="A47" s="8"/>
      <c r="B47" s="8"/>
      <c r="C47" s="8"/>
      <c r="D47" s="8"/>
      <c r="E47" s="8"/>
      <c r="F47" s="8"/>
      <c r="G47" s="8"/>
      <c r="H47" s="8"/>
      <c r="I47" s="8"/>
    </row>
    <row r="48" spans="1:9">
      <c r="A48" s="8"/>
      <c r="B48" s="8"/>
      <c r="C48" s="8"/>
      <c r="D48" s="8"/>
      <c r="E48" s="8"/>
      <c r="F48" s="8"/>
      <c r="G48" s="8"/>
      <c r="H48" s="8"/>
      <c r="I48" s="8"/>
    </row>
    <row r="49" spans="1:9">
      <c r="A49" s="8"/>
      <c r="B49" s="8"/>
      <c r="C49" s="8"/>
      <c r="D49" s="8"/>
      <c r="E49" s="8"/>
      <c r="F49" s="8"/>
      <c r="G49" s="8"/>
      <c r="H49" s="8"/>
      <c r="I49" s="8"/>
    </row>
    <row r="50" spans="1:9">
      <c r="A50" s="8"/>
      <c r="B50" s="8"/>
      <c r="C50" s="8"/>
      <c r="D50" s="8"/>
      <c r="E50" s="8"/>
      <c r="F50" s="8"/>
      <c r="G50" s="8"/>
      <c r="H50" s="8"/>
      <c r="I50" s="8"/>
    </row>
    <row r="51" spans="1:9">
      <c r="A51" s="8"/>
      <c r="B51" s="8"/>
      <c r="C51" s="8"/>
      <c r="D51" s="8"/>
      <c r="E51" s="8"/>
      <c r="F51" s="8"/>
      <c r="G51" s="8"/>
      <c r="H51" s="8"/>
      <c r="I51" s="8"/>
    </row>
    <row r="52" spans="1:9">
      <c r="A52" s="8"/>
      <c r="B52" s="8"/>
      <c r="C52" s="8"/>
      <c r="D52" s="8"/>
      <c r="E52" s="8"/>
      <c r="F52" s="8"/>
      <c r="G52" s="8"/>
      <c r="H52" s="8"/>
      <c r="I52" s="8"/>
    </row>
    <row r="53" spans="1:9">
      <c r="A53" s="8"/>
      <c r="B53" s="8"/>
      <c r="C53" s="8"/>
      <c r="D53" s="8"/>
      <c r="E53" s="8"/>
      <c r="F53" s="8"/>
      <c r="G53" s="8"/>
      <c r="H53" s="8"/>
      <c r="I53" s="8"/>
    </row>
    <row r="54" spans="1:9">
      <c r="A54" s="8"/>
      <c r="B54" s="8"/>
      <c r="C54" s="8"/>
      <c r="D54" s="8"/>
      <c r="E54" s="8"/>
      <c r="F54" s="8"/>
      <c r="G54" s="8"/>
      <c r="H54" s="8"/>
      <c r="I54" s="8"/>
    </row>
    <row r="55" spans="1:9">
      <c r="A55" s="8"/>
      <c r="B55" s="8"/>
      <c r="C55" s="8"/>
      <c r="D55" s="8"/>
      <c r="E55" s="8"/>
      <c r="F55" s="8"/>
      <c r="G55" s="8"/>
      <c r="H55" s="8"/>
      <c r="I55" s="8"/>
    </row>
    <row r="56" spans="1:9">
      <c r="A56" s="8"/>
      <c r="B56" s="8"/>
      <c r="C56" s="8"/>
      <c r="D56" s="8"/>
      <c r="E56" s="8"/>
      <c r="F56" s="8"/>
      <c r="G56" s="8"/>
      <c r="H56" s="8"/>
      <c r="I56" s="8"/>
    </row>
    <row r="57" spans="1:9">
      <c r="A57" s="8"/>
      <c r="B57" s="8"/>
      <c r="C57" s="8"/>
      <c r="D57" s="8"/>
      <c r="E57" s="8"/>
      <c r="F57" s="8"/>
      <c r="G57" s="8"/>
      <c r="H57" s="8"/>
      <c r="I57" s="8"/>
    </row>
    <row r="58" spans="1:9">
      <c r="A58" s="8"/>
      <c r="B58" s="8"/>
      <c r="C58" s="8"/>
      <c r="D58" s="8"/>
      <c r="E58" s="8"/>
      <c r="F58" s="8"/>
      <c r="G58" s="8"/>
      <c r="H58" s="8"/>
      <c r="I58" s="8"/>
    </row>
    <row r="59" spans="1:9">
      <c r="A59" s="8"/>
      <c r="B59" s="8"/>
      <c r="C59" s="8"/>
      <c r="D59" s="8"/>
      <c r="E59" s="8"/>
      <c r="F59" s="8"/>
      <c r="G59" s="8"/>
      <c r="H59" s="8"/>
      <c r="I59" s="8"/>
    </row>
    <row r="60" spans="1:9">
      <c r="A60" s="8"/>
      <c r="B60" s="8"/>
      <c r="C60" s="8"/>
      <c r="D60" s="8"/>
      <c r="E60" s="8"/>
      <c r="F60" s="8"/>
      <c r="G60" s="8"/>
      <c r="H60" s="8"/>
      <c r="I60" s="8"/>
    </row>
    <row r="61" spans="1:9">
      <c r="A61" s="8"/>
      <c r="B61" s="8"/>
      <c r="C61" s="8"/>
      <c r="D61" s="8"/>
      <c r="E61" s="8"/>
      <c r="F61" s="8"/>
      <c r="G61" s="8"/>
      <c r="H61" s="8"/>
      <c r="I61" s="8"/>
    </row>
    <row r="62" spans="1:9">
      <c r="A62" s="8"/>
      <c r="B62" s="8"/>
      <c r="C62" s="8"/>
      <c r="D62" s="8"/>
      <c r="E62" s="8"/>
      <c r="F62" s="8"/>
      <c r="G62" s="8"/>
      <c r="H62" s="8"/>
      <c r="I62" s="8"/>
    </row>
    <row r="63" spans="1:9">
      <c r="A63" s="8"/>
      <c r="B63" s="8"/>
      <c r="C63" s="8"/>
      <c r="D63" s="8"/>
      <c r="E63" s="8"/>
      <c r="F63" s="8"/>
      <c r="G63" s="8"/>
      <c r="H63" s="8"/>
      <c r="I63" s="8"/>
    </row>
    <row r="64" spans="1:9">
      <c r="A64" s="8"/>
      <c r="B64" s="8"/>
      <c r="C64" s="8"/>
      <c r="D64" s="8"/>
      <c r="E64" s="8"/>
      <c r="F64" s="8"/>
      <c r="G64" s="8"/>
      <c r="H64" s="8"/>
      <c r="I64" s="8"/>
    </row>
    <row r="65" spans="1:9">
      <c r="A65" s="8"/>
      <c r="B65" s="8"/>
      <c r="C65" s="8"/>
      <c r="D65" s="8"/>
      <c r="E65" s="8"/>
      <c r="F65" s="8"/>
      <c r="G65" s="8"/>
      <c r="H65" s="8"/>
      <c r="I65" s="8"/>
    </row>
    <row r="66" spans="1:9">
      <c r="A66" s="8"/>
      <c r="B66" s="8"/>
      <c r="C66" s="8"/>
      <c r="D66" s="8"/>
      <c r="E66" s="8"/>
      <c r="F66" s="8"/>
      <c r="G66" s="8"/>
      <c r="H66" s="8"/>
      <c r="I66" s="8"/>
    </row>
    <row r="67" spans="1:9">
      <c r="A67" s="8"/>
      <c r="B67" s="8"/>
      <c r="C67" s="8"/>
      <c r="D67" s="8"/>
      <c r="E67" s="8"/>
      <c r="F67" s="8"/>
      <c r="G67" s="8"/>
      <c r="H67" s="8"/>
      <c r="I67" s="8"/>
    </row>
    <row r="68" spans="1:9">
      <c r="A68" s="8"/>
      <c r="B68" s="8"/>
      <c r="C68" s="8"/>
      <c r="D68" s="8"/>
      <c r="E68" s="8"/>
      <c r="F68" s="8"/>
      <c r="G68" s="8"/>
      <c r="H68" s="8"/>
      <c r="I68" s="8"/>
    </row>
    <row r="69" spans="1:9">
      <c r="A69" s="8"/>
      <c r="B69" s="8"/>
      <c r="C69" s="8"/>
      <c r="D69" s="8"/>
      <c r="E69" s="8"/>
      <c r="F69" s="8"/>
      <c r="G69" s="8"/>
      <c r="H69" s="8"/>
      <c r="I69" s="8"/>
    </row>
    <row r="70" spans="1:9">
      <c r="A70" s="8"/>
      <c r="B70" s="8"/>
      <c r="C70" s="8"/>
      <c r="D70" s="8"/>
      <c r="E70" s="8"/>
      <c r="F70" s="8"/>
      <c r="G70" s="8"/>
      <c r="H70" s="8"/>
      <c r="I70" s="8"/>
    </row>
    <row r="71" spans="1:9">
      <c r="A71" s="8"/>
      <c r="B71" s="8"/>
      <c r="C71" s="8"/>
      <c r="D71" s="8"/>
      <c r="E71" s="8"/>
      <c r="F71" s="8"/>
      <c r="G71" s="8"/>
      <c r="H71" s="8"/>
      <c r="I71" s="8"/>
    </row>
    <row r="72" spans="1:9">
      <c r="A72" s="8"/>
      <c r="B72" s="8"/>
      <c r="C72" s="8"/>
      <c r="D72" s="8"/>
      <c r="E72" s="8"/>
      <c r="F72" s="8"/>
      <c r="G72" s="8"/>
      <c r="H72" s="8"/>
      <c r="I72" s="8"/>
    </row>
    <row r="73" spans="1:9">
      <c r="A73" s="8"/>
      <c r="B73" s="8"/>
      <c r="C73" s="8"/>
      <c r="D73" s="8"/>
      <c r="E73" s="8"/>
      <c r="F73" s="8"/>
      <c r="G73" s="8"/>
      <c r="H73" s="8"/>
      <c r="I73" s="8"/>
    </row>
    <row r="74" spans="1:9">
      <c r="A74" s="8"/>
      <c r="B74" s="8"/>
      <c r="C74" s="8"/>
      <c r="D74" s="8"/>
      <c r="E74" s="8"/>
      <c r="F74" s="8"/>
      <c r="G74" s="8"/>
      <c r="H74" s="8"/>
      <c r="I74" s="8"/>
    </row>
    <row r="75" spans="1:9">
      <c r="A75" s="8"/>
      <c r="B75" s="8"/>
      <c r="C75" s="8"/>
      <c r="D75" s="8"/>
      <c r="E75" s="8"/>
      <c r="F75" s="8"/>
      <c r="G75" s="8"/>
      <c r="H75" s="8"/>
      <c r="I75" s="8"/>
    </row>
  </sheetData>
  <mergeCells count="1">
    <mergeCell ref="B27:E28"/>
  </mergeCells>
  <phoneticPr fontId="70" type="noConversion"/>
  <pageMargins left="0.70866141732283472" right="0.70866141732283472" top="0.74803149606299213" bottom="0.74803149606299213" header="0.31496062992125984" footer="0.31496062992125984"/>
  <pageSetup paperSize="9" scale="8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B3DFE-ADB6-4914-B62B-F73737AFF0CD}">
  <sheetPr codeName="Sheet77">
    <pageSetUpPr fitToPage="1"/>
  </sheetPr>
  <dimension ref="A1:U77"/>
  <sheetViews>
    <sheetView topLeftCell="A19" zoomScaleNormal="100" workbookViewId="0">
      <selection activeCell="C46" sqref="C46"/>
    </sheetView>
  </sheetViews>
  <sheetFormatPr defaultColWidth="9.140625" defaultRowHeight="15"/>
  <cols>
    <col min="1" max="1" width="9.140625" style="78"/>
    <col min="2" max="2" width="22.42578125" style="8" customWidth="1"/>
    <col min="3" max="3" width="62.140625" style="8" customWidth="1"/>
    <col min="4" max="11" width="17.7109375" style="8" customWidth="1"/>
    <col min="12" max="13" width="9.140625" style="78"/>
    <col min="14" max="14" width="60.140625" style="78" customWidth="1"/>
    <col min="15" max="21" width="17.7109375" style="78" customWidth="1"/>
    <col min="22" max="22" width="17.7109375" style="8" customWidth="1"/>
    <col min="23" max="23" width="9.140625" style="8"/>
    <col min="24" max="24" width="8.7109375" style="8" bestFit="1" customWidth="1"/>
    <col min="25" max="25" width="72.7109375" style="8" customWidth="1"/>
    <col min="26" max="33" width="17.7109375" style="8" customWidth="1"/>
    <col min="34" max="16384" width="9.140625" style="8"/>
  </cols>
  <sheetData>
    <row r="1" spans="2:11" s="78" customFormat="1"/>
    <row r="2" spans="2:11" s="78" customFormat="1" ht="21">
      <c r="B2" s="130" t="s">
        <v>583</v>
      </c>
    </row>
    <row r="3" spans="2:11" s="78" customFormat="1">
      <c r="B3" s="413"/>
      <c r="D3" s="537"/>
    </row>
    <row r="4" spans="2:11" s="78" customFormat="1">
      <c r="C4" s="58" t="s">
        <v>231</v>
      </c>
    </row>
    <row r="5" spans="2:11" s="78" customFormat="1">
      <c r="C5" s="276"/>
    </row>
    <row r="6" spans="2:11">
      <c r="B6" s="277"/>
      <c r="D6" s="5" t="s">
        <v>3</v>
      </c>
      <c r="E6" s="5" t="s">
        <v>4</v>
      </c>
      <c r="F6" s="5" t="s">
        <v>5</v>
      </c>
      <c r="G6" s="5" t="s">
        <v>6</v>
      </c>
      <c r="H6" s="5" t="s">
        <v>7</v>
      </c>
      <c r="I6" s="5" t="s">
        <v>8</v>
      </c>
      <c r="J6" s="5" t="s">
        <v>9</v>
      </c>
      <c r="K6" s="5" t="s">
        <v>11</v>
      </c>
    </row>
    <row r="7" spans="2:11" ht="15" customHeight="1">
      <c r="D7" s="559" t="s">
        <v>646</v>
      </c>
      <c r="E7" s="559"/>
      <c r="F7" s="559"/>
      <c r="G7" s="559"/>
      <c r="H7" s="641" t="s">
        <v>647</v>
      </c>
      <c r="I7" s="642"/>
      <c r="J7" s="642"/>
      <c r="K7" s="643"/>
    </row>
    <row r="8" spans="2:11">
      <c r="B8" s="399" t="s">
        <v>232</v>
      </c>
      <c r="C8" s="19" t="s">
        <v>233</v>
      </c>
      <c r="D8" s="476" t="s">
        <v>1144</v>
      </c>
      <c r="E8" s="476" t="s">
        <v>849</v>
      </c>
      <c r="F8" s="476" t="s">
        <v>850</v>
      </c>
      <c r="G8" s="476" t="s">
        <v>874</v>
      </c>
      <c r="H8" s="476" t="s">
        <v>1144</v>
      </c>
      <c r="I8" s="476" t="s">
        <v>849</v>
      </c>
      <c r="J8" s="476" t="s">
        <v>850</v>
      </c>
      <c r="K8" s="476" t="s">
        <v>874</v>
      </c>
    </row>
    <row r="9" spans="2:11" ht="15.75" thickBot="1">
      <c r="B9" s="399" t="s">
        <v>234</v>
      </c>
      <c r="C9" s="19" t="s">
        <v>128</v>
      </c>
      <c r="D9" s="477">
        <v>12</v>
      </c>
      <c r="E9" s="477">
        <v>12</v>
      </c>
      <c r="F9" s="477">
        <v>12</v>
      </c>
      <c r="G9" s="477">
        <v>12</v>
      </c>
      <c r="H9" s="477">
        <v>12</v>
      </c>
      <c r="I9" s="477">
        <v>12</v>
      </c>
      <c r="J9" s="477">
        <v>12</v>
      </c>
      <c r="K9" s="477">
        <v>12</v>
      </c>
    </row>
    <row r="10" spans="2:11" ht="15.75" customHeight="1" thickBot="1">
      <c r="B10" s="660" t="s">
        <v>129</v>
      </c>
      <c r="C10" s="661"/>
      <c r="D10" s="644"/>
      <c r="E10" s="644"/>
      <c r="F10" s="644"/>
      <c r="G10" s="644"/>
      <c r="H10" s="645"/>
      <c r="I10" s="645"/>
      <c r="J10" s="645"/>
      <c r="K10" s="646"/>
    </row>
    <row r="11" spans="2:11" ht="30.75" thickBot="1">
      <c r="B11" s="45">
        <v>1</v>
      </c>
      <c r="C11" s="46" t="s">
        <v>483</v>
      </c>
      <c r="D11" s="647"/>
      <c r="E11" s="648"/>
      <c r="F11" s="648"/>
      <c r="G11" s="648"/>
      <c r="H11" s="378">
        <v>111716.034954</v>
      </c>
      <c r="I11" s="378">
        <v>110346.7960526667</v>
      </c>
      <c r="J11" s="378">
        <v>106159.19736833329</v>
      </c>
      <c r="K11" s="378">
        <v>104432.73064975</v>
      </c>
    </row>
    <row r="12" spans="2:11" ht="15.75" customHeight="1" thickBot="1">
      <c r="B12" s="660" t="s">
        <v>235</v>
      </c>
      <c r="C12" s="661"/>
      <c r="D12" s="649"/>
      <c r="E12" s="649"/>
      <c r="F12" s="649"/>
      <c r="G12" s="649"/>
      <c r="H12" s="650"/>
      <c r="I12" s="650"/>
      <c r="J12" s="650"/>
      <c r="K12" s="651"/>
    </row>
    <row r="13" spans="2:11" ht="30.75" thickBot="1">
      <c r="B13" s="45">
        <v>2</v>
      </c>
      <c r="C13" s="46" t="s">
        <v>484</v>
      </c>
      <c r="D13" s="378">
        <v>224806.0782288333</v>
      </c>
      <c r="E13" s="378">
        <v>222396.49578624999</v>
      </c>
      <c r="F13" s="378">
        <v>219099.11274816669</v>
      </c>
      <c r="G13" s="378">
        <v>214472.49535216668</v>
      </c>
      <c r="H13" s="378">
        <v>12800.86639933333</v>
      </c>
      <c r="I13" s="378">
        <v>12880.720945499999</v>
      </c>
      <c r="J13" s="378">
        <v>12773.10137975</v>
      </c>
      <c r="K13" s="378">
        <v>12601.222304416669</v>
      </c>
    </row>
    <row r="14" spans="2:11" ht="15.75" thickBot="1">
      <c r="B14" s="45">
        <v>3</v>
      </c>
      <c r="C14" s="60" t="s">
        <v>131</v>
      </c>
      <c r="D14" s="378">
        <v>114292.71622016671</v>
      </c>
      <c r="E14" s="378">
        <v>112612.96362258329</v>
      </c>
      <c r="F14" s="378">
        <v>109319.3781055</v>
      </c>
      <c r="G14" s="378">
        <v>106109.6891184167</v>
      </c>
      <c r="H14" s="378">
        <v>5714.6358110000001</v>
      </c>
      <c r="I14" s="378">
        <v>5630.6481811666672</v>
      </c>
      <c r="J14" s="378">
        <v>5465.9689053333332</v>
      </c>
      <c r="K14" s="378">
        <v>5305.4844560000001</v>
      </c>
    </row>
    <row r="15" spans="2:11" ht="15.75" thickBot="1">
      <c r="B15" s="45">
        <v>4</v>
      </c>
      <c r="C15" s="60" t="s">
        <v>132</v>
      </c>
      <c r="D15" s="378">
        <v>54590.084832083325</v>
      </c>
      <c r="E15" s="378">
        <v>56252.544303416675</v>
      </c>
      <c r="F15" s="378">
        <v>57142.677254083326</v>
      </c>
      <c r="G15" s="378">
        <v>57703.695346333327</v>
      </c>
      <c r="H15" s="378">
        <v>7086.2305884999996</v>
      </c>
      <c r="I15" s="378">
        <v>7250.0727646666664</v>
      </c>
      <c r="J15" s="378">
        <v>7307.1324745833335</v>
      </c>
      <c r="K15" s="378">
        <v>7295.7378485833342</v>
      </c>
    </row>
    <row r="16" spans="2:11" ht="15.75" thickBot="1">
      <c r="B16" s="45">
        <v>5</v>
      </c>
      <c r="C16" s="46" t="s">
        <v>133</v>
      </c>
      <c r="D16" s="378">
        <v>38522.864391916672</v>
      </c>
      <c r="E16" s="378">
        <v>37748.69815425</v>
      </c>
      <c r="F16" s="378">
        <v>35052.516266749997</v>
      </c>
      <c r="G16" s="378">
        <v>32185.364965000001</v>
      </c>
      <c r="H16" s="378">
        <v>16921.275654666671</v>
      </c>
      <c r="I16" s="378">
        <v>17047.320320916671</v>
      </c>
      <c r="J16" s="378">
        <v>15454.306275499999</v>
      </c>
      <c r="K16" s="378">
        <v>13915.958602999999</v>
      </c>
    </row>
    <row r="17" spans="2:11" ht="30.75" thickBot="1">
      <c r="B17" s="45">
        <v>6</v>
      </c>
      <c r="C17" s="61" t="s">
        <v>134</v>
      </c>
      <c r="D17" s="378">
        <v>0</v>
      </c>
      <c r="E17" s="378">
        <v>0</v>
      </c>
      <c r="F17" s="378">
        <v>0</v>
      </c>
      <c r="G17" s="378">
        <v>0</v>
      </c>
      <c r="H17" s="378">
        <v>0</v>
      </c>
      <c r="I17" s="378">
        <v>0</v>
      </c>
      <c r="J17" s="378">
        <v>0</v>
      </c>
      <c r="K17" s="378">
        <v>0</v>
      </c>
    </row>
    <row r="18" spans="2:11" ht="15.75" thickBot="1">
      <c r="B18" s="47">
        <v>7</v>
      </c>
      <c r="C18" s="62" t="s">
        <v>135</v>
      </c>
      <c r="D18" s="378">
        <v>35770.503589083346</v>
      </c>
      <c r="E18" s="378">
        <v>34268.95329883333</v>
      </c>
      <c r="F18" s="378">
        <v>32422.711375499999</v>
      </c>
      <c r="G18" s="378">
        <v>30187.237842250001</v>
      </c>
      <c r="H18" s="378">
        <v>14168.91485183333</v>
      </c>
      <c r="I18" s="378">
        <v>13567.5754655</v>
      </c>
      <c r="J18" s="378">
        <v>12824.501384249999</v>
      </c>
      <c r="K18" s="378">
        <v>11917.831480250001</v>
      </c>
    </row>
    <row r="19" spans="2:11" ht="15.75" thickBot="1">
      <c r="B19" s="48">
        <v>8</v>
      </c>
      <c r="C19" s="62" t="s">
        <v>136</v>
      </c>
      <c r="D19" s="378">
        <v>2752.3608028333329</v>
      </c>
      <c r="E19" s="378">
        <v>3479.7448554166672</v>
      </c>
      <c r="F19" s="378">
        <v>2629.8048912499999</v>
      </c>
      <c r="G19" s="378">
        <v>1998.1271227499999</v>
      </c>
      <c r="H19" s="378">
        <v>2752.3608028333329</v>
      </c>
      <c r="I19" s="378">
        <v>3479.7448554166672</v>
      </c>
      <c r="J19" s="378">
        <v>2629.8048912499999</v>
      </c>
      <c r="K19" s="378">
        <v>1998.1271227499999</v>
      </c>
    </row>
    <row r="20" spans="2:11" ht="15.75" thickBot="1">
      <c r="B20" s="48">
        <v>9</v>
      </c>
      <c r="C20" s="62" t="s">
        <v>137</v>
      </c>
      <c r="D20" s="655"/>
      <c r="E20" s="656"/>
      <c r="F20" s="656"/>
      <c r="G20" s="657"/>
      <c r="H20" s="378">
        <v>2950.8360858333331</v>
      </c>
      <c r="I20" s="378">
        <v>2725.651547583333</v>
      </c>
      <c r="J20" s="378">
        <v>2353.9546953333329</v>
      </c>
      <c r="K20" s="378">
        <v>2390.915883083333</v>
      </c>
    </row>
    <row r="21" spans="2:11" ht="15.75" thickBot="1">
      <c r="B21" s="45">
        <v>10</v>
      </c>
      <c r="C21" s="46" t="s">
        <v>138</v>
      </c>
      <c r="D21" s="378">
        <v>16403.99153166667</v>
      </c>
      <c r="E21" s="378">
        <v>17401.416626083341</v>
      </c>
      <c r="F21" s="378">
        <v>18032.170798750001</v>
      </c>
      <c r="G21" s="378">
        <v>22485.091155833328</v>
      </c>
      <c r="H21" s="378">
        <v>16403.99153166667</v>
      </c>
      <c r="I21" s="378">
        <v>17401.416626083341</v>
      </c>
      <c r="J21" s="378">
        <v>18032.170798750001</v>
      </c>
      <c r="K21" s="378">
        <v>22485.091155833328</v>
      </c>
    </row>
    <row r="22" spans="2:11" ht="30.75" thickBot="1">
      <c r="B22" s="45">
        <v>11</v>
      </c>
      <c r="C22" s="60" t="s">
        <v>139</v>
      </c>
      <c r="D22" s="378">
        <v>11285.233807500001</v>
      </c>
      <c r="E22" s="378">
        <v>12863.32767425</v>
      </c>
      <c r="F22" s="378">
        <v>14567.73692016667</v>
      </c>
      <c r="G22" s="378">
        <v>17771.543974249998</v>
      </c>
      <c r="H22" s="378">
        <v>11285.233807500001</v>
      </c>
      <c r="I22" s="378">
        <v>12863.32767425</v>
      </c>
      <c r="J22" s="378">
        <v>14567.73692016667</v>
      </c>
      <c r="K22" s="378">
        <v>17771.543974249998</v>
      </c>
    </row>
    <row r="23" spans="2:11" ht="15.75" thickBot="1">
      <c r="B23" s="45">
        <v>12</v>
      </c>
      <c r="C23" s="60" t="s">
        <v>140</v>
      </c>
      <c r="D23" s="378">
        <v>5118.7577241666668</v>
      </c>
      <c r="E23" s="378">
        <v>4538.0889518333333</v>
      </c>
      <c r="F23" s="378">
        <v>3464.4338785833329</v>
      </c>
      <c r="G23" s="378">
        <v>4713.5471815833334</v>
      </c>
      <c r="H23" s="378">
        <v>5118.7577241666668</v>
      </c>
      <c r="I23" s="378">
        <v>4538.0889518333333</v>
      </c>
      <c r="J23" s="378">
        <v>3464.4338785833329</v>
      </c>
      <c r="K23" s="378">
        <v>4713.5471815833334</v>
      </c>
    </row>
    <row r="24" spans="2:11" ht="15.75" thickBot="1">
      <c r="B24" s="45">
        <v>13</v>
      </c>
      <c r="C24" s="60" t="s">
        <v>141</v>
      </c>
      <c r="D24" s="378">
        <v>0</v>
      </c>
      <c r="E24" s="378">
        <v>0</v>
      </c>
      <c r="F24" s="378">
        <v>0</v>
      </c>
      <c r="G24" s="378">
        <v>0</v>
      </c>
      <c r="H24" s="378">
        <v>0</v>
      </c>
      <c r="I24" s="378">
        <v>0</v>
      </c>
      <c r="J24" s="378">
        <v>0</v>
      </c>
      <c r="K24" s="378">
        <v>0</v>
      </c>
    </row>
    <row r="25" spans="2:11" ht="15.75" thickBot="1">
      <c r="B25" s="45">
        <v>14</v>
      </c>
      <c r="C25" s="46" t="s">
        <v>142</v>
      </c>
      <c r="D25" s="378">
        <v>335.53328049999999</v>
      </c>
      <c r="E25" s="378">
        <v>348.40473033333336</v>
      </c>
      <c r="F25" s="378">
        <v>285.05108933333338</v>
      </c>
      <c r="G25" s="378">
        <v>276.03152366666671</v>
      </c>
      <c r="H25" s="378">
        <v>80.634556750000002</v>
      </c>
      <c r="I25" s="378">
        <v>98.036585500000001</v>
      </c>
      <c r="J25" s="378">
        <v>38.364593749999997</v>
      </c>
      <c r="K25" s="378">
        <v>32.51933866666667</v>
      </c>
    </row>
    <row r="26" spans="2:11" ht="15.75" thickBot="1">
      <c r="B26" s="45">
        <v>15</v>
      </c>
      <c r="C26" s="46" t="s">
        <v>143</v>
      </c>
      <c r="D26" s="378">
        <v>56242.744292333344</v>
      </c>
      <c r="E26" s="378">
        <v>56148.851824750003</v>
      </c>
      <c r="F26" s="378">
        <v>55863.573340083341</v>
      </c>
      <c r="G26" s="378">
        <v>53213.123797749999</v>
      </c>
      <c r="H26" s="378">
        <v>6802.9846944999999</v>
      </c>
      <c r="I26" s="378">
        <v>6726.4894929166667</v>
      </c>
      <c r="J26" s="378">
        <v>6410.8088735000001</v>
      </c>
      <c r="K26" s="378">
        <v>6469.05105</v>
      </c>
    </row>
    <row r="27" spans="2:11" ht="15.75" thickBot="1">
      <c r="B27" s="49">
        <v>16</v>
      </c>
      <c r="C27" s="46" t="s">
        <v>144</v>
      </c>
      <c r="D27" s="658"/>
      <c r="E27" s="659"/>
      <c r="F27" s="659"/>
      <c r="G27" s="659"/>
      <c r="H27" s="378">
        <v>55960.588922499999</v>
      </c>
      <c r="I27" s="378">
        <v>56879.635518166659</v>
      </c>
      <c r="J27" s="378">
        <v>55062.706616333344</v>
      </c>
      <c r="K27" s="378">
        <v>57894.758334749997</v>
      </c>
    </row>
    <row r="28" spans="2:11" ht="15.75" customHeight="1" thickBot="1">
      <c r="B28" s="660" t="s">
        <v>236</v>
      </c>
      <c r="C28" s="661"/>
      <c r="D28" s="662"/>
      <c r="E28" s="662"/>
      <c r="F28" s="662"/>
      <c r="G28" s="662"/>
      <c r="H28" s="663"/>
      <c r="I28" s="663"/>
      <c r="J28" s="663"/>
      <c r="K28" s="664"/>
    </row>
    <row r="29" spans="2:11" ht="15.75" thickBot="1">
      <c r="B29" s="45">
        <v>17</v>
      </c>
      <c r="C29" s="46" t="s">
        <v>237</v>
      </c>
      <c r="D29" s="378">
        <v>6083.474842083333</v>
      </c>
      <c r="E29" s="378">
        <v>5143.553047583333</v>
      </c>
      <c r="F29" s="378">
        <v>2633.8968368333331</v>
      </c>
      <c r="G29" s="378">
        <v>2745.3325176666672</v>
      </c>
      <c r="H29" s="378">
        <v>2980.9253210833331</v>
      </c>
      <c r="I29" s="378">
        <v>2676.566225333333</v>
      </c>
      <c r="J29" s="378">
        <v>2245.2167112500001</v>
      </c>
      <c r="K29" s="378">
        <v>2289.5952846666669</v>
      </c>
    </row>
    <row r="30" spans="2:11" ht="15.75" thickBot="1">
      <c r="B30" s="45">
        <v>18</v>
      </c>
      <c r="C30" s="46" t="s">
        <v>145</v>
      </c>
      <c r="D30" s="378">
        <v>2021.357273083333</v>
      </c>
      <c r="E30" s="378">
        <v>1941.2070732499999</v>
      </c>
      <c r="F30" s="378">
        <v>2066.218501166667</v>
      </c>
      <c r="G30" s="378">
        <v>2121.679184666667</v>
      </c>
      <c r="H30" s="378">
        <v>1593.7513307500001</v>
      </c>
      <c r="I30" s="378">
        <v>1552.4730826666671</v>
      </c>
      <c r="J30" s="378">
        <v>1639.003910666667</v>
      </c>
      <c r="K30" s="378">
        <v>1697.8535479166669</v>
      </c>
    </row>
    <row r="31" spans="2:11" ht="15.75" thickBot="1">
      <c r="B31" s="45">
        <v>19</v>
      </c>
      <c r="C31" s="46" t="s">
        <v>146</v>
      </c>
      <c r="D31" s="378">
        <v>6724.7360154999997</v>
      </c>
      <c r="E31" s="378">
        <v>8349.0484070833336</v>
      </c>
      <c r="F31" s="378">
        <v>9832.5008098333346</v>
      </c>
      <c r="G31" s="378">
        <v>12712.602272666671</v>
      </c>
      <c r="H31" s="378">
        <v>6724.7360154999997</v>
      </c>
      <c r="I31" s="378">
        <v>8349.0484070833336</v>
      </c>
      <c r="J31" s="378">
        <v>9832.5008098333346</v>
      </c>
      <c r="K31" s="378">
        <v>12712.602272666671</v>
      </c>
    </row>
    <row r="32" spans="2:11" ht="60.75" thickBot="1">
      <c r="B32" s="56" t="s">
        <v>50</v>
      </c>
      <c r="C32" s="63" t="s">
        <v>147</v>
      </c>
      <c r="D32" s="665"/>
      <c r="E32" s="666"/>
      <c r="F32" s="666"/>
      <c r="G32" s="667"/>
      <c r="H32" s="378">
        <v>0</v>
      </c>
      <c r="I32" s="378">
        <v>0</v>
      </c>
      <c r="J32" s="378">
        <v>0</v>
      </c>
      <c r="K32" s="378">
        <v>0</v>
      </c>
    </row>
    <row r="33" spans="1:11" ht="15.75" thickBot="1">
      <c r="B33" s="56" t="s">
        <v>51</v>
      </c>
      <c r="C33" s="63" t="s">
        <v>148</v>
      </c>
      <c r="D33" s="652"/>
      <c r="E33" s="653"/>
      <c r="F33" s="653"/>
      <c r="G33" s="654"/>
      <c r="H33" s="378">
        <v>0</v>
      </c>
      <c r="I33" s="378">
        <v>0</v>
      </c>
      <c r="J33" s="378">
        <v>0</v>
      </c>
      <c r="K33" s="378">
        <v>0</v>
      </c>
    </row>
    <row r="34" spans="1:11" ht="15.75" thickBot="1">
      <c r="B34" s="50">
        <v>20</v>
      </c>
      <c r="C34" s="46" t="s">
        <v>149</v>
      </c>
      <c r="D34" s="535">
        <v>14829.56813066667</v>
      </c>
      <c r="E34" s="378">
        <v>15433.80852791667</v>
      </c>
      <c r="F34" s="378">
        <v>14532.616147833331</v>
      </c>
      <c r="G34" s="378">
        <v>17579.613975</v>
      </c>
      <c r="H34" s="378">
        <v>11299.41266733333</v>
      </c>
      <c r="I34" s="378">
        <v>12578.08771525</v>
      </c>
      <c r="J34" s="378">
        <v>13716.72143158333</v>
      </c>
      <c r="K34" s="378">
        <v>16700.05110508333</v>
      </c>
    </row>
    <row r="35" spans="1:11" ht="15.75" thickBot="1">
      <c r="B35" s="56" t="s">
        <v>52</v>
      </c>
      <c r="C35" s="60" t="s">
        <v>150</v>
      </c>
      <c r="D35" s="378">
        <v>0</v>
      </c>
      <c r="E35" s="378">
        <v>0</v>
      </c>
      <c r="F35" s="378">
        <v>0</v>
      </c>
      <c r="G35" s="378">
        <v>0</v>
      </c>
      <c r="H35" s="378">
        <v>0</v>
      </c>
      <c r="I35" s="378">
        <v>0</v>
      </c>
      <c r="J35" s="378">
        <v>0</v>
      </c>
      <c r="K35" s="378">
        <v>0</v>
      </c>
    </row>
    <row r="36" spans="1:11" ht="15.75" thickBot="1">
      <c r="B36" s="56" t="s">
        <v>53</v>
      </c>
      <c r="C36" s="60" t="s">
        <v>238</v>
      </c>
      <c r="D36" s="378">
        <v>0</v>
      </c>
      <c r="E36" s="378">
        <v>0</v>
      </c>
      <c r="F36" s="378">
        <v>0</v>
      </c>
      <c r="G36" s="378">
        <v>0</v>
      </c>
      <c r="H36" s="378">
        <v>0</v>
      </c>
      <c r="I36" s="378">
        <v>0</v>
      </c>
      <c r="J36" s="378">
        <v>0</v>
      </c>
      <c r="K36" s="378">
        <v>0</v>
      </c>
    </row>
    <row r="37" spans="1:11">
      <c r="B37" s="56" t="s">
        <v>54</v>
      </c>
      <c r="C37" s="60" t="s">
        <v>239</v>
      </c>
      <c r="D37" s="536">
        <v>14829.56813083333</v>
      </c>
      <c r="E37" s="378">
        <v>15433.80852816667</v>
      </c>
      <c r="F37" s="378">
        <v>14532.616147916669</v>
      </c>
      <c r="G37" s="378">
        <v>17579.613975</v>
      </c>
      <c r="H37" s="378">
        <v>11299.41266733333</v>
      </c>
      <c r="I37" s="378">
        <v>12578.08771525</v>
      </c>
      <c r="J37" s="378">
        <v>13716.72143158333</v>
      </c>
      <c r="K37" s="378">
        <v>16700.05110508333</v>
      </c>
    </row>
    <row r="38" spans="1:11">
      <c r="B38" s="668" t="s">
        <v>240</v>
      </c>
      <c r="C38" s="669"/>
      <c r="D38" s="669"/>
      <c r="E38" s="669"/>
      <c r="F38" s="669"/>
      <c r="G38" s="669"/>
      <c r="H38" s="669"/>
      <c r="I38" s="669"/>
      <c r="J38" s="669"/>
      <c r="K38" s="670"/>
    </row>
    <row r="39" spans="1:11" ht="15.75" thickBot="1">
      <c r="B39" s="51">
        <v>21</v>
      </c>
      <c r="C39" s="3" t="s">
        <v>151</v>
      </c>
      <c r="D39" s="671"/>
      <c r="E39" s="672"/>
      <c r="F39" s="672"/>
      <c r="G39" s="672"/>
      <c r="H39" s="378">
        <v>111716.034954</v>
      </c>
      <c r="I39" s="378">
        <v>110346.7960526667</v>
      </c>
      <c r="J39" s="378">
        <v>106159.19736833329</v>
      </c>
      <c r="K39" s="378">
        <v>104432.73064975</v>
      </c>
    </row>
    <row r="40" spans="1:11" ht="15.75" thickBot="1">
      <c r="B40" s="52">
        <v>22</v>
      </c>
      <c r="C40" s="53" t="s">
        <v>152</v>
      </c>
      <c r="D40" s="673"/>
      <c r="E40" s="674"/>
      <c r="F40" s="674"/>
      <c r="G40" s="674"/>
      <c r="H40" s="378">
        <v>44661.17625525</v>
      </c>
      <c r="I40" s="378">
        <v>44301.547803166657</v>
      </c>
      <c r="J40" s="378">
        <v>41345.985184750003</v>
      </c>
      <c r="K40" s="378">
        <v>41194.707229749998</v>
      </c>
    </row>
    <row r="41" spans="1:11" ht="15.75" thickBot="1">
      <c r="B41" s="54">
        <v>23</v>
      </c>
      <c r="C41" s="55" t="s">
        <v>241</v>
      </c>
      <c r="D41" s="639"/>
      <c r="E41" s="640"/>
      <c r="F41" s="640"/>
      <c r="G41" s="640"/>
      <c r="H41" s="532">
        <v>2.5552449333333329</v>
      </c>
      <c r="I41" s="534">
        <v>2.543704575</v>
      </c>
      <c r="J41" s="534">
        <v>2.5988812416666671</v>
      </c>
      <c r="K41" s="533">
        <v>2.5843870999999998</v>
      </c>
    </row>
    <row r="42" spans="1:11" s="78" customFormat="1"/>
    <row r="43" spans="1:11" s="78" customFormat="1">
      <c r="A43" s="722"/>
      <c r="B43" s="454" t="s">
        <v>1147</v>
      </c>
      <c r="C43" s="722"/>
      <c r="D43" s="722"/>
      <c r="E43" s="722"/>
    </row>
    <row r="44" spans="1:11" s="78" customFormat="1" ht="15.75">
      <c r="B44" s="723"/>
    </row>
    <row r="45" spans="1:11" s="78" customFormat="1"/>
    <row r="46" spans="1:11" s="78" customFormat="1"/>
    <row r="47" spans="1:11" s="78" customFormat="1" ht="15" customHeight="1"/>
    <row r="48" spans="1:11" s="78" customFormat="1"/>
    <row r="49" s="78" customFormat="1"/>
    <row r="50" s="78" customFormat="1" ht="15.75" customHeight="1"/>
    <row r="51" s="78" customFormat="1"/>
    <row r="52" s="78" customFormat="1" ht="15.75" customHeight="1"/>
    <row r="53" s="78" customFormat="1"/>
    <row r="54" s="78" customFormat="1"/>
    <row r="55" s="78" customFormat="1"/>
    <row r="56" s="78" customFormat="1"/>
    <row r="57" s="78" customFormat="1"/>
    <row r="58" s="78" customFormat="1"/>
    <row r="59" s="78" customFormat="1"/>
    <row r="60" s="78" customFormat="1"/>
    <row r="61" s="78" customFormat="1"/>
    <row r="62" s="78" customFormat="1"/>
    <row r="63" s="78" customFormat="1"/>
    <row r="64" s="78" customFormat="1"/>
    <row r="65" s="78" customFormat="1"/>
    <row r="66" s="78" customFormat="1"/>
    <row r="67" s="78" customFormat="1"/>
    <row r="68" ht="15.75" customHeight="1"/>
    <row r="72" ht="12.75" customHeight="1"/>
    <row r="73" ht="12.75" customHeight="1"/>
    <row r="75" ht="12.75" customHeight="1"/>
    <row r="76" ht="12.75" customHeight="1"/>
    <row r="77" ht="12.75" customHeight="1"/>
  </sheetData>
  <mergeCells count="16">
    <mergeCell ref="D41:G41"/>
    <mergeCell ref="D7:G7"/>
    <mergeCell ref="H7:K7"/>
    <mergeCell ref="D10:K10"/>
    <mergeCell ref="D11:G11"/>
    <mergeCell ref="D12:K12"/>
    <mergeCell ref="D33:G33"/>
    <mergeCell ref="D20:G20"/>
    <mergeCell ref="D27:G27"/>
    <mergeCell ref="B28:K28"/>
    <mergeCell ref="D32:G32"/>
    <mergeCell ref="B38:K38"/>
    <mergeCell ref="B10:C10"/>
    <mergeCell ref="B12:C12"/>
    <mergeCell ref="D39:G39"/>
    <mergeCell ref="D40:G40"/>
  </mergeCells>
  <pageMargins left="0.70866141732283472" right="0.70866141732283472" top="0.74803149606299213" bottom="0.74803149606299213" header="0.31496062992125984" footer="0.31496062992125984"/>
  <pageSetup paperSize="9" scale="56"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847FA-C0F7-4718-BDED-E4A3575054F9}">
  <sheetPr codeName="Sheet112">
    <pageSetUpPr fitToPage="1"/>
  </sheetPr>
  <dimension ref="A1:H16"/>
  <sheetViews>
    <sheetView topLeftCell="A9" workbookViewId="0"/>
  </sheetViews>
  <sheetFormatPr defaultColWidth="9.140625" defaultRowHeight="15"/>
  <cols>
    <col min="1" max="2" width="9.140625" style="204"/>
    <col min="3" max="3" width="83.7109375" style="204" customWidth="1"/>
    <col min="4" max="4" width="78" style="204" customWidth="1"/>
    <col min="5" max="5" width="44" style="204" customWidth="1"/>
    <col min="6" max="16384" width="9.140625" style="204"/>
  </cols>
  <sheetData>
    <row r="1" spans="1:8">
      <c r="E1" s="1"/>
      <c r="F1"/>
      <c r="G1"/>
      <c r="H1"/>
    </row>
    <row r="2" spans="1:8" ht="21">
      <c r="B2" s="278" t="s">
        <v>659</v>
      </c>
      <c r="E2" s="1"/>
      <c r="F2"/>
      <c r="G2"/>
      <c r="H2"/>
    </row>
    <row r="3" spans="1:8">
      <c r="B3" s="279" t="s">
        <v>620</v>
      </c>
      <c r="E3" s="1"/>
      <c r="F3"/>
      <c r="G3"/>
      <c r="H3"/>
    </row>
    <row r="4" spans="1:8" ht="15.75">
      <c r="B4" s="280"/>
      <c r="E4" s="1"/>
      <c r="F4"/>
      <c r="G4"/>
      <c r="H4"/>
    </row>
    <row r="5" spans="1:8" ht="30">
      <c r="B5" s="281" t="s">
        <v>621</v>
      </c>
      <c r="C5" s="675" t="s">
        <v>622</v>
      </c>
      <c r="D5" s="676"/>
      <c r="E5" s="1"/>
      <c r="F5"/>
      <c r="G5"/>
      <c r="H5"/>
    </row>
    <row r="6" spans="1:8" ht="80.099999999999994" customHeight="1">
      <c r="B6" s="281" t="s">
        <v>623</v>
      </c>
      <c r="C6" s="282" t="s">
        <v>624</v>
      </c>
      <c r="D6" s="283" t="s">
        <v>1145</v>
      </c>
      <c r="E6" s="1"/>
      <c r="F6"/>
      <c r="G6"/>
      <c r="H6"/>
    </row>
    <row r="7" spans="1:8" ht="80.099999999999994" customHeight="1">
      <c r="B7" s="281" t="s">
        <v>625</v>
      </c>
      <c r="C7" s="282" t="s">
        <v>626</v>
      </c>
      <c r="D7" s="283" t="s">
        <v>653</v>
      </c>
      <c r="E7" s="1"/>
      <c r="F7"/>
      <c r="G7"/>
      <c r="H7"/>
    </row>
    <row r="8" spans="1:8" ht="80.099999999999994" customHeight="1">
      <c r="B8" s="284" t="s">
        <v>627</v>
      </c>
      <c r="C8" s="282" t="s">
        <v>628</v>
      </c>
      <c r="D8" s="283" t="s">
        <v>654</v>
      </c>
      <c r="E8" s="1"/>
      <c r="F8"/>
      <c r="G8"/>
      <c r="H8"/>
    </row>
    <row r="9" spans="1:8" ht="80.099999999999994" customHeight="1">
      <c r="B9" s="281" t="s">
        <v>629</v>
      </c>
      <c r="C9" s="282" t="s">
        <v>630</v>
      </c>
      <c r="D9" s="283" t="s">
        <v>655</v>
      </c>
      <c r="E9" s="1"/>
      <c r="F9"/>
      <c r="G9"/>
      <c r="H9"/>
    </row>
    <row r="10" spans="1:8" ht="80.099999999999994" customHeight="1">
      <c r="B10" s="284" t="s">
        <v>631</v>
      </c>
      <c r="C10" s="282" t="s">
        <v>632</v>
      </c>
      <c r="D10" s="283" t="s">
        <v>656</v>
      </c>
      <c r="E10" s="1"/>
      <c r="F10"/>
      <c r="G10"/>
      <c r="H10"/>
    </row>
    <row r="11" spans="1:8" ht="80.099999999999994" customHeight="1">
      <c r="B11" s="281" t="s">
        <v>633</v>
      </c>
      <c r="C11" s="282" t="s">
        <v>634</v>
      </c>
      <c r="D11" s="283" t="s">
        <v>657</v>
      </c>
      <c r="E11" s="1"/>
      <c r="F11"/>
      <c r="G11"/>
      <c r="H11"/>
    </row>
    <row r="12" spans="1:8" ht="80.099999999999994" customHeight="1">
      <c r="B12" s="281" t="s">
        <v>635</v>
      </c>
      <c r="C12" s="282" t="s">
        <v>636</v>
      </c>
      <c r="D12" s="283" t="s">
        <v>658</v>
      </c>
      <c r="E12" s="1"/>
      <c r="F12"/>
      <c r="G12"/>
      <c r="H12"/>
    </row>
    <row r="13" spans="1:8">
      <c r="A13" s="1"/>
      <c r="B13" s="1"/>
      <c r="C13" s="1"/>
      <c r="D13" s="1"/>
      <c r="E13" s="1"/>
      <c r="F13"/>
      <c r="G13"/>
      <c r="H13"/>
    </row>
    <row r="14" spans="1:8">
      <c r="A14"/>
      <c r="B14"/>
      <c r="C14"/>
      <c r="D14"/>
      <c r="E14"/>
      <c r="F14"/>
      <c r="G14"/>
      <c r="H14"/>
    </row>
    <row r="15" spans="1:8">
      <c r="A15"/>
      <c r="B15"/>
      <c r="C15"/>
      <c r="D15"/>
      <c r="E15"/>
      <c r="F15"/>
      <c r="G15"/>
      <c r="H15"/>
    </row>
    <row r="16" spans="1:8">
      <c r="A16"/>
      <c r="B16"/>
      <c r="C16"/>
      <c r="D16"/>
      <c r="E16"/>
      <c r="F16"/>
      <c r="G16"/>
      <c r="H16"/>
    </row>
  </sheetData>
  <mergeCells count="1">
    <mergeCell ref="C5:D5"/>
  </mergeCells>
  <pageMargins left="0.70866141732283472" right="0.70866141732283472" top="0.74803149606299213" bottom="0.74803149606299213" header="0.31496062992125984" footer="0.31496062992125984"/>
  <pageSetup paperSize="9" scale="74"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0D485-8222-4804-BA5B-3DED662A628D}">
  <sheetPr codeName="Sheet15">
    <pageSetUpPr fitToPage="1"/>
  </sheetPr>
  <dimension ref="A1:BX54"/>
  <sheetViews>
    <sheetView topLeftCell="A7" zoomScaleNormal="100" workbookViewId="0">
      <selection activeCell="F36" sqref="F36"/>
    </sheetView>
  </sheetViews>
  <sheetFormatPr defaultColWidth="8.85546875" defaultRowHeight="15"/>
  <cols>
    <col min="1" max="1" width="8.85546875" style="8"/>
    <col min="2" max="2" width="7.28515625" style="8" customWidth="1"/>
    <col min="3" max="3" width="51.28515625" style="8" bestFit="1" customWidth="1"/>
    <col min="4" max="4" width="18.140625" style="8" bestFit="1" customWidth="1"/>
    <col min="5" max="5" width="17.42578125" style="8" bestFit="1" customWidth="1"/>
    <col min="6" max="6" width="25" style="8" customWidth="1"/>
    <col min="7" max="7" width="17.42578125" style="78" bestFit="1" customWidth="1"/>
    <col min="8" max="76" width="8.85546875" style="78"/>
    <col min="77" max="16384" width="8.85546875" style="8"/>
  </cols>
  <sheetData>
    <row r="1" spans="1:7" s="78" customFormat="1" ht="28.5" customHeight="1">
      <c r="A1" s="304"/>
    </row>
    <row r="2" spans="1:7" ht="21">
      <c r="A2" s="304"/>
      <c r="B2" s="69" t="s">
        <v>571</v>
      </c>
      <c r="C2" s="78"/>
      <c r="D2" s="387"/>
      <c r="E2" s="387"/>
      <c r="F2" s="387"/>
    </row>
    <row r="3" spans="1:7">
      <c r="A3" s="304"/>
      <c r="B3" s="78"/>
      <c r="C3" s="78"/>
      <c r="D3" s="387"/>
      <c r="E3" s="387"/>
      <c r="F3" s="387"/>
    </row>
    <row r="4" spans="1:7" ht="30" customHeight="1">
      <c r="A4" s="304"/>
      <c r="B4" s="553"/>
      <c r="C4" s="554"/>
      <c r="D4" s="559" t="s">
        <v>429</v>
      </c>
      <c r="E4" s="559"/>
      <c r="F4" s="9" t="s">
        <v>430</v>
      </c>
    </row>
    <row r="5" spans="1:7">
      <c r="A5" s="304"/>
      <c r="B5" s="555"/>
      <c r="C5" s="556"/>
      <c r="D5" s="9" t="s">
        <v>3</v>
      </c>
      <c r="E5" s="9" t="s">
        <v>4</v>
      </c>
      <c r="F5" s="9" t="s">
        <v>5</v>
      </c>
    </row>
    <row r="6" spans="1:7">
      <c r="A6" s="304"/>
      <c r="B6" s="557"/>
      <c r="C6" s="558"/>
      <c r="D6" s="298" t="s">
        <v>1144</v>
      </c>
      <c r="E6" s="298" t="s">
        <v>849</v>
      </c>
      <c r="F6" s="298" t="s">
        <v>1144</v>
      </c>
    </row>
    <row r="7" spans="1:7">
      <c r="A7" s="304"/>
      <c r="B7" s="81">
        <v>1</v>
      </c>
      <c r="C7" s="58" t="s">
        <v>56</v>
      </c>
      <c r="D7" s="378">
        <v>139633.8389301589</v>
      </c>
      <c r="E7" s="378">
        <v>140678.1611162748</v>
      </c>
      <c r="F7" s="378">
        <v>11170.707114412709</v>
      </c>
      <c r="G7" s="724"/>
    </row>
    <row r="8" spans="1:7">
      <c r="A8" s="304"/>
      <c r="B8" s="81">
        <v>2</v>
      </c>
      <c r="C8" s="21" t="s">
        <v>431</v>
      </c>
      <c r="D8" s="378">
        <v>9085.4174728734251</v>
      </c>
      <c r="E8" s="378">
        <v>10561.479236001609</v>
      </c>
      <c r="F8" s="378">
        <v>726.83339782987389</v>
      </c>
      <c r="G8" s="724"/>
    </row>
    <row r="9" spans="1:7">
      <c r="A9" s="304"/>
      <c r="B9" s="81">
        <v>3</v>
      </c>
      <c r="C9" s="21" t="s">
        <v>432</v>
      </c>
      <c r="D9" s="378">
        <v>33080.66767456755</v>
      </c>
      <c r="E9" s="378">
        <v>32996.87828875253</v>
      </c>
      <c r="F9" s="378">
        <v>2646.4534139654052</v>
      </c>
      <c r="G9" s="724"/>
    </row>
    <row r="10" spans="1:7">
      <c r="A10" s="304"/>
      <c r="B10" s="81">
        <v>5</v>
      </c>
      <c r="C10" s="21" t="s">
        <v>433</v>
      </c>
      <c r="D10" s="378">
        <v>9532.5267088746605</v>
      </c>
      <c r="E10" s="378">
        <v>9732.3007760351556</v>
      </c>
      <c r="F10" s="378">
        <v>762.60213670997291</v>
      </c>
      <c r="G10" s="724"/>
    </row>
    <row r="11" spans="1:7">
      <c r="A11" s="304"/>
      <c r="B11" s="81">
        <v>6</v>
      </c>
      <c r="C11" s="19" t="s">
        <v>434</v>
      </c>
      <c r="D11" s="378">
        <v>776.54621224351206</v>
      </c>
      <c r="E11" s="378">
        <v>790.62852101643205</v>
      </c>
      <c r="F11" s="378">
        <v>62.123696979480968</v>
      </c>
      <c r="G11" s="724"/>
    </row>
    <row r="12" spans="1:7">
      <c r="A12" s="304"/>
      <c r="B12" s="81">
        <v>7</v>
      </c>
      <c r="C12" s="21" t="s">
        <v>431</v>
      </c>
      <c r="D12" s="378">
        <v>591.18655104332493</v>
      </c>
      <c r="E12" s="378">
        <v>639.65945410107395</v>
      </c>
      <c r="F12" s="378">
        <v>47.294924083465993</v>
      </c>
      <c r="G12" s="724"/>
    </row>
    <row r="13" spans="1:7">
      <c r="A13" s="304"/>
      <c r="B13" s="81">
        <v>8</v>
      </c>
      <c r="C13" s="21" t="s">
        <v>435</v>
      </c>
      <c r="D13" s="378">
        <v>0</v>
      </c>
      <c r="E13" s="378">
        <v>0</v>
      </c>
      <c r="F13" s="378">
        <v>0</v>
      </c>
      <c r="G13" s="724"/>
    </row>
    <row r="14" spans="1:7">
      <c r="A14" s="304"/>
      <c r="B14" s="81" t="s">
        <v>291</v>
      </c>
      <c r="C14" s="21" t="s">
        <v>436</v>
      </c>
      <c r="D14" s="378">
        <v>127.564343200187</v>
      </c>
      <c r="E14" s="378">
        <v>130.23946691535801</v>
      </c>
      <c r="F14" s="378">
        <v>10.205147456014959</v>
      </c>
      <c r="G14" s="724"/>
    </row>
    <row r="15" spans="1:7">
      <c r="A15" s="304"/>
      <c r="B15" s="81">
        <v>9</v>
      </c>
      <c r="C15" s="21" t="s">
        <v>437</v>
      </c>
      <c r="D15" s="383">
        <v>57.795318000000123</v>
      </c>
      <c r="E15" s="383">
        <v>20.729600000001071</v>
      </c>
      <c r="F15" s="383">
        <v>4.6236254400000094</v>
      </c>
      <c r="G15" s="724"/>
    </row>
    <row r="16" spans="1:7">
      <c r="A16" s="304"/>
      <c r="B16" s="81">
        <v>10</v>
      </c>
      <c r="C16" s="19" t="s">
        <v>845</v>
      </c>
      <c r="D16" s="378">
        <v>2014.2856455982699</v>
      </c>
      <c r="E16" s="378">
        <v>2202.09764108644</v>
      </c>
      <c r="F16" s="378">
        <v>161.14285164786159</v>
      </c>
      <c r="G16" s="724"/>
    </row>
    <row r="17" spans="1:7">
      <c r="A17" s="304"/>
      <c r="B17" s="81" t="s">
        <v>844</v>
      </c>
      <c r="C17" s="21" t="s">
        <v>846</v>
      </c>
      <c r="D17" s="378">
        <v>2014.2856455982699</v>
      </c>
      <c r="E17" s="378">
        <v>2202.09764108644</v>
      </c>
      <c r="F17" s="378">
        <v>161.14285164786159</v>
      </c>
      <c r="G17" s="724"/>
    </row>
    <row r="18" spans="1:7" ht="30">
      <c r="A18" s="304"/>
      <c r="B18" s="81">
        <v>20</v>
      </c>
      <c r="C18" s="19" t="s">
        <v>438</v>
      </c>
      <c r="D18" s="378">
        <v>735.15877499999999</v>
      </c>
      <c r="E18" s="378">
        <v>768.17365500000005</v>
      </c>
      <c r="F18" s="378">
        <v>58.812702000000002</v>
      </c>
      <c r="G18" s="724"/>
    </row>
    <row r="19" spans="1:7" ht="30">
      <c r="A19" s="304"/>
      <c r="B19" s="81">
        <v>21</v>
      </c>
      <c r="C19" s="21" t="s">
        <v>854</v>
      </c>
      <c r="D19" s="379" t="s">
        <v>851</v>
      </c>
      <c r="E19" s="379" t="s">
        <v>851</v>
      </c>
      <c r="F19" s="379" t="s">
        <v>851</v>
      </c>
      <c r="G19" s="724"/>
    </row>
    <row r="20" spans="1:7">
      <c r="A20" s="304"/>
      <c r="B20" s="81" t="s">
        <v>847</v>
      </c>
      <c r="C20" s="21" t="s">
        <v>848</v>
      </c>
      <c r="D20" s="378">
        <v>735.15877499999999</v>
      </c>
      <c r="E20" s="378">
        <v>768.17365500000005</v>
      </c>
      <c r="F20" s="378">
        <v>58.812702000000002</v>
      </c>
      <c r="G20" s="724"/>
    </row>
    <row r="21" spans="1:7">
      <c r="A21" s="304"/>
      <c r="B21" s="81">
        <v>22</v>
      </c>
      <c r="C21" s="21" t="s">
        <v>855</v>
      </c>
      <c r="D21" s="379" t="s">
        <v>851</v>
      </c>
      <c r="E21" s="379" t="s">
        <v>851</v>
      </c>
      <c r="F21" s="379" t="s">
        <v>851</v>
      </c>
      <c r="G21" s="724"/>
    </row>
    <row r="22" spans="1:7">
      <c r="A22" s="304"/>
      <c r="B22" s="81" t="s">
        <v>852</v>
      </c>
      <c r="C22" s="19" t="s">
        <v>856</v>
      </c>
      <c r="D22" s="379" t="s">
        <v>851</v>
      </c>
      <c r="E22" s="379" t="s">
        <v>851</v>
      </c>
      <c r="F22" s="379" t="s">
        <v>851</v>
      </c>
      <c r="G22" s="724"/>
    </row>
    <row r="23" spans="1:7" ht="30">
      <c r="A23" s="304"/>
      <c r="B23" s="81">
        <v>23</v>
      </c>
      <c r="C23" s="19" t="s">
        <v>857</v>
      </c>
      <c r="D23" s="379" t="s">
        <v>851</v>
      </c>
      <c r="E23" s="379" t="s">
        <v>851</v>
      </c>
      <c r="F23" s="379" t="s">
        <v>851</v>
      </c>
      <c r="G23" s="724"/>
    </row>
    <row r="24" spans="1:7">
      <c r="A24" s="304"/>
      <c r="B24" s="81">
        <v>24</v>
      </c>
      <c r="C24" s="19" t="s">
        <v>57</v>
      </c>
      <c r="D24" s="378">
        <v>7696.2508639999996</v>
      </c>
      <c r="E24" s="378">
        <v>7696.2508639999996</v>
      </c>
      <c r="F24" s="530">
        <v>615.70006911999997</v>
      </c>
      <c r="G24" s="724"/>
    </row>
    <row r="25" spans="1:7">
      <c r="A25" s="304"/>
      <c r="B25" s="81" t="s">
        <v>853</v>
      </c>
      <c r="C25" s="19" t="s">
        <v>858</v>
      </c>
      <c r="D25" s="381" t="s">
        <v>851</v>
      </c>
      <c r="E25" s="381" t="s">
        <v>851</v>
      </c>
      <c r="F25" s="381" t="s">
        <v>851</v>
      </c>
      <c r="G25" s="724"/>
    </row>
    <row r="26" spans="1:7" ht="30">
      <c r="A26" s="304"/>
      <c r="B26" s="81">
        <v>25</v>
      </c>
      <c r="C26" s="19" t="s">
        <v>859</v>
      </c>
      <c r="D26" s="381" t="s">
        <v>851</v>
      </c>
      <c r="E26" s="381" t="s">
        <v>851</v>
      </c>
      <c r="F26" s="381" t="s">
        <v>851</v>
      </c>
      <c r="G26" s="724"/>
    </row>
    <row r="27" spans="1:7">
      <c r="A27" s="304"/>
      <c r="B27" s="81">
        <v>26</v>
      </c>
      <c r="C27" s="19" t="s">
        <v>860</v>
      </c>
      <c r="D27" s="372">
        <v>50</v>
      </c>
      <c r="E27" s="372">
        <v>50</v>
      </c>
      <c r="F27" s="373"/>
      <c r="G27" s="724"/>
    </row>
    <row r="28" spans="1:7" ht="30">
      <c r="A28" s="304"/>
      <c r="B28" s="81">
        <v>27</v>
      </c>
      <c r="C28" s="19" t="s">
        <v>861</v>
      </c>
      <c r="D28" s="381" t="s">
        <v>851</v>
      </c>
      <c r="E28" s="381" t="s">
        <v>851</v>
      </c>
      <c r="F28" s="373"/>
      <c r="G28" s="724"/>
    </row>
    <row r="29" spans="1:7">
      <c r="A29" s="304"/>
      <c r="B29" s="81">
        <v>28</v>
      </c>
      <c r="C29" s="19" t="s">
        <v>862</v>
      </c>
      <c r="D29" s="381" t="s">
        <v>851</v>
      </c>
      <c r="E29" s="381" t="s">
        <v>851</v>
      </c>
      <c r="F29" s="373"/>
      <c r="G29" s="724"/>
    </row>
    <row r="30" spans="1:7">
      <c r="A30" s="304"/>
      <c r="B30" s="82">
        <v>29</v>
      </c>
      <c r="C30" s="20" t="s">
        <v>1</v>
      </c>
      <c r="D30" s="378">
        <v>150856.08042700062</v>
      </c>
      <c r="E30" s="378">
        <v>152135.31179737768</v>
      </c>
      <c r="F30" s="381">
        <v>12068.48643416005</v>
      </c>
      <c r="G30" s="724"/>
    </row>
    <row r="31" spans="1:7" s="78" customFormat="1"/>
    <row r="32" spans="1:7" s="78" customFormat="1" ht="42.75" customHeight="1">
      <c r="B32" s="728" t="s">
        <v>1148</v>
      </c>
      <c r="C32" s="728"/>
      <c r="D32" s="728"/>
      <c r="E32" s="728"/>
      <c r="F32" s="728"/>
    </row>
    <row r="33" spans="2:6" s="78" customFormat="1">
      <c r="B33" s="729"/>
      <c r="C33" s="729"/>
      <c r="D33" s="729"/>
      <c r="E33" s="729"/>
      <c r="F33" s="729"/>
    </row>
    <row r="34" spans="2:6" s="78" customFormat="1">
      <c r="B34" s="728"/>
      <c r="C34" s="728"/>
      <c r="D34" s="728"/>
      <c r="E34" s="728"/>
      <c r="F34" s="728"/>
    </row>
    <row r="35" spans="2:6" s="78" customFormat="1"/>
    <row r="36" spans="2:6" s="78" customFormat="1"/>
    <row r="37" spans="2:6" s="78" customFormat="1"/>
    <row r="38" spans="2:6" s="78" customFormat="1"/>
    <row r="39" spans="2:6" s="78" customFormat="1"/>
    <row r="40" spans="2:6" s="78" customFormat="1"/>
    <row r="41" spans="2:6" s="78" customFormat="1"/>
    <row r="42" spans="2:6" s="78" customFormat="1"/>
    <row r="43" spans="2:6" s="78" customFormat="1"/>
    <row r="44" spans="2:6" s="78" customFormat="1"/>
    <row r="45" spans="2:6" s="78" customFormat="1"/>
    <row r="46" spans="2:6" s="78" customFormat="1"/>
    <row r="47" spans="2:6" s="78" customFormat="1"/>
    <row r="48" spans="2:6" s="78" customFormat="1"/>
    <row r="49" s="78" customFormat="1"/>
    <row r="50" s="78" customFormat="1"/>
    <row r="51" s="78" customFormat="1"/>
    <row r="52" s="78" customFormat="1"/>
    <row r="53" s="78" customFormat="1"/>
    <row r="54" s="78" customFormat="1"/>
  </sheetData>
  <mergeCells count="5">
    <mergeCell ref="B4:C6"/>
    <mergeCell ref="D4:E4"/>
    <mergeCell ref="B32:F32"/>
    <mergeCell ref="B33:F33"/>
    <mergeCell ref="B34:F34"/>
  </mergeCells>
  <phoneticPr fontId="70" type="noConversion"/>
  <pageMargins left="0.70866141732283472" right="0.70866141732283472" top="0.74803149606299213" bottom="0.74803149606299213" header="0.31496062992125984" footer="0.31496062992125984"/>
  <pageSetup paperSize="9" scale="6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5944E-1880-4402-AA64-AC1ADE65C20E}">
  <sheetPr codeName="Sheet78">
    <pageSetUpPr fitToPage="1"/>
  </sheetPr>
  <dimension ref="B2:O54"/>
  <sheetViews>
    <sheetView showGridLines="0" zoomScaleNormal="100" workbookViewId="0"/>
  </sheetViews>
  <sheetFormatPr defaultColWidth="9.140625" defaultRowHeight="15"/>
  <cols>
    <col min="1" max="1" width="7.7109375" style="8" customWidth="1"/>
    <col min="2" max="2" width="8.28515625" style="8" customWidth="1"/>
    <col min="3" max="3" width="46.5703125" style="8" customWidth="1"/>
    <col min="4" max="4" width="17.140625" style="8" customWidth="1"/>
    <col min="5" max="5" width="18.85546875" style="8" bestFit="1" customWidth="1"/>
    <col min="6" max="6" width="15.5703125" style="8" bestFit="1" customWidth="1"/>
    <col min="7" max="7" width="17.85546875" style="8" bestFit="1" customWidth="1"/>
    <col min="8" max="8" width="23.5703125" style="8" bestFit="1" customWidth="1"/>
    <col min="9" max="9" width="5.42578125" style="8" customWidth="1"/>
    <col min="10" max="10" width="4.28515625" style="8" customWidth="1"/>
    <col min="11" max="11" width="55.7109375" style="8" customWidth="1"/>
    <col min="12" max="16" width="18.85546875" style="8" customWidth="1"/>
    <col min="17" max="18" width="9.140625" style="8"/>
    <col min="19" max="19" width="12.7109375" style="8" bestFit="1" customWidth="1"/>
    <col min="20" max="20" width="9.140625" style="8"/>
    <col min="21" max="21" width="4.5703125" style="8" customWidth="1"/>
    <col min="22" max="22" width="53.42578125" style="8" customWidth="1"/>
    <col min="23" max="23" width="20.28515625" style="8" bestFit="1" customWidth="1"/>
    <col min="24" max="24" width="16.5703125" style="8" bestFit="1" customWidth="1"/>
    <col min="25" max="25" width="16" style="8" bestFit="1" customWidth="1"/>
    <col min="26" max="26" width="17" style="8" bestFit="1" customWidth="1"/>
    <col min="27" max="27" width="17.85546875" style="8" bestFit="1" customWidth="1"/>
    <col min="28" max="28" width="12.140625" style="8" bestFit="1" customWidth="1"/>
    <col min="29" max="29" width="14.140625" style="8" bestFit="1" customWidth="1"/>
    <col min="30" max="30" width="15.42578125" style="8" bestFit="1" customWidth="1"/>
    <col min="31" max="31" width="9.140625" style="8"/>
    <col min="32" max="32" width="12.7109375" style="8" bestFit="1" customWidth="1"/>
    <col min="33" max="16384" width="9.140625" style="8"/>
  </cols>
  <sheetData>
    <row r="2" spans="2:8" ht="21">
      <c r="B2" s="173" t="s">
        <v>584</v>
      </c>
    </row>
    <row r="3" spans="2:8">
      <c r="B3" s="4" t="s">
        <v>242</v>
      </c>
    </row>
    <row r="4" spans="2:8">
      <c r="B4" s="186"/>
      <c r="C4" s="187"/>
      <c r="D4" s="186"/>
      <c r="E4" s="186"/>
      <c r="F4" s="186"/>
      <c r="G4" s="186"/>
      <c r="H4" s="186"/>
    </row>
    <row r="5" spans="2:8">
      <c r="B5" s="680"/>
      <c r="C5" s="680"/>
      <c r="D5" s="9" t="s">
        <v>3</v>
      </c>
      <c r="E5" s="9" t="s">
        <v>4</v>
      </c>
      <c r="F5" s="9" t="s">
        <v>5</v>
      </c>
      <c r="G5" s="9" t="s">
        <v>6</v>
      </c>
      <c r="H5" s="5" t="s">
        <v>7</v>
      </c>
    </row>
    <row r="6" spans="2:8" ht="15.75" customHeight="1">
      <c r="B6" s="678" t="s">
        <v>243</v>
      </c>
      <c r="C6" s="678"/>
      <c r="D6" s="559" t="s">
        <v>244</v>
      </c>
      <c r="E6" s="559"/>
      <c r="F6" s="559"/>
      <c r="G6" s="559"/>
      <c r="H6" s="559" t="s">
        <v>245</v>
      </c>
    </row>
    <row r="7" spans="2:8" ht="15" customHeight="1">
      <c r="B7" s="679"/>
      <c r="C7" s="679"/>
      <c r="D7" s="559" t="s">
        <v>650</v>
      </c>
      <c r="E7" s="559" t="s">
        <v>246</v>
      </c>
      <c r="F7" s="559" t="s">
        <v>247</v>
      </c>
      <c r="G7" s="559" t="s">
        <v>248</v>
      </c>
      <c r="H7" s="559"/>
    </row>
    <row r="8" spans="2:8">
      <c r="B8" s="679"/>
      <c r="C8" s="679"/>
      <c r="D8" s="559"/>
      <c r="E8" s="559"/>
      <c r="F8" s="559"/>
      <c r="G8" s="559"/>
      <c r="H8" s="559"/>
    </row>
    <row r="9" spans="2:8">
      <c r="B9" s="681" t="s">
        <v>249</v>
      </c>
      <c r="C9" s="681"/>
      <c r="D9" s="681"/>
      <c r="E9" s="681"/>
      <c r="F9" s="681"/>
      <c r="G9" s="681"/>
      <c r="H9" s="681"/>
    </row>
    <row r="10" spans="2:8">
      <c r="B10" s="197">
        <v>1</v>
      </c>
      <c r="C10" s="196" t="s">
        <v>250</v>
      </c>
      <c r="D10" s="429">
        <v>23639.699476999998</v>
      </c>
      <c r="E10" s="429">
        <v>0</v>
      </c>
      <c r="F10" s="429">
        <v>2300</v>
      </c>
      <c r="G10" s="429">
        <v>1995</v>
      </c>
      <c r="H10" s="429">
        <v>25634.699476999998</v>
      </c>
    </row>
    <row r="11" spans="2:8">
      <c r="B11" s="198">
        <v>2</v>
      </c>
      <c r="C11" s="188" t="s">
        <v>251</v>
      </c>
      <c r="D11" s="428">
        <v>23639.699476999998</v>
      </c>
      <c r="E11" s="428">
        <v>0</v>
      </c>
      <c r="F11" s="428">
        <v>2300</v>
      </c>
      <c r="G11" s="428">
        <v>1995</v>
      </c>
      <c r="H11" s="428">
        <v>25634.699476999998</v>
      </c>
    </row>
    <row r="12" spans="2:8">
      <c r="B12" s="198">
        <v>3</v>
      </c>
      <c r="C12" s="188" t="s">
        <v>252</v>
      </c>
      <c r="D12" s="430"/>
      <c r="E12" s="428">
        <v>0</v>
      </c>
      <c r="F12" s="428">
        <v>0</v>
      </c>
      <c r="G12" s="428">
        <v>0</v>
      </c>
      <c r="H12" s="428">
        <v>0</v>
      </c>
    </row>
    <row r="13" spans="2:8">
      <c r="B13" s="198">
        <v>4</v>
      </c>
      <c r="C13" s="196" t="s">
        <v>253</v>
      </c>
      <c r="D13" s="430"/>
      <c r="E13" s="429">
        <v>224078.132706</v>
      </c>
      <c r="F13" s="429">
        <v>3071.7684260000001</v>
      </c>
      <c r="G13" s="429">
        <v>1506.3263280000001</v>
      </c>
      <c r="H13" s="429">
        <v>213981.80012535001</v>
      </c>
    </row>
    <row r="14" spans="2:8">
      <c r="B14" s="198">
        <v>5</v>
      </c>
      <c r="C14" s="188" t="s">
        <v>131</v>
      </c>
      <c r="D14" s="430"/>
      <c r="E14" s="428">
        <v>158815.02232600001</v>
      </c>
      <c r="F14" s="428">
        <v>1996.2332449999999</v>
      </c>
      <c r="G14" s="428">
        <v>947.91384200000005</v>
      </c>
      <c r="H14" s="428">
        <v>153718.60663445</v>
      </c>
    </row>
    <row r="15" spans="2:8">
      <c r="B15" s="198">
        <v>6</v>
      </c>
      <c r="C15" s="188" t="s">
        <v>132</v>
      </c>
      <c r="D15" s="430"/>
      <c r="E15" s="428">
        <v>65263.110379999998</v>
      </c>
      <c r="F15" s="428">
        <v>1075.535181</v>
      </c>
      <c r="G15" s="428">
        <v>558.41248599999994</v>
      </c>
      <c r="H15" s="428">
        <v>60263.193490900005</v>
      </c>
    </row>
    <row r="16" spans="2:8">
      <c r="B16" s="198">
        <v>7</v>
      </c>
      <c r="C16" s="196" t="s">
        <v>254</v>
      </c>
      <c r="D16" s="430"/>
      <c r="E16" s="429">
        <v>51288.252403999999</v>
      </c>
      <c r="F16" s="429">
        <v>53735.686925000002</v>
      </c>
      <c r="G16" s="429">
        <v>296287.42818400002</v>
      </c>
      <c r="H16" s="429">
        <v>340297.84063499997</v>
      </c>
    </row>
    <row r="17" spans="2:15">
      <c r="B17" s="198">
        <v>8</v>
      </c>
      <c r="C17" s="188" t="s">
        <v>255</v>
      </c>
      <c r="D17" s="430"/>
      <c r="E17" s="428">
        <v>0</v>
      </c>
      <c r="F17" s="428">
        <v>0</v>
      </c>
      <c r="G17" s="428">
        <v>0</v>
      </c>
      <c r="H17" s="428">
        <v>0</v>
      </c>
    </row>
    <row r="18" spans="2:15">
      <c r="B18" s="198">
        <v>9</v>
      </c>
      <c r="C18" s="188" t="s">
        <v>256</v>
      </c>
      <c r="D18" s="430"/>
      <c r="E18" s="428">
        <v>51288.252403999999</v>
      </c>
      <c r="F18" s="428">
        <v>53735.686925000002</v>
      </c>
      <c r="G18" s="428">
        <v>296287.42818400002</v>
      </c>
      <c r="H18" s="428">
        <v>340297.84063499997</v>
      </c>
      <c r="K18" s="427"/>
    </row>
    <row r="19" spans="2:15">
      <c r="B19" s="198">
        <v>10</v>
      </c>
      <c r="C19" s="196" t="s">
        <v>257</v>
      </c>
      <c r="D19" s="430"/>
      <c r="E19" s="428">
        <v>0</v>
      </c>
      <c r="F19" s="428">
        <v>0</v>
      </c>
      <c r="G19" s="428">
        <v>0</v>
      </c>
      <c r="H19" s="428">
        <v>0</v>
      </c>
    </row>
    <row r="20" spans="2:15">
      <c r="B20" s="198">
        <v>11</v>
      </c>
      <c r="C20" s="196" t="s">
        <v>258</v>
      </c>
      <c r="D20" s="428" t="s">
        <v>785</v>
      </c>
      <c r="E20" s="428">
        <v>4788.4396340000003</v>
      </c>
      <c r="F20" s="428">
        <v>0</v>
      </c>
      <c r="G20" s="428">
        <v>2.5492379999999999</v>
      </c>
      <c r="H20" s="428">
        <v>2.5492379999999999</v>
      </c>
    </row>
    <row r="21" spans="2:15">
      <c r="B21" s="198">
        <v>12</v>
      </c>
      <c r="C21" s="188" t="s">
        <v>259</v>
      </c>
      <c r="D21" s="428" t="s">
        <v>785</v>
      </c>
      <c r="E21" s="429">
        <v>0</v>
      </c>
      <c r="F21" s="429">
        <v>0</v>
      </c>
      <c r="G21" s="429">
        <v>0</v>
      </c>
      <c r="H21" s="429">
        <v>0</v>
      </c>
    </row>
    <row r="22" spans="2:15" ht="30">
      <c r="B22" s="198">
        <v>13</v>
      </c>
      <c r="C22" s="188" t="s">
        <v>260</v>
      </c>
      <c r="D22" s="430"/>
      <c r="E22" s="429">
        <v>4788.4396340000003</v>
      </c>
      <c r="F22" s="429">
        <v>0</v>
      </c>
      <c r="G22" s="429">
        <v>2.5492379999999999</v>
      </c>
      <c r="H22" s="429">
        <v>2.5492379999999999</v>
      </c>
    </row>
    <row r="23" spans="2:15">
      <c r="B23" s="199">
        <v>14</v>
      </c>
      <c r="C23" s="189" t="s">
        <v>261</v>
      </c>
      <c r="D23" s="431"/>
      <c r="E23" s="431"/>
      <c r="F23" s="431"/>
      <c r="G23" s="431"/>
      <c r="H23" s="428">
        <v>579916.88947534992</v>
      </c>
    </row>
    <row r="24" spans="2:15">
      <c r="H24" s="195"/>
    </row>
    <row r="25" spans="2:15">
      <c r="C25" s="40"/>
      <c r="H25" s="186"/>
    </row>
    <row r="26" spans="2:15">
      <c r="B26" s="680"/>
      <c r="C26" s="680"/>
      <c r="D26" s="9" t="s">
        <v>3</v>
      </c>
      <c r="E26" s="9" t="s">
        <v>4</v>
      </c>
      <c r="F26" s="9" t="s">
        <v>5</v>
      </c>
      <c r="G26" s="9" t="s">
        <v>6</v>
      </c>
      <c r="H26" s="5" t="s">
        <v>7</v>
      </c>
    </row>
    <row r="27" spans="2:15" ht="15.75" customHeight="1">
      <c r="B27" s="678" t="s">
        <v>243</v>
      </c>
      <c r="C27" s="678"/>
      <c r="D27" s="559" t="s">
        <v>244</v>
      </c>
      <c r="E27" s="559"/>
      <c r="F27" s="559"/>
      <c r="G27" s="559"/>
      <c r="H27" s="559" t="s">
        <v>245</v>
      </c>
    </row>
    <row r="28" spans="2:15" ht="15" customHeight="1">
      <c r="B28" s="679"/>
      <c r="C28" s="679"/>
      <c r="D28" s="559" t="s">
        <v>650</v>
      </c>
      <c r="E28" s="559" t="s">
        <v>246</v>
      </c>
      <c r="F28" s="559" t="s">
        <v>247</v>
      </c>
      <c r="G28" s="559" t="s">
        <v>248</v>
      </c>
      <c r="H28" s="559"/>
    </row>
    <row r="29" spans="2:15">
      <c r="B29" s="679"/>
      <c r="C29" s="679"/>
      <c r="D29" s="559"/>
      <c r="E29" s="559"/>
      <c r="F29" s="559"/>
      <c r="G29" s="559"/>
      <c r="H29" s="559"/>
    </row>
    <row r="30" spans="2:15">
      <c r="B30" s="677" t="s">
        <v>262</v>
      </c>
      <c r="C30" s="677"/>
      <c r="D30" s="677"/>
      <c r="E30" s="677"/>
      <c r="F30" s="677"/>
      <c r="G30" s="677"/>
      <c r="H30" s="677"/>
    </row>
    <row r="31" spans="2:15">
      <c r="B31" s="198">
        <v>15</v>
      </c>
      <c r="C31" s="19" t="s">
        <v>130</v>
      </c>
      <c r="D31" s="190"/>
      <c r="E31" s="191"/>
      <c r="F31" s="191"/>
      <c r="G31" s="191"/>
      <c r="H31" s="433">
        <v>4666.4092613999992</v>
      </c>
      <c r="K31" s="434"/>
      <c r="L31" s="435"/>
      <c r="M31" s="435"/>
      <c r="N31" s="435"/>
      <c r="O31" s="435"/>
    </row>
    <row r="32" spans="2:15" ht="30">
      <c r="B32" s="198" t="s">
        <v>263</v>
      </c>
      <c r="C32" s="200" t="s">
        <v>264</v>
      </c>
      <c r="D32" s="190"/>
      <c r="E32" s="433">
        <v>2004.599839</v>
      </c>
      <c r="F32" s="433">
        <v>2387.04943</v>
      </c>
      <c r="G32" s="433">
        <v>255655.87020500001</v>
      </c>
      <c r="H32" s="433">
        <v>221040.39155289999</v>
      </c>
      <c r="K32" s="434"/>
      <c r="L32" s="435"/>
      <c r="M32" s="435"/>
      <c r="N32" s="435"/>
      <c r="O32" s="435"/>
    </row>
    <row r="33" spans="2:15" ht="30">
      <c r="B33" s="198">
        <v>16</v>
      </c>
      <c r="C33" s="200" t="s">
        <v>265</v>
      </c>
      <c r="D33" s="190"/>
      <c r="E33" s="433">
        <v>0</v>
      </c>
      <c r="F33" s="433">
        <v>0</v>
      </c>
      <c r="G33" s="433">
        <v>0</v>
      </c>
      <c r="H33" s="433">
        <v>0</v>
      </c>
      <c r="K33" s="434"/>
      <c r="L33" s="435"/>
      <c r="M33" s="435"/>
      <c r="N33" s="435"/>
      <c r="O33" s="435"/>
    </row>
    <row r="34" spans="2:15">
      <c r="B34" s="198">
        <v>17</v>
      </c>
      <c r="C34" s="200" t="s">
        <v>266</v>
      </c>
      <c r="D34" s="190"/>
      <c r="E34" s="433">
        <v>3273.7815900000001</v>
      </c>
      <c r="F34" s="433">
        <v>2707.5013530000001</v>
      </c>
      <c r="G34" s="433">
        <v>276312.03201199998</v>
      </c>
      <c r="H34" s="433">
        <v>196628.83485479999</v>
      </c>
      <c r="K34" s="434"/>
      <c r="L34" s="435"/>
      <c r="M34" s="435"/>
      <c r="N34" s="435"/>
      <c r="O34" s="435"/>
    </row>
    <row r="35" spans="2:15" ht="45">
      <c r="B35" s="198">
        <v>18</v>
      </c>
      <c r="C35" s="185" t="s">
        <v>648</v>
      </c>
      <c r="D35" s="190"/>
      <c r="E35" s="428">
        <v>0</v>
      </c>
      <c r="F35" s="428">
        <v>0</v>
      </c>
      <c r="G35" s="428">
        <v>0</v>
      </c>
      <c r="H35" s="428">
        <v>0</v>
      </c>
      <c r="K35" s="434"/>
      <c r="L35" s="434"/>
      <c r="M35" s="434"/>
      <c r="N35" s="434"/>
      <c r="O35" s="434"/>
    </row>
    <row r="36" spans="2:15" ht="60">
      <c r="B36" s="198">
        <v>19</v>
      </c>
      <c r="C36" s="185" t="s">
        <v>491</v>
      </c>
      <c r="D36" s="190"/>
      <c r="E36" s="428">
        <v>996.00699899999995</v>
      </c>
      <c r="F36" s="428">
        <v>0</v>
      </c>
      <c r="G36" s="428">
        <v>0</v>
      </c>
      <c r="H36" s="428">
        <v>49.800349950000005</v>
      </c>
      <c r="K36" s="434"/>
      <c r="L36" s="434"/>
      <c r="M36" s="434"/>
      <c r="N36" s="434"/>
      <c r="O36" s="434"/>
    </row>
    <row r="37" spans="2:15" ht="60">
      <c r="B37" s="198">
        <v>20</v>
      </c>
      <c r="C37" s="185" t="s">
        <v>492</v>
      </c>
      <c r="D37" s="190"/>
      <c r="E37" s="428">
        <v>215.32946100000001</v>
      </c>
      <c r="F37" s="428">
        <v>252.10169300000001</v>
      </c>
      <c r="G37" s="428">
        <v>10498.018435</v>
      </c>
      <c r="H37" s="428">
        <v>196477.71578585001</v>
      </c>
      <c r="K37" s="434"/>
      <c r="L37" s="434"/>
      <c r="M37" s="434"/>
      <c r="N37" s="434"/>
      <c r="O37" s="434"/>
    </row>
    <row r="38" spans="2:15" ht="45">
      <c r="B38" s="198">
        <v>21</v>
      </c>
      <c r="C38" s="192" t="s">
        <v>267</v>
      </c>
      <c r="D38" s="190"/>
      <c r="E38" s="428">
        <v>3.3126000000000003E-2</v>
      </c>
      <c r="F38" s="428">
        <v>3.9750000000000001E-2</v>
      </c>
      <c r="G38" s="428">
        <v>815.55062499999997</v>
      </c>
      <c r="H38" s="428">
        <v>134202.46701689999</v>
      </c>
      <c r="K38" s="434"/>
      <c r="L38" s="434"/>
      <c r="M38" s="434"/>
      <c r="N38" s="434"/>
      <c r="O38" s="434"/>
    </row>
    <row r="39" spans="2:15">
      <c r="B39" s="198">
        <v>22</v>
      </c>
      <c r="C39" s="185" t="s">
        <v>268</v>
      </c>
      <c r="D39" s="190"/>
      <c r="E39" s="428">
        <v>2062.4451300000001</v>
      </c>
      <c r="F39" s="428">
        <v>2455.39966</v>
      </c>
      <c r="G39" s="428">
        <v>265712.69485799997</v>
      </c>
      <c r="H39" s="428">
        <v>0</v>
      </c>
      <c r="K39" s="434"/>
      <c r="L39" s="434"/>
      <c r="M39" s="434"/>
      <c r="N39" s="434"/>
      <c r="O39" s="434"/>
    </row>
    <row r="40" spans="2:15" ht="45">
      <c r="B40" s="198">
        <v>23</v>
      </c>
      <c r="C40" s="192" t="s">
        <v>267</v>
      </c>
      <c r="D40" s="190"/>
      <c r="E40" s="428">
        <v>1482.914284</v>
      </c>
      <c r="F40" s="428">
        <v>1760.76172</v>
      </c>
      <c r="G40" s="428">
        <v>203154.591801</v>
      </c>
      <c r="H40" s="428">
        <v>0</v>
      </c>
      <c r="K40" s="434"/>
      <c r="L40" s="434"/>
      <c r="M40" s="434"/>
      <c r="N40" s="434"/>
      <c r="O40" s="434"/>
    </row>
    <row r="41" spans="2:15" ht="60">
      <c r="B41" s="198">
        <v>24</v>
      </c>
      <c r="C41" s="185" t="s">
        <v>269</v>
      </c>
      <c r="D41" s="190"/>
      <c r="E41" s="428">
        <v>0</v>
      </c>
      <c r="F41" s="428">
        <v>0</v>
      </c>
      <c r="G41" s="428">
        <v>101.318719</v>
      </c>
      <c r="H41" s="428">
        <v>101.318719</v>
      </c>
      <c r="K41" s="434"/>
      <c r="L41" s="434"/>
      <c r="M41" s="434"/>
      <c r="N41" s="434"/>
      <c r="O41" s="434"/>
    </row>
    <row r="42" spans="2:15">
      <c r="B42" s="198">
        <v>25</v>
      </c>
      <c r="C42" s="200" t="s">
        <v>270</v>
      </c>
      <c r="D42" s="190"/>
      <c r="E42" s="433" t="s">
        <v>785</v>
      </c>
      <c r="F42" s="433" t="s">
        <v>785</v>
      </c>
      <c r="G42" s="433" t="s">
        <v>785</v>
      </c>
      <c r="H42" s="433" t="s">
        <v>785</v>
      </c>
      <c r="K42" s="434"/>
      <c r="L42" s="435"/>
      <c r="M42" s="435"/>
      <c r="N42" s="435"/>
      <c r="O42" s="435"/>
    </row>
    <row r="43" spans="2:15">
      <c r="B43" s="198">
        <v>26</v>
      </c>
      <c r="C43" s="200" t="s">
        <v>271</v>
      </c>
      <c r="D43" s="201" t="s">
        <v>785</v>
      </c>
      <c r="E43" s="433">
        <v>9011.7744390000007</v>
      </c>
      <c r="F43" s="433">
        <v>6.9616119999999997</v>
      </c>
      <c r="G43" s="433">
        <v>6788.6346409999996</v>
      </c>
      <c r="H43" s="433">
        <v>7583.2748099000009</v>
      </c>
      <c r="K43" s="435"/>
      <c r="L43" s="436"/>
      <c r="M43" s="436"/>
      <c r="N43" s="436"/>
      <c r="O43" s="436"/>
    </row>
    <row r="44" spans="2:15">
      <c r="B44" s="198">
        <v>27</v>
      </c>
      <c r="C44" s="185" t="s">
        <v>272</v>
      </c>
      <c r="D44" s="190"/>
      <c r="E44" s="190"/>
      <c r="F44" s="190"/>
      <c r="G44" s="428" t="s">
        <v>785</v>
      </c>
      <c r="H44" s="428" t="s">
        <v>785</v>
      </c>
      <c r="K44" s="434"/>
      <c r="L44" s="434"/>
      <c r="M44" s="434"/>
      <c r="N44" s="434"/>
      <c r="O44" s="434"/>
    </row>
    <row r="45" spans="2:15" ht="45">
      <c r="B45" s="198">
        <v>28</v>
      </c>
      <c r="C45" s="185" t="s">
        <v>273</v>
      </c>
      <c r="D45" s="190"/>
      <c r="E45" s="428" t="s">
        <v>785</v>
      </c>
      <c r="F45" s="428" t="s">
        <v>785</v>
      </c>
      <c r="G45" s="428">
        <v>4188.6173349999999</v>
      </c>
      <c r="H45" s="428">
        <v>3560.3247348</v>
      </c>
      <c r="K45" s="434"/>
      <c r="L45" s="435"/>
      <c r="M45" s="435"/>
      <c r="N45" s="435"/>
      <c r="O45" s="434"/>
    </row>
    <row r="46" spans="2:15">
      <c r="B46" s="198">
        <v>29</v>
      </c>
      <c r="C46" s="185" t="s">
        <v>649</v>
      </c>
      <c r="D46" s="193"/>
      <c r="E46" s="428">
        <v>219.92477500000001</v>
      </c>
      <c r="F46" s="194"/>
      <c r="G46" s="194"/>
      <c r="H46" s="428">
        <v>219.92477500000001</v>
      </c>
      <c r="K46" s="434"/>
      <c r="L46" s="435"/>
      <c r="M46" s="437"/>
      <c r="N46" s="437"/>
      <c r="O46" s="434"/>
    </row>
    <row r="47" spans="2:15" ht="30">
      <c r="B47" s="198">
        <v>30</v>
      </c>
      <c r="C47" s="185" t="s">
        <v>274</v>
      </c>
      <c r="D47" s="190"/>
      <c r="E47" s="428">
        <v>5579.5913959999998</v>
      </c>
      <c r="F47" s="194"/>
      <c r="G47" s="194"/>
      <c r="H47" s="428">
        <v>278.97956980000004</v>
      </c>
      <c r="K47" s="434"/>
      <c r="L47" s="435"/>
      <c r="M47" s="437"/>
      <c r="N47" s="437"/>
      <c r="O47" s="434"/>
    </row>
    <row r="48" spans="2:15" ht="30">
      <c r="B48" s="198">
        <v>31</v>
      </c>
      <c r="C48" s="185" t="s">
        <v>275</v>
      </c>
      <c r="D48" s="190"/>
      <c r="E48" s="428">
        <v>1399.5636460000001</v>
      </c>
      <c r="F48" s="428">
        <v>6.0276040000000002</v>
      </c>
      <c r="G48" s="428">
        <v>2550.765852</v>
      </c>
      <c r="H48" s="428">
        <v>3259.1229884999998</v>
      </c>
      <c r="K48" s="434"/>
      <c r="L48" s="434"/>
      <c r="M48" s="434"/>
      <c r="N48" s="434"/>
      <c r="O48" s="434"/>
    </row>
    <row r="49" spans="2:15">
      <c r="B49" s="198">
        <v>32</v>
      </c>
      <c r="C49" s="19" t="s">
        <v>276</v>
      </c>
      <c r="D49" s="190"/>
      <c r="E49" s="428">
        <v>57456.927589999999</v>
      </c>
      <c r="F49" s="428">
        <v>6.2500010000000001</v>
      </c>
      <c r="G49" s="428">
        <v>818.50448400000005</v>
      </c>
      <c r="H49" s="428">
        <v>2914.0841038000003</v>
      </c>
      <c r="K49" s="434"/>
      <c r="L49" s="435"/>
      <c r="M49" s="435"/>
      <c r="N49" s="435"/>
      <c r="O49" s="436"/>
    </row>
    <row r="50" spans="2:15">
      <c r="B50" s="198">
        <v>33</v>
      </c>
      <c r="C50" s="20" t="s">
        <v>277</v>
      </c>
      <c r="D50" s="194"/>
      <c r="E50" s="194"/>
      <c r="F50" s="194"/>
      <c r="G50" s="194"/>
      <c r="H50" s="428">
        <v>432505.87225873</v>
      </c>
      <c r="K50" s="437"/>
      <c r="L50" s="437"/>
      <c r="M50" s="437"/>
      <c r="N50" s="437"/>
      <c r="O50" s="438"/>
    </row>
    <row r="52" spans="2:15">
      <c r="B52" s="136">
        <v>34</v>
      </c>
      <c r="C52" s="165" t="s">
        <v>586</v>
      </c>
      <c r="D52" s="203"/>
      <c r="E52" s="203"/>
      <c r="F52" s="203"/>
      <c r="G52" s="203"/>
      <c r="H52" s="432">
        <v>1.3408300943</v>
      </c>
    </row>
    <row r="54" spans="2:15">
      <c r="B54" s="4" t="s">
        <v>1069</v>
      </c>
    </row>
  </sheetData>
  <mergeCells count="18">
    <mergeCell ref="B5:C5"/>
    <mergeCell ref="B9:H9"/>
    <mergeCell ref="B26:C26"/>
    <mergeCell ref="H6:H8"/>
    <mergeCell ref="D7:D8"/>
    <mergeCell ref="E7:E8"/>
    <mergeCell ref="F7:F8"/>
    <mergeCell ref="G7:G8"/>
    <mergeCell ref="B6:C8"/>
    <mergeCell ref="D6:G6"/>
    <mergeCell ref="B30:H30"/>
    <mergeCell ref="B27:C29"/>
    <mergeCell ref="D27:G27"/>
    <mergeCell ref="H27:H29"/>
    <mergeCell ref="D28:D29"/>
    <mergeCell ref="E28:E29"/>
    <mergeCell ref="F28:F29"/>
    <mergeCell ref="G28:G29"/>
  </mergeCells>
  <pageMargins left="0.70866141732283472" right="0.70866141732283472" top="0.74803149606299213" bottom="0.74803149606299213" header="0.31496062992125984" footer="0.31496062992125984"/>
  <pageSetup paperSize="9" scale="5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08636-CBBB-4603-8234-008F90829572}">
  <sheetPr codeName="Sheet74">
    <pageSetUpPr fitToPage="1"/>
  </sheetPr>
  <dimension ref="B2:G21"/>
  <sheetViews>
    <sheetView showGridLines="0" zoomScaleNormal="100" workbookViewId="0"/>
  </sheetViews>
  <sheetFormatPr defaultColWidth="11.42578125" defaultRowHeight="15"/>
  <cols>
    <col min="1" max="1" width="10.140625" style="8" customWidth="1"/>
    <col min="2" max="2" width="6.5703125" style="8" customWidth="1"/>
    <col min="3" max="3" width="48.42578125" style="8" customWidth="1"/>
    <col min="4" max="4" width="12.85546875" style="8" bestFit="1" customWidth="1"/>
    <col min="5" max="5" width="11.42578125" style="8"/>
    <col min="6" max="7" width="20.7109375" style="8" customWidth="1"/>
    <col min="8" max="16384" width="11.42578125" style="8"/>
  </cols>
  <sheetData>
    <row r="2" spans="2:7" ht="21">
      <c r="B2" s="173" t="s">
        <v>1060</v>
      </c>
    </row>
    <row r="4" spans="2:7">
      <c r="B4" s="314"/>
      <c r="C4" s="314"/>
      <c r="D4" s="315" t="s">
        <v>3</v>
      </c>
      <c r="E4" s="316" t="s">
        <v>4</v>
      </c>
      <c r="F4" s="316" t="s">
        <v>5</v>
      </c>
      <c r="G4" s="316" t="s">
        <v>6</v>
      </c>
    </row>
    <row r="5" spans="2:7">
      <c r="B5" s="682" t="s">
        <v>890</v>
      </c>
      <c r="C5" s="682" t="s">
        <v>890</v>
      </c>
      <c r="D5" s="641" t="s">
        <v>931</v>
      </c>
      <c r="E5" s="685"/>
      <c r="F5" s="685"/>
      <c r="G5" s="686"/>
    </row>
    <row r="6" spans="2:7" ht="30">
      <c r="B6" s="683"/>
      <c r="C6" s="683"/>
      <c r="D6" s="317" t="s">
        <v>17</v>
      </c>
      <c r="E6" s="687" t="s">
        <v>482</v>
      </c>
      <c r="F6" s="688"/>
      <c r="G6" s="689"/>
    </row>
    <row r="7" spans="2:7" ht="30">
      <c r="B7" s="684"/>
      <c r="C7" s="684"/>
      <c r="D7" s="318" t="s">
        <v>890</v>
      </c>
      <c r="E7" s="319" t="s">
        <v>228</v>
      </c>
      <c r="F7" s="319" t="s">
        <v>229</v>
      </c>
      <c r="G7" s="319" t="s">
        <v>230</v>
      </c>
    </row>
    <row r="8" spans="2:7">
      <c r="B8" s="320">
        <v>1</v>
      </c>
      <c r="C8" s="321" t="s">
        <v>24</v>
      </c>
      <c r="D8" s="322"/>
      <c r="E8" s="322"/>
      <c r="F8" s="322"/>
      <c r="G8" s="322"/>
    </row>
    <row r="9" spans="2:7">
      <c r="B9" s="320">
        <v>2</v>
      </c>
      <c r="C9" s="321" t="s">
        <v>227</v>
      </c>
      <c r="D9" s="322"/>
      <c r="E9" s="322"/>
      <c r="F9" s="322"/>
      <c r="G9" s="322"/>
    </row>
    <row r="10" spans="2:7">
      <c r="B10" s="320">
        <v>3</v>
      </c>
      <c r="C10" s="323" t="s">
        <v>932</v>
      </c>
      <c r="D10" s="322"/>
      <c r="E10" s="322"/>
      <c r="F10" s="322"/>
      <c r="G10" s="322"/>
    </row>
    <row r="11" spans="2:7">
      <c r="B11" s="320">
        <v>4</v>
      </c>
      <c r="C11" s="323" t="s">
        <v>933</v>
      </c>
      <c r="D11" s="378">
        <v>61.453892400000001</v>
      </c>
      <c r="E11" s="322"/>
      <c r="F11" s="322"/>
      <c r="G11" s="322"/>
    </row>
    <row r="12" spans="2:7">
      <c r="B12" s="320">
        <v>5</v>
      </c>
      <c r="C12" s="323" t="s">
        <v>934</v>
      </c>
      <c r="D12" s="324"/>
      <c r="E12" s="325"/>
      <c r="F12" s="325"/>
      <c r="G12" s="325"/>
    </row>
    <row r="13" spans="2:7">
      <c r="B13" s="320">
        <v>6</v>
      </c>
      <c r="C13" s="323" t="s">
        <v>935</v>
      </c>
      <c r="D13" s="378">
        <v>61.453892400000001</v>
      </c>
      <c r="E13" s="326"/>
      <c r="F13" s="324"/>
      <c r="G13" s="327"/>
    </row>
    <row r="15" spans="2:7">
      <c r="B15" s="690" t="s">
        <v>1072</v>
      </c>
      <c r="C15" s="690"/>
      <c r="D15" s="690"/>
      <c r="E15" s="690"/>
      <c r="F15" s="690"/>
      <c r="G15" s="690"/>
    </row>
    <row r="16" spans="2:7">
      <c r="B16" s="690"/>
      <c r="C16" s="690"/>
      <c r="D16" s="690"/>
      <c r="E16" s="690"/>
      <c r="F16" s="690"/>
      <c r="G16" s="690"/>
    </row>
    <row r="19" spans="2:7">
      <c r="B19" s="690"/>
      <c r="C19" s="690"/>
      <c r="D19" s="690"/>
      <c r="E19" s="690"/>
      <c r="F19" s="690"/>
      <c r="G19" s="690"/>
    </row>
    <row r="20" spans="2:7">
      <c r="B20" s="690"/>
      <c r="C20" s="690"/>
      <c r="D20" s="690"/>
      <c r="E20" s="690"/>
      <c r="F20" s="690"/>
      <c r="G20" s="690"/>
    </row>
    <row r="21" spans="2:7">
      <c r="B21" s="690"/>
      <c r="C21" s="690"/>
      <c r="D21" s="690"/>
      <c r="E21" s="690"/>
      <c r="F21" s="690"/>
      <c r="G21" s="690"/>
    </row>
  </sheetData>
  <mergeCells count="6">
    <mergeCell ref="B5:B7"/>
    <mergeCell ref="C5:C7"/>
    <mergeCell ref="D5:G5"/>
    <mergeCell ref="E6:G6"/>
    <mergeCell ref="B19:G21"/>
    <mergeCell ref="B15:G16"/>
  </mergeCells>
  <pageMargins left="0.70866141732283472" right="0.70866141732283472" top="0.74803149606299213" bottom="0.74803149606299213" header="0.31496062992125984" footer="0.31496062992125984"/>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AA780-E485-4354-8D71-7C0062B18AC8}">
  <sheetPr codeName="Sheet75">
    <pageSetUpPr fitToPage="1"/>
  </sheetPr>
  <dimension ref="A1:Y26"/>
  <sheetViews>
    <sheetView showGridLines="0" zoomScaleNormal="100" zoomScalePageLayoutView="64" workbookViewId="0"/>
  </sheetViews>
  <sheetFormatPr defaultColWidth="9.28515625" defaultRowHeight="15"/>
  <cols>
    <col min="1" max="1" width="9.28515625" style="473"/>
    <col min="2" max="2" width="7.85546875" style="473" customWidth="1"/>
    <col min="3" max="3" width="21.7109375" style="473" customWidth="1"/>
    <col min="4" max="5" width="22.28515625" style="473" customWidth="1"/>
    <col min="6" max="6" width="18" style="473" customWidth="1"/>
    <col min="7" max="7" width="22.28515625" style="473" customWidth="1"/>
    <col min="8" max="8" width="7.85546875" style="473" customWidth="1"/>
    <col min="9" max="9" width="13.28515625" style="474" customWidth="1"/>
    <col min="10" max="10" width="18.42578125" style="473" customWidth="1"/>
    <col min="11" max="16384" width="9.28515625" style="473"/>
  </cols>
  <sheetData>
    <row r="1" spans="1:25" s="472" customFormat="1">
      <c r="A1" s="368"/>
      <c r="B1" s="368"/>
      <c r="C1" s="368"/>
      <c r="D1" s="368"/>
      <c r="E1" s="368"/>
      <c r="F1" s="368"/>
      <c r="G1" s="368"/>
      <c r="H1" s="8"/>
      <c r="I1" s="8"/>
      <c r="J1" s="8"/>
      <c r="K1" s="8"/>
      <c r="L1" s="8"/>
      <c r="M1" s="8"/>
      <c r="N1" s="8"/>
      <c r="O1" s="8"/>
      <c r="P1" s="8"/>
      <c r="Q1" s="8"/>
      <c r="R1" s="8"/>
      <c r="S1" s="8"/>
      <c r="T1" s="8"/>
      <c r="U1" s="8"/>
      <c r="V1" s="8"/>
      <c r="W1" s="8"/>
      <c r="X1" s="8"/>
      <c r="Y1" s="8"/>
    </row>
    <row r="2" spans="1:25" s="472" customFormat="1" ht="21">
      <c r="A2" s="368"/>
      <c r="B2" s="369" t="s">
        <v>582</v>
      </c>
      <c r="C2" s="368"/>
      <c r="D2" s="368"/>
      <c r="E2" s="368"/>
      <c r="F2" s="8"/>
      <c r="G2" s="368"/>
      <c r="H2" s="8"/>
      <c r="I2" s="8"/>
      <c r="J2" s="8"/>
      <c r="K2" s="8"/>
      <c r="L2" s="8"/>
      <c r="M2" s="8"/>
      <c r="N2" s="8"/>
      <c r="O2" s="8"/>
      <c r="P2" s="8"/>
      <c r="Q2" s="8"/>
      <c r="R2" s="8"/>
      <c r="S2" s="8"/>
      <c r="T2" s="8"/>
      <c r="U2" s="8"/>
      <c r="V2" s="8"/>
      <c r="W2" s="8"/>
      <c r="X2" s="8"/>
      <c r="Y2" s="8"/>
    </row>
    <row r="3" spans="1:25" s="472" customFormat="1">
      <c r="A3" s="368"/>
      <c r="B3" s="7"/>
      <c r="C3" s="368"/>
      <c r="D3" s="368"/>
      <c r="E3" s="368"/>
      <c r="F3" s="8"/>
      <c r="G3" s="368"/>
      <c r="H3" s="8"/>
      <c r="I3" s="8"/>
      <c r="J3" s="8"/>
      <c r="K3" s="8"/>
      <c r="L3" s="8"/>
      <c r="M3" s="8"/>
      <c r="N3" s="8"/>
      <c r="O3" s="8"/>
      <c r="P3" s="8"/>
      <c r="Q3" s="8"/>
      <c r="R3" s="8"/>
      <c r="S3" s="8"/>
      <c r="T3" s="8"/>
      <c r="U3" s="8"/>
      <c r="V3" s="8"/>
      <c r="W3" s="8"/>
      <c r="X3" s="8"/>
      <c r="Y3" s="8"/>
    </row>
    <row r="4" spans="1:25" ht="15" customHeight="1">
      <c r="A4" s="7"/>
      <c r="B4" s="691" t="s">
        <v>324</v>
      </c>
      <c r="C4" s="692"/>
      <c r="D4" s="10" t="s">
        <v>3</v>
      </c>
      <c r="E4" s="10" t="s">
        <v>4</v>
      </c>
      <c r="F4" s="10" t="s">
        <v>5</v>
      </c>
      <c r="G4" s="10" t="s">
        <v>6</v>
      </c>
      <c r="H4" s="8"/>
      <c r="I4" s="8"/>
      <c r="J4" s="8"/>
      <c r="K4" s="8"/>
      <c r="L4" s="8"/>
      <c r="M4" s="8"/>
      <c r="N4" s="8"/>
      <c r="O4" s="8"/>
      <c r="P4" s="8"/>
      <c r="Q4" s="8"/>
      <c r="R4" s="8"/>
      <c r="S4" s="8"/>
      <c r="T4" s="8"/>
      <c r="U4" s="8"/>
      <c r="V4" s="8"/>
      <c r="W4" s="8"/>
      <c r="X4" s="8"/>
      <c r="Y4" s="8"/>
    </row>
    <row r="5" spans="1:25" ht="15" customHeight="1">
      <c r="A5" s="7"/>
      <c r="B5" s="693"/>
      <c r="C5" s="694"/>
      <c r="D5" s="697" t="s">
        <v>325</v>
      </c>
      <c r="E5" s="698"/>
      <c r="F5" s="697" t="s">
        <v>326</v>
      </c>
      <c r="G5" s="698"/>
      <c r="H5" s="8"/>
      <c r="I5" s="8"/>
      <c r="J5" s="8"/>
      <c r="K5" s="8"/>
      <c r="L5" s="8"/>
      <c r="M5" s="8"/>
      <c r="N5" s="8"/>
      <c r="O5" s="8"/>
      <c r="P5" s="8"/>
      <c r="Q5" s="8"/>
      <c r="R5" s="8"/>
      <c r="S5" s="8"/>
      <c r="T5" s="8"/>
      <c r="U5" s="8"/>
      <c r="V5" s="8"/>
      <c r="W5" s="8"/>
      <c r="X5" s="8"/>
      <c r="Y5" s="8"/>
    </row>
    <row r="6" spans="1:25">
      <c r="A6" s="7"/>
      <c r="B6" s="695"/>
      <c r="C6" s="696"/>
      <c r="D6" s="486" t="s">
        <v>849</v>
      </c>
      <c r="E6" s="486" t="s">
        <v>874</v>
      </c>
      <c r="F6" s="486" t="s">
        <v>849</v>
      </c>
      <c r="G6" s="486" t="s">
        <v>874</v>
      </c>
      <c r="H6" s="8"/>
      <c r="I6" s="8"/>
      <c r="J6" s="8"/>
      <c r="K6" s="8"/>
      <c r="L6" s="8"/>
      <c r="M6" s="8"/>
      <c r="N6" s="8"/>
      <c r="O6" s="8"/>
      <c r="P6" s="8"/>
      <c r="Q6" s="8"/>
      <c r="R6" s="8"/>
      <c r="S6" s="8"/>
      <c r="T6" s="8"/>
      <c r="U6" s="8"/>
      <c r="V6" s="8"/>
      <c r="W6" s="8"/>
      <c r="X6" s="8"/>
      <c r="Y6" s="8"/>
    </row>
    <row r="7" spans="1:25">
      <c r="A7" s="7"/>
      <c r="B7" s="115">
        <v>1</v>
      </c>
      <c r="C7" s="11" t="s">
        <v>327</v>
      </c>
      <c r="D7" s="378">
        <v>379.48401899999999</v>
      </c>
      <c r="E7" s="378">
        <v>490</v>
      </c>
      <c r="F7" s="378">
        <v>4.0321629999999997</v>
      </c>
      <c r="G7" s="378">
        <v>99</v>
      </c>
      <c r="H7" s="8"/>
      <c r="I7" s="8"/>
      <c r="J7" s="8"/>
      <c r="K7" s="8"/>
      <c r="L7" s="8"/>
      <c r="M7" s="8"/>
      <c r="N7" s="8"/>
      <c r="O7" s="8"/>
      <c r="P7" s="8"/>
      <c r="Q7" s="8"/>
      <c r="R7" s="8"/>
      <c r="S7" s="8"/>
      <c r="T7" s="8"/>
      <c r="U7" s="8"/>
      <c r="V7" s="8"/>
      <c r="W7" s="8"/>
      <c r="X7" s="8"/>
      <c r="Y7" s="8"/>
    </row>
    <row r="8" spans="1:25">
      <c r="A8" s="7"/>
      <c r="B8" s="115">
        <v>2</v>
      </c>
      <c r="C8" s="12" t="s">
        <v>328</v>
      </c>
      <c r="D8" s="378">
        <v>-1376.4024910000001</v>
      </c>
      <c r="E8" s="378">
        <v>1805</v>
      </c>
      <c r="F8" s="378">
        <v>-486.61045899999999</v>
      </c>
      <c r="G8" s="378">
        <v>82</v>
      </c>
      <c r="H8" s="8"/>
      <c r="I8" s="8"/>
      <c r="J8" s="8"/>
      <c r="K8" s="8"/>
      <c r="L8" s="8"/>
      <c r="M8" s="8"/>
      <c r="N8" s="8"/>
      <c r="O8" s="8"/>
      <c r="P8" s="8"/>
      <c r="Q8" s="8"/>
      <c r="R8" s="8"/>
      <c r="S8" s="8"/>
      <c r="T8" s="8"/>
      <c r="U8" s="8"/>
      <c r="V8" s="8"/>
      <c r="W8" s="8"/>
      <c r="X8" s="8"/>
      <c r="Y8" s="8"/>
    </row>
    <row r="9" spans="1:25">
      <c r="A9" s="7"/>
      <c r="B9" s="115">
        <v>3</v>
      </c>
      <c r="C9" s="11" t="s">
        <v>329</v>
      </c>
      <c r="D9" s="378">
        <v>-45.813661000000003</v>
      </c>
      <c r="E9" s="378">
        <v>36</v>
      </c>
      <c r="F9" s="475"/>
      <c r="G9" s="475"/>
      <c r="H9" s="8"/>
      <c r="I9" s="8"/>
      <c r="J9" s="8"/>
      <c r="K9" s="8"/>
      <c r="L9" s="8"/>
      <c r="M9" s="8"/>
      <c r="N9" s="8"/>
      <c r="O9" s="8"/>
      <c r="P9" s="8"/>
      <c r="Q9" s="8"/>
      <c r="R9" s="8"/>
      <c r="S9" s="8"/>
      <c r="T9" s="8"/>
      <c r="U9" s="8"/>
      <c r="V9" s="8"/>
      <c r="W9" s="8"/>
      <c r="X9" s="8"/>
      <c r="Y9" s="8"/>
    </row>
    <row r="10" spans="1:25">
      <c r="A10" s="7"/>
      <c r="B10" s="115">
        <v>4</v>
      </c>
      <c r="C10" s="11" t="s">
        <v>330</v>
      </c>
      <c r="D10" s="378">
        <v>63.969161</v>
      </c>
      <c r="E10" s="378">
        <v>33</v>
      </c>
      <c r="F10" s="475"/>
      <c r="G10" s="475"/>
      <c r="H10" s="8"/>
      <c r="I10" s="8"/>
      <c r="J10" s="8"/>
      <c r="K10" s="8"/>
      <c r="L10" s="8"/>
      <c r="M10" s="8"/>
      <c r="N10" s="8"/>
      <c r="O10" s="8"/>
      <c r="P10" s="8"/>
      <c r="Q10" s="8"/>
      <c r="R10" s="8"/>
      <c r="S10" s="8"/>
      <c r="T10" s="8"/>
      <c r="U10" s="8"/>
      <c r="V10" s="8"/>
      <c r="W10" s="8"/>
      <c r="X10" s="8"/>
      <c r="Y10" s="8"/>
    </row>
    <row r="11" spans="1:25">
      <c r="A11" s="7"/>
      <c r="B11" s="115">
        <v>5</v>
      </c>
      <c r="C11" s="11" t="s">
        <v>331</v>
      </c>
      <c r="D11" s="378">
        <v>222.080916</v>
      </c>
      <c r="E11" s="378">
        <v>241</v>
      </c>
      <c r="F11" s="475"/>
      <c r="G11" s="475"/>
      <c r="H11" s="8"/>
      <c r="I11" s="8"/>
      <c r="J11" s="8"/>
      <c r="K11" s="8"/>
      <c r="L11" s="8"/>
      <c r="M11" s="8"/>
      <c r="N11" s="8"/>
      <c r="O11" s="8"/>
      <c r="P11" s="8"/>
      <c r="Q11" s="8"/>
      <c r="R11" s="8"/>
      <c r="S11" s="8"/>
      <c r="T11" s="8"/>
      <c r="U11" s="8"/>
      <c r="V11" s="8"/>
      <c r="W11" s="8"/>
      <c r="X11" s="8"/>
      <c r="Y11" s="8"/>
    </row>
    <row r="12" spans="1:25">
      <c r="A12" s="7"/>
      <c r="B12" s="205">
        <v>6</v>
      </c>
      <c r="C12" s="11" t="s">
        <v>332</v>
      </c>
      <c r="D12" s="378">
        <v>-890.91499099999999</v>
      </c>
      <c r="E12" s="378">
        <v>1007</v>
      </c>
      <c r="F12" s="475"/>
      <c r="G12" s="475"/>
      <c r="H12" s="8"/>
      <c r="I12" s="8"/>
      <c r="J12" s="8"/>
      <c r="K12" s="8"/>
      <c r="L12" s="8"/>
      <c r="M12" s="8"/>
      <c r="N12" s="8"/>
      <c r="O12" s="8"/>
      <c r="P12" s="8"/>
      <c r="Q12" s="8"/>
      <c r="R12" s="8"/>
      <c r="S12" s="8"/>
      <c r="T12" s="8"/>
      <c r="U12" s="8"/>
      <c r="V12" s="8"/>
      <c r="W12" s="8"/>
      <c r="X12" s="8"/>
      <c r="Y12" s="8"/>
    </row>
    <row r="13" spans="1:25">
      <c r="A13" s="8"/>
      <c r="B13" s="8"/>
      <c r="C13" s="8"/>
      <c r="D13" s="8"/>
      <c r="E13" s="8"/>
      <c r="F13" s="8"/>
      <c r="G13" s="8"/>
      <c r="H13" s="8"/>
      <c r="I13" s="8"/>
      <c r="J13" s="8"/>
      <c r="K13" s="8"/>
      <c r="L13" s="8"/>
      <c r="M13" s="8"/>
      <c r="N13" s="8"/>
      <c r="O13" s="8"/>
      <c r="P13" s="8"/>
      <c r="Q13" s="8"/>
      <c r="R13" s="8"/>
      <c r="S13" s="8"/>
      <c r="T13" s="8"/>
      <c r="U13" s="8"/>
      <c r="V13" s="8"/>
      <c r="W13" s="8"/>
      <c r="X13" s="8"/>
      <c r="Y13" s="8"/>
    </row>
    <row r="14" spans="1:25" ht="33.75" customHeight="1">
      <c r="A14" s="8"/>
      <c r="B14" s="690" t="s">
        <v>1070</v>
      </c>
      <c r="C14" s="690"/>
      <c r="D14" s="690"/>
      <c r="E14" s="690"/>
      <c r="F14" s="690"/>
      <c r="G14" s="690"/>
      <c r="H14" s="8"/>
      <c r="I14" s="8"/>
      <c r="J14" s="8"/>
      <c r="K14" s="8"/>
      <c r="L14" s="8"/>
      <c r="M14" s="8"/>
      <c r="N14" s="8"/>
      <c r="O14" s="8"/>
      <c r="P14" s="8"/>
      <c r="Q14" s="8"/>
      <c r="R14" s="8"/>
      <c r="S14" s="8"/>
      <c r="T14" s="8"/>
      <c r="U14" s="8"/>
      <c r="V14" s="8"/>
      <c r="W14" s="8"/>
      <c r="X14" s="8"/>
      <c r="Y14" s="8"/>
    </row>
    <row r="15" spans="1:25">
      <c r="A15" s="8"/>
      <c r="B15" s="8"/>
      <c r="C15" s="8"/>
      <c r="D15" s="8"/>
      <c r="E15" s="8"/>
      <c r="F15" s="8"/>
      <c r="G15" s="8"/>
      <c r="H15" s="8"/>
      <c r="I15" s="8"/>
      <c r="J15" s="8"/>
      <c r="K15" s="8"/>
      <c r="L15" s="8"/>
      <c r="M15" s="8"/>
      <c r="N15" s="8"/>
      <c r="O15" s="8"/>
      <c r="P15" s="8"/>
      <c r="Q15" s="8"/>
      <c r="R15" s="8"/>
      <c r="S15" s="8"/>
      <c r="T15" s="8"/>
      <c r="U15" s="8"/>
      <c r="V15" s="8"/>
      <c r="W15" s="8"/>
      <c r="X15" s="8"/>
      <c r="Y15" s="8"/>
    </row>
    <row r="16" spans="1:25">
      <c r="A16" s="8"/>
      <c r="B16" s="8"/>
      <c r="C16" s="8"/>
      <c r="D16" s="8"/>
      <c r="E16" s="8"/>
      <c r="F16" s="8"/>
      <c r="G16" s="8"/>
      <c r="H16" s="8"/>
      <c r="I16" s="8"/>
      <c r="J16" s="8"/>
      <c r="K16" s="8"/>
      <c r="L16" s="8"/>
      <c r="M16" s="8"/>
      <c r="N16" s="8"/>
      <c r="O16" s="8"/>
      <c r="P16" s="8"/>
      <c r="Q16" s="8"/>
      <c r="R16" s="8"/>
      <c r="S16" s="8"/>
      <c r="T16" s="8"/>
      <c r="U16" s="8"/>
      <c r="V16" s="8"/>
      <c r="W16" s="8"/>
      <c r="X16" s="8"/>
      <c r="Y16" s="8"/>
    </row>
    <row r="17" spans="1:25">
      <c r="A17" s="8"/>
      <c r="B17" s="8"/>
      <c r="C17" s="8"/>
      <c r="D17" s="8"/>
      <c r="E17" s="8"/>
      <c r="F17" s="8"/>
      <c r="G17" s="8"/>
      <c r="H17" s="8"/>
      <c r="I17" s="8"/>
      <c r="J17" s="8"/>
      <c r="K17" s="8"/>
      <c r="L17" s="8"/>
      <c r="M17" s="8"/>
      <c r="N17" s="8"/>
      <c r="O17" s="8"/>
      <c r="P17" s="8"/>
      <c r="Q17" s="8"/>
      <c r="R17" s="8"/>
      <c r="S17" s="8"/>
      <c r="T17" s="8"/>
      <c r="U17" s="8"/>
      <c r="V17" s="8"/>
      <c r="W17" s="8"/>
      <c r="X17" s="8"/>
      <c r="Y17" s="8"/>
    </row>
    <row r="18" spans="1:25" ht="15" customHeight="1">
      <c r="A18" s="8"/>
      <c r="B18" s="8"/>
      <c r="C18" s="8"/>
      <c r="D18" s="8"/>
      <c r="E18" s="8"/>
      <c r="F18" s="8"/>
      <c r="G18" s="8"/>
      <c r="H18" s="8"/>
      <c r="I18" s="8"/>
      <c r="J18" s="8"/>
      <c r="K18" s="8"/>
      <c r="L18" s="8"/>
      <c r="M18" s="8"/>
      <c r="N18" s="8"/>
      <c r="O18" s="8"/>
      <c r="P18" s="8"/>
      <c r="Q18" s="8"/>
      <c r="R18" s="8"/>
      <c r="S18" s="8"/>
      <c r="T18" s="8"/>
      <c r="U18" s="8"/>
      <c r="V18" s="8"/>
      <c r="W18" s="8"/>
      <c r="X18" s="8"/>
      <c r="Y18" s="8"/>
    </row>
    <row r="19" spans="1:25" ht="15" customHeight="1">
      <c r="A19" s="8"/>
      <c r="B19" s="8"/>
      <c r="C19" s="8"/>
      <c r="D19" s="8"/>
      <c r="E19" s="8"/>
      <c r="F19" s="8"/>
      <c r="G19" s="8"/>
      <c r="H19" s="8"/>
      <c r="I19" s="8"/>
      <c r="J19" s="8"/>
      <c r="K19" s="8"/>
      <c r="L19" s="8"/>
      <c r="M19" s="8"/>
      <c r="N19" s="8"/>
      <c r="O19" s="8"/>
      <c r="P19" s="8"/>
      <c r="Q19" s="8"/>
      <c r="R19" s="8"/>
      <c r="S19" s="8"/>
      <c r="T19" s="8"/>
      <c r="U19" s="8"/>
      <c r="V19" s="8"/>
      <c r="W19" s="8"/>
      <c r="X19" s="8"/>
      <c r="Y19" s="8"/>
    </row>
    <row r="20" spans="1:25" ht="15" customHeight="1">
      <c r="A20" s="8"/>
      <c r="B20" s="8"/>
      <c r="C20" s="8"/>
      <c r="D20" s="8"/>
      <c r="E20" s="8"/>
      <c r="F20" s="8"/>
      <c r="G20" s="8"/>
      <c r="H20" s="8"/>
      <c r="I20" s="8"/>
      <c r="J20" s="8"/>
      <c r="K20" s="8"/>
      <c r="L20" s="8"/>
      <c r="M20" s="8"/>
      <c r="N20" s="8"/>
      <c r="O20" s="8"/>
      <c r="P20" s="8"/>
      <c r="Q20" s="8"/>
      <c r="R20" s="8"/>
      <c r="S20" s="8"/>
      <c r="T20" s="8"/>
      <c r="U20" s="8"/>
      <c r="V20" s="8"/>
      <c r="W20" s="8"/>
      <c r="X20" s="8"/>
      <c r="Y20" s="8"/>
    </row>
    <row r="21" spans="1:25">
      <c r="A21" s="8"/>
      <c r="B21" s="8"/>
      <c r="C21" s="8"/>
      <c r="D21" s="8"/>
      <c r="E21" s="8"/>
      <c r="F21" s="8"/>
      <c r="G21" s="8"/>
      <c r="H21" s="8"/>
      <c r="I21" s="8"/>
      <c r="J21" s="8"/>
      <c r="K21" s="8"/>
      <c r="L21" s="8"/>
      <c r="M21" s="8"/>
      <c r="N21" s="8"/>
      <c r="O21" s="8"/>
      <c r="P21" s="8"/>
      <c r="Q21" s="8"/>
      <c r="R21" s="8"/>
      <c r="S21" s="8"/>
      <c r="T21" s="8"/>
      <c r="U21" s="8"/>
      <c r="V21" s="8"/>
      <c r="W21" s="8"/>
      <c r="X21" s="8"/>
      <c r="Y21" s="8"/>
    </row>
    <row r="22" spans="1:25">
      <c r="A22" s="8"/>
      <c r="B22" s="8"/>
      <c r="C22" s="8"/>
      <c r="D22" s="8"/>
      <c r="E22" s="8"/>
      <c r="F22" s="8"/>
      <c r="G22" s="8"/>
      <c r="H22" s="8"/>
      <c r="I22" s="8"/>
      <c r="J22" s="8"/>
      <c r="K22" s="8"/>
      <c r="L22" s="8"/>
      <c r="M22" s="8"/>
      <c r="N22" s="8"/>
      <c r="O22" s="8"/>
      <c r="P22" s="8"/>
      <c r="Q22" s="8"/>
      <c r="R22" s="8"/>
      <c r="S22" s="8"/>
      <c r="T22" s="8"/>
      <c r="U22" s="8"/>
      <c r="V22" s="8"/>
      <c r="W22" s="8"/>
      <c r="X22" s="8"/>
      <c r="Y22" s="8"/>
    </row>
    <row r="23" spans="1:25">
      <c r="A23" s="8"/>
      <c r="B23" s="8"/>
      <c r="C23" s="8"/>
      <c r="D23" s="8"/>
      <c r="E23" s="8"/>
      <c r="F23" s="8"/>
      <c r="G23" s="8"/>
      <c r="H23" s="8"/>
      <c r="I23" s="8"/>
      <c r="J23" s="8"/>
      <c r="K23" s="8"/>
      <c r="L23" s="8"/>
      <c r="M23" s="8"/>
      <c r="N23" s="8"/>
      <c r="O23" s="8"/>
      <c r="P23" s="8"/>
      <c r="Q23" s="8"/>
      <c r="R23" s="8"/>
      <c r="S23" s="8"/>
      <c r="T23" s="8"/>
      <c r="U23" s="8"/>
      <c r="V23" s="8"/>
      <c r="W23" s="8"/>
      <c r="X23" s="8"/>
      <c r="Y23" s="8"/>
    </row>
    <row r="24" spans="1:25">
      <c r="A24" s="8"/>
      <c r="B24" s="8"/>
      <c r="C24" s="8"/>
      <c r="D24" s="8"/>
      <c r="E24" s="8"/>
      <c r="F24" s="8"/>
      <c r="G24" s="8"/>
      <c r="H24" s="8"/>
      <c r="I24" s="8"/>
      <c r="J24" s="8"/>
      <c r="K24" s="8"/>
      <c r="L24" s="8"/>
      <c r="M24" s="8"/>
      <c r="N24" s="8"/>
      <c r="O24" s="8"/>
      <c r="P24" s="8"/>
      <c r="Q24" s="8"/>
      <c r="R24" s="8"/>
      <c r="S24" s="8"/>
      <c r="T24" s="8"/>
      <c r="U24" s="8"/>
      <c r="V24" s="8"/>
      <c r="W24" s="8"/>
      <c r="X24" s="8"/>
      <c r="Y24" s="8"/>
    </row>
    <row r="25" spans="1:25">
      <c r="A25" s="8"/>
      <c r="B25" s="8"/>
      <c r="C25" s="8"/>
      <c r="D25" s="8"/>
      <c r="E25" s="8"/>
      <c r="F25" s="8"/>
      <c r="G25" s="8"/>
      <c r="H25" s="8"/>
      <c r="I25" s="8"/>
      <c r="J25" s="8"/>
      <c r="K25" s="8"/>
      <c r="L25" s="8"/>
      <c r="M25" s="8"/>
      <c r="N25" s="8"/>
      <c r="O25" s="8"/>
      <c r="P25" s="8"/>
      <c r="Q25" s="8"/>
      <c r="R25" s="8"/>
      <c r="S25" s="8"/>
      <c r="T25" s="8"/>
      <c r="U25" s="8"/>
      <c r="V25" s="8"/>
      <c r="W25" s="8"/>
      <c r="X25" s="8"/>
      <c r="Y25" s="8"/>
    </row>
    <row r="26" spans="1:25">
      <c r="A26" s="8"/>
      <c r="B26" s="8"/>
      <c r="C26" s="8"/>
      <c r="D26" s="8"/>
      <c r="E26" s="8"/>
      <c r="F26" s="8"/>
      <c r="G26" s="8"/>
      <c r="H26" s="8"/>
      <c r="I26" s="8"/>
      <c r="J26" s="8"/>
      <c r="K26" s="8"/>
      <c r="L26" s="8"/>
      <c r="M26" s="8"/>
      <c r="N26" s="8"/>
      <c r="O26" s="8"/>
      <c r="P26" s="8"/>
      <c r="Q26" s="8"/>
      <c r="R26" s="8"/>
      <c r="S26" s="8"/>
      <c r="T26" s="8"/>
      <c r="U26" s="8"/>
      <c r="V26" s="8"/>
      <c r="W26" s="8"/>
      <c r="X26" s="8"/>
      <c r="Y26" s="8"/>
    </row>
  </sheetData>
  <mergeCells count="4">
    <mergeCell ref="B4:C6"/>
    <mergeCell ref="D5:E5"/>
    <mergeCell ref="F5:G5"/>
    <mergeCell ref="B14:G14"/>
  </mergeCells>
  <pageMargins left="0.70866141732283472" right="0.70866141732283472" top="0.74803149606299213" bottom="0.74803149606299213" header="0.31496062992125984" footer="0.31496062992125984"/>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15FFA-1CD0-4FDD-8349-726D6CD8500F}">
  <sheetPr codeName="Sheet36">
    <tabColor rgb="FF92D050"/>
    <pageSetUpPr fitToPage="1"/>
  </sheetPr>
  <dimension ref="A1:W189"/>
  <sheetViews>
    <sheetView topLeftCell="D5" zoomScale="85" zoomScaleNormal="85" workbookViewId="0"/>
  </sheetViews>
  <sheetFormatPr defaultColWidth="9.140625" defaultRowHeight="15"/>
  <cols>
    <col min="1" max="1" width="9.140625" style="304"/>
    <col min="2" max="2" width="3.140625" style="304" bestFit="1" customWidth="1"/>
    <col min="3" max="3" width="117.42578125" style="304" bestFit="1" customWidth="1"/>
    <col min="4" max="19" width="15.7109375" style="304" customWidth="1"/>
    <col min="20" max="16384" width="9.140625" style="304"/>
  </cols>
  <sheetData>
    <row r="1" spans="2:23">
      <c r="T1" s="8"/>
      <c r="U1" s="8"/>
      <c r="V1" s="8"/>
      <c r="W1" s="8"/>
    </row>
    <row r="2" spans="2:23" ht="21">
      <c r="B2" s="78"/>
      <c r="C2" s="450" t="s">
        <v>667</v>
      </c>
      <c r="D2" s="78"/>
      <c r="E2" s="78"/>
      <c r="F2" s="78"/>
      <c r="G2" s="78"/>
      <c r="H2" s="78"/>
      <c r="I2" s="78"/>
      <c r="J2" s="78"/>
      <c r="K2" s="78"/>
      <c r="L2" s="78"/>
      <c r="M2" s="78"/>
      <c r="N2" s="78"/>
      <c r="O2" s="78"/>
      <c r="P2" s="78"/>
      <c r="Q2" s="78"/>
      <c r="R2" s="78"/>
      <c r="S2" s="78"/>
      <c r="T2" s="8"/>
      <c r="U2" s="8"/>
      <c r="V2" s="8"/>
      <c r="W2" s="8"/>
    </row>
    <row r="3" spans="2:23">
      <c r="B3" s="78"/>
      <c r="C3" s="462" t="s">
        <v>668</v>
      </c>
      <c r="D3" s="79" t="s">
        <v>3</v>
      </c>
      <c r="E3" s="79" t="s">
        <v>4</v>
      </c>
      <c r="F3" s="79" t="s">
        <v>5</v>
      </c>
      <c r="G3" s="79" t="s">
        <v>6</v>
      </c>
      <c r="H3" s="79" t="s">
        <v>7</v>
      </c>
      <c r="I3" s="79" t="s">
        <v>8</v>
      </c>
      <c r="J3" s="79" t="s">
        <v>9</v>
      </c>
      <c r="K3" s="79" t="s">
        <v>11</v>
      </c>
      <c r="L3" s="79" t="s">
        <v>12</v>
      </c>
      <c r="M3" s="79" t="s">
        <v>13</v>
      </c>
      <c r="N3" s="79" t="s">
        <v>14</v>
      </c>
      <c r="O3" s="79" t="s">
        <v>15</v>
      </c>
      <c r="P3" s="79" t="s">
        <v>47</v>
      </c>
      <c r="Q3" s="79" t="s">
        <v>119</v>
      </c>
      <c r="R3" s="79" t="s">
        <v>120</v>
      </c>
      <c r="S3" s="79" t="s">
        <v>440</v>
      </c>
      <c r="T3" s="8"/>
      <c r="U3" s="8"/>
      <c r="V3" s="8"/>
      <c r="W3" s="8"/>
    </row>
    <row r="4" spans="2:23">
      <c r="B4" s="78"/>
      <c r="C4" s="463"/>
      <c r="D4" s="701" t="s">
        <v>669</v>
      </c>
      <c r="E4" s="702"/>
      <c r="F4" s="702"/>
      <c r="G4" s="702"/>
      <c r="H4" s="703"/>
      <c r="I4" s="701" t="s">
        <v>670</v>
      </c>
      <c r="J4" s="702"/>
      <c r="K4" s="703"/>
      <c r="L4" s="701" t="s">
        <v>671</v>
      </c>
      <c r="M4" s="703"/>
      <c r="N4" s="611" t="s">
        <v>672</v>
      </c>
      <c r="O4" s="611" t="s">
        <v>673</v>
      </c>
      <c r="P4" s="611" t="s">
        <v>674</v>
      </c>
      <c r="Q4" s="611" t="s">
        <v>675</v>
      </c>
      <c r="R4" s="611" t="s">
        <v>676</v>
      </c>
      <c r="S4" s="611" t="s">
        <v>677</v>
      </c>
      <c r="T4" s="8"/>
      <c r="U4" s="8"/>
      <c r="V4" s="8"/>
      <c r="W4" s="8"/>
    </row>
    <row r="5" spans="2:23" ht="255">
      <c r="B5" s="78"/>
      <c r="C5" s="463"/>
      <c r="D5" s="464"/>
      <c r="E5" s="444" t="s">
        <v>678</v>
      </c>
      <c r="F5" s="444" t="s">
        <v>679</v>
      </c>
      <c r="G5" s="465" t="s">
        <v>680</v>
      </c>
      <c r="H5" s="465" t="s">
        <v>681</v>
      </c>
      <c r="I5" s="442"/>
      <c r="J5" s="444" t="s">
        <v>682</v>
      </c>
      <c r="K5" s="444" t="s">
        <v>681</v>
      </c>
      <c r="L5" s="466"/>
      <c r="M5" s="100" t="s">
        <v>683</v>
      </c>
      <c r="N5" s="613"/>
      <c r="O5" s="613"/>
      <c r="P5" s="613"/>
      <c r="Q5" s="613"/>
      <c r="R5" s="613"/>
      <c r="S5" s="613"/>
      <c r="T5" s="8"/>
      <c r="U5" s="8"/>
      <c r="V5" s="8"/>
      <c r="W5" s="8"/>
    </row>
    <row r="6" spans="2:23" ht="71.25" customHeight="1">
      <c r="B6" s="169">
        <v>1</v>
      </c>
      <c r="C6" s="307" t="s">
        <v>684</v>
      </c>
      <c r="D6" s="378">
        <v>167195.79444062</v>
      </c>
      <c r="E6" s="378">
        <v>0</v>
      </c>
      <c r="F6" s="475">
        <v>0</v>
      </c>
      <c r="G6" s="378">
        <v>13104.03443983</v>
      </c>
      <c r="H6" s="378">
        <v>39.90829265</v>
      </c>
      <c r="I6" s="378">
        <v>-48.280590992501999</v>
      </c>
      <c r="J6" s="378">
        <v>-22.884970033537002</v>
      </c>
      <c r="K6" s="378">
        <v>-18.630346991916998</v>
      </c>
      <c r="L6" s="518">
        <v>113226.31872099999</v>
      </c>
      <c r="M6" s="518">
        <v>59645.721047999999</v>
      </c>
      <c r="N6" s="490">
        <v>93.6</v>
      </c>
      <c r="O6" s="378">
        <v>152733.0132171</v>
      </c>
      <c r="P6" s="378">
        <v>10058.24300939</v>
      </c>
      <c r="Q6" s="378">
        <v>7.2200571099999999</v>
      </c>
      <c r="R6" s="378">
        <v>4397.3181570200004</v>
      </c>
      <c r="S6" s="467">
        <v>3.3274752898720856</v>
      </c>
      <c r="T6" s="8"/>
      <c r="U6" s="699" t="s">
        <v>1136</v>
      </c>
      <c r="V6" s="699"/>
      <c r="W6" s="699"/>
    </row>
    <row r="7" spans="2:23">
      <c r="B7" s="169">
        <v>2</v>
      </c>
      <c r="C7" s="468" t="s">
        <v>685</v>
      </c>
      <c r="D7" s="378">
        <v>3.3348602899999999</v>
      </c>
      <c r="E7" s="378">
        <v>0</v>
      </c>
      <c r="F7" s="475">
        <v>0</v>
      </c>
      <c r="G7" s="378">
        <v>0</v>
      </c>
      <c r="H7" s="378">
        <v>0</v>
      </c>
      <c r="I7" s="378">
        <v>-8.3222096699999998E-4</v>
      </c>
      <c r="J7" s="378">
        <v>0</v>
      </c>
      <c r="K7" s="378">
        <v>0</v>
      </c>
      <c r="L7" s="518">
        <v>1.059555</v>
      </c>
      <c r="M7" s="523">
        <v>0</v>
      </c>
      <c r="N7" s="490">
        <v>17.3</v>
      </c>
      <c r="O7" s="378">
        <v>3.3348602899999999</v>
      </c>
      <c r="P7" s="378">
        <v>0</v>
      </c>
      <c r="Q7" s="378">
        <v>0</v>
      </c>
      <c r="R7" s="378">
        <v>0</v>
      </c>
      <c r="S7" s="467">
        <v>1</v>
      </c>
      <c r="T7" s="8"/>
      <c r="U7" s="8"/>
      <c r="V7" s="8"/>
      <c r="W7" s="8"/>
    </row>
    <row r="8" spans="2:23">
      <c r="B8" s="169">
        <v>3</v>
      </c>
      <c r="C8" s="468" t="s">
        <v>686</v>
      </c>
      <c r="D8" s="378">
        <v>0</v>
      </c>
      <c r="E8" s="378">
        <v>0</v>
      </c>
      <c r="F8" s="475">
        <v>0</v>
      </c>
      <c r="G8" s="378">
        <v>0</v>
      </c>
      <c r="H8" s="378">
        <v>0</v>
      </c>
      <c r="I8" s="378">
        <v>0</v>
      </c>
      <c r="J8" s="378">
        <v>0</v>
      </c>
      <c r="K8" s="378">
        <v>0</v>
      </c>
      <c r="L8" s="523">
        <v>0</v>
      </c>
      <c r="M8" s="378">
        <v>0</v>
      </c>
      <c r="N8" s="489">
        <f>IFERROR(SUM(SUMIFS([14]sheet_1_data!J:J,[14]sheet_1_data!C:C,'[14]1.CC Transition risk-Banking b.'!B8))/SUM(SUMIFS([14]sheet_1_data!B:B,[14]sheet_1_data!C:C,'[14]1.CC Transition risk-Banking b.'!B8)),0)</f>
        <v>0</v>
      </c>
      <c r="O8" s="378">
        <v>0</v>
      </c>
      <c r="P8" s="378">
        <v>0</v>
      </c>
      <c r="Q8" s="378">
        <v>0</v>
      </c>
      <c r="R8" s="378">
        <v>0</v>
      </c>
      <c r="S8" s="378">
        <v>0</v>
      </c>
      <c r="T8" s="8"/>
      <c r="U8" s="57"/>
      <c r="V8" s="8"/>
      <c r="W8" s="8"/>
    </row>
    <row r="9" spans="2:23">
      <c r="B9" s="169">
        <v>4</v>
      </c>
      <c r="C9" s="469" t="s">
        <v>687</v>
      </c>
      <c r="D9" s="378">
        <v>0</v>
      </c>
      <c r="E9" s="378">
        <v>0</v>
      </c>
      <c r="F9" s="475">
        <v>0</v>
      </c>
      <c r="G9" s="378">
        <v>0</v>
      </c>
      <c r="H9" s="378">
        <v>0</v>
      </c>
      <c r="I9" s="378">
        <v>0</v>
      </c>
      <c r="J9" s="378">
        <v>0</v>
      </c>
      <c r="K9" s="378">
        <v>0</v>
      </c>
      <c r="L9" s="378">
        <v>0</v>
      </c>
      <c r="M9" s="378">
        <v>0</v>
      </c>
      <c r="N9" s="489">
        <f>IFERROR(SUM(SUMIFS([14]sheet_1_data!J:J,[14]sheet_1_data!C:C,'[14]1.CC Transition risk-Banking b.'!B9))/SUM(SUMIFS([14]sheet_1_data!B:B,[14]sheet_1_data!C:C,'[14]1.CC Transition risk-Banking b.'!B9)),0)</f>
        <v>0</v>
      </c>
      <c r="O9" s="378">
        <v>0</v>
      </c>
      <c r="P9" s="378">
        <v>0</v>
      </c>
      <c r="Q9" s="378">
        <v>0</v>
      </c>
      <c r="R9" s="378">
        <v>0</v>
      </c>
      <c r="S9" s="378">
        <v>0</v>
      </c>
      <c r="T9" s="8"/>
      <c r="U9" s="8"/>
      <c r="V9" s="8"/>
      <c r="W9" s="8"/>
    </row>
    <row r="10" spans="2:23" hidden="1">
      <c r="B10" s="169">
        <v>5</v>
      </c>
      <c r="C10" s="469" t="s">
        <v>688</v>
      </c>
      <c r="D10" s="378">
        <v>0</v>
      </c>
      <c r="E10" s="378">
        <v>0</v>
      </c>
      <c r="F10" s="475">
        <v>0</v>
      </c>
      <c r="G10" s="378">
        <v>0</v>
      </c>
      <c r="H10" s="378">
        <v>0</v>
      </c>
      <c r="I10" s="378">
        <v>0</v>
      </c>
      <c r="J10" s="378">
        <v>0</v>
      </c>
      <c r="K10" s="378">
        <v>0</v>
      </c>
      <c r="L10" s="378">
        <v>0</v>
      </c>
      <c r="M10" s="378">
        <v>0</v>
      </c>
      <c r="N10" s="489">
        <f>IFERROR(SUM(SUMIFS([14]sheet_1_data!J:J,[14]sheet_1_data!C:C,'[14]1.CC Transition risk-Banking b.'!B10))/SUM(SUMIFS([14]sheet_1_data!B:B,[14]sheet_1_data!C:C,'[14]1.CC Transition risk-Banking b.'!B10)),0)</f>
        <v>0</v>
      </c>
      <c r="O10" s="378">
        <v>0</v>
      </c>
      <c r="P10" s="378">
        <v>0</v>
      </c>
      <c r="Q10" s="378">
        <v>0</v>
      </c>
      <c r="R10" s="378">
        <v>0</v>
      </c>
      <c r="S10" s="378">
        <v>0</v>
      </c>
      <c r="T10" s="8"/>
      <c r="U10" s="8"/>
      <c r="V10" s="8"/>
      <c r="W10" s="8"/>
    </row>
    <row r="11" spans="2:23" hidden="1">
      <c r="B11" s="169">
        <v>6</v>
      </c>
      <c r="C11" s="469" t="s">
        <v>689</v>
      </c>
      <c r="D11" s="378">
        <v>0</v>
      </c>
      <c r="E11" s="378">
        <v>0</v>
      </c>
      <c r="F11" s="475">
        <v>0</v>
      </c>
      <c r="G11" s="378">
        <v>0</v>
      </c>
      <c r="H11" s="378">
        <v>0</v>
      </c>
      <c r="I11" s="378">
        <v>0</v>
      </c>
      <c r="J11" s="378">
        <v>0</v>
      </c>
      <c r="K11" s="378">
        <v>0</v>
      </c>
      <c r="L11" s="378">
        <v>0</v>
      </c>
      <c r="M11" s="378">
        <v>0</v>
      </c>
      <c r="N11" s="489">
        <f>IFERROR(SUM(SUMIFS([14]sheet_1_data!J:J,[14]sheet_1_data!C:C,'[14]1.CC Transition risk-Banking b.'!B11))/SUM(SUMIFS([14]sheet_1_data!B:B,[14]sheet_1_data!C:C,'[14]1.CC Transition risk-Banking b.'!B11)),0)</f>
        <v>0</v>
      </c>
      <c r="O11" s="378">
        <v>0</v>
      </c>
      <c r="P11" s="378">
        <v>0</v>
      </c>
      <c r="Q11" s="378">
        <v>0</v>
      </c>
      <c r="R11" s="378">
        <v>0</v>
      </c>
      <c r="S11" s="378">
        <v>0</v>
      </c>
      <c r="T11" s="8"/>
      <c r="U11" s="8"/>
      <c r="V11" s="8"/>
      <c r="W11" s="8"/>
    </row>
    <row r="12" spans="2:23" hidden="1">
      <c r="B12" s="169">
        <v>7</v>
      </c>
      <c r="C12" s="469" t="s">
        <v>690</v>
      </c>
      <c r="D12" s="378">
        <v>0</v>
      </c>
      <c r="E12" s="378">
        <v>0</v>
      </c>
      <c r="F12" s="475">
        <v>0</v>
      </c>
      <c r="G12" s="378">
        <v>0</v>
      </c>
      <c r="H12" s="378">
        <v>0</v>
      </c>
      <c r="I12" s="378">
        <v>0</v>
      </c>
      <c r="J12" s="378">
        <v>0</v>
      </c>
      <c r="K12" s="378">
        <v>0</v>
      </c>
      <c r="L12" s="378">
        <v>0</v>
      </c>
      <c r="M12" s="378">
        <v>0</v>
      </c>
      <c r="N12" s="489">
        <f>IFERROR(SUM(SUMIFS([14]sheet_1_data!J:J,[14]sheet_1_data!C:C,'[14]1.CC Transition risk-Banking b.'!B12))/SUM(SUMIFS([14]sheet_1_data!B:B,[14]sheet_1_data!C:C,'[14]1.CC Transition risk-Banking b.'!B12)),0)</f>
        <v>0</v>
      </c>
      <c r="O12" s="378">
        <v>0</v>
      </c>
      <c r="P12" s="378">
        <v>0</v>
      </c>
      <c r="Q12" s="378">
        <v>0</v>
      </c>
      <c r="R12" s="378">
        <v>0</v>
      </c>
      <c r="S12" s="378">
        <v>0</v>
      </c>
      <c r="T12" s="8"/>
      <c r="U12" s="8"/>
      <c r="V12" s="8"/>
      <c r="W12" s="8"/>
    </row>
    <row r="13" spans="2:23" hidden="1">
      <c r="B13" s="169">
        <v>8</v>
      </c>
      <c r="C13" s="469" t="s">
        <v>691</v>
      </c>
      <c r="D13" s="378">
        <v>0</v>
      </c>
      <c r="E13" s="378">
        <v>0</v>
      </c>
      <c r="F13" s="475">
        <v>0</v>
      </c>
      <c r="G13" s="378">
        <v>0</v>
      </c>
      <c r="H13" s="378">
        <v>0</v>
      </c>
      <c r="I13" s="378">
        <v>0</v>
      </c>
      <c r="J13" s="378">
        <v>0</v>
      </c>
      <c r="K13" s="378">
        <v>0</v>
      </c>
      <c r="L13" s="378">
        <v>0</v>
      </c>
      <c r="M13" s="378">
        <v>0</v>
      </c>
      <c r="N13" s="489">
        <f>IFERROR(SUM(SUMIFS([14]sheet_1_data!J:J,[14]sheet_1_data!C:C,'[14]1.CC Transition risk-Banking b.'!B13))/SUM(SUMIFS([14]sheet_1_data!B:B,[14]sheet_1_data!C:C,'[14]1.CC Transition risk-Banking b.'!B13)),0)</f>
        <v>0</v>
      </c>
      <c r="O13" s="378">
        <v>0</v>
      </c>
      <c r="P13" s="378">
        <v>0</v>
      </c>
      <c r="Q13" s="378">
        <v>0</v>
      </c>
      <c r="R13" s="378">
        <v>0</v>
      </c>
      <c r="S13" s="378">
        <v>0</v>
      </c>
      <c r="T13" s="8"/>
      <c r="U13" s="8"/>
      <c r="V13" s="8"/>
      <c r="W13" s="8"/>
    </row>
    <row r="14" spans="2:23" hidden="1">
      <c r="B14" s="169">
        <v>9</v>
      </c>
      <c r="C14" s="468" t="s">
        <v>692</v>
      </c>
      <c r="D14" s="378">
        <v>0</v>
      </c>
      <c r="E14" s="378">
        <v>0</v>
      </c>
      <c r="F14" s="475">
        <v>0</v>
      </c>
      <c r="G14" s="378">
        <v>0</v>
      </c>
      <c r="H14" s="378">
        <v>0</v>
      </c>
      <c r="I14" s="378">
        <v>0</v>
      </c>
      <c r="J14" s="378">
        <v>0</v>
      </c>
      <c r="K14" s="378">
        <v>0</v>
      </c>
      <c r="L14" s="378">
        <v>0</v>
      </c>
      <c r="M14" s="378">
        <v>0</v>
      </c>
      <c r="N14" s="489">
        <f>IFERROR(SUM(SUMIFS([14]sheet_1_data!J:J,[14]sheet_1_data!C:C,'[14]1.CC Transition risk-Banking b.'!B14))/SUM(SUMIFS([14]sheet_1_data!B:B,[14]sheet_1_data!C:C,'[14]1.CC Transition risk-Banking b.'!B14)),0)</f>
        <v>0</v>
      </c>
      <c r="O14" s="378">
        <v>0</v>
      </c>
      <c r="P14" s="378">
        <v>0</v>
      </c>
      <c r="Q14" s="378">
        <v>0</v>
      </c>
      <c r="R14" s="378">
        <v>0</v>
      </c>
      <c r="S14" s="378">
        <v>0</v>
      </c>
      <c r="T14" s="8"/>
      <c r="U14" s="8"/>
      <c r="V14" s="8"/>
      <c r="W14" s="8"/>
    </row>
    <row r="15" spans="2:23" hidden="1">
      <c r="B15" s="169">
        <v>10</v>
      </c>
      <c r="C15" s="469" t="s">
        <v>693</v>
      </c>
      <c r="D15" s="378">
        <v>0</v>
      </c>
      <c r="E15" s="378">
        <v>0</v>
      </c>
      <c r="F15" s="475">
        <v>0</v>
      </c>
      <c r="G15" s="378">
        <v>0</v>
      </c>
      <c r="H15" s="378">
        <v>0</v>
      </c>
      <c r="I15" s="378">
        <v>0</v>
      </c>
      <c r="J15" s="378">
        <v>0</v>
      </c>
      <c r="K15" s="378">
        <v>0</v>
      </c>
      <c r="L15" s="378">
        <v>0</v>
      </c>
      <c r="M15" s="378">
        <v>0</v>
      </c>
      <c r="N15" s="489">
        <f>IFERROR(SUM(SUMIFS([14]sheet_1_data!J:J,[14]sheet_1_data!C:C,'[14]1.CC Transition risk-Banking b.'!B15))/SUM(SUMIFS([14]sheet_1_data!B:B,[14]sheet_1_data!C:C,'[14]1.CC Transition risk-Banking b.'!B15)),0)</f>
        <v>0</v>
      </c>
      <c r="O15" s="378">
        <v>0</v>
      </c>
      <c r="P15" s="378">
        <v>0</v>
      </c>
      <c r="Q15" s="378">
        <v>0</v>
      </c>
      <c r="R15" s="378">
        <v>0</v>
      </c>
      <c r="S15" s="378">
        <v>0</v>
      </c>
      <c r="T15" s="8"/>
      <c r="U15" s="8"/>
      <c r="V15" s="8"/>
      <c r="W15" s="8"/>
    </row>
    <row r="16" spans="2:23" hidden="1">
      <c r="B16" s="169">
        <v>11</v>
      </c>
      <c r="C16" s="469" t="s">
        <v>694</v>
      </c>
      <c r="D16" s="378">
        <v>0</v>
      </c>
      <c r="E16" s="378">
        <v>0</v>
      </c>
      <c r="F16" s="475">
        <v>0</v>
      </c>
      <c r="G16" s="378">
        <v>0</v>
      </c>
      <c r="H16" s="378">
        <v>0</v>
      </c>
      <c r="I16" s="378">
        <v>0</v>
      </c>
      <c r="J16" s="378">
        <v>0</v>
      </c>
      <c r="K16" s="378">
        <v>0</v>
      </c>
      <c r="L16" s="378">
        <v>0</v>
      </c>
      <c r="M16" s="378">
        <v>0</v>
      </c>
      <c r="N16" s="489">
        <f>IFERROR(SUM(SUMIFS([14]sheet_1_data!J:J,[14]sheet_1_data!C:C,'[14]1.CC Transition risk-Banking b.'!B16))/SUM(SUMIFS([14]sheet_1_data!B:B,[14]sheet_1_data!C:C,'[14]1.CC Transition risk-Banking b.'!B16)),0)</f>
        <v>0</v>
      </c>
      <c r="O16" s="378">
        <v>0</v>
      </c>
      <c r="P16" s="378">
        <v>0</v>
      </c>
      <c r="Q16" s="378">
        <v>0</v>
      </c>
      <c r="R16" s="378">
        <v>0</v>
      </c>
      <c r="S16" s="378">
        <v>0</v>
      </c>
      <c r="T16" s="8"/>
      <c r="U16" s="8"/>
      <c r="V16" s="8"/>
      <c r="W16" s="8"/>
    </row>
    <row r="17" spans="2:23" hidden="1">
      <c r="B17" s="169">
        <v>12</v>
      </c>
      <c r="C17" s="469" t="s">
        <v>695</v>
      </c>
      <c r="D17" s="378">
        <v>0</v>
      </c>
      <c r="E17" s="378">
        <v>0</v>
      </c>
      <c r="F17" s="475">
        <v>0</v>
      </c>
      <c r="G17" s="378">
        <v>0</v>
      </c>
      <c r="H17" s="378">
        <v>0</v>
      </c>
      <c r="I17" s="378">
        <v>0</v>
      </c>
      <c r="J17" s="378">
        <v>0</v>
      </c>
      <c r="K17" s="378">
        <v>0</v>
      </c>
      <c r="L17" s="378">
        <v>0</v>
      </c>
      <c r="M17" s="378">
        <v>0</v>
      </c>
      <c r="N17" s="489">
        <f>IFERROR(SUM(SUMIFS([14]sheet_1_data!J:J,[14]sheet_1_data!C:C,'[14]1.CC Transition risk-Banking b.'!B17))/SUM(SUMIFS([14]sheet_1_data!B:B,[14]sheet_1_data!C:C,'[14]1.CC Transition risk-Banking b.'!B17)),0)</f>
        <v>0</v>
      </c>
      <c r="O17" s="378">
        <v>0</v>
      </c>
      <c r="P17" s="378">
        <v>0</v>
      </c>
      <c r="Q17" s="378">
        <v>0</v>
      </c>
      <c r="R17" s="378">
        <v>0</v>
      </c>
      <c r="S17" s="378">
        <v>0</v>
      </c>
      <c r="T17" s="8"/>
      <c r="U17" s="8"/>
      <c r="V17" s="8"/>
      <c r="W17" s="8"/>
    </row>
    <row r="18" spans="2:23" hidden="1">
      <c r="B18" s="169">
        <v>13</v>
      </c>
      <c r="C18" s="469" t="s">
        <v>696</v>
      </c>
      <c r="D18" s="378">
        <v>0</v>
      </c>
      <c r="E18" s="378">
        <v>0</v>
      </c>
      <c r="F18" s="475">
        <v>0</v>
      </c>
      <c r="G18" s="378">
        <v>0</v>
      </c>
      <c r="H18" s="378">
        <v>0</v>
      </c>
      <c r="I18" s="378">
        <v>0</v>
      </c>
      <c r="J18" s="378">
        <v>0</v>
      </c>
      <c r="K18" s="378">
        <v>0</v>
      </c>
      <c r="L18" s="378">
        <v>0</v>
      </c>
      <c r="M18" s="378">
        <v>0</v>
      </c>
      <c r="N18" s="489">
        <f>IFERROR(SUM(SUMIFS([14]sheet_1_data!J:J,[14]sheet_1_data!C:C,'[14]1.CC Transition risk-Banking b.'!B18))/SUM(SUMIFS([14]sheet_1_data!B:B,[14]sheet_1_data!C:C,'[14]1.CC Transition risk-Banking b.'!B18)),0)</f>
        <v>0</v>
      </c>
      <c r="O18" s="378">
        <v>0</v>
      </c>
      <c r="P18" s="378">
        <v>0</v>
      </c>
      <c r="Q18" s="378">
        <v>0</v>
      </c>
      <c r="R18" s="378">
        <v>0</v>
      </c>
      <c r="S18" s="378">
        <v>0</v>
      </c>
      <c r="T18" s="8"/>
      <c r="U18" s="8"/>
      <c r="V18" s="8"/>
      <c r="W18" s="8"/>
    </row>
    <row r="19" spans="2:23" hidden="1">
      <c r="B19" s="169">
        <v>14</v>
      </c>
      <c r="C19" s="469" t="s">
        <v>697</v>
      </c>
      <c r="D19" s="378">
        <v>0</v>
      </c>
      <c r="E19" s="378">
        <v>0</v>
      </c>
      <c r="F19" s="475">
        <v>0</v>
      </c>
      <c r="G19" s="378">
        <v>0</v>
      </c>
      <c r="H19" s="378">
        <v>0</v>
      </c>
      <c r="I19" s="378">
        <v>0</v>
      </c>
      <c r="J19" s="378">
        <v>0</v>
      </c>
      <c r="K19" s="378">
        <v>0</v>
      </c>
      <c r="L19" s="378">
        <v>0</v>
      </c>
      <c r="M19" s="378">
        <v>0</v>
      </c>
      <c r="N19" s="489">
        <f>IFERROR(SUM(SUMIFS([14]sheet_1_data!J:J,[14]sheet_1_data!C:C,'[14]1.CC Transition risk-Banking b.'!B19))/SUM(SUMIFS([14]sheet_1_data!B:B,[14]sheet_1_data!C:C,'[14]1.CC Transition risk-Banking b.'!B19)),0)</f>
        <v>0</v>
      </c>
      <c r="O19" s="378">
        <v>0</v>
      </c>
      <c r="P19" s="378">
        <v>0</v>
      </c>
      <c r="Q19" s="378">
        <v>0</v>
      </c>
      <c r="R19" s="378">
        <v>0</v>
      </c>
      <c r="S19" s="378">
        <v>0</v>
      </c>
      <c r="T19" s="8"/>
      <c r="U19" s="8"/>
      <c r="V19" s="8"/>
      <c r="W19" s="8"/>
    </row>
    <row r="20" spans="2:23" hidden="1">
      <c r="B20" s="169">
        <v>15</v>
      </c>
      <c r="C20" s="469" t="s">
        <v>698</v>
      </c>
      <c r="D20" s="378">
        <v>0</v>
      </c>
      <c r="E20" s="378">
        <v>0</v>
      </c>
      <c r="F20" s="475">
        <v>0</v>
      </c>
      <c r="G20" s="378">
        <v>0</v>
      </c>
      <c r="H20" s="378">
        <v>0</v>
      </c>
      <c r="I20" s="378">
        <v>0</v>
      </c>
      <c r="J20" s="378">
        <v>0</v>
      </c>
      <c r="K20" s="378">
        <v>0</v>
      </c>
      <c r="L20" s="378">
        <v>0</v>
      </c>
      <c r="M20" s="378">
        <v>0</v>
      </c>
      <c r="N20" s="489">
        <f>IFERROR(SUM(SUMIFS([14]sheet_1_data!J:J,[14]sheet_1_data!C:C,'[14]1.CC Transition risk-Banking b.'!B20))/SUM(SUMIFS([14]sheet_1_data!B:B,[14]sheet_1_data!C:C,'[14]1.CC Transition risk-Banking b.'!B20)),0)</f>
        <v>0</v>
      </c>
      <c r="O20" s="378">
        <v>0</v>
      </c>
      <c r="P20" s="378">
        <v>0</v>
      </c>
      <c r="Q20" s="378">
        <v>0</v>
      </c>
      <c r="R20" s="378">
        <v>0</v>
      </c>
      <c r="S20" s="378">
        <v>0</v>
      </c>
      <c r="T20" s="8"/>
      <c r="U20" s="8"/>
      <c r="V20" s="8"/>
      <c r="W20" s="8"/>
    </row>
    <row r="21" spans="2:23" hidden="1">
      <c r="B21" s="169">
        <v>16</v>
      </c>
      <c r="C21" s="469" t="s">
        <v>699</v>
      </c>
      <c r="D21" s="378">
        <v>0</v>
      </c>
      <c r="E21" s="378">
        <v>0</v>
      </c>
      <c r="F21" s="475">
        <v>0</v>
      </c>
      <c r="G21" s="378">
        <v>0</v>
      </c>
      <c r="H21" s="378">
        <v>0</v>
      </c>
      <c r="I21" s="378">
        <v>0</v>
      </c>
      <c r="J21" s="378">
        <v>0</v>
      </c>
      <c r="K21" s="378">
        <v>0</v>
      </c>
      <c r="L21" s="378">
        <v>0</v>
      </c>
      <c r="M21" s="378">
        <v>0</v>
      </c>
      <c r="N21" s="489">
        <f>IFERROR(SUM(SUMIFS([14]sheet_1_data!J:J,[14]sheet_1_data!C:C,'[14]1.CC Transition risk-Banking b.'!B21))/SUM(SUMIFS([14]sheet_1_data!B:B,[14]sheet_1_data!C:C,'[14]1.CC Transition risk-Banking b.'!B21)),0)</f>
        <v>0</v>
      </c>
      <c r="O21" s="378">
        <v>0</v>
      </c>
      <c r="P21" s="378">
        <v>0</v>
      </c>
      <c r="Q21" s="378">
        <v>0</v>
      </c>
      <c r="R21" s="378">
        <v>0</v>
      </c>
      <c r="S21" s="378">
        <v>0</v>
      </c>
      <c r="T21" s="8"/>
      <c r="U21" s="8"/>
      <c r="V21" s="8"/>
      <c r="W21" s="8"/>
    </row>
    <row r="22" spans="2:23" hidden="1">
      <c r="B22" s="169">
        <v>17</v>
      </c>
      <c r="C22" s="469"/>
      <c r="D22" s="378">
        <v>0</v>
      </c>
      <c r="E22" s="378">
        <v>0</v>
      </c>
      <c r="F22" s="475">
        <v>0</v>
      </c>
      <c r="G22" s="378">
        <v>0</v>
      </c>
      <c r="H22" s="378">
        <v>0</v>
      </c>
      <c r="I22" s="378">
        <v>0</v>
      </c>
      <c r="J22" s="378">
        <v>0</v>
      </c>
      <c r="K22" s="378">
        <v>0</v>
      </c>
      <c r="L22" s="378">
        <v>0</v>
      </c>
      <c r="M22" s="378">
        <v>0</v>
      </c>
      <c r="N22" s="489">
        <f>IFERROR(SUM(SUMIFS([14]sheet_1_data!J:J,[14]sheet_1_data!C:C,'[14]1.CC Transition risk-Banking b.'!B22))/SUM(SUMIFS([14]sheet_1_data!B:B,[14]sheet_1_data!C:C,'[14]1.CC Transition risk-Banking b.'!B22)),0)</f>
        <v>0</v>
      </c>
      <c r="O22" s="378">
        <v>0</v>
      </c>
      <c r="P22" s="378">
        <v>0</v>
      </c>
      <c r="Q22" s="378">
        <v>0</v>
      </c>
      <c r="R22" s="378">
        <v>0</v>
      </c>
      <c r="S22" s="378">
        <v>0</v>
      </c>
      <c r="T22" s="8"/>
      <c r="U22" s="8"/>
      <c r="V22" s="8"/>
      <c r="W22" s="8"/>
    </row>
    <row r="23" spans="2:23" hidden="1">
      <c r="B23" s="169">
        <v>18</v>
      </c>
      <c r="C23" s="469" t="s">
        <v>700</v>
      </c>
      <c r="D23" s="378">
        <v>0</v>
      </c>
      <c r="E23" s="378">
        <v>0</v>
      </c>
      <c r="F23" s="475">
        <v>0</v>
      </c>
      <c r="G23" s="378">
        <v>0</v>
      </c>
      <c r="H23" s="378">
        <v>0</v>
      </c>
      <c r="I23" s="378">
        <v>0</v>
      </c>
      <c r="J23" s="378">
        <v>0</v>
      </c>
      <c r="K23" s="378">
        <v>0</v>
      </c>
      <c r="L23" s="378">
        <v>0</v>
      </c>
      <c r="M23" s="378">
        <v>0</v>
      </c>
      <c r="N23" s="489">
        <f>IFERROR(SUM(SUMIFS([14]sheet_1_data!J:J,[14]sheet_1_data!C:C,'[14]1.CC Transition risk-Banking b.'!B23))/SUM(SUMIFS([14]sheet_1_data!B:B,[14]sheet_1_data!C:C,'[14]1.CC Transition risk-Banking b.'!B23)),0)</f>
        <v>0</v>
      </c>
      <c r="O23" s="378">
        <v>0</v>
      </c>
      <c r="P23" s="378">
        <v>0</v>
      </c>
      <c r="Q23" s="378">
        <v>0</v>
      </c>
      <c r="R23" s="378">
        <v>0</v>
      </c>
      <c r="S23" s="378">
        <v>0</v>
      </c>
      <c r="T23" s="8"/>
      <c r="U23" s="8"/>
      <c r="V23" s="8"/>
      <c r="W23" s="8"/>
    </row>
    <row r="24" spans="2:23" hidden="1">
      <c r="B24" s="169">
        <v>19</v>
      </c>
      <c r="C24" s="469" t="s">
        <v>701</v>
      </c>
      <c r="D24" s="378">
        <v>0</v>
      </c>
      <c r="E24" s="378">
        <v>0</v>
      </c>
      <c r="F24" s="475">
        <v>0</v>
      </c>
      <c r="G24" s="378">
        <v>0</v>
      </c>
      <c r="H24" s="378">
        <v>0</v>
      </c>
      <c r="I24" s="378">
        <v>0</v>
      </c>
      <c r="J24" s="378">
        <v>0</v>
      </c>
      <c r="K24" s="378">
        <v>0</v>
      </c>
      <c r="L24" s="378">
        <v>0</v>
      </c>
      <c r="M24" s="378">
        <v>0</v>
      </c>
      <c r="N24" s="489">
        <f>IFERROR(SUM(SUMIFS([14]sheet_1_data!J:J,[14]sheet_1_data!C:C,'[14]1.CC Transition risk-Banking b.'!B24))/SUM(SUMIFS([14]sheet_1_data!B:B,[14]sheet_1_data!C:C,'[14]1.CC Transition risk-Banking b.'!B24)),0)</f>
        <v>0</v>
      </c>
      <c r="O24" s="378">
        <v>0</v>
      </c>
      <c r="P24" s="378">
        <v>0</v>
      </c>
      <c r="Q24" s="378">
        <v>0</v>
      </c>
      <c r="R24" s="378">
        <v>0</v>
      </c>
      <c r="S24" s="378">
        <v>0</v>
      </c>
      <c r="T24" s="8"/>
      <c r="U24" s="8"/>
      <c r="V24" s="8"/>
      <c r="W24" s="8"/>
    </row>
    <row r="25" spans="2:23" hidden="1">
      <c r="B25" s="169">
        <v>20</v>
      </c>
      <c r="C25" s="469" t="s">
        <v>702</v>
      </c>
      <c r="D25" s="378">
        <v>0</v>
      </c>
      <c r="E25" s="378">
        <v>0</v>
      </c>
      <c r="F25" s="475">
        <v>0</v>
      </c>
      <c r="G25" s="378">
        <v>0</v>
      </c>
      <c r="H25" s="378">
        <v>0</v>
      </c>
      <c r="I25" s="378">
        <v>0</v>
      </c>
      <c r="J25" s="378">
        <v>0</v>
      </c>
      <c r="K25" s="378">
        <v>0</v>
      </c>
      <c r="L25" s="378">
        <v>0</v>
      </c>
      <c r="M25" s="378">
        <v>0</v>
      </c>
      <c r="N25" s="489">
        <f>IFERROR(SUM(SUMIFS([14]sheet_1_data!J:J,[14]sheet_1_data!C:C,'[14]1.CC Transition risk-Banking b.'!B25))/SUM(SUMIFS([14]sheet_1_data!B:B,[14]sheet_1_data!C:C,'[14]1.CC Transition risk-Banking b.'!B25)),0)</f>
        <v>0</v>
      </c>
      <c r="O25" s="378">
        <v>0</v>
      </c>
      <c r="P25" s="378">
        <v>0</v>
      </c>
      <c r="Q25" s="378">
        <v>0</v>
      </c>
      <c r="R25" s="378">
        <v>0</v>
      </c>
      <c r="S25" s="378">
        <v>0</v>
      </c>
      <c r="T25" s="8"/>
      <c r="U25" s="8"/>
      <c r="V25" s="8"/>
      <c r="W25" s="8"/>
    </row>
    <row r="26" spans="2:23" hidden="1">
      <c r="B26" s="169">
        <v>21</v>
      </c>
      <c r="C26" s="469" t="s">
        <v>703</v>
      </c>
      <c r="D26" s="378">
        <v>0</v>
      </c>
      <c r="E26" s="378">
        <v>0</v>
      </c>
      <c r="F26" s="475">
        <v>0</v>
      </c>
      <c r="G26" s="378">
        <v>0</v>
      </c>
      <c r="H26" s="378">
        <v>0</v>
      </c>
      <c r="I26" s="378">
        <v>0</v>
      </c>
      <c r="J26" s="378">
        <v>0</v>
      </c>
      <c r="K26" s="378">
        <v>0</v>
      </c>
      <c r="L26" s="378">
        <v>0</v>
      </c>
      <c r="M26" s="378">
        <v>0</v>
      </c>
      <c r="N26" s="489">
        <f>IFERROR(SUM(SUMIFS([14]sheet_1_data!J:J,[14]sheet_1_data!C:C,'[14]1.CC Transition risk-Banking b.'!B26))/SUM(SUMIFS([14]sheet_1_data!B:B,[14]sheet_1_data!C:C,'[14]1.CC Transition risk-Banking b.'!B26)),0)</f>
        <v>0</v>
      </c>
      <c r="O26" s="378">
        <v>0</v>
      </c>
      <c r="P26" s="378">
        <v>0</v>
      </c>
      <c r="Q26" s="378">
        <v>0</v>
      </c>
      <c r="R26" s="378">
        <v>0</v>
      </c>
      <c r="S26" s="378">
        <v>0</v>
      </c>
      <c r="T26" s="8"/>
      <c r="U26" s="8"/>
      <c r="V26" s="8"/>
      <c r="W26" s="8"/>
    </row>
    <row r="27" spans="2:23" hidden="1">
      <c r="B27" s="169">
        <v>22</v>
      </c>
      <c r="C27" s="469" t="s">
        <v>704</v>
      </c>
      <c r="D27" s="378">
        <v>0</v>
      </c>
      <c r="E27" s="378">
        <v>0</v>
      </c>
      <c r="F27" s="475">
        <v>0</v>
      </c>
      <c r="G27" s="378">
        <v>0</v>
      </c>
      <c r="H27" s="378">
        <v>0</v>
      </c>
      <c r="I27" s="378">
        <v>0</v>
      </c>
      <c r="J27" s="378">
        <v>0</v>
      </c>
      <c r="K27" s="378">
        <v>0</v>
      </c>
      <c r="L27" s="378">
        <v>0</v>
      </c>
      <c r="M27" s="378">
        <v>0</v>
      </c>
      <c r="N27" s="489">
        <f>IFERROR(SUM(SUMIFS([14]sheet_1_data!J:J,[14]sheet_1_data!C:C,'[14]1.CC Transition risk-Banking b.'!B27))/SUM(SUMIFS([14]sheet_1_data!B:B,[14]sheet_1_data!C:C,'[14]1.CC Transition risk-Banking b.'!B27)),0)</f>
        <v>0</v>
      </c>
      <c r="O27" s="378">
        <v>0</v>
      </c>
      <c r="P27" s="378">
        <v>0</v>
      </c>
      <c r="Q27" s="378">
        <v>0</v>
      </c>
      <c r="R27" s="378">
        <v>0</v>
      </c>
      <c r="S27" s="378">
        <v>0</v>
      </c>
      <c r="T27" s="8"/>
      <c r="U27" s="8"/>
      <c r="V27" s="8"/>
      <c r="W27" s="8"/>
    </row>
    <row r="28" spans="2:23" hidden="1">
      <c r="B28" s="169">
        <v>23</v>
      </c>
      <c r="C28" s="469" t="s">
        <v>705</v>
      </c>
      <c r="D28" s="378">
        <v>0</v>
      </c>
      <c r="E28" s="378">
        <v>0</v>
      </c>
      <c r="F28" s="475">
        <v>0</v>
      </c>
      <c r="G28" s="378">
        <v>0</v>
      </c>
      <c r="H28" s="378">
        <v>0</v>
      </c>
      <c r="I28" s="378">
        <v>0</v>
      </c>
      <c r="J28" s="378">
        <v>0</v>
      </c>
      <c r="K28" s="378">
        <v>0</v>
      </c>
      <c r="L28" s="378">
        <v>0</v>
      </c>
      <c r="M28" s="378">
        <v>0</v>
      </c>
      <c r="N28" s="489">
        <f>IFERROR(SUM(SUMIFS([14]sheet_1_data!J:J,[14]sheet_1_data!C:C,'[14]1.CC Transition risk-Banking b.'!B28))/SUM(SUMIFS([14]sheet_1_data!B:B,[14]sheet_1_data!C:C,'[14]1.CC Transition risk-Banking b.'!B28)),0)</f>
        <v>0</v>
      </c>
      <c r="O28" s="378">
        <v>0</v>
      </c>
      <c r="P28" s="378">
        <v>0</v>
      </c>
      <c r="Q28" s="378">
        <v>0</v>
      </c>
      <c r="R28" s="378">
        <v>0</v>
      </c>
      <c r="S28" s="378">
        <v>0</v>
      </c>
      <c r="T28" s="8"/>
      <c r="U28" s="8"/>
      <c r="V28" s="8"/>
      <c r="W28" s="8"/>
    </row>
    <row r="29" spans="2:23" hidden="1">
      <c r="B29" s="169">
        <v>24</v>
      </c>
      <c r="C29" s="469" t="s">
        <v>706</v>
      </c>
      <c r="D29" s="378">
        <v>0</v>
      </c>
      <c r="E29" s="378">
        <v>0</v>
      </c>
      <c r="F29" s="475">
        <v>0</v>
      </c>
      <c r="G29" s="378">
        <v>0</v>
      </c>
      <c r="H29" s="378">
        <v>0</v>
      </c>
      <c r="I29" s="378">
        <v>0</v>
      </c>
      <c r="J29" s="378">
        <v>0</v>
      </c>
      <c r="K29" s="378">
        <v>0</v>
      </c>
      <c r="L29" s="378">
        <v>0</v>
      </c>
      <c r="M29" s="378">
        <v>0</v>
      </c>
      <c r="N29" s="489">
        <f>IFERROR(SUM(SUMIFS([14]sheet_1_data!J:J,[14]sheet_1_data!C:C,'[14]1.CC Transition risk-Banking b.'!B29))/SUM(SUMIFS([14]sheet_1_data!B:B,[14]sheet_1_data!C:C,'[14]1.CC Transition risk-Banking b.'!B29)),0)</f>
        <v>0</v>
      </c>
      <c r="O29" s="378">
        <v>0</v>
      </c>
      <c r="P29" s="378">
        <v>0</v>
      </c>
      <c r="Q29" s="378">
        <v>0</v>
      </c>
      <c r="R29" s="378">
        <v>0</v>
      </c>
      <c r="S29" s="378">
        <v>0</v>
      </c>
      <c r="T29" s="8"/>
      <c r="U29" s="8"/>
      <c r="V29" s="8"/>
      <c r="W29" s="8"/>
    </row>
    <row r="30" spans="2:23" hidden="1">
      <c r="B30" s="169">
        <v>25</v>
      </c>
      <c r="C30" s="469" t="s">
        <v>707</v>
      </c>
      <c r="D30" s="378">
        <v>0</v>
      </c>
      <c r="E30" s="378">
        <v>0</v>
      </c>
      <c r="F30" s="475">
        <v>0</v>
      </c>
      <c r="G30" s="378">
        <v>0</v>
      </c>
      <c r="H30" s="378">
        <v>0</v>
      </c>
      <c r="I30" s="378">
        <v>0</v>
      </c>
      <c r="J30" s="378">
        <v>0</v>
      </c>
      <c r="K30" s="378">
        <v>0</v>
      </c>
      <c r="L30" s="378">
        <v>0</v>
      </c>
      <c r="M30" s="378">
        <v>0</v>
      </c>
      <c r="N30" s="489">
        <f>IFERROR(SUM(SUMIFS([14]sheet_1_data!J:J,[14]sheet_1_data!C:C,'[14]1.CC Transition risk-Banking b.'!B30))/SUM(SUMIFS([14]sheet_1_data!B:B,[14]sheet_1_data!C:C,'[14]1.CC Transition risk-Banking b.'!B30)),0)</f>
        <v>0</v>
      </c>
      <c r="O30" s="378">
        <v>0</v>
      </c>
      <c r="P30" s="378">
        <v>0</v>
      </c>
      <c r="Q30" s="378">
        <v>0</v>
      </c>
      <c r="R30" s="378">
        <v>0</v>
      </c>
      <c r="S30" s="378">
        <v>0</v>
      </c>
      <c r="T30" s="8"/>
      <c r="U30" s="8"/>
      <c r="V30" s="8"/>
      <c r="W30" s="8"/>
    </row>
    <row r="31" spans="2:23" hidden="1">
      <c r="B31" s="169">
        <v>26</v>
      </c>
      <c r="C31" s="469" t="s">
        <v>708</v>
      </c>
      <c r="D31" s="378">
        <v>0</v>
      </c>
      <c r="E31" s="378">
        <v>0</v>
      </c>
      <c r="F31" s="475">
        <v>0</v>
      </c>
      <c r="G31" s="378">
        <v>0</v>
      </c>
      <c r="H31" s="378">
        <v>0</v>
      </c>
      <c r="I31" s="378">
        <v>0</v>
      </c>
      <c r="J31" s="378">
        <v>0</v>
      </c>
      <c r="K31" s="378">
        <v>0</v>
      </c>
      <c r="L31" s="378">
        <v>0</v>
      </c>
      <c r="M31" s="378">
        <v>0</v>
      </c>
      <c r="N31" s="489">
        <f>IFERROR(SUM(SUMIFS([14]sheet_1_data!J:J,[14]sheet_1_data!C:C,'[14]1.CC Transition risk-Banking b.'!B31))/SUM(SUMIFS([14]sheet_1_data!B:B,[14]sheet_1_data!C:C,'[14]1.CC Transition risk-Banking b.'!B31)),0)</f>
        <v>0</v>
      </c>
      <c r="O31" s="378">
        <v>0</v>
      </c>
      <c r="P31" s="378">
        <v>0</v>
      </c>
      <c r="Q31" s="378">
        <v>0</v>
      </c>
      <c r="R31" s="378">
        <v>0</v>
      </c>
      <c r="S31" s="378">
        <v>0</v>
      </c>
      <c r="T31" s="8"/>
      <c r="U31" s="8"/>
      <c r="V31" s="8"/>
      <c r="W31" s="8"/>
    </row>
    <row r="32" spans="2:23" hidden="1">
      <c r="B32" s="169">
        <v>27</v>
      </c>
      <c r="C32" s="469" t="s">
        <v>709</v>
      </c>
      <c r="D32" s="378">
        <v>0</v>
      </c>
      <c r="E32" s="378">
        <v>0</v>
      </c>
      <c r="F32" s="475">
        <v>0</v>
      </c>
      <c r="G32" s="378">
        <v>0</v>
      </c>
      <c r="H32" s="378">
        <v>0</v>
      </c>
      <c r="I32" s="378">
        <v>0</v>
      </c>
      <c r="J32" s="378">
        <v>0</v>
      </c>
      <c r="K32" s="378">
        <v>0</v>
      </c>
      <c r="L32" s="378">
        <v>0</v>
      </c>
      <c r="M32" s="378">
        <v>0</v>
      </c>
      <c r="N32" s="489">
        <f>IFERROR(SUM(SUMIFS([14]sheet_1_data!J:J,[14]sheet_1_data!C:C,'[14]1.CC Transition risk-Banking b.'!B32))/SUM(SUMIFS([14]sheet_1_data!B:B,[14]sheet_1_data!C:C,'[14]1.CC Transition risk-Banking b.'!B32)),0)</f>
        <v>0</v>
      </c>
      <c r="O32" s="378">
        <v>0</v>
      </c>
      <c r="P32" s="378">
        <v>0</v>
      </c>
      <c r="Q32" s="378">
        <v>0</v>
      </c>
      <c r="R32" s="378">
        <v>0</v>
      </c>
      <c r="S32" s="378">
        <v>0</v>
      </c>
      <c r="T32" s="8"/>
      <c r="U32" s="8"/>
      <c r="V32" s="8"/>
      <c r="W32" s="8"/>
    </row>
    <row r="33" spans="2:23" hidden="1">
      <c r="B33" s="169">
        <v>28</v>
      </c>
      <c r="C33" s="469" t="s">
        <v>710</v>
      </c>
      <c r="D33" s="378">
        <v>0</v>
      </c>
      <c r="E33" s="378">
        <v>0</v>
      </c>
      <c r="F33" s="475">
        <v>0</v>
      </c>
      <c r="G33" s="378">
        <v>0</v>
      </c>
      <c r="H33" s="378">
        <v>0</v>
      </c>
      <c r="I33" s="378">
        <v>0</v>
      </c>
      <c r="J33" s="378">
        <v>0</v>
      </c>
      <c r="K33" s="378">
        <v>0</v>
      </c>
      <c r="L33" s="378">
        <v>0</v>
      </c>
      <c r="M33" s="378">
        <v>0</v>
      </c>
      <c r="N33" s="489">
        <f>IFERROR(SUM(SUMIFS([14]sheet_1_data!J:J,[14]sheet_1_data!C:C,'[14]1.CC Transition risk-Banking b.'!B33))/SUM(SUMIFS([14]sheet_1_data!B:B,[14]sheet_1_data!C:C,'[14]1.CC Transition risk-Banking b.'!B33)),0)</f>
        <v>0</v>
      </c>
      <c r="O33" s="378">
        <v>0</v>
      </c>
      <c r="P33" s="378">
        <v>0</v>
      </c>
      <c r="Q33" s="378">
        <v>0</v>
      </c>
      <c r="R33" s="378">
        <v>0</v>
      </c>
      <c r="S33" s="378">
        <v>0</v>
      </c>
      <c r="T33" s="8"/>
      <c r="U33" s="8"/>
      <c r="V33" s="8"/>
      <c r="W33" s="8"/>
    </row>
    <row r="34" spans="2:23" hidden="1">
      <c r="B34" s="169">
        <v>29</v>
      </c>
      <c r="C34" s="469" t="s">
        <v>711</v>
      </c>
      <c r="D34" s="378">
        <v>0</v>
      </c>
      <c r="E34" s="378">
        <v>0</v>
      </c>
      <c r="F34" s="475">
        <v>0</v>
      </c>
      <c r="G34" s="378">
        <v>0</v>
      </c>
      <c r="H34" s="378">
        <v>0</v>
      </c>
      <c r="I34" s="378">
        <v>0</v>
      </c>
      <c r="J34" s="378">
        <v>0</v>
      </c>
      <c r="K34" s="378">
        <v>0</v>
      </c>
      <c r="L34" s="378">
        <v>0</v>
      </c>
      <c r="M34" s="378">
        <v>0</v>
      </c>
      <c r="N34" s="489">
        <f>IFERROR(SUM(SUMIFS([14]sheet_1_data!J:J,[14]sheet_1_data!C:C,'[14]1.CC Transition risk-Banking b.'!B34))/SUM(SUMIFS([14]sheet_1_data!B:B,[14]sheet_1_data!C:C,'[14]1.CC Transition risk-Banking b.'!B34)),0)</f>
        <v>0</v>
      </c>
      <c r="O34" s="378">
        <v>0</v>
      </c>
      <c r="P34" s="378">
        <v>0</v>
      </c>
      <c r="Q34" s="378">
        <v>0</v>
      </c>
      <c r="R34" s="378">
        <v>0</v>
      </c>
      <c r="S34" s="378">
        <v>0</v>
      </c>
      <c r="T34" s="8"/>
      <c r="U34" s="8"/>
      <c r="V34" s="8"/>
      <c r="W34" s="8"/>
    </row>
    <row r="35" spans="2:23">
      <c r="B35" s="169">
        <v>30</v>
      </c>
      <c r="C35" s="469" t="s">
        <v>712</v>
      </c>
      <c r="D35" s="378">
        <v>0</v>
      </c>
      <c r="E35" s="378">
        <v>0</v>
      </c>
      <c r="F35" s="475">
        <v>0</v>
      </c>
      <c r="G35" s="378">
        <v>0</v>
      </c>
      <c r="H35" s="378">
        <v>0</v>
      </c>
      <c r="I35" s="378">
        <v>0</v>
      </c>
      <c r="J35" s="378">
        <v>0</v>
      </c>
      <c r="K35" s="378">
        <v>0</v>
      </c>
      <c r="L35" s="378">
        <v>0</v>
      </c>
      <c r="M35" s="378">
        <v>0</v>
      </c>
      <c r="N35" s="489">
        <f>IFERROR(SUM(SUMIFS([14]sheet_1_data!J:J,[14]sheet_1_data!C:C,'[14]1.CC Transition risk-Banking b.'!B35))/SUM(SUMIFS([14]sheet_1_data!B:B,[14]sheet_1_data!C:C,'[14]1.CC Transition risk-Banking b.'!B35)),0)</f>
        <v>0</v>
      </c>
      <c r="O35" s="378">
        <v>0</v>
      </c>
      <c r="P35" s="378">
        <v>0</v>
      </c>
      <c r="Q35" s="378">
        <v>0</v>
      </c>
      <c r="R35" s="378">
        <v>0</v>
      </c>
      <c r="S35" s="378">
        <v>0</v>
      </c>
      <c r="T35" s="8"/>
      <c r="U35" s="8"/>
      <c r="V35" s="8"/>
      <c r="W35" s="8"/>
    </row>
    <row r="36" spans="2:23">
      <c r="B36" s="169">
        <v>31</v>
      </c>
      <c r="C36" s="469" t="s">
        <v>713</v>
      </c>
      <c r="D36" s="378">
        <v>0</v>
      </c>
      <c r="E36" s="378">
        <v>0</v>
      </c>
      <c r="F36" s="475">
        <v>0</v>
      </c>
      <c r="G36" s="378">
        <v>0</v>
      </c>
      <c r="H36" s="378">
        <v>0</v>
      </c>
      <c r="I36" s="378">
        <v>0</v>
      </c>
      <c r="J36" s="378">
        <v>0</v>
      </c>
      <c r="K36" s="378">
        <v>0</v>
      </c>
      <c r="L36" s="378">
        <v>0</v>
      </c>
      <c r="M36" s="378">
        <v>0</v>
      </c>
      <c r="N36" s="489">
        <f>IFERROR(SUM(SUMIFS([14]sheet_1_data!J:J,[14]sheet_1_data!C:C,'[14]1.CC Transition risk-Banking b.'!B36))/SUM(SUMIFS([14]sheet_1_data!B:B,[14]sheet_1_data!C:C,'[14]1.CC Transition risk-Banking b.'!B36)),0)</f>
        <v>0</v>
      </c>
      <c r="O36" s="378">
        <v>0</v>
      </c>
      <c r="P36" s="378">
        <v>0</v>
      </c>
      <c r="Q36" s="378">
        <v>0</v>
      </c>
      <c r="R36" s="378">
        <v>0</v>
      </c>
      <c r="S36" s="378">
        <v>0</v>
      </c>
      <c r="T36" s="8"/>
      <c r="U36" s="8"/>
      <c r="V36" s="8"/>
      <c r="W36" s="8"/>
    </row>
    <row r="37" spans="2:23">
      <c r="B37" s="169">
        <v>32</v>
      </c>
      <c r="C37" s="469" t="s">
        <v>714</v>
      </c>
      <c r="D37" s="378">
        <v>0</v>
      </c>
      <c r="E37" s="378">
        <v>0</v>
      </c>
      <c r="F37" s="475">
        <v>0</v>
      </c>
      <c r="G37" s="378">
        <v>0</v>
      </c>
      <c r="H37" s="378">
        <v>0</v>
      </c>
      <c r="I37" s="378">
        <v>0</v>
      </c>
      <c r="J37" s="378">
        <v>0</v>
      </c>
      <c r="K37" s="378">
        <v>0</v>
      </c>
      <c r="L37" s="378">
        <v>0</v>
      </c>
      <c r="M37" s="378">
        <v>0</v>
      </c>
      <c r="N37" s="489">
        <f>IFERROR(SUM(SUMIFS([14]sheet_1_data!J:J,[14]sheet_1_data!C:C,'[14]1.CC Transition risk-Banking b.'!B37))/SUM(SUMIFS([14]sheet_1_data!B:B,[14]sheet_1_data!C:C,'[14]1.CC Transition risk-Banking b.'!B37)),0)</f>
        <v>0</v>
      </c>
      <c r="O37" s="378">
        <v>0</v>
      </c>
      <c r="P37" s="378">
        <v>0</v>
      </c>
      <c r="Q37" s="378">
        <v>0</v>
      </c>
      <c r="R37" s="378">
        <v>0</v>
      </c>
      <c r="S37" s="378">
        <v>0</v>
      </c>
      <c r="T37" s="8"/>
      <c r="U37" s="8"/>
      <c r="V37" s="8"/>
      <c r="W37" s="8"/>
    </row>
    <row r="38" spans="2:23">
      <c r="B38" s="169">
        <v>33</v>
      </c>
      <c r="C38" s="469" t="s">
        <v>715</v>
      </c>
      <c r="D38" s="378">
        <v>0</v>
      </c>
      <c r="E38" s="378">
        <v>0</v>
      </c>
      <c r="F38" s="475">
        <v>0</v>
      </c>
      <c r="G38" s="378">
        <v>0</v>
      </c>
      <c r="H38" s="378">
        <v>0</v>
      </c>
      <c r="I38" s="378">
        <v>0</v>
      </c>
      <c r="J38" s="378">
        <v>0</v>
      </c>
      <c r="K38" s="378">
        <v>0</v>
      </c>
      <c r="L38" s="521">
        <v>0</v>
      </c>
      <c r="M38" s="378">
        <v>0</v>
      </c>
      <c r="N38" s="489">
        <f>IFERROR(SUM(SUMIFS([14]sheet_1_data!J:J,[14]sheet_1_data!C:C,'[14]1.CC Transition risk-Banking b.'!B38))/SUM(SUMIFS([14]sheet_1_data!B:B,[14]sheet_1_data!C:C,'[14]1.CC Transition risk-Banking b.'!B38)),0)</f>
        <v>0</v>
      </c>
      <c r="O38" s="378">
        <v>0</v>
      </c>
      <c r="P38" s="378">
        <v>0</v>
      </c>
      <c r="Q38" s="378">
        <v>0</v>
      </c>
      <c r="R38" s="378">
        <v>0</v>
      </c>
      <c r="S38" s="378">
        <v>0</v>
      </c>
      <c r="T38" s="8"/>
      <c r="U38" s="8"/>
      <c r="V38" s="8"/>
      <c r="W38" s="8"/>
    </row>
    <row r="39" spans="2:23">
      <c r="B39" s="169">
        <v>34</v>
      </c>
      <c r="C39" s="468" t="s">
        <v>716</v>
      </c>
      <c r="D39" s="378">
        <v>41.183370329999995</v>
      </c>
      <c r="E39" s="378">
        <v>0</v>
      </c>
      <c r="F39" s="475">
        <v>0</v>
      </c>
      <c r="G39" s="378">
        <v>0</v>
      </c>
      <c r="H39" s="378">
        <v>0</v>
      </c>
      <c r="I39" s="378">
        <v>-2.3888568399999999E-4</v>
      </c>
      <c r="J39" s="378">
        <v>0</v>
      </c>
      <c r="K39" s="378">
        <v>0</v>
      </c>
      <c r="L39" s="518">
        <v>7.075939</v>
      </c>
      <c r="M39" s="378">
        <v>0</v>
      </c>
      <c r="N39" s="488">
        <v>100</v>
      </c>
      <c r="O39" s="378">
        <v>30.838913329999997</v>
      </c>
      <c r="P39" s="378">
        <v>0</v>
      </c>
      <c r="Q39" s="378">
        <v>0</v>
      </c>
      <c r="R39" s="378">
        <v>10.344457</v>
      </c>
      <c r="S39" s="467">
        <v>13.524557373750499</v>
      </c>
      <c r="T39" s="8"/>
      <c r="U39" s="8"/>
      <c r="V39" s="8"/>
      <c r="W39" s="8"/>
    </row>
    <row r="40" spans="2:23">
      <c r="B40" s="169">
        <v>35</v>
      </c>
      <c r="C40" s="470" t="s">
        <v>717</v>
      </c>
      <c r="D40" s="378">
        <v>41.183370329999995</v>
      </c>
      <c r="E40" s="378">
        <v>0</v>
      </c>
      <c r="F40" s="475">
        <v>0</v>
      </c>
      <c r="G40" s="378">
        <v>0</v>
      </c>
      <c r="H40" s="378">
        <v>0</v>
      </c>
      <c r="I40" s="378">
        <v>-2.3888568399999999E-4</v>
      </c>
      <c r="J40" s="378">
        <v>0</v>
      </c>
      <c r="K40" s="378">
        <v>0</v>
      </c>
      <c r="L40" s="518">
        <v>7.075939</v>
      </c>
      <c r="M40" s="378">
        <v>0</v>
      </c>
      <c r="N40" s="488">
        <v>100</v>
      </c>
      <c r="O40" s="378">
        <v>30.838913329999997</v>
      </c>
      <c r="P40" s="378">
        <v>0</v>
      </c>
      <c r="Q40" s="378">
        <v>0</v>
      </c>
      <c r="R40" s="378">
        <v>10.344457</v>
      </c>
      <c r="S40" s="467">
        <v>13.524557373750499</v>
      </c>
      <c r="T40" s="8"/>
      <c r="U40" s="8"/>
      <c r="V40" s="8"/>
      <c r="W40" s="8"/>
    </row>
    <row r="41" spans="2:23">
      <c r="B41" s="169">
        <v>36</v>
      </c>
      <c r="C41" s="470" t="s">
        <v>718</v>
      </c>
      <c r="D41" s="378">
        <v>0</v>
      </c>
      <c r="E41" s="378">
        <v>0</v>
      </c>
      <c r="F41" s="475">
        <v>0</v>
      </c>
      <c r="G41" s="378">
        <v>0</v>
      </c>
      <c r="H41" s="378">
        <v>0</v>
      </c>
      <c r="I41" s="378">
        <v>0</v>
      </c>
      <c r="J41" s="378">
        <v>0</v>
      </c>
      <c r="K41" s="378">
        <v>0</v>
      </c>
      <c r="L41" s="523">
        <v>0</v>
      </c>
      <c r="M41" s="378">
        <v>0</v>
      </c>
      <c r="N41" s="489">
        <f>IFERROR(SUM(SUMIFS([14]sheet_1_data!J:J,[14]sheet_1_data!C:C,'[14]1.CC Transition risk-Banking b.'!B41))/SUM(SUMIFS([14]sheet_1_data!B:B,[14]sheet_1_data!C:C,'[14]1.CC Transition risk-Banking b.'!B41)),0)</f>
        <v>0</v>
      </c>
      <c r="O41" s="378">
        <v>0</v>
      </c>
      <c r="P41" s="378">
        <v>0</v>
      </c>
      <c r="Q41" s="378">
        <v>0</v>
      </c>
      <c r="R41" s="378">
        <v>0</v>
      </c>
      <c r="S41" s="378">
        <v>0</v>
      </c>
      <c r="T41" s="8"/>
      <c r="U41" s="8"/>
      <c r="V41" s="8"/>
      <c r="W41" s="8"/>
    </row>
    <row r="42" spans="2:23">
      <c r="B42" s="169">
        <v>37</v>
      </c>
      <c r="C42" s="470" t="s">
        <v>719</v>
      </c>
      <c r="D42" s="378">
        <v>0</v>
      </c>
      <c r="E42" s="378">
        <v>0</v>
      </c>
      <c r="F42" s="475">
        <v>0</v>
      </c>
      <c r="G42" s="378">
        <v>0</v>
      </c>
      <c r="H42" s="378">
        <v>0</v>
      </c>
      <c r="I42" s="378">
        <v>0</v>
      </c>
      <c r="J42" s="378">
        <v>0</v>
      </c>
      <c r="K42" s="378">
        <v>0</v>
      </c>
      <c r="L42" s="378">
        <v>0</v>
      </c>
      <c r="M42" s="378">
        <v>0</v>
      </c>
      <c r="N42" s="489">
        <f>IFERROR(SUM(SUMIFS([14]sheet_1_data!J:J,[14]sheet_1_data!C:C,'[14]1.CC Transition risk-Banking b.'!B42))/SUM(SUMIFS([14]sheet_1_data!B:B,[14]sheet_1_data!C:C,'[14]1.CC Transition risk-Banking b.'!B42)),0)</f>
        <v>0</v>
      </c>
      <c r="O42" s="378">
        <v>0</v>
      </c>
      <c r="P42" s="378">
        <v>0</v>
      </c>
      <c r="Q42" s="378">
        <v>0</v>
      </c>
      <c r="R42" s="378">
        <v>0</v>
      </c>
      <c r="S42" s="378">
        <v>0</v>
      </c>
      <c r="T42" s="8"/>
      <c r="U42" s="8"/>
      <c r="V42" s="8"/>
      <c r="W42" s="8"/>
    </row>
    <row r="43" spans="2:23">
      <c r="B43" s="169">
        <v>38</v>
      </c>
      <c r="C43" s="470" t="s">
        <v>720</v>
      </c>
      <c r="D43" s="378">
        <v>0</v>
      </c>
      <c r="E43" s="378">
        <v>0</v>
      </c>
      <c r="F43" s="475">
        <v>0</v>
      </c>
      <c r="G43" s="378">
        <v>0</v>
      </c>
      <c r="H43" s="378">
        <v>0</v>
      </c>
      <c r="I43" s="378">
        <v>0</v>
      </c>
      <c r="J43" s="378">
        <v>0</v>
      </c>
      <c r="K43" s="378">
        <v>0</v>
      </c>
      <c r="L43" s="378">
        <v>0</v>
      </c>
      <c r="M43" s="378">
        <v>0</v>
      </c>
      <c r="N43" s="489">
        <f>IFERROR(SUM(SUMIFS([14]sheet_1_data!J:J,[14]sheet_1_data!C:C,'[14]1.CC Transition risk-Banking b.'!B43))/SUM(SUMIFS([14]sheet_1_data!B:B,[14]sheet_1_data!C:C,'[14]1.CC Transition risk-Banking b.'!B43)),0)</f>
        <v>0</v>
      </c>
      <c r="O43" s="378">
        <v>0</v>
      </c>
      <c r="P43" s="378">
        <v>0</v>
      </c>
      <c r="Q43" s="378">
        <v>0</v>
      </c>
      <c r="R43" s="378">
        <v>0</v>
      </c>
      <c r="S43" s="378">
        <v>0</v>
      </c>
      <c r="T43" s="8"/>
      <c r="U43" s="8"/>
      <c r="V43" s="8"/>
      <c r="W43" s="8"/>
    </row>
    <row r="44" spans="2:23">
      <c r="B44" s="169">
        <v>39</v>
      </c>
      <c r="C44" s="468" t="s">
        <v>721</v>
      </c>
      <c r="D44" s="378">
        <v>0</v>
      </c>
      <c r="E44" s="378">
        <v>0</v>
      </c>
      <c r="F44" s="475">
        <v>0</v>
      </c>
      <c r="G44" s="378">
        <v>0</v>
      </c>
      <c r="H44" s="378">
        <v>0</v>
      </c>
      <c r="I44" s="378">
        <v>0</v>
      </c>
      <c r="J44" s="378">
        <v>0</v>
      </c>
      <c r="K44" s="378">
        <v>0</v>
      </c>
      <c r="L44" s="521">
        <v>0</v>
      </c>
      <c r="M44" s="521">
        <v>0</v>
      </c>
      <c r="N44" s="489">
        <f>IFERROR(SUM(SUMIFS([14]sheet_1_data!J:J,[14]sheet_1_data!C:C,'[14]1.CC Transition risk-Banking b.'!B44))/SUM(SUMIFS([14]sheet_1_data!B:B,[14]sheet_1_data!C:C,'[14]1.CC Transition risk-Banking b.'!B44)),0)</f>
        <v>0</v>
      </c>
      <c r="O44" s="378">
        <v>0</v>
      </c>
      <c r="P44" s="378">
        <v>0</v>
      </c>
      <c r="Q44" s="378">
        <v>0</v>
      </c>
      <c r="R44" s="378">
        <v>0</v>
      </c>
      <c r="S44" s="378">
        <v>0</v>
      </c>
      <c r="T44" s="8"/>
      <c r="U44" s="8"/>
      <c r="V44" s="8"/>
      <c r="W44" s="8"/>
    </row>
    <row r="45" spans="2:23">
      <c r="B45" s="169">
        <v>40</v>
      </c>
      <c r="C45" s="468" t="s">
        <v>722</v>
      </c>
      <c r="D45" s="378">
        <v>1329.0610194400001</v>
      </c>
      <c r="E45" s="378">
        <v>0</v>
      </c>
      <c r="F45" s="475">
        <v>0</v>
      </c>
      <c r="G45" s="378">
        <v>424.18625764000001</v>
      </c>
      <c r="H45" s="378">
        <v>0</v>
      </c>
      <c r="I45" s="378">
        <v>-0.23102028841200001</v>
      </c>
      <c r="J45" s="378">
        <v>-0.15461729468499999</v>
      </c>
      <c r="K45" s="378">
        <v>0</v>
      </c>
      <c r="L45" s="518">
        <v>502.74236999999994</v>
      </c>
      <c r="M45" s="518">
        <v>363.02332699999999</v>
      </c>
      <c r="N45" s="488">
        <v>33.700000000000003</v>
      </c>
      <c r="O45" s="378">
        <v>774.05456144000004</v>
      </c>
      <c r="P45" s="378">
        <v>0</v>
      </c>
      <c r="Q45" s="378">
        <v>0</v>
      </c>
      <c r="R45" s="378">
        <v>555.00645799999995</v>
      </c>
      <c r="S45" s="467">
        <v>21.537543627837103</v>
      </c>
      <c r="T45" s="8"/>
      <c r="U45" s="8"/>
      <c r="V45" s="8"/>
      <c r="W45" s="8"/>
    </row>
    <row r="46" spans="2:23">
      <c r="B46" s="169">
        <v>41</v>
      </c>
      <c r="C46" s="470" t="s">
        <v>723</v>
      </c>
      <c r="D46" s="378">
        <v>1301.077945</v>
      </c>
      <c r="E46" s="378">
        <v>0</v>
      </c>
      <c r="F46" s="475">
        <v>0</v>
      </c>
      <c r="G46" s="378">
        <v>420.47889500000002</v>
      </c>
      <c r="H46" s="378">
        <v>0</v>
      </c>
      <c r="I46" s="378">
        <v>-0.21360656275399997</v>
      </c>
      <c r="J46" s="378">
        <v>-0.15141226942200001</v>
      </c>
      <c r="K46" s="378">
        <v>0</v>
      </c>
      <c r="L46" s="518">
        <v>460.00573400000002</v>
      </c>
      <c r="M46" s="518">
        <v>363.02332699999999</v>
      </c>
      <c r="N46" s="488">
        <v>32.299999999999997</v>
      </c>
      <c r="O46" s="378">
        <v>746.07148700000005</v>
      </c>
      <c r="P46" s="378">
        <v>0</v>
      </c>
      <c r="Q46" s="378">
        <v>0</v>
      </c>
      <c r="R46" s="378">
        <v>555.00645799999995</v>
      </c>
      <c r="S46" s="467">
        <v>21.939826451109859</v>
      </c>
      <c r="T46" s="8"/>
      <c r="U46" s="8"/>
      <c r="V46" s="8"/>
      <c r="W46" s="8"/>
    </row>
    <row r="47" spans="2:23">
      <c r="B47" s="169">
        <v>42</v>
      </c>
      <c r="C47" s="470" t="s">
        <v>724</v>
      </c>
      <c r="D47" s="378">
        <v>0</v>
      </c>
      <c r="E47" s="378">
        <v>0</v>
      </c>
      <c r="F47" s="475">
        <v>0</v>
      </c>
      <c r="G47" s="378">
        <v>0</v>
      </c>
      <c r="H47" s="378">
        <v>0</v>
      </c>
      <c r="I47" s="378">
        <v>0</v>
      </c>
      <c r="J47" s="378">
        <v>0</v>
      </c>
      <c r="K47" s="378">
        <v>0</v>
      </c>
      <c r="L47" s="524">
        <v>0</v>
      </c>
      <c r="M47" s="523">
        <v>0</v>
      </c>
      <c r="N47" s="489">
        <f>IFERROR(SUM(SUMIFS([14]sheet_1_data!J:J,[14]sheet_1_data!C:C,'[14]1.CC Transition risk-Banking b.'!B47))/SUM(SUMIFS([14]sheet_1_data!B:B,[14]sheet_1_data!C:C,'[14]1.CC Transition risk-Banking b.'!B47)),0)</f>
        <v>0</v>
      </c>
      <c r="O47" s="378">
        <v>0</v>
      </c>
      <c r="P47" s="378">
        <v>0</v>
      </c>
      <c r="Q47" s="378">
        <v>0</v>
      </c>
      <c r="R47" s="378">
        <v>0</v>
      </c>
      <c r="S47" s="378">
        <v>0</v>
      </c>
      <c r="T47" s="8"/>
      <c r="U47" s="8"/>
      <c r="V47" s="8"/>
      <c r="W47" s="8"/>
    </row>
    <row r="48" spans="2:23">
      <c r="B48" s="169">
        <v>43</v>
      </c>
      <c r="C48" s="470" t="s">
        <v>725</v>
      </c>
      <c r="D48" s="378">
        <v>27.983074440000003</v>
      </c>
      <c r="E48" s="378">
        <v>0</v>
      </c>
      <c r="F48" s="475">
        <v>0</v>
      </c>
      <c r="G48" s="378">
        <v>3.7073626399999999</v>
      </c>
      <c r="H48" s="378">
        <v>0</v>
      </c>
      <c r="I48" s="378">
        <v>-1.7413725658E-2</v>
      </c>
      <c r="J48" s="378">
        <v>-3.2050252630000001E-3</v>
      </c>
      <c r="K48" s="378">
        <v>0</v>
      </c>
      <c r="L48" s="518">
        <v>42.736635999999997</v>
      </c>
      <c r="M48" s="378">
        <v>0</v>
      </c>
      <c r="N48" s="488">
        <v>100</v>
      </c>
      <c r="O48" s="378">
        <v>27.983074440000003</v>
      </c>
      <c r="P48" s="378">
        <v>0</v>
      </c>
      <c r="Q48" s="378">
        <v>0</v>
      </c>
      <c r="R48" s="378">
        <v>0</v>
      </c>
      <c r="S48" s="467">
        <v>2.833333333333333</v>
      </c>
      <c r="T48" s="8"/>
      <c r="U48" s="8"/>
      <c r="V48" s="8"/>
      <c r="W48" s="8"/>
    </row>
    <row r="49" spans="1:23">
      <c r="B49" s="169">
        <v>44</v>
      </c>
      <c r="C49" s="468" t="s">
        <v>726</v>
      </c>
      <c r="D49" s="378">
        <v>0</v>
      </c>
      <c r="E49" s="378">
        <v>0</v>
      </c>
      <c r="F49" s="475">
        <v>0</v>
      </c>
      <c r="G49" s="378">
        <v>0</v>
      </c>
      <c r="H49" s="378">
        <v>0</v>
      </c>
      <c r="I49" s="378">
        <v>0</v>
      </c>
      <c r="J49" s="378">
        <v>0</v>
      </c>
      <c r="K49" s="378">
        <v>0</v>
      </c>
      <c r="L49" s="524">
        <v>0</v>
      </c>
      <c r="M49" s="521">
        <v>0</v>
      </c>
      <c r="N49" s="489">
        <f>IFERROR(SUM(SUMIFS([14]sheet_1_data!J:J,[14]sheet_1_data!C:C,'[14]1.CC Transition risk-Banking b.'!B49))/SUM(SUMIFS([14]sheet_1_data!B:B,[14]sheet_1_data!C:C,'[14]1.CC Transition risk-Banking b.'!B49)),0)</f>
        <v>0</v>
      </c>
      <c r="O49" s="378">
        <v>0</v>
      </c>
      <c r="P49" s="378">
        <v>0</v>
      </c>
      <c r="Q49" s="378">
        <v>0</v>
      </c>
      <c r="R49" s="378">
        <v>0</v>
      </c>
      <c r="S49" s="378">
        <v>0</v>
      </c>
      <c r="T49" s="8"/>
      <c r="U49" s="8"/>
      <c r="V49" s="8"/>
      <c r="W49" s="8"/>
    </row>
    <row r="50" spans="1:23">
      <c r="B50" s="169">
        <v>45</v>
      </c>
      <c r="C50" s="468" t="s">
        <v>727</v>
      </c>
      <c r="D50" s="378">
        <v>1809.7162890299999</v>
      </c>
      <c r="E50" s="378">
        <v>0</v>
      </c>
      <c r="F50" s="475">
        <v>0</v>
      </c>
      <c r="G50" s="378">
        <v>345.53068404999999</v>
      </c>
      <c r="H50" s="378">
        <v>0</v>
      </c>
      <c r="I50" s="378">
        <v>-0.451691253357</v>
      </c>
      <c r="J50" s="378">
        <v>-5.1486264338E-2</v>
      </c>
      <c r="K50" s="378">
        <v>0</v>
      </c>
      <c r="L50" s="518">
        <v>15643.441411</v>
      </c>
      <c r="M50" s="518">
        <v>13547.21896</v>
      </c>
      <c r="N50" s="488">
        <v>51.8</v>
      </c>
      <c r="O50" s="378">
        <v>1378.46278003</v>
      </c>
      <c r="P50" s="378">
        <v>0</v>
      </c>
      <c r="Q50" s="378">
        <v>0</v>
      </c>
      <c r="R50" s="378">
        <v>431.25350900000001</v>
      </c>
      <c r="S50" s="467">
        <v>12.791379688472771</v>
      </c>
      <c r="T50" s="8"/>
      <c r="U50" s="8"/>
      <c r="V50" s="8"/>
      <c r="W50" s="8"/>
    </row>
    <row r="51" spans="1:23">
      <c r="B51" s="169">
        <v>46</v>
      </c>
      <c r="C51" s="470" t="s">
        <v>728</v>
      </c>
      <c r="D51" s="378">
        <v>0</v>
      </c>
      <c r="E51" s="378">
        <v>0</v>
      </c>
      <c r="F51" s="475">
        <v>0</v>
      </c>
      <c r="G51" s="378">
        <v>0</v>
      </c>
      <c r="H51" s="378">
        <v>0</v>
      </c>
      <c r="I51" s="378">
        <v>0</v>
      </c>
      <c r="J51" s="378">
        <v>0</v>
      </c>
      <c r="K51" s="378">
        <v>0</v>
      </c>
      <c r="L51" s="523">
        <v>0</v>
      </c>
      <c r="M51" s="523">
        <v>0</v>
      </c>
      <c r="N51" s="489">
        <f>IFERROR(SUM(N55*D55)/D55,0)</f>
        <v>0</v>
      </c>
      <c r="O51" s="378">
        <v>0</v>
      </c>
      <c r="P51" s="378">
        <v>0</v>
      </c>
      <c r="Q51" s="378">
        <v>0</v>
      </c>
      <c r="R51" s="378">
        <v>0</v>
      </c>
      <c r="S51" s="378">
        <v>0</v>
      </c>
      <c r="T51" s="8"/>
      <c r="U51" s="8"/>
      <c r="V51" s="8"/>
      <c r="W51" s="8"/>
    </row>
    <row r="52" spans="1:23">
      <c r="B52" s="169">
        <v>47</v>
      </c>
      <c r="C52" s="470" t="s">
        <v>729</v>
      </c>
      <c r="D52" s="378">
        <v>0</v>
      </c>
      <c r="E52" s="378">
        <v>0</v>
      </c>
      <c r="F52" s="475">
        <v>0</v>
      </c>
      <c r="G52" s="378">
        <v>0</v>
      </c>
      <c r="H52" s="378">
        <v>0</v>
      </c>
      <c r="I52" s="378">
        <v>0</v>
      </c>
      <c r="J52" s="378">
        <v>0</v>
      </c>
      <c r="K52" s="378">
        <v>0</v>
      </c>
      <c r="L52" s="378">
        <v>0</v>
      </c>
      <c r="M52" s="378">
        <v>0</v>
      </c>
      <c r="N52" s="489">
        <f>IFERROR(SUM(N56*D56)/D56,)</f>
        <v>0</v>
      </c>
      <c r="O52" s="378">
        <v>0</v>
      </c>
      <c r="P52" s="378">
        <v>0</v>
      </c>
      <c r="Q52" s="378">
        <v>0</v>
      </c>
      <c r="R52" s="378">
        <v>0</v>
      </c>
      <c r="S52" s="378">
        <v>0</v>
      </c>
      <c r="T52" s="8"/>
      <c r="U52" s="8"/>
      <c r="V52" s="8"/>
      <c r="W52" s="8"/>
    </row>
    <row r="53" spans="1:23">
      <c r="B53" s="169">
        <v>48</v>
      </c>
      <c r="C53" s="470" t="s">
        <v>730</v>
      </c>
      <c r="D53" s="378">
        <v>0</v>
      </c>
      <c r="E53" s="378">
        <v>0</v>
      </c>
      <c r="F53" s="475">
        <v>0</v>
      </c>
      <c r="G53" s="378">
        <v>0</v>
      </c>
      <c r="H53" s="378">
        <v>0</v>
      </c>
      <c r="I53" s="378">
        <v>0</v>
      </c>
      <c r="J53" s="378">
        <v>0</v>
      </c>
      <c r="K53" s="378">
        <v>0</v>
      </c>
      <c r="L53" s="521">
        <v>0</v>
      </c>
      <c r="M53" s="521">
        <v>0</v>
      </c>
      <c r="N53" s="378" t="e">
        <f>SUMIFS([14]sheet_1_data!P:P,[14]sheet_1_data!D:D,'[14]1.CC Transition risk-Banking b.'!C53)</f>
        <v>#VALUE!</v>
      </c>
      <c r="O53" s="378">
        <v>0</v>
      </c>
      <c r="P53" s="378">
        <v>0</v>
      </c>
      <c r="Q53" s="378">
        <v>0</v>
      </c>
      <c r="R53" s="378">
        <v>0</v>
      </c>
      <c r="S53" s="378">
        <v>0</v>
      </c>
      <c r="T53" s="8"/>
      <c r="U53" s="8"/>
      <c r="V53" s="8"/>
      <c r="W53" s="8"/>
    </row>
    <row r="54" spans="1:23">
      <c r="B54" s="169">
        <v>49</v>
      </c>
      <c r="C54" s="470" t="s">
        <v>731</v>
      </c>
      <c r="D54" s="378">
        <v>1809.7162890299999</v>
      </c>
      <c r="E54" s="378">
        <v>0</v>
      </c>
      <c r="F54" s="475">
        <v>0</v>
      </c>
      <c r="G54" s="378">
        <v>345.53068404999999</v>
      </c>
      <c r="H54" s="378">
        <v>0</v>
      </c>
      <c r="I54" s="378">
        <v>-0.451691253357</v>
      </c>
      <c r="J54" s="378">
        <v>-5.1486264338E-2</v>
      </c>
      <c r="K54" s="378">
        <v>0</v>
      </c>
      <c r="L54" s="518">
        <v>15643.441411</v>
      </c>
      <c r="M54" s="518">
        <v>13547.21896</v>
      </c>
      <c r="N54" s="488">
        <f>0.517655154417671*100</f>
        <v>51.765515441767093</v>
      </c>
      <c r="O54" s="378">
        <v>1378.46278003</v>
      </c>
      <c r="P54" s="378">
        <v>0</v>
      </c>
      <c r="Q54" s="378">
        <v>0</v>
      </c>
      <c r="R54" s="378">
        <v>431.25350900000001</v>
      </c>
      <c r="S54" s="467">
        <v>12.791379688472771</v>
      </c>
      <c r="T54" s="8"/>
      <c r="U54" s="8"/>
      <c r="V54" s="8"/>
      <c r="W54" s="8"/>
    </row>
    <row r="55" spans="1:23">
      <c r="B55" s="169">
        <v>50</v>
      </c>
      <c r="C55" s="470" t="s">
        <v>732</v>
      </c>
      <c r="D55" s="378">
        <v>0</v>
      </c>
      <c r="E55" s="378">
        <v>0</v>
      </c>
      <c r="F55" s="475">
        <v>0</v>
      </c>
      <c r="G55" s="378">
        <v>0</v>
      </c>
      <c r="H55" s="378">
        <v>0</v>
      </c>
      <c r="I55" s="378">
        <v>0</v>
      </c>
      <c r="J55" s="378">
        <v>0</v>
      </c>
      <c r="K55" s="378">
        <v>0</v>
      </c>
      <c r="L55" s="523">
        <v>0</v>
      </c>
      <c r="M55" s="523">
        <v>0</v>
      </c>
      <c r="N55" s="489">
        <f>IFERROR(SUM(SUMIFS([14]sheet_1_data!J:J,[14]sheet_1_data!C:C,'[14]1.CC Transition risk-Banking b.'!B55))/SUM(SUMIFS([14]sheet_1_data!B:B,[14]sheet_1_data!C:C,'[14]1.CC Transition risk-Banking b.'!B55)),0)</f>
        <v>0</v>
      </c>
      <c r="O55" s="378">
        <v>0</v>
      </c>
      <c r="P55" s="378">
        <v>0</v>
      </c>
      <c r="Q55" s="378">
        <v>0</v>
      </c>
      <c r="R55" s="378">
        <v>0</v>
      </c>
      <c r="S55" s="378">
        <v>0</v>
      </c>
      <c r="T55" s="8"/>
      <c r="U55" s="8"/>
      <c r="V55" s="8"/>
      <c r="W55" s="8"/>
    </row>
    <row r="56" spans="1:23">
      <c r="B56" s="169">
        <v>51</v>
      </c>
      <c r="C56" s="468" t="s">
        <v>733</v>
      </c>
      <c r="D56" s="378">
        <v>0</v>
      </c>
      <c r="E56" s="378">
        <v>0</v>
      </c>
      <c r="F56" s="475">
        <v>0</v>
      </c>
      <c r="G56" s="378">
        <v>0</v>
      </c>
      <c r="H56" s="378">
        <v>0</v>
      </c>
      <c r="I56" s="378">
        <v>0</v>
      </c>
      <c r="J56" s="378">
        <v>0</v>
      </c>
      <c r="K56" s="378">
        <v>0</v>
      </c>
      <c r="L56" s="521">
        <v>0</v>
      </c>
      <c r="M56" s="521">
        <v>0</v>
      </c>
      <c r="N56" s="489">
        <f>IFERROR(SUM(SUMIFS([14]sheet_1_data!J:J,[14]sheet_1_data!C:C,'[14]1.CC Transition risk-Banking b.'!B56))/SUM(SUMIFS([14]sheet_1_data!B:B,[14]sheet_1_data!C:C,'[14]1.CC Transition risk-Banking b.'!B56)),0)</f>
        <v>0</v>
      </c>
      <c r="O56" s="378">
        <v>0</v>
      </c>
      <c r="P56" s="378">
        <v>0</v>
      </c>
      <c r="Q56" s="378">
        <v>0</v>
      </c>
      <c r="R56" s="378">
        <v>0</v>
      </c>
      <c r="S56" s="378">
        <v>0</v>
      </c>
      <c r="T56" s="8"/>
      <c r="U56" s="8"/>
      <c r="V56" s="8"/>
      <c r="W56" s="8"/>
    </row>
    <row r="57" spans="1:23">
      <c r="B57" s="169">
        <v>52</v>
      </c>
      <c r="C57" s="468" t="s">
        <v>734</v>
      </c>
      <c r="D57" s="378">
        <v>164012.49890152999</v>
      </c>
      <c r="E57" s="378">
        <v>0</v>
      </c>
      <c r="F57" s="475">
        <v>0</v>
      </c>
      <c r="G57" s="378">
        <v>12334.317498139999</v>
      </c>
      <c r="H57" s="378">
        <v>39.90829265</v>
      </c>
      <c r="I57" s="378">
        <v>-47.596808344082</v>
      </c>
      <c r="J57" s="378">
        <v>-22.678866474513999</v>
      </c>
      <c r="K57" s="378">
        <v>-18.630346991916998</v>
      </c>
      <c r="L57" s="518">
        <v>97071.999445999987</v>
      </c>
      <c r="M57" s="518">
        <v>45735.478760999998</v>
      </c>
      <c r="N57" s="488">
        <f>0.945061320730323*100</f>
        <v>94.506132073032305</v>
      </c>
      <c r="O57" s="378">
        <v>150546.32210201002</v>
      </c>
      <c r="P57" s="378">
        <v>10058.24300939</v>
      </c>
      <c r="Q57" s="378">
        <v>7.2200571099999999</v>
      </c>
      <c r="R57" s="378">
        <v>3400.7137330199998</v>
      </c>
      <c r="S57" s="467">
        <v>3.0729735743340241</v>
      </c>
      <c r="T57" s="8"/>
      <c r="U57" s="8"/>
      <c r="V57" s="8"/>
      <c r="W57" s="8"/>
    </row>
    <row r="58" spans="1:23">
      <c r="B58" s="169">
        <v>53</v>
      </c>
      <c r="C58" s="307" t="s">
        <v>735</v>
      </c>
      <c r="D58" s="378">
        <v>957.91230294000002</v>
      </c>
      <c r="E58" s="378">
        <v>0</v>
      </c>
      <c r="F58" s="475">
        <v>0</v>
      </c>
      <c r="G58" s="378">
        <v>0.84308724999999995</v>
      </c>
      <c r="H58" s="378">
        <v>0</v>
      </c>
      <c r="I58" s="378">
        <v>-9.8611755654999994E-2</v>
      </c>
      <c r="J58" s="378">
        <v>-1.001711918E-3</v>
      </c>
      <c r="K58" s="378">
        <v>0</v>
      </c>
      <c r="L58" s="525"/>
      <c r="M58" s="525"/>
      <c r="N58" s="487"/>
      <c r="O58" s="378">
        <v>957.07491169000002</v>
      </c>
      <c r="P58" s="378">
        <v>0</v>
      </c>
      <c r="Q58" s="378">
        <v>0.83739125000000003</v>
      </c>
      <c r="R58" s="378">
        <v>0</v>
      </c>
      <c r="S58" s="467">
        <v>1.9134600861619504</v>
      </c>
      <c r="T58" s="8"/>
      <c r="U58" s="8"/>
      <c r="V58" s="8"/>
      <c r="W58" s="8"/>
    </row>
    <row r="59" spans="1:23">
      <c r="B59" s="169">
        <v>54</v>
      </c>
      <c r="C59" s="468" t="s">
        <v>736</v>
      </c>
      <c r="D59" s="378">
        <v>526.30882510000004</v>
      </c>
      <c r="E59" s="378">
        <v>0</v>
      </c>
      <c r="F59" s="475">
        <v>0</v>
      </c>
      <c r="G59" s="378">
        <v>0</v>
      </c>
      <c r="H59" s="378">
        <v>0</v>
      </c>
      <c r="I59" s="378">
        <v>-2.8507465488000001E-2</v>
      </c>
      <c r="J59" s="378">
        <v>0</v>
      </c>
      <c r="K59" s="378">
        <v>0</v>
      </c>
      <c r="L59" s="487"/>
      <c r="M59" s="487"/>
      <c r="N59" s="487"/>
      <c r="O59" s="378">
        <v>526.30882510000004</v>
      </c>
      <c r="P59" s="378">
        <v>0</v>
      </c>
      <c r="Q59" s="378">
        <v>0</v>
      </c>
      <c r="R59" s="378">
        <v>0</v>
      </c>
      <c r="S59" s="467">
        <v>2.1686577794411868</v>
      </c>
      <c r="T59" s="8"/>
      <c r="U59" s="8"/>
      <c r="V59" s="8"/>
      <c r="W59" s="8"/>
    </row>
    <row r="60" spans="1:23">
      <c r="B60" s="169">
        <v>55</v>
      </c>
      <c r="C60" s="471" t="s">
        <v>737</v>
      </c>
      <c r="D60" s="378">
        <v>431.60347783999998</v>
      </c>
      <c r="E60" s="378">
        <v>0</v>
      </c>
      <c r="F60" s="475">
        <v>0</v>
      </c>
      <c r="G60" s="378">
        <v>0.84308724999999995</v>
      </c>
      <c r="H60" s="378">
        <v>0</v>
      </c>
      <c r="I60" s="378">
        <v>-7.0104290166999997E-2</v>
      </c>
      <c r="J60" s="378">
        <v>-1.001711918E-3</v>
      </c>
      <c r="K60" s="378">
        <v>0</v>
      </c>
      <c r="L60" s="522"/>
      <c r="M60" s="522"/>
      <c r="N60" s="487"/>
      <c r="O60" s="378">
        <v>430.76608658999999</v>
      </c>
      <c r="P60" s="378">
        <v>0</v>
      </c>
      <c r="Q60" s="378">
        <v>0.83739125000000003</v>
      </c>
      <c r="R60" s="378">
        <v>0</v>
      </c>
      <c r="S60" s="467">
        <v>1.6022651931314176</v>
      </c>
      <c r="T60" s="8"/>
      <c r="U60" s="8"/>
      <c r="V60" s="8"/>
      <c r="W60" s="8"/>
    </row>
    <row r="61" spans="1:23">
      <c r="B61" s="169">
        <v>56</v>
      </c>
      <c r="C61" s="440" t="s">
        <v>441</v>
      </c>
      <c r="D61" s="378">
        <v>168153.70674356</v>
      </c>
      <c r="E61" s="378">
        <v>0</v>
      </c>
      <c r="F61" s="475">
        <v>0</v>
      </c>
      <c r="G61" s="378">
        <v>13104.87752708</v>
      </c>
      <c r="H61" s="378">
        <v>39.90829265</v>
      </c>
      <c r="I61" s="378">
        <v>-48.379202748156992</v>
      </c>
      <c r="J61" s="378">
        <v>-22.885971745455002</v>
      </c>
      <c r="K61" s="378">
        <v>-18.630346991916998</v>
      </c>
      <c r="L61" s="518">
        <v>113226.31872099999</v>
      </c>
      <c r="M61" s="518">
        <v>59645.721047999999</v>
      </c>
      <c r="N61" s="488">
        <f>0.935955376216101*100</f>
        <v>93.595537621610106</v>
      </c>
      <c r="O61" s="382">
        <v>153690.08812879</v>
      </c>
      <c r="P61" s="382">
        <v>10058.24300939</v>
      </c>
      <c r="Q61" s="382">
        <v>8.0574483600000004</v>
      </c>
      <c r="R61" s="382">
        <v>4397.3181570200004</v>
      </c>
      <c r="S61" s="467">
        <v>3.3194201444553757</v>
      </c>
      <c r="T61" s="8"/>
      <c r="U61" s="8"/>
      <c r="V61" s="8"/>
      <c r="W61" s="8"/>
    </row>
    <row r="62" spans="1:23">
      <c r="A62" s="8"/>
      <c r="B62" s="8"/>
      <c r="C62" s="8"/>
      <c r="D62" s="8"/>
      <c r="E62" s="8"/>
      <c r="F62" s="8"/>
      <c r="G62" s="8"/>
      <c r="H62" s="8"/>
      <c r="I62" s="8"/>
      <c r="J62" s="8"/>
      <c r="K62" s="8"/>
      <c r="L62" s="8"/>
      <c r="M62" s="8"/>
      <c r="N62" s="8"/>
      <c r="O62" s="8"/>
      <c r="P62" s="8"/>
      <c r="Q62" s="8"/>
      <c r="R62" s="8"/>
      <c r="S62" s="8"/>
      <c r="T62" s="8"/>
      <c r="U62" s="8"/>
      <c r="V62" s="8"/>
      <c r="W62" s="8"/>
    </row>
    <row r="63" spans="1:23">
      <c r="A63" s="8"/>
      <c r="B63" s="700" t="s">
        <v>839</v>
      </c>
      <c r="C63" s="700"/>
      <c r="D63" s="700"/>
      <c r="E63" s="700"/>
      <c r="F63" s="700"/>
      <c r="G63" s="700"/>
      <c r="H63" s="700"/>
      <c r="I63" s="700"/>
      <c r="J63" s="700"/>
      <c r="K63" s="700"/>
      <c r="L63" s="700"/>
      <c r="M63" s="700"/>
      <c r="N63" s="700"/>
      <c r="O63" s="700"/>
      <c r="P63" s="700"/>
      <c r="Q63" s="700"/>
      <c r="R63" s="700"/>
      <c r="S63" s="700"/>
      <c r="T63" s="8"/>
      <c r="U63" s="8"/>
      <c r="V63" s="8"/>
      <c r="W63" s="8"/>
    </row>
    <row r="64" spans="1:23">
      <c r="A64" s="8"/>
      <c r="B64" s="700"/>
      <c r="C64" s="700"/>
      <c r="D64" s="700"/>
      <c r="E64" s="700"/>
      <c r="F64" s="700"/>
      <c r="G64" s="700"/>
      <c r="H64" s="700"/>
      <c r="I64" s="700"/>
      <c r="J64" s="700"/>
      <c r="K64" s="700"/>
      <c r="L64" s="700"/>
      <c r="M64" s="700"/>
      <c r="N64" s="700"/>
      <c r="O64" s="700"/>
      <c r="P64" s="700"/>
      <c r="Q64" s="700"/>
      <c r="R64" s="700"/>
      <c r="S64" s="700"/>
      <c r="T64" s="8"/>
      <c r="U64" s="8"/>
      <c r="V64" s="8"/>
      <c r="W64" s="8"/>
    </row>
    <row r="65" spans="1:23">
      <c r="A65" s="8"/>
      <c r="B65" s="8"/>
      <c r="C65" s="8"/>
      <c r="D65" s="8"/>
      <c r="E65" s="8"/>
      <c r="F65" s="8"/>
      <c r="G65" s="8"/>
      <c r="H65" s="8"/>
      <c r="I65" s="8"/>
      <c r="J65" s="8"/>
      <c r="K65" s="8"/>
      <c r="L65" s="8"/>
      <c r="M65" s="8"/>
      <c r="N65" s="8"/>
      <c r="O65" s="8"/>
      <c r="P65" s="8"/>
      <c r="Q65" s="8"/>
      <c r="R65" s="8"/>
      <c r="S65" s="8"/>
      <c r="T65" s="8"/>
      <c r="U65" s="8"/>
      <c r="V65" s="8"/>
      <c r="W65" s="8"/>
    </row>
    <row r="66" spans="1:23" ht="12.75" customHeight="1">
      <c r="A66" s="8"/>
      <c r="B66" s="690" t="s">
        <v>1089</v>
      </c>
      <c r="C66" s="690"/>
      <c r="D66" s="690"/>
      <c r="E66" s="690"/>
      <c r="F66" s="690"/>
      <c r="G66" s="690"/>
      <c r="H66" s="690"/>
      <c r="I66" s="690"/>
      <c r="J66" s="690"/>
      <c r="K66" s="690"/>
      <c r="L66" s="690"/>
      <c r="M66" s="690"/>
      <c r="N66" s="690"/>
      <c r="O66" s="690"/>
      <c r="P66" s="690"/>
      <c r="Q66" s="690"/>
      <c r="R66" s="690"/>
      <c r="S66" s="690"/>
      <c r="T66" s="8"/>
      <c r="U66" s="8"/>
      <c r="V66" s="8"/>
      <c r="W66" s="8"/>
    </row>
    <row r="67" spans="1:23">
      <c r="A67" s="8"/>
      <c r="B67" s="690"/>
      <c r="C67" s="690"/>
      <c r="D67" s="690"/>
      <c r="E67" s="690"/>
      <c r="F67" s="690"/>
      <c r="G67" s="690"/>
      <c r="H67" s="690"/>
      <c r="I67" s="690"/>
      <c r="J67" s="690"/>
      <c r="K67" s="690"/>
      <c r="L67" s="690"/>
      <c r="M67" s="690"/>
      <c r="N67" s="690"/>
      <c r="O67" s="690"/>
      <c r="P67" s="690"/>
      <c r="Q67" s="690"/>
      <c r="R67" s="690"/>
      <c r="S67" s="690"/>
      <c r="T67" s="8"/>
      <c r="U67" s="8"/>
      <c r="V67" s="8"/>
      <c r="W67" s="8"/>
    </row>
    <row r="68" spans="1:23">
      <c r="A68" s="8"/>
      <c r="B68" s="690"/>
      <c r="C68" s="690"/>
      <c r="D68" s="690"/>
      <c r="E68" s="690"/>
      <c r="F68" s="690"/>
      <c r="G68" s="690"/>
      <c r="H68" s="690"/>
      <c r="I68" s="690"/>
      <c r="J68" s="690"/>
      <c r="K68" s="690"/>
      <c r="L68" s="690"/>
      <c r="M68" s="690"/>
      <c r="N68" s="690"/>
      <c r="O68" s="690"/>
      <c r="P68" s="690"/>
      <c r="Q68" s="690"/>
      <c r="R68" s="690"/>
      <c r="S68" s="690"/>
      <c r="T68" s="8"/>
      <c r="U68" s="8"/>
      <c r="V68" s="8"/>
      <c r="W68" s="8"/>
    </row>
    <row r="69" spans="1:23">
      <c r="A69" s="8"/>
      <c r="B69" s="690"/>
      <c r="C69" s="690"/>
      <c r="D69" s="690"/>
      <c r="E69" s="690"/>
      <c r="F69" s="690"/>
      <c r="G69" s="690"/>
      <c r="H69" s="690"/>
      <c r="I69" s="690"/>
      <c r="J69" s="690"/>
      <c r="K69" s="690"/>
      <c r="L69" s="690"/>
      <c r="M69" s="690"/>
      <c r="N69" s="690"/>
      <c r="O69" s="690"/>
      <c r="P69" s="690"/>
      <c r="Q69" s="690"/>
      <c r="R69" s="690"/>
      <c r="S69" s="690"/>
      <c r="T69" s="8"/>
      <c r="U69" s="8"/>
      <c r="V69" s="8"/>
      <c r="W69" s="8"/>
    </row>
    <row r="70" spans="1:23">
      <c r="A70" s="8"/>
      <c r="B70" s="8"/>
      <c r="C70" s="8"/>
      <c r="D70" s="8"/>
      <c r="E70" s="8"/>
      <c r="F70" s="8"/>
      <c r="G70" s="8"/>
      <c r="H70" s="8"/>
      <c r="I70" s="8"/>
      <c r="J70" s="8"/>
      <c r="K70" s="8"/>
      <c r="L70" s="8"/>
      <c r="M70" s="8"/>
      <c r="N70" s="8"/>
      <c r="O70" s="8"/>
      <c r="P70" s="8"/>
      <c r="Q70" s="8"/>
      <c r="R70" s="8"/>
      <c r="S70" s="8"/>
      <c r="T70" s="8"/>
      <c r="U70" s="8"/>
      <c r="V70" s="8"/>
      <c r="W70" s="8"/>
    </row>
    <row r="71" spans="1:23">
      <c r="A71" s="8"/>
      <c r="B71" s="8" t="s">
        <v>1090</v>
      </c>
      <c r="C71" s="8"/>
      <c r="D71" s="8"/>
      <c r="E71" s="8"/>
      <c r="F71" s="8"/>
      <c r="G71" s="8"/>
      <c r="H71" s="8"/>
      <c r="I71" s="8"/>
      <c r="J71" s="8"/>
      <c r="K71" s="8"/>
      <c r="L71" s="8"/>
      <c r="M71" s="8"/>
      <c r="N71" s="8"/>
      <c r="O71" s="8"/>
      <c r="P71" s="8"/>
      <c r="Q71" s="8"/>
      <c r="R71" s="8"/>
      <c r="S71" s="8"/>
      <c r="T71" s="8"/>
      <c r="U71" s="8"/>
      <c r="V71" s="8"/>
      <c r="W71" s="8"/>
    </row>
    <row r="72" spans="1:23">
      <c r="A72" s="8"/>
      <c r="B72" s="8"/>
      <c r="C72" s="8"/>
      <c r="D72" s="8"/>
      <c r="E72" s="8"/>
      <c r="F72" s="8"/>
      <c r="G72" s="8"/>
      <c r="H72" s="8"/>
      <c r="I72" s="8"/>
      <c r="J72" s="8"/>
      <c r="K72" s="8"/>
      <c r="L72" s="8"/>
      <c r="M72" s="8"/>
      <c r="N72" s="8"/>
      <c r="O72" s="8"/>
      <c r="P72" s="8"/>
      <c r="Q72" s="8"/>
      <c r="R72" s="8"/>
      <c r="S72" s="8"/>
      <c r="T72" s="8"/>
      <c r="U72" s="8"/>
      <c r="V72" s="8"/>
      <c r="W72" s="8"/>
    </row>
    <row r="73" spans="1:23">
      <c r="A73" s="8"/>
      <c r="B73" s="8"/>
      <c r="C73" s="8"/>
      <c r="D73" s="8"/>
      <c r="E73" s="8"/>
      <c r="F73" s="8"/>
      <c r="G73" s="8"/>
      <c r="H73" s="8"/>
      <c r="I73" s="8"/>
      <c r="J73" s="8"/>
      <c r="K73" s="8"/>
      <c r="L73" s="8"/>
      <c r="M73" s="8"/>
      <c r="N73" s="8"/>
      <c r="O73" s="8"/>
      <c r="P73" s="8"/>
      <c r="Q73" s="8"/>
      <c r="R73" s="8"/>
      <c r="S73" s="8"/>
      <c r="T73" s="8"/>
      <c r="U73" s="8"/>
      <c r="V73" s="8"/>
      <c r="W73" s="8"/>
    </row>
    <row r="74" spans="1:23">
      <c r="A74" s="8"/>
      <c r="B74" s="8"/>
      <c r="C74" s="8"/>
      <c r="D74" s="8"/>
      <c r="E74" s="8"/>
      <c r="F74" s="8"/>
      <c r="G74" s="8"/>
      <c r="H74" s="8"/>
      <c r="I74" s="8"/>
      <c r="J74" s="8"/>
      <c r="K74" s="8"/>
      <c r="L74" s="8"/>
      <c r="M74" s="8"/>
      <c r="N74" s="8"/>
      <c r="O74" s="8"/>
      <c r="P74" s="8"/>
      <c r="Q74" s="8"/>
      <c r="R74" s="8"/>
      <c r="S74" s="8"/>
      <c r="T74" s="8"/>
      <c r="U74" s="8"/>
      <c r="V74" s="8"/>
      <c r="W74" s="8"/>
    </row>
    <row r="75" spans="1:23">
      <c r="A75" s="8"/>
      <c r="B75" s="8"/>
      <c r="C75" s="8"/>
      <c r="D75" s="8"/>
      <c r="E75" s="8"/>
      <c r="F75" s="8"/>
      <c r="G75" s="8"/>
      <c r="H75" s="8"/>
      <c r="I75" s="8"/>
      <c r="J75" s="8"/>
      <c r="K75" s="8"/>
      <c r="L75" s="8"/>
      <c r="M75" s="8"/>
      <c r="N75" s="8"/>
      <c r="O75" s="8"/>
      <c r="P75" s="8"/>
      <c r="Q75" s="8"/>
      <c r="R75" s="8"/>
      <c r="S75" s="8"/>
      <c r="T75" s="8"/>
      <c r="U75" s="8"/>
      <c r="V75" s="8"/>
      <c r="W75" s="8"/>
    </row>
    <row r="76" spans="1:23">
      <c r="A76" s="8"/>
      <c r="B76" s="8"/>
      <c r="C76" s="8"/>
      <c r="D76" s="8"/>
      <c r="E76" s="8"/>
      <c r="F76" s="8"/>
      <c r="G76" s="8"/>
      <c r="H76" s="8"/>
      <c r="I76" s="8"/>
      <c r="J76" s="8"/>
      <c r="K76" s="8"/>
      <c r="L76" s="8"/>
      <c r="M76" s="8"/>
      <c r="N76" s="8"/>
      <c r="O76" s="8"/>
      <c r="P76" s="8"/>
      <c r="Q76" s="8"/>
      <c r="R76" s="8"/>
      <c r="S76" s="8"/>
      <c r="T76" s="8"/>
      <c r="U76" s="8"/>
      <c r="V76" s="8"/>
      <c r="W76" s="8"/>
    </row>
    <row r="77" spans="1:23">
      <c r="A77" s="8"/>
      <c r="B77" s="8"/>
      <c r="C77" s="8"/>
      <c r="D77" s="8"/>
      <c r="E77" s="8"/>
      <c r="F77" s="8"/>
      <c r="G77" s="8"/>
      <c r="H77" s="8"/>
      <c r="I77" s="8"/>
      <c r="J77" s="8"/>
      <c r="K77" s="8"/>
      <c r="L77" s="8"/>
      <c r="M77" s="8"/>
      <c r="N77" s="8"/>
      <c r="O77" s="8"/>
      <c r="P77" s="8"/>
      <c r="Q77" s="8"/>
      <c r="R77" s="8"/>
      <c r="S77" s="8"/>
      <c r="T77" s="8"/>
      <c r="U77" s="8"/>
      <c r="V77" s="8"/>
      <c r="W77" s="8"/>
    </row>
    <row r="78" spans="1:23">
      <c r="A78" s="8"/>
      <c r="B78" s="8"/>
      <c r="C78" s="8"/>
      <c r="D78" s="8"/>
      <c r="E78" s="8"/>
      <c r="F78" s="8"/>
      <c r="G78" s="8"/>
      <c r="H78" s="8"/>
      <c r="I78" s="8"/>
      <c r="J78" s="8"/>
      <c r="K78" s="8"/>
      <c r="L78" s="8"/>
      <c r="M78" s="8"/>
      <c r="N78" s="8"/>
      <c r="O78" s="8"/>
      <c r="P78" s="8"/>
      <c r="Q78" s="8"/>
      <c r="R78" s="8"/>
      <c r="S78" s="8"/>
      <c r="T78" s="8"/>
      <c r="U78" s="8"/>
      <c r="V78" s="8"/>
      <c r="W78" s="8"/>
    </row>
    <row r="79" spans="1:23">
      <c r="A79" s="8"/>
      <c r="B79" s="8"/>
      <c r="C79" s="8"/>
      <c r="D79" s="8"/>
      <c r="E79" s="8"/>
      <c r="F79" s="8"/>
      <c r="G79" s="8"/>
      <c r="H79" s="8"/>
      <c r="I79" s="8"/>
      <c r="J79" s="8"/>
      <c r="K79" s="8"/>
      <c r="L79" s="8"/>
      <c r="M79" s="8"/>
      <c r="N79" s="8"/>
      <c r="O79" s="8"/>
      <c r="P79" s="8"/>
      <c r="Q79" s="8"/>
      <c r="R79" s="8"/>
      <c r="S79" s="8"/>
      <c r="T79" s="8"/>
      <c r="U79" s="8"/>
      <c r="V79" s="8"/>
      <c r="W79" s="8"/>
    </row>
    <row r="80" spans="1:23">
      <c r="A80" s="8"/>
      <c r="B80" s="8"/>
      <c r="C80" s="8"/>
      <c r="D80" s="8"/>
      <c r="E80" s="8"/>
      <c r="F80" s="8"/>
      <c r="G80" s="8"/>
      <c r="H80" s="8"/>
      <c r="I80" s="8"/>
      <c r="J80" s="8"/>
      <c r="K80" s="8"/>
      <c r="L80" s="8"/>
      <c r="M80" s="8"/>
      <c r="N80" s="8"/>
      <c r="O80" s="8"/>
      <c r="P80" s="8"/>
      <c r="Q80" s="8"/>
      <c r="R80" s="8"/>
      <c r="S80" s="8"/>
      <c r="T80" s="8"/>
      <c r="U80" s="8"/>
      <c r="V80" s="8"/>
      <c r="W80" s="8"/>
    </row>
    <row r="81" spans="1:23">
      <c r="A81" s="8"/>
      <c r="B81" s="8"/>
      <c r="C81" s="8"/>
      <c r="D81" s="8"/>
      <c r="E81" s="8"/>
      <c r="F81" s="8"/>
      <c r="G81" s="8"/>
      <c r="H81" s="8"/>
      <c r="I81" s="8"/>
      <c r="J81" s="8"/>
      <c r="K81" s="8"/>
      <c r="L81" s="8"/>
      <c r="M81" s="8"/>
      <c r="N81" s="8"/>
      <c r="O81" s="8"/>
      <c r="P81" s="8"/>
      <c r="Q81" s="8"/>
      <c r="R81" s="8"/>
      <c r="S81" s="8"/>
      <c r="T81" s="8"/>
      <c r="U81" s="8"/>
      <c r="V81" s="8"/>
      <c r="W81" s="8"/>
    </row>
    <row r="82" spans="1:23">
      <c r="A82" s="8"/>
      <c r="B82" s="8"/>
      <c r="C82" s="8"/>
      <c r="D82" s="8"/>
      <c r="E82" s="8"/>
      <c r="F82" s="8"/>
      <c r="G82" s="8"/>
      <c r="H82" s="8"/>
      <c r="I82" s="8"/>
      <c r="J82" s="8"/>
      <c r="K82" s="8"/>
      <c r="L82" s="8"/>
      <c r="M82" s="8"/>
      <c r="N82" s="8"/>
      <c r="O82" s="8"/>
      <c r="P82" s="8"/>
      <c r="Q82" s="8"/>
      <c r="R82" s="8"/>
      <c r="S82" s="8"/>
      <c r="T82" s="8"/>
      <c r="U82" s="8"/>
      <c r="V82" s="8"/>
      <c r="W82" s="8"/>
    </row>
    <row r="83" spans="1:23">
      <c r="A83" s="8"/>
      <c r="B83" s="8"/>
      <c r="C83" s="8"/>
      <c r="D83" s="8"/>
      <c r="E83" s="8"/>
      <c r="F83" s="8"/>
      <c r="G83" s="8"/>
      <c r="H83" s="8"/>
      <c r="I83" s="8"/>
      <c r="J83" s="8"/>
      <c r="K83" s="8"/>
      <c r="L83" s="8"/>
      <c r="M83" s="8"/>
      <c r="N83" s="8"/>
      <c r="O83" s="8"/>
      <c r="P83" s="8"/>
      <c r="Q83" s="8"/>
      <c r="R83" s="8"/>
      <c r="S83" s="8"/>
      <c r="T83" s="8"/>
      <c r="U83" s="8"/>
      <c r="V83" s="8"/>
      <c r="W83" s="8"/>
    </row>
    <row r="84" spans="1:23">
      <c r="A84" s="8"/>
      <c r="B84" s="8"/>
      <c r="C84" s="8"/>
      <c r="D84" s="8"/>
      <c r="E84" s="8"/>
      <c r="F84" s="8"/>
      <c r="G84" s="8"/>
      <c r="H84" s="8"/>
      <c r="I84" s="8"/>
      <c r="J84" s="8"/>
      <c r="K84" s="8"/>
      <c r="L84" s="8"/>
      <c r="M84" s="8"/>
      <c r="N84" s="8"/>
      <c r="O84" s="8"/>
      <c r="P84" s="8"/>
      <c r="Q84" s="8"/>
      <c r="R84" s="8"/>
      <c r="S84" s="8"/>
      <c r="T84" s="8"/>
      <c r="U84" s="8"/>
      <c r="V84" s="8"/>
      <c r="W84" s="8"/>
    </row>
    <row r="85" spans="1:23">
      <c r="A85" s="8"/>
      <c r="B85" s="8"/>
      <c r="C85" s="8"/>
      <c r="D85" s="8"/>
      <c r="E85" s="8"/>
      <c r="F85" s="8"/>
      <c r="G85" s="8"/>
      <c r="H85" s="8"/>
      <c r="I85" s="8"/>
      <c r="J85" s="8"/>
      <c r="K85" s="8"/>
      <c r="L85" s="8"/>
      <c r="M85" s="8"/>
      <c r="N85" s="8"/>
      <c r="O85" s="8"/>
      <c r="P85" s="8"/>
      <c r="Q85" s="8"/>
      <c r="R85" s="8"/>
      <c r="S85" s="8"/>
      <c r="T85" s="8"/>
      <c r="U85" s="8"/>
      <c r="V85" s="8"/>
      <c r="W85" s="8"/>
    </row>
    <row r="86" spans="1:23">
      <c r="A86" s="8"/>
      <c r="B86" s="8"/>
      <c r="C86" s="8"/>
      <c r="D86" s="8"/>
      <c r="E86" s="8"/>
      <c r="F86" s="8"/>
      <c r="G86" s="8"/>
      <c r="H86" s="8"/>
      <c r="I86" s="8"/>
      <c r="J86" s="8"/>
      <c r="K86" s="8"/>
      <c r="L86" s="8"/>
      <c r="M86" s="8"/>
      <c r="N86" s="8"/>
      <c r="O86" s="8"/>
      <c r="P86" s="8"/>
      <c r="Q86" s="8"/>
      <c r="R86" s="8"/>
      <c r="S86" s="8"/>
      <c r="T86" s="8"/>
      <c r="U86" s="8"/>
      <c r="V86" s="8"/>
      <c r="W86" s="8"/>
    </row>
    <row r="87" spans="1:23">
      <c r="A87" s="8"/>
      <c r="B87" s="8"/>
      <c r="C87" s="8"/>
      <c r="D87" s="8"/>
      <c r="E87" s="8"/>
      <c r="F87" s="8"/>
      <c r="G87" s="8"/>
      <c r="H87" s="8"/>
      <c r="I87" s="8"/>
      <c r="J87" s="8"/>
      <c r="K87" s="8"/>
      <c r="L87" s="8"/>
      <c r="M87" s="8"/>
      <c r="N87" s="8"/>
      <c r="O87" s="8"/>
      <c r="P87" s="8"/>
      <c r="Q87" s="8"/>
      <c r="R87" s="8"/>
      <c r="S87" s="8"/>
      <c r="T87" s="8"/>
      <c r="U87" s="8"/>
      <c r="V87" s="8"/>
      <c r="W87" s="8"/>
    </row>
    <row r="88" spans="1:23">
      <c r="A88" s="8"/>
      <c r="B88" s="8"/>
      <c r="C88" s="8"/>
      <c r="D88" s="8"/>
      <c r="E88" s="8"/>
      <c r="F88" s="8"/>
      <c r="G88" s="8"/>
      <c r="H88" s="8"/>
      <c r="I88" s="8"/>
      <c r="J88" s="8"/>
      <c r="K88" s="8"/>
      <c r="L88" s="8"/>
      <c r="M88" s="8"/>
      <c r="N88" s="8"/>
      <c r="O88" s="8"/>
      <c r="P88" s="8"/>
      <c r="Q88" s="8"/>
      <c r="R88" s="8"/>
      <c r="S88" s="8"/>
      <c r="T88" s="8"/>
      <c r="U88" s="8"/>
      <c r="V88" s="8"/>
      <c r="W88" s="8"/>
    </row>
    <row r="89" spans="1:23">
      <c r="A89" s="8"/>
      <c r="B89" s="8"/>
      <c r="C89" s="8"/>
      <c r="D89" s="8"/>
      <c r="E89" s="8"/>
      <c r="F89" s="8"/>
      <c r="G89" s="8"/>
      <c r="H89" s="8"/>
      <c r="I89" s="8"/>
      <c r="J89" s="8"/>
      <c r="K89" s="8"/>
      <c r="L89" s="8"/>
      <c r="M89" s="8"/>
      <c r="N89" s="8"/>
      <c r="O89" s="8"/>
      <c r="P89" s="8"/>
      <c r="Q89" s="8"/>
      <c r="R89" s="8"/>
      <c r="S89" s="8"/>
      <c r="T89" s="8"/>
      <c r="U89" s="8"/>
      <c r="V89" s="8"/>
      <c r="W89" s="8"/>
    </row>
    <row r="90" spans="1:23">
      <c r="A90" s="8"/>
      <c r="B90" s="8"/>
      <c r="C90" s="8"/>
      <c r="D90" s="8"/>
      <c r="E90" s="8"/>
      <c r="F90" s="8"/>
      <c r="G90" s="8"/>
      <c r="H90" s="8"/>
      <c r="I90" s="8"/>
      <c r="J90" s="8"/>
      <c r="K90" s="8"/>
      <c r="L90" s="8"/>
      <c r="M90" s="8"/>
      <c r="N90" s="8"/>
      <c r="O90" s="8"/>
      <c r="P90" s="8"/>
      <c r="Q90" s="8"/>
      <c r="R90" s="8"/>
      <c r="S90" s="8"/>
      <c r="T90" s="8"/>
      <c r="U90" s="8"/>
      <c r="V90" s="8"/>
      <c r="W90" s="8"/>
    </row>
    <row r="91" spans="1:23">
      <c r="A91" s="8"/>
      <c r="B91" s="8"/>
      <c r="C91" s="8"/>
      <c r="D91" s="8"/>
      <c r="E91" s="8"/>
      <c r="F91" s="8"/>
      <c r="G91" s="8"/>
      <c r="H91" s="8"/>
      <c r="I91" s="8"/>
      <c r="J91" s="8"/>
      <c r="K91" s="8"/>
      <c r="L91" s="8"/>
      <c r="M91" s="8"/>
      <c r="N91" s="8"/>
      <c r="O91" s="8"/>
      <c r="P91" s="8"/>
      <c r="Q91" s="8"/>
      <c r="R91" s="8"/>
      <c r="S91" s="8"/>
      <c r="T91" s="8"/>
      <c r="U91" s="8"/>
      <c r="V91" s="8"/>
      <c r="W91" s="8"/>
    </row>
    <row r="92" spans="1:23">
      <c r="A92" s="8"/>
      <c r="B92" s="8"/>
      <c r="C92" s="8"/>
      <c r="D92" s="8"/>
      <c r="E92" s="8"/>
      <c r="F92" s="8"/>
      <c r="G92" s="8"/>
      <c r="H92" s="8"/>
      <c r="I92" s="8"/>
      <c r="J92" s="8"/>
      <c r="K92" s="8"/>
      <c r="L92" s="8"/>
      <c r="M92" s="8"/>
      <c r="N92" s="8"/>
      <c r="O92" s="8"/>
      <c r="P92" s="8"/>
      <c r="Q92" s="8"/>
      <c r="R92" s="8"/>
      <c r="S92" s="8"/>
      <c r="T92" s="8"/>
      <c r="U92" s="8"/>
      <c r="V92" s="8"/>
      <c r="W92" s="8"/>
    </row>
    <row r="93" spans="1:23">
      <c r="A93" s="8"/>
      <c r="B93" s="8"/>
      <c r="C93" s="8"/>
      <c r="D93" s="8"/>
      <c r="E93" s="8"/>
      <c r="F93" s="8"/>
      <c r="G93" s="8"/>
      <c r="H93" s="8"/>
      <c r="I93" s="8"/>
      <c r="J93" s="8"/>
      <c r="K93" s="8"/>
      <c r="L93" s="8"/>
      <c r="M93" s="8"/>
      <c r="N93" s="8"/>
      <c r="O93" s="8"/>
      <c r="P93" s="8"/>
      <c r="Q93" s="8"/>
      <c r="R93" s="8"/>
      <c r="S93" s="8"/>
      <c r="T93" s="8"/>
      <c r="U93" s="8"/>
      <c r="V93" s="8"/>
      <c r="W93" s="8"/>
    </row>
    <row r="94" spans="1:23">
      <c r="A94" s="8"/>
      <c r="B94" s="8"/>
      <c r="C94" s="8"/>
      <c r="D94" s="8"/>
      <c r="E94" s="8"/>
      <c r="F94" s="8"/>
      <c r="G94" s="8"/>
      <c r="H94" s="8"/>
      <c r="I94" s="8"/>
      <c r="J94" s="8"/>
      <c r="K94" s="8"/>
      <c r="L94" s="8"/>
      <c r="M94" s="8"/>
      <c r="N94" s="8"/>
      <c r="O94" s="8"/>
      <c r="P94" s="8"/>
      <c r="Q94" s="8"/>
      <c r="R94" s="8"/>
      <c r="S94" s="8"/>
      <c r="T94" s="8"/>
      <c r="U94" s="8"/>
      <c r="V94" s="8"/>
      <c r="W94" s="8"/>
    </row>
    <row r="95" spans="1:23">
      <c r="A95" s="8"/>
      <c r="B95" s="8"/>
      <c r="C95" s="8"/>
      <c r="D95" s="8"/>
      <c r="E95" s="8"/>
      <c r="F95" s="8"/>
      <c r="G95" s="8"/>
      <c r="H95" s="8"/>
      <c r="I95" s="8"/>
      <c r="J95" s="8"/>
      <c r="K95" s="8"/>
      <c r="L95" s="8"/>
      <c r="M95" s="8"/>
      <c r="N95" s="8"/>
      <c r="O95" s="8"/>
      <c r="P95" s="8"/>
      <c r="Q95" s="8"/>
      <c r="R95" s="8"/>
      <c r="S95" s="8"/>
      <c r="T95" s="8"/>
      <c r="U95" s="8"/>
      <c r="V95" s="8"/>
      <c r="W95" s="8"/>
    </row>
    <row r="96" spans="1:23">
      <c r="A96" s="8"/>
      <c r="B96" s="8"/>
      <c r="C96" s="8"/>
      <c r="D96" s="8"/>
      <c r="E96" s="8"/>
      <c r="F96" s="8"/>
      <c r="G96" s="8"/>
      <c r="H96" s="8"/>
      <c r="I96" s="8"/>
      <c r="J96" s="8"/>
      <c r="K96" s="8"/>
      <c r="L96" s="8"/>
      <c r="M96" s="8"/>
      <c r="N96" s="8"/>
      <c r="O96" s="8"/>
      <c r="P96" s="8"/>
      <c r="Q96" s="8"/>
      <c r="R96" s="8"/>
      <c r="S96" s="8"/>
      <c r="T96" s="8"/>
      <c r="U96" s="8"/>
      <c r="V96" s="8"/>
      <c r="W96" s="8"/>
    </row>
    <row r="97" spans="1:23">
      <c r="A97" s="8"/>
      <c r="B97" s="8"/>
      <c r="C97" s="8"/>
      <c r="D97" s="8"/>
      <c r="E97" s="8"/>
      <c r="F97" s="8"/>
      <c r="G97" s="8"/>
      <c r="H97" s="8"/>
      <c r="I97" s="8"/>
      <c r="J97" s="8"/>
      <c r="K97" s="8"/>
      <c r="L97" s="8"/>
      <c r="M97" s="8"/>
      <c r="N97" s="8"/>
      <c r="O97" s="8"/>
      <c r="P97" s="8"/>
      <c r="Q97" s="8"/>
      <c r="R97" s="8"/>
      <c r="S97" s="8"/>
      <c r="T97" s="8"/>
      <c r="U97" s="8"/>
      <c r="V97" s="8"/>
      <c r="W97" s="8"/>
    </row>
    <row r="98" spans="1:23">
      <c r="A98" s="8"/>
      <c r="B98" s="8"/>
      <c r="C98" s="8"/>
      <c r="D98" s="8"/>
      <c r="E98" s="8"/>
      <c r="F98" s="8"/>
      <c r="G98" s="8"/>
      <c r="H98" s="8"/>
      <c r="I98" s="8"/>
      <c r="J98" s="8"/>
      <c r="K98" s="8"/>
      <c r="L98" s="8"/>
      <c r="M98" s="8"/>
      <c r="N98" s="8"/>
      <c r="O98" s="8"/>
      <c r="P98" s="8"/>
      <c r="Q98" s="8"/>
      <c r="R98" s="8"/>
      <c r="S98" s="8"/>
      <c r="T98" s="8"/>
      <c r="U98" s="8"/>
      <c r="V98" s="8"/>
      <c r="W98" s="8"/>
    </row>
    <row r="99" spans="1:23">
      <c r="A99" s="8"/>
      <c r="B99" s="8"/>
      <c r="C99" s="8"/>
      <c r="D99" s="8"/>
      <c r="E99" s="8"/>
      <c r="F99" s="8"/>
      <c r="G99" s="8"/>
      <c r="H99" s="8"/>
      <c r="I99" s="8"/>
      <c r="J99" s="8"/>
      <c r="K99" s="8"/>
      <c r="L99" s="8"/>
      <c r="M99" s="8"/>
      <c r="N99" s="8"/>
      <c r="O99" s="8"/>
      <c r="P99" s="8"/>
      <c r="Q99" s="8"/>
      <c r="R99" s="8"/>
      <c r="S99" s="8"/>
      <c r="T99" s="8"/>
      <c r="U99" s="8"/>
      <c r="V99" s="8"/>
      <c r="W99" s="8"/>
    </row>
    <row r="100" spans="1:23">
      <c r="A100" s="8"/>
      <c r="B100" s="8"/>
      <c r="C100" s="8"/>
      <c r="D100" s="8"/>
      <c r="E100" s="8"/>
      <c r="F100" s="8"/>
      <c r="G100" s="8"/>
      <c r="H100" s="8"/>
      <c r="I100" s="8"/>
      <c r="J100" s="8"/>
      <c r="K100" s="8"/>
      <c r="L100" s="8"/>
      <c r="M100" s="8"/>
      <c r="N100" s="8"/>
      <c r="O100" s="8"/>
      <c r="P100" s="8"/>
      <c r="Q100" s="8"/>
      <c r="R100" s="8"/>
      <c r="S100" s="8"/>
      <c r="T100" s="8"/>
      <c r="U100" s="8"/>
      <c r="V100" s="8"/>
      <c r="W100" s="8"/>
    </row>
    <row r="101" spans="1:23">
      <c r="A101" s="8"/>
      <c r="B101" s="8"/>
      <c r="C101" s="8"/>
      <c r="D101" s="8"/>
      <c r="E101" s="8"/>
      <c r="F101" s="8"/>
      <c r="G101" s="8"/>
      <c r="H101" s="8"/>
      <c r="I101" s="8"/>
      <c r="J101" s="8"/>
      <c r="K101" s="8"/>
      <c r="L101" s="8"/>
      <c r="M101" s="8"/>
      <c r="N101" s="8"/>
      <c r="O101" s="8"/>
      <c r="P101" s="8"/>
      <c r="Q101" s="8"/>
      <c r="R101" s="8"/>
      <c r="S101" s="8"/>
      <c r="T101" s="8"/>
      <c r="U101" s="8"/>
      <c r="V101" s="8"/>
      <c r="W101" s="8"/>
    </row>
    <row r="102" spans="1:23">
      <c r="A102" s="8"/>
      <c r="B102" s="8"/>
      <c r="C102" s="8"/>
      <c r="D102" s="8"/>
      <c r="E102" s="8"/>
      <c r="F102" s="8"/>
      <c r="G102" s="8"/>
      <c r="H102" s="8"/>
      <c r="I102" s="8"/>
      <c r="J102" s="8"/>
      <c r="K102" s="8"/>
      <c r="L102" s="8"/>
      <c r="M102" s="8"/>
      <c r="N102" s="8"/>
      <c r="O102" s="8"/>
      <c r="P102" s="8"/>
      <c r="Q102" s="8"/>
      <c r="R102" s="8"/>
      <c r="S102" s="8"/>
      <c r="T102" s="8"/>
      <c r="U102" s="8"/>
      <c r="V102" s="8"/>
      <c r="W102" s="8"/>
    </row>
    <row r="103" spans="1:23">
      <c r="A103" s="8"/>
      <c r="B103" s="8"/>
      <c r="C103" s="8"/>
      <c r="D103" s="8"/>
      <c r="E103" s="8"/>
      <c r="F103" s="8"/>
      <c r="G103" s="8"/>
      <c r="H103" s="8"/>
      <c r="I103" s="8"/>
      <c r="J103" s="8"/>
      <c r="K103" s="8"/>
      <c r="L103" s="8"/>
      <c r="M103" s="8"/>
      <c r="N103" s="8"/>
      <c r="O103" s="8"/>
      <c r="P103" s="8"/>
      <c r="Q103" s="8"/>
      <c r="R103" s="8"/>
      <c r="S103" s="8"/>
      <c r="T103" s="8"/>
      <c r="U103" s="8"/>
      <c r="V103" s="8"/>
      <c r="W103" s="8"/>
    </row>
    <row r="104" spans="1:23">
      <c r="A104" s="8"/>
      <c r="B104" s="8"/>
      <c r="C104" s="8"/>
      <c r="D104" s="8"/>
      <c r="E104" s="8"/>
      <c r="F104" s="8"/>
      <c r="G104" s="8"/>
      <c r="H104" s="8"/>
      <c r="I104" s="8"/>
      <c r="J104" s="8"/>
      <c r="K104" s="8"/>
      <c r="L104" s="8"/>
      <c r="M104" s="8"/>
      <c r="N104" s="8"/>
      <c r="O104" s="8"/>
      <c r="P104" s="8"/>
      <c r="Q104" s="8"/>
      <c r="R104" s="8"/>
      <c r="S104" s="8"/>
      <c r="T104" s="8"/>
      <c r="U104" s="8"/>
      <c r="V104" s="8"/>
      <c r="W104" s="8"/>
    </row>
    <row r="105" spans="1:23">
      <c r="A105" s="8"/>
      <c r="B105" s="8"/>
      <c r="C105" s="8"/>
      <c r="D105" s="8"/>
      <c r="E105" s="8"/>
      <c r="F105" s="8"/>
      <c r="G105" s="8"/>
      <c r="H105" s="8"/>
      <c r="I105" s="8"/>
      <c r="J105" s="8"/>
      <c r="K105" s="8"/>
      <c r="L105" s="8"/>
      <c r="M105" s="8"/>
      <c r="N105" s="8"/>
      <c r="O105" s="8"/>
      <c r="P105" s="8"/>
      <c r="Q105" s="8"/>
      <c r="R105" s="8"/>
      <c r="S105" s="8"/>
      <c r="T105" s="8"/>
      <c r="U105" s="8"/>
      <c r="V105" s="8"/>
      <c r="W105" s="8"/>
    </row>
    <row r="106" spans="1:23">
      <c r="A106" s="8"/>
      <c r="B106" s="8"/>
      <c r="C106" s="8"/>
      <c r="D106" s="8"/>
      <c r="E106" s="8"/>
      <c r="F106" s="8"/>
      <c r="G106" s="8"/>
      <c r="H106" s="8"/>
      <c r="I106" s="8"/>
      <c r="J106" s="8"/>
      <c r="K106" s="8"/>
      <c r="L106" s="8"/>
      <c r="M106" s="8"/>
      <c r="N106" s="8"/>
      <c r="O106" s="8"/>
      <c r="P106" s="8"/>
      <c r="Q106" s="8"/>
      <c r="R106" s="8"/>
      <c r="S106" s="8"/>
      <c r="T106" s="8"/>
      <c r="U106" s="8"/>
      <c r="V106" s="8"/>
      <c r="W106" s="8"/>
    </row>
    <row r="107" spans="1:23">
      <c r="A107" s="8"/>
      <c r="B107" s="8"/>
      <c r="C107" s="8"/>
      <c r="D107" s="8"/>
      <c r="E107" s="8"/>
      <c r="F107" s="8"/>
      <c r="G107" s="8"/>
      <c r="H107" s="8"/>
      <c r="I107" s="8"/>
      <c r="J107" s="8"/>
      <c r="K107" s="8"/>
      <c r="L107" s="8"/>
      <c r="M107" s="8"/>
      <c r="N107" s="8"/>
      <c r="O107" s="8"/>
      <c r="P107" s="8"/>
      <c r="Q107" s="8"/>
      <c r="R107" s="8"/>
      <c r="S107" s="8"/>
      <c r="T107" s="8"/>
      <c r="U107" s="8"/>
      <c r="V107" s="8"/>
      <c r="W107" s="8"/>
    </row>
    <row r="108" spans="1:23">
      <c r="A108" s="8"/>
      <c r="B108" s="8"/>
      <c r="C108" s="8"/>
      <c r="D108" s="8"/>
      <c r="E108" s="8"/>
      <c r="F108" s="8"/>
      <c r="G108" s="8"/>
      <c r="H108" s="8"/>
      <c r="I108" s="8"/>
      <c r="J108" s="8"/>
      <c r="K108" s="8"/>
      <c r="L108" s="8"/>
      <c r="M108" s="8"/>
      <c r="N108" s="8"/>
      <c r="O108" s="8"/>
      <c r="P108" s="8"/>
      <c r="Q108" s="8"/>
      <c r="R108" s="8"/>
      <c r="S108" s="8"/>
      <c r="T108" s="8"/>
      <c r="U108" s="8"/>
      <c r="V108" s="8"/>
      <c r="W108" s="8"/>
    </row>
    <row r="109" spans="1:23">
      <c r="A109" s="8"/>
      <c r="B109" s="8"/>
      <c r="C109" s="8"/>
      <c r="D109" s="8"/>
      <c r="E109" s="8"/>
      <c r="F109" s="8"/>
      <c r="G109" s="8"/>
      <c r="H109" s="8"/>
      <c r="I109" s="8"/>
      <c r="J109" s="8"/>
      <c r="K109" s="8"/>
      <c r="L109" s="8"/>
      <c r="M109" s="8"/>
      <c r="N109" s="8"/>
      <c r="O109" s="8"/>
      <c r="P109" s="8"/>
      <c r="Q109" s="8"/>
      <c r="R109" s="8"/>
      <c r="S109" s="8"/>
      <c r="T109" s="8"/>
      <c r="U109" s="8"/>
      <c r="V109" s="8"/>
      <c r="W109" s="8"/>
    </row>
    <row r="110" spans="1:23">
      <c r="A110" s="8"/>
      <c r="B110" s="8"/>
      <c r="C110" s="8"/>
      <c r="D110" s="8"/>
      <c r="E110" s="8"/>
      <c r="F110" s="8"/>
      <c r="G110" s="8"/>
      <c r="H110" s="8"/>
      <c r="I110" s="8"/>
      <c r="J110" s="8"/>
      <c r="K110" s="8"/>
      <c r="L110" s="8"/>
      <c r="M110" s="8"/>
      <c r="N110" s="8"/>
      <c r="O110" s="8"/>
      <c r="P110" s="8"/>
      <c r="Q110" s="8"/>
      <c r="R110" s="8"/>
      <c r="S110" s="8"/>
      <c r="T110" s="8"/>
      <c r="U110" s="8"/>
      <c r="V110" s="8"/>
      <c r="W110" s="8"/>
    </row>
    <row r="111" spans="1:23">
      <c r="A111" s="8"/>
      <c r="B111" s="8"/>
      <c r="C111" s="8"/>
      <c r="D111" s="8"/>
      <c r="E111" s="8"/>
      <c r="F111" s="8"/>
      <c r="G111" s="8"/>
      <c r="H111" s="8"/>
      <c r="I111" s="8"/>
      <c r="J111" s="8"/>
      <c r="K111" s="8"/>
      <c r="L111" s="8"/>
      <c r="M111" s="8"/>
      <c r="N111" s="8"/>
      <c r="O111" s="8"/>
      <c r="P111" s="8"/>
      <c r="Q111" s="8"/>
      <c r="R111" s="8"/>
      <c r="S111" s="8"/>
      <c r="T111" s="8"/>
      <c r="U111" s="8"/>
      <c r="V111" s="8"/>
      <c r="W111" s="8"/>
    </row>
    <row r="112" spans="1:23">
      <c r="A112" s="8"/>
      <c r="B112" s="8"/>
      <c r="C112" s="8"/>
      <c r="D112" s="8"/>
      <c r="E112" s="8"/>
      <c r="F112" s="8"/>
      <c r="G112" s="8"/>
      <c r="H112" s="8"/>
      <c r="I112" s="8"/>
      <c r="J112" s="8"/>
      <c r="K112" s="8"/>
      <c r="L112" s="8"/>
      <c r="M112" s="8"/>
      <c r="N112" s="8"/>
      <c r="O112" s="8"/>
      <c r="P112" s="8"/>
      <c r="Q112" s="8"/>
      <c r="R112" s="8"/>
      <c r="S112" s="8"/>
      <c r="T112" s="8"/>
      <c r="U112" s="8"/>
      <c r="V112" s="8"/>
      <c r="W112" s="8"/>
    </row>
    <row r="113" spans="1:23">
      <c r="A113" s="8"/>
      <c r="B113" s="8"/>
      <c r="C113" s="8"/>
      <c r="D113" s="8"/>
      <c r="E113" s="8"/>
      <c r="F113" s="8"/>
      <c r="G113" s="8"/>
      <c r="H113" s="8"/>
      <c r="I113" s="8"/>
      <c r="J113" s="8"/>
      <c r="K113" s="8"/>
      <c r="L113" s="8"/>
      <c r="M113" s="8"/>
      <c r="N113" s="8"/>
      <c r="O113" s="8"/>
      <c r="P113" s="8"/>
      <c r="Q113" s="8"/>
      <c r="R113" s="8"/>
      <c r="S113" s="8"/>
      <c r="T113" s="8"/>
      <c r="U113" s="8"/>
      <c r="V113" s="8"/>
      <c r="W113" s="8"/>
    </row>
    <row r="114" spans="1:23">
      <c r="A114" s="8"/>
      <c r="B114" s="8"/>
      <c r="C114" s="8"/>
      <c r="D114" s="8"/>
      <c r="E114" s="8"/>
      <c r="F114" s="8"/>
      <c r="G114" s="8"/>
      <c r="H114" s="8"/>
      <c r="I114" s="8"/>
      <c r="J114" s="8"/>
      <c r="K114" s="8"/>
      <c r="L114" s="8"/>
      <c r="M114" s="8"/>
      <c r="N114" s="8"/>
      <c r="O114" s="8"/>
      <c r="P114" s="8"/>
      <c r="Q114" s="8"/>
      <c r="R114" s="8"/>
      <c r="S114" s="8"/>
      <c r="T114" s="8"/>
      <c r="U114" s="8"/>
      <c r="V114" s="8"/>
      <c r="W114" s="8"/>
    </row>
    <row r="115" spans="1:23">
      <c r="A115" s="8"/>
      <c r="B115" s="8"/>
      <c r="C115" s="8"/>
      <c r="D115" s="8"/>
      <c r="E115" s="8"/>
      <c r="F115" s="8"/>
      <c r="G115" s="8"/>
      <c r="H115" s="8"/>
      <c r="I115" s="8"/>
      <c r="J115" s="8"/>
      <c r="K115" s="8"/>
      <c r="L115" s="8"/>
      <c r="M115" s="8"/>
      <c r="N115" s="8"/>
      <c r="O115" s="8"/>
      <c r="P115" s="8"/>
      <c r="Q115" s="8"/>
      <c r="R115" s="8"/>
      <c r="S115" s="8"/>
      <c r="T115" s="8"/>
      <c r="U115" s="8"/>
      <c r="V115" s="8"/>
      <c r="W115" s="8"/>
    </row>
    <row r="116" spans="1:23">
      <c r="A116" s="8"/>
      <c r="B116" s="8"/>
      <c r="C116" s="8"/>
      <c r="D116" s="8"/>
      <c r="E116" s="8"/>
      <c r="F116" s="8"/>
      <c r="G116" s="8"/>
      <c r="H116" s="8"/>
      <c r="I116" s="8"/>
      <c r="J116" s="8"/>
      <c r="K116" s="8"/>
      <c r="L116" s="8"/>
      <c r="M116" s="8"/>
      <c r="N116" s="8"/>
      <c r="O116" s="8"/>
      <c r="P116" s="8"/>
      <c r="Q116" s="8"/>
      <c r="R116" s="8"/>
      <c r="S116" s="8"/>
      <c r="T116" s="8"/>
      <c r="U116" s="8"/>
      <c r="V116" s="8"/>
      <c r="W116" s="8"/>
    </row>
    <row r="117" spans="1:23">
      <c r="A117" s="8"/>
      <c r="B117" s="8"/>
      <c r="C117" s="8"/>
      <c r="D117" s="8"/>
      <c r="E117" s="8"/>
      <c r="F117" s="8"/>
      <c r="G117" s="8"/>
      <c r="H117" s="8"/>
      <c r="I117" s="8"/>
      <c r="J117" s="8"/>
      <c r="K117" s="8"/>
      <c r="L117" s="8"/>
      <c r="M117" s="8"/>
      <c r="N117" s="8"/>
      <c r="O117" s="8"/>
      <c r="P117" s="8"/>
      <c r="Q117" s="8"/>
      <c r="R117" s="8"/>
      <c r="S117" s="8"/>
      <c r="T117" s="8"/>
      <c r="U117" s="8"/>
      <c r="V117" s="8"/>
      <c r="W117" s="8"/>
    </row>
    <row r="118" spans="1:23">
      <c r="A118" s="8"/>
      <c r="B118" s="8"/>
      <c r="C118" s="8"/>
      <c r="D118" s="8"/>
      <c r="E118" s="8"/>
      <c r="F118" s="8"/>
      <c r="G118" s="8"/>
      <c r="H118" s="8"/>
      <c r="I118" s="8"/>
      <c r="J118" s="8"/>
      <c r="K118" s="8"/>
      <c r="L118" s="8"/>
      <c r="M118" s="8"/>
      <c r="N118" s="8"/>
      <c r="O118" s="8"/>
      <c r="P118" s="8"/>
      <c r="Q118" s="8"/>
      <c r="R118" s="8"/>
      <c r="S118" s="8"/>
      <c r="T118" s="8"/>
      <c r="U118" s="8"/>
      <c r="V118" s="8"/>
      <c r="W118" s="8"/>
    </row>
    <row r="119" spans="1:23">
      <c r="A119" s="8"/>
      <c r="B119" s="8"/>
      <c r="C119" s="8"/>
      <c r="D119" s="8"/>
      <c r="E119" s="8"/>
      <c r="F119" s="8"/>
      <c r="G119" s="8"/>
      <c r="H119" s="8"/>
      <c r="I119" s="8"/>
      <c r="J119" s="8"/>
      <c r="K119" s="8"/>
      <c r="L119" s="8"/>
      <c r="M119" s="8"/>
      <c r="N119" s="8"/>
      <c r="O119" s="8"/>
      <c r="P119" s="8"/>
      <c r="Q119" s="8"/>
      <c r="R119" s="8"/>
      <c r="S119" s="8"/>
      <c r="T119" s="8"/>
      <c r="U119" s="8"/>
      <c r="V119" s="8"/>
      <c r="W119" s="8"/>
    </row>
    <row r="120" spans="1:23">
      <c r="A120" s="8"/>
      <c r="B120" s="8"/>
      <c r="C120" s="8"/>
      <c r="D120" s="8"/>
      <c r="E120" s="8"/>
      <c r="F120" s="8"/>
      <c r="G120" s="8"/>
      <c r="H120" s="8"/>
      <c r="I120" s="8"/>
      <c r="J120" s="8"/>
      <c r="K120" s="8"/>
      <c r="L120" s="8"/>
      <c r="M120" s="8"/>
      <c r="N120" s="8"/>
      <c r="O120" s="8"/>
      <c r="P120" s="8"/>
      <c r="Q120" s="8"/>
      <c r="R120" s="8"/>
      <c r="S120" s="8"/>
      <c r="T120" s="8"/>
      <c r="U120" s="8"/>
      <c r="V120" s="8"/>
      <c r="W120" s="8"/>
    </row>
    <row r="121" spans="1:23">
      <c r="A121" s="8"/>
      <c r="B121" s="8"/>
      <c r="C121" s="8"/>
      <c r="D121" s="8"/>
      <c r="E121" s="8"/>
      <c r="F121" s="8"/>
      <c r="G121" s="8"/>
      <c r="H121" s="8"/>
      <c r="I121" s="8"/>
      <c r="J121" s="8"/>
      <c r="K121" s="8"/>
      <c r="L121" s="8"/>
      <c r="M121" s="8"/>
      <c r="N121" s="8"/>
      <c r="O121" s="8"/>
      <c r="P121" s="8"/>
      <c r="Q121" s="8"/>
      <c r="R121" s="8"/>
      <c r="S121" s="8"/>
      <c r="T121" s="8"/>
      <c r="U121" s="8"/>
      <c r="V121" s="8"/>
      <c r="W121" s="8"/>
    </row>
    <row r="122" spans="1:23">
      <c r="A122" s="8"/>
      <c r="B122" s="8"/>
      <c r="C122" s="8"/>
      <c r="D122" s="8"/>
      <c r="E122" s="8"/>
      <c r="F122" s="8"/>
      <c r="G122" s="8"/>
      <c r="H122" s="8"/>
      <c r="I122" s="8"/>
      <c r="J122" s="8"/>
      <c r="K122" s="8"/>
      <c r="L122" s="8"/>
      <c r="M122" s="8"/>
      <c r="N122" s="8"/>
      <c r="O122" s="8"/>
      <c r="P122" s="8"/>
      <c r="Q122" s="8"/>
      <c r="R122" s="8"/>
      <c r="S122" s="8"/>
      <c r="T122" s="8"/>
      <c r="U122" s="8"/>
      <c r="V122" s="8"/>
      <c r="W122" s="8"/>
    </row>
    <row r="123" spans="1:23">
      <c r="A123" s="8"/>
      <c r="B123" s="8"/>
      <c r="C123" s="8"/>
      <c r="D123" s="8"/>
      <c r="E123" s="8"/>
      <c r="F123" s="8"/>
      <c r="G123" s="8"/>
      <c r="H123" s="8"/>
      <c r="I123" s="8"/>
      <c r="J123" s="8"/>
      <c r="K123" s="8"/>
      <c r="L123" s="8"/>
      <c r="M123" s="8"/>
      <c r="N123" s="8"/>
      <c r="O123" s="8"/>
      <c r="P123" s="8"/>
      <c r="Q123" s="8"/>
      <c r="R123" s="8"/>
      <c r="S123" s="8"/>
      <c r="T123" s="8"/>
      <c r="U123" s="8"/>
      <c r="V123" s="8"/>
      <c r="W123" s="8"/>
    </row>
    <row r="124" spans="1:23">
      <c r="A124" s="8"/>
      <c r="B124" s="8"/>
      <c r="C124" s="8"/>
      <c r="D124" s="8"/>
      <c r="E124" s="8"/>
      <c r="F124" s="8"/>
      <c r="G124" s="8"/>
      <c r="H124" s="8"/>
      <c r="I124" s="8"/>
      <c r="J124" s="8"/>
      <c r="K124" s="8"/>
      <c r="L124" s="8"/>
      <c r="M124" s="8"/>
      <c r="N124" s="8"/>
      <c r="O124" s="8"/>
      <c r="P124" s="8"/>
      <c r="Q124" s="8"/>
      <c r="R124" s="8"/>
      <c r="S124" s="8"/>
      <c r="T124" s="8"/>
      <c r="U124" s="8"/>
      <c r="V124" s="8"/>
      <c r="W124" s="8"/>
    </row>
    <row r="125" spans="1:23">
      <c r="A125" s="8"/>
      <c r="B125" s="8"/>
      <c r="C125" s="8"/>
      <c r="D125" s="8"/>
      <c r="E125" s="8"/>
      <c r="F125" s="8"/>
      <c r="G125" s="8"/>
      <c r="H125" s="8"/>
      <c r="I125" s="8"/>
      <c r="J125" s="8"/>
      <c r="K125" s="8"/>
      <c r="L125" s="8"/>
      <c r="M125" s="8"/>
      <c r="N125" s="8"/>
      <c r="O125" s="8"/>
      <c r="P125" s="8"/>
      <c r="Q125" s="8"/>
      <c r="R125" s="8"/>
      <c r="S125" s="8"/>
      <c r="T125" s="8"/>
      <c r="U125" s="8"/>
      <c r="V125" s="8"/>
      <c r="W125" s="8"/>
    </row>
    <row r="126" spans="1:23">
      <c r="A126" s="8"/>
      <c r="B126" s="8"/>
      <c r="C126" s="8"/>
      <c r="D126" s="8"/>
      <c r="E126" s="8"/>
      <c r="F126" s="8"/>
      <c r="G126" s="8"/>
      <c r="H126" s="8"/>
      <c r="I126" s="8"/>
      <c r="J126" s="8"/>
      <c r="K126" s="8"/>
      <c r="L126" s="8"/>
      <c r="M126" s="8"/>
      <c r="N126" s="8"/>
      <c r="O126" s="8"/>
      <c r="P126" s="8"/>
      <c r="Q126" s="8"/>
      <c r="R126" s="8"/>
      <c r="S126" s="8"/>
      <c r="T126" s="8"/>
      <c r="U126" s="8"/>
      <c r="V126" s="8"/>
      <c r="W126" s="8"/>
    </row>
    <row r="127" spans="1:23">
      <c r="A127" s="8"/>
      <c r="B127" s="8"/>
      <c r="C127" s="8"/>
      <c r="D127" s="8"/>
      <c r="E127" s="8"/>
      <c r="F127" s="8"/>
      <c r="G127" s="8"/>
      <c r="H127" s="8"/>
      <c r="I127" s="8"/>
      <c r="J127" s="8"/>
      <c r="K127" s="8"/>
      <c r="L127" s="8"/>
      <c r="M127" s="8"/>
      <c r="N127" s="8"/>
      <c r="O127" s="8"/>
      <c r="P127" s="8"/>
      <c r="Q127" s="8"/>
      <c r="R127" s="8"/>
      <c r="S127" s="8"/>
      <c r="T127" s="8"/>
      <c r="U127" s="8"/>
      <c r="V127" s="8"/>
      <c r="W127" s="8"/>
    </row>
    <row r="128" spans="1:23" ht="12.75" customHeight="1">
      <c r="A128" s="8"/>
      <c r="B128" s="8"/>
      <c r="C128" s="8"/>
      <c r="D128" s="8"/>
      <c r="E128" s="8"/>
      <c r="F128" s="8"/>
      <c r="G128" s="8"/>
      <c r="H128" s="8"/>
      <c r="I128" s="8"/>
      <c r="J128" s="8"/>
      <c r="K128" s="8"/>
      <c r="L128" s="8"/>
      <c r="M128" s="8"/>
      <c r="N128" s="8"/>
      <c r="O128" s="8"/>
      <c r="P128" s="8"/>
      <c r="Q128" s="8"/>
      <c r="R128" s="8"/>
      <c r="S128" s="8"/>
      <c r="T128" s="8"/>
      <c r="U128" s="8"/>
      <c r="V128" s="8"/>
      <c r="W128" s="8"/>
    </row>
    <row r="129" spans="1:23">
      <c r="A129" s="8"/>
      <c r="B129" s="8"/>
      <c r="C129" s="8"/>
      <c r="D129" s="8"/>
      <c r="E129" s="8"/>
      <c r="F129" s="8"/>
      <c r="G129" s="8"/>
      <c r="H129" s="8"/>
      <c r="I129" s="8"/>
      <c r="J129" s="8"/>
      <c r="K129" s="8"/>
      <c r="L129" s="8"/>
      <c r="M129" s="8"/>
      <c r="N129" s="8"/>
      <c r="O129" s="8"/>
      <c r="P129" s="8"/>
      <c r="Q129" s="8"/>
      <c r="R129" s="8"/>
      <c r="S129" s="8"/>
      <c r="T129" s="8"/>
      <c r="U129" s="8"/>
      <c r="V129" s="8"/>
      <c r="W129" s="8"/>
    </row>
    <row r="130" spans="1:23">
      <c r="A130" s="8"/>
      <c r="B130" s="8"/>
      <c r="C130" s="8"/>
      <c r="D130" s="8"/>
      <c r="E130" s="8"/>
      <c r="F130" s="8"/>
      <c r="G130" s="8"/>
      <c r="H130" s="8"/>
      <c r="I130" s="8"/>
      <c r="J130" s="8"/>
      <c r="K130" s="8"/>
      <c r="L130" s="8"/>
      <c r="M130" s="8"/>
      <c r="N130" s="8"/>
      <c r="O130" s="8"/>
      <c r="P130" s="8"/>
      <c r="Q130" s="8"/>
      <c r="R130" s="8"/>
      <c r="S130" s="8"/>
      <c r="T130" s="8"/>
      <c r="U130" s="8"/>
      <c r="V130" s="8"/>
      <c r="W130" s="8"/>
    </row>
    <row r="131" spans="1:23">
      <c r="A131" s="8"/>
      <c r="B131" s="8"/>
      <c r="C131" s="8"/>
      <c r="D131" s="8"/>
      <c r="E131" s="8"/>
      <c r="F131" s="8"/>
      <c r="G131" s="8"/>
      <c r="H131" s="8"/>
      <c r="I131" s="8"/>
      <c r="J131" s="8"/>
      <c r="K131" s="8"/>
      <c r="L131" s="8"/>
      <c r="M131" s="8"/>
      <c r="N131" s="8"/>
      <c r="O131" s="8"/>
      <c r="P131" s="8"/>
      <c r="Q131" s="8"/>
      <c r="R131" s="8"/>
      <c r="S131" s="8"/>
      <c r="T131" s="8"/>
      <c r="U131" s="8"/>
      <c r="V131" s="8"/>
      <c r="W131" s="8"/>
    </row>
    <row r="132" spans="1:23">
      <c r="A132" s="8"/>
      <c r="B132" s="8"/>
      <c r="C132" s="8"/>
      <c r="D132" s="8"/>
      <c r="E132" s="8"/>
      <c r="F132" s="8"/>
      <c r="G132" s="8"/>
      <c r="H132" s="8"/>
      <c r="I132" s="8"/>
      <c r="J132" s="8"/>
      <c r="K132" s="8"/>
      <c r="L132" s="8"/>
      <c r="M132" s="8"/>
      <c r="N132" s="8"/>
      <c r="O132" s="8"/>
      <c r="P132" s="8"/>
      <c r="Q132" s="8"/>
      <c r="R132" s="8"/>
      <c r="S132" s="8"/>
      <c r="T132" s="8"/>
      <c r="U132" s="8"/>
      <c r="V132" s="8"/>
      <c r="W132" s="8"/>
    </row>
    <row r="133" spans="1:23">
      <c r="A133" s="8"/>
      <c r="B133" s="8"/>
      <c r="C133" s="8"/>
      <c r="D133" s="8"/>
      <c r="E133" s="8"/>
      <c r="F133" s="8"/>
      <c r="G133" s="8"/>
      <c r="H133" s="8"/>
      <c r="I133" s="8"/>
      <c r="J133" s="8"/>
      <c r="K133" s="8"/>
      <c r="L133" s="8"/>
      <c r="M133" s="8"/>
      <c r="N133" s="8"/>
      <c r="O133" s="8"/>
      <c r="P133" s="8"/>
      <c r="Q133" s="8"/>
      <c r="R133" s="8"/>
      <c r="S133" s="8"/>
      <c r="T133" s="8"/>
      <c r="U133" s="8"/>
      <c r="V133" s="8"/>
      <c r="W133" s="8"/>
    </row>
    <row r="134" spans="1:23">
      <c r="A134" s="8"/>
      <c r="B134" s="8"/>
      <c r="C134" s="8"/>
      <c r="D134" s="8"/>
      <c r="E134" s="8"/>
      <c r="F134" s="8"/>
      <c r="G134" s="8"/>
      <c r="H134" s="8"/>
      <c r="I134" s="8"/>
      <c r="J134" s="8"/>
      <c r="K134" s="8"/>
      <c r="L134" s="8"/>
      <c r="M134" s="8"/>
      <c r="N134" s="8"/>
      <c r="O134" s="8"/>
      <c r="P134" s="8"/>
      <c r="Q134" s="8"/>
      <c r="R134" s="8"/>
      <c r="S134" s="8"/>
      <c r="T134" s="8"/>
      <c r="U134" s="8"/>
      <c r="V134" s="8"/>
      <c r="W134" s="8"/>
    </row>
    <row r="135" spans="1:23">
      <c r="A135" s="8"/>
      <c r="B135" s="8"/>
      <c r="C135" s="8"/>
      <c r="D135" s="8"/>
      <c r="E135" s="8"/>
      <c r="F135" s="8"/>
      <c r="G135" s="8"/>
      <c r="H135" s="8"/>
      <c r="I135" s="8"/>
      <c r="J135" s="8"/>
      <c r="K135" s="8"/>
      <c r="L135" s="8"/>
      <c r="M135" s="8"/>
      <c r="N135" s="8"/>
      <c r="O135" s="8"/>
      <c r="P135" s="8"/>
      <c r="Q135" s="8"/>
      <c r="R135" s="8"/>
      <c r="S135" s="8"/>
      <c r="T135" s="8"/>
      <c r="U135" s="8"/>
      <c r="V135" s="8"/>
      <c r="W135" s="8"/>
    </row>
    <row r="136" spans="1:23">
      <c r="A136" s="8"/>
      <c r="B136" s="8"/>
      <c r="C136" s="8"/>
      <c r="D136" s="8"/>
      <c r="E136" s="8"/>
      <c r="F136" s="8"/>
      <c r="G136" s="8"/>
      <c r="H136" s="8"/>
      <c r="I136" s="8"/>
      <c r="J136" s="8"/>
      <c r="K136" s="8"/>
      <c r="L136" s="8"/>
      <c r="M136" s="8"/>
      <c r="N136" s="8"/>
      <c r="O136" s="8"/>
      <c r="P136" s="8"/>
      <c r="Q136" s="8"/>
      <c r="R136" s="8"/>
      <c r="S136" s="8"/>
      <c r="T136" s="8"/>
      <c r="U136" s="8"/>
      <c r="V136" s="8"/>
      <c r="W136" s="8"/>
    </row>
    <row r="137" spans="1:23">
      <c r="A137" s="8"/>
      <c r="B137" s="8"/>
      <c r="C137" s="8"/>
      <c r="D137" s="8"/>
      <c r="E137" s="8"/>
      <c r="F137" s="8"/>
      <c r="G137" s="8"/>
      <c r="H137" s="8"/>
      <c r="I137" s="8"/>
      <c r="J137" s="8"/>
      <c r="K137" s="8"/>
      <c r="L137" s="8"/>
      <c r="M137" s="8"/>
      <c r="N137" s="8"/>
      <c r="O137" s="8"/>
      <c r="P137" s="8"/>
      <c r="Q137" s="8"/>
      <c r="R137" s="8"/>
      <c r="S137" s="8"/>
      <c r="T137" s="8"/>
      <c r="U137" s="8"/>
      <c r="V137" s="8"/>
      <c r="W137" s="8"/>
    </row>
    <row r="138" spans="1:23">
      <c r="A138" s="8"/>
      <c r="B138" s="8"/>
      <c r="C138" s="8"/>
      <c r="D138" s="8"/>
      <c r="E138" s="8"/>
      <c r="F138" s="8"/>
      <c r="G138" s="8"/>
      <c r="H138" s="8"/>
      <c r="I138" s="8"/>
      <c r="J138" s="8"/>
      <c r="K138" s="8"/>
      <c r="L138" s="8"/>
      <c r="M138" s="8"/>
      <c r="N138" s="8"/>
      <c r="O138" s="8"/>
      <c r="P138" s="8"/>
      <c r="Q138" s="8"/>
      <c r="R138" s="8"/>
      <c r="S138" s="8"/>
      <c r="T138" s="8"/>
      <c r="U138" s="8"/>
      <c r="V138" s="8"/>
      <c r="W138" s="8"/>
    </row>
    <row r="139" spans="1:23">
      <c r="A139" s="8"/>
      <c r="B139" s="8"/>
      <c r="C139" s="8"/>
      <c r="D139" s="8"/>
      <c r="E139" s="8"/>
      <c r="F139" s="8"/>
      <c r="G139" s="8"/>
      <c r="H139" s="8"/>
      <c r="I139" s="8"/>
      <c r="J139" s="8"/>
      <c r="K139" s="8"/>
      <c r="L139" s="8"/>
      <c r="M139" s="8"/>
      <c r="N139" s="8"/>
      <c r="O139" s="8"/>
      <c r="P139" s="8"/>
      <c r="Q139" s="8"/>
      <c r="R139" s="8"/>
      <c r="S139" s="8"/>
      <c r="T139" s="8"/>
      <c r="U139" s="8"/>
      <c r="V139" s="8"/>
      <c r="W139" s="8"/>
    </row>
    <row r="140" spans="1:23">
      <c r="A140" s="8"/>
      <c r="B140" s="8"/>
      <c r="C140" s="8"/>
      <c r="D140" s="8"/>
      <c r="E140" s="8"/>
      <c r="F140" s="8"/>
      <c r="G140" s="8"/>
      <c r="H140" s="8"/>
      <c r="I140" s="8"/>
      <c r="J140" s="8"/>
      <c r="K140" s="8"/>
      <c r="L140" s="8"/>
      <c r="M140" s="8"/>
      <c r="N140" s="8"/>
      <c r="O140" s="8"/>
      <c r="P140" s="8"/>
      <c r="Q140" s="8"/>
      <c r="R140" s="8"/>
      <c r="S140" s="8"/>
      <c r="T140" s="8"/>
      <c r="U140" s="8"/>
      <c r="V140" s="8"/>
      <c r="W140" s="8"/>
    </row>
    <row r="141" spans="1:23">
      <c r="A141" s="8"/>
      <c r="B141" s="8"/>
      <c r="C141" s="8"/>
      <c r="D141" s="8"/>
      <c r="E141" s="8"/>
      <c r="F141" s="8"/>
      <c r="G141" s="8"/>
      <c r="H141" s="8"/>
      <c r="I141" s="8"/>
      <c r="J141" s="8"/>
      <c r="K141" s="8"/>
      <c r="L141" s="8"/>
      <c r="M141" s="8"/>
      <c r="N141" s="8"/>
      <c r="O141" s="8"/>
      <c r="P141" s="8"/>
      <c r="Q141" s="8"/>
      <c r="R141" s="8"/>
      <c r="S141" s="8"/>
      <c r="T141" s="8"/>
      <c r="U141" s="8"/>
      <c r="V141" s="8"/>
      <c r="W141" s="8"/>
    </row>
    <row r="142" spans="1:23">
      <c r="A142" s="8"/>
      <c r="B142" s="8"/>
      <c r="C142" s="8"/>
      <c r="D142" s="8"/>
      <c r="E142" s="8"/>
      <c r="F142" s="8"/>
      <c r="G142" s="8"/>
      <c r="H142" s="8"/>
      <c r="I142" s="8"/>
      <c r="J142" s="8"/>
      <c r="K142" s="8"/>
      <c r="L142" s="8"/>
      <c r="M142" s="8"/>
      <c r="N142" s="8"/>
      <c r="O142" s="8"/>
      <c r="P142" s="8"/>
      <c r="Q142" s="8"/>
      <c r="R142" s="8"/>
      <c r="S142" s="8"/>
      <c r="T142" s="8"/>
      <c r="U142" s="8"/>
      <c r="V142" s="8"/>
      <c r="W142" s="8"/>
    </row>
    <row r="143" spans="1:23">
      <c r="A143" s="8"/>
      <c r="B143" s="8"/>
      <c r="C143" s="8"/>
      <c r="D143" s="8"/>
      <c r="E143" s="8"/>
      <c r="F143" s="8"/>
      <c r="G143" s="8"/>
      <c r="H143" s="8"/>
      <c r="I143" s="8"/>
      <c r="J143" s="8"/>
      <c r="K143" s="8"/>
      <c r="L143" s="8"/>
      <c r="M143" s="8"/>
      <c r="N143" s="8"/>
      <c r="O143" s="8"/>
      <c r="P143" s="8"/>
      <c r="Q143" s="8"/>
      <c r="R143" s="8"/>
      <c r="S143" s="8"/>
      <c r="T143" s="8"/>
      <c r="U143" s="8"/>
      <c r="V143" s="8"/>
      <c r="W143" s="8"/>
    </row>
    <row r="144" spans="1:23">
      <c r="A144" s="8"/>
      <c r="B144" s="8"/>
      <c r="C144" s="8"/>
      <c r="D144" s="8"/>
      <c r="E144" s="8"/>
      <c r="F144" s="8"/>
      <c r="G144" s="8"/>
      <c r="H144" s="8"/>
      <c r="I144" s="8"/>
      <c r="J144" s="8"/>
      <c r="K144" s="8"/>
      <c r="L144" s="8"/>
      <c r="M144" s="8"/>
      <c r="N144" s="8"/>
      <c r="O144" s="8"/>
      <c r="P144" s="8"/>
      <c r="Q144" s="8"/>
      <c r="R144" s="8"/>
      <c r="S144" s="8"/>
      <c r="T144" s="8"/>
      <c r="U144" s="8"/>
      <c r="V144" s="8"/>
      <c r="W144" s="8"/>
    </row>
    <row r="145" spans="1:23">
      <c r="A145" s="8"/>
      <c r="B145" s="8"/>
      <c r="C145" s="8"/>
      <c r="D145" s="8"/>
      <c r="E145" s="8"/>
      <c r="F145" s="8"/>
      <c r="G145" s="8"/>
      <c r="H145" s="8"/>
      <c r="I145" s="8"/>
      <c r="J145" s="8"/>
      <c r="K145" s="8"/>
      <c r="L145" s="8"/>
      <c r="M145" s="8"/>
      <c r="N145" s="8"/>
      <c r="O145" s="8"/>
      <c r="P145" s="8"/>
      <c r="Q145" s="8"/>
      <c r="R145" s="8"/>
      <c r="S145" s="8"/>
      <c r="T145" s="8"/>
      <c r="U145" s="8"/>
      <c r="V145" s="8"/>
      <c r="W145" s="8"/>
    </row>
    <row r="146" spans="1:23">
      <c r="A146" s="8"/>
      <c r="B146" s="8"/>
      <c r="C146" s="8"/>
      <c r="D146" s="8"/>
      <c r="E146" s="8"/>
      <c r="F146" s="8"/>
      <c r="G146" s="8"/>
      <c r="H146" s="8"/>
      <c r="I146" s="8"/>
      <c r="J146" s="8"/>
      <c r="K146" s="8"/>
      <c r="L146" s="8"/>
      <c r="M146" s="8"/>
      <c r="N146" s="8"/>
      <c r="O146" s="8"/>
      <c r="P146" s="8"/>
      <c r="Q146" s="8"/>
      <c r="R146" s="8"/>
      <c r="S146" s="8"/>
      <c r="T146" s="8"/>
      <c r="U146" s="8"/>
      <c r="V146" s="8"/>
      <c r="W146" s="8"/>
    </row>
    <row r="147" spans="1:23">
      <c r="A147" s="8"/>
      <c r="B147" s="8"/>
      <c r="C147" s="8"/>
      <c r="D147" s="8"/>
      <c r="E147" s="8"/>
      <c r="F147" s="8"/>
      <c r="G147" s="8"/>
      <c r="H147" s="8"/>
      <c r="I147" s="8"/>
      <c r="J147" s="8"/>
      <c r="K147" s="8"/>
      <c r="L147" s="8"/>
      <c r="M147" s="8"/>
      <c r="N147" s="8"/>
      <c r="O147" s="8"/>
      <c r="P147" s="8"/>
      <c r="Q147" s="8"/>
      <c r="R147" s="8"/>
      <c r="S147" s="8"/>
      <c r="T147" s="8"/>
      <c r="U147" s="8"/>
      <c r="V147" s="8"/>
      <c r="W147" s="8"/>
    </row>
    <row r="148" spans="1:23">
      <c r="A148" s="8"/>
      <c r="B148" s="8"/>
      <c r="C148" s="8"/>
      <c r="D148" s="8"/>
      <c r="E148" s="8"/>
      <c r="F148" s="8"/>
      <c r="G148" s="8"/>
      <c r="H148" s="8"/>
      <c r="I148" s="8"/>
      <c r="J148" s="8"/>
      <c r="K148" s="8"/>
      <c r="L148" s="8"/>
      <c r="M148" s="8"/>
      <c r="N148" s="8"/>
      <c r="O148" s="8"/>
      <c r="P148" s="8"/>
      <c r="Q148" s="8"/>
      <c r="R148" s="8"/>
      <c r="S148" s="8"/>
      <c r="T148" s="8"/>
      <c r="U148" s="8"/>
      <c r="V148" s="8"/>
      <c r="W148" s="8"/>
    </row>
    <row r="149" spans="1:23">
      <c r="A149" s="8"/>
      <c r="B149" s="8"/>
      <c r="C149" s="8"/>
      <c r="D149" s="8"/>
      <c r="E149" s="8"/>
      <c r="F149" s="8"/>
      <c r="G149" s="8"/>
      <c r="H149" s="8"/>
      <c r="I149" s="8"/>
      <c r="J149" s="8"/>
      <c r="K149" s="8"/>
      <c r="L149" s="8"/>
      <c r="M149" s="8"/>
      <c r="N149" s="8"/>
      <c r="O149" s="8"/>
      <c r="P149" s="8"/>
      <c r="Q149" s="8"/>
      <c r="R149" s="8"/>
      <c r="S149" s="8"/>
      <c r="T149" s="8"/>
      <c r="U149" s="8"/>
      <c r="V149" s="8"/>
      <c r="W149" s="8"/>
    </row>
    <row r="150" spans="1:23">
      <c r="A150" s="8"/>
      <c r="B150" s="8"/>
      <c r="C150" s="8"/>
      <c r="D150" s="8"/>
      <c r="E150" s="8"/>
      <c r="F150" s="8"/>
      <c r="G150" s="8"/>
      <c r="H150" s="8"/>
      <c r="I150" s="8"/>
      <c r="J150" s="8"/>
      <c r="K150" s="8"/>
      <c r="L150" s="8"/>
      <c r="M150" s="8"/>
      <c r="N150" s="8"/>
      <c r="O150" s="8"/>
      <c r="P150" s="8"/>
      <c r="Q150" s="8"/>
      <c r="R150" s="8"/>
      <c r="S150" s="8"/>
      <c r="T150" s="8"/>
      <c r="U150" s="8"/>
      <c r="V150" s="8"/>
      <c r="W150" s="8"/>
    </row>
    <row r="151" spans="1:23">
      <c r="A151" s="8"/>
      <c r="B151" s="8"/>
      <c r="C151" s="8"/>
      <c r="D151" s="8"/>
      <c r="E151" s="8"/>
      <c r="F151" s="8"/>
      <c r="G151" s="8"/>
      <c r="H151" s="8"/>
      <c r="I151" s="8"/>
      <c r="J151" s="8"/>
      <c r="K151" s="8"/>
      <c r="L151" s="8"/>
      <c r="M151" s="8"/>
      <c r="N151" s="8"/>
      <c r="O151" s="8"/>
      <c r="P151" s="8"/>
      <c r="Q151" s="8"/>
      <c r="R151" s="8"/>
      <c r="S151" s="8"/>
      <c r="T151" s="8"/>
      <c r="U151" s="8"/>
      <c r="V151" s="8"/>
      <c r="W151" s="8"/>
    </row>
    <row r="152" spans="1:23">
      <c r="A152" s="8"/>
      <c r="B152" s="8"/>
      <c r="C152" s="8"/>
      <c r="D152" s="8"/>
      <c r="E152" s="8"/>
      <c r="F152" s="8"/>
      <c r="G152" s="8"/>
      <c r="H152" s="8"/>
      <c r="I152" s="8"/>
      <c r="J152" s="8"/>
      <c r="K152" s="8"/>
      <c r="L152" s="8"/>
      <c r="M152" s="8"/>
      <c r="N152" s="8"/>
      <c r="O152" s="8"/>
      <c r="P152" s="8"/>
      <c r="Q152" s="8"/>
      <c r="R152" s="8"/>
      <c r="S152" s="8"/>
      <c r="T152" s="8"/>
      <c r="U152" s="8"/>
      <c r="V152" s="8"/>
      <c r="W152" s="8"/>
    </row>
    <row r="153" spans="1:23">
      <c r="A153" s="8"/>
      <c r="B153" s="8"/>
      <c r="C153" s="8"/>
      <c r="D153" s="8"/>
      <c r="E153" s="8"/>
      <c r="F153" s="8"/>
      <c r="G153" s="8"/>
      <c r="H153" s="8"/>
      <c r="I153" s="8"/>
      <c r="J153" s="8"/>
      <c r="K153" s="8"/>
      <c r="L153" s="8"/>
      <c r="M153" s="8"/>
      <c r="N153" s="8"/>
      <c r="O153" s="8"/>
      <c r="P153" s="8"/>
      <c r="Q153" s="8"/>
      <c r="R153" s="8"/>
      <c r="S153" s="8"/>
      <c r="T153" s="8"/>
      <c r="U153" s="8"/>
      <c r="V153" s="8"/>
      <c r="W153" s="8"/>
    </row>
    <row r="154" spans="1:23">
      <c r="A154" s="8"/>
      <c r="B154" s="8"/>
      <c r="C154" s="8"/>
      <c r="D154" s="8"/>
      <c r="E154" s="8"/>
      <c r="F154" s="8"/>
      <c r="G154" s="8"/>
      <c r="H154" s="8"/>
      <c r="I154" s="8"/>
      <c r="J154" s="8"/>
      <c r="K154" s="8"/>
      <c r="L154" s="8"/>
      <c r="M154" s="8"/>
      <c r="N154" s="8"/>
      <c r="O154" s="8"/>
      <c r="P154" s="8"/>
      <c r="Q154" s="8"/>
      <c r="R154" s="8"/>
      <c r="S154" s="8"/>
      <c r="T154" s="8"/>
      <c r="U154" s="8"/>
      <c r="V154" s="8"/>
      <c r="W154" s="8"/>
    </row>
    <row r="155" spans="1:23">
      <c r="A155" s="8"/>
      <c r="B155" s="8"/>
      <c r="C155" s="8"/>
      <c r="D155" s="8"/>
      <c r="E155" s="8"/>
      <c r="F155" s="8"/>
      <c r="G155" s="8"/>
      <c r="H155" s="8"/>
      <c r="I155" s="8"/>
      <c r="J155" s="8"/>
      <c r="K155" s="8"/>
      <c r="L155" s="8"/>
      <c r="M155" s="8"/>
      <c r="N155" s="8"/>
      <c r="O155" s="8"/>
      <c r="P155" s="8"/>
      <c r="Q155" s="8"/>
      <c r="R155" s="8"/>
      <c r="S155" s="8"/>
      <c r="T155" s="8"/>
      <c r="U155" s="8"/>
      <c r="V155" s="8"/>
      <c r="W155" s="8"/>
    </row>
    <row r="156" spans="1:23">
      <c r="A156" s="8"/>
      <c r="B156" s="8"/>
      <c r="C156" s="8"/>
      <c r="D156" s="8"/>
      <c r="E156" s="8"/>
      <c r="F156" s="8"/>
      <c r="G156" s="8"/>
      <c r="H156" s="8"/>
      <c r="I156" s="8"/>
      <c r="J156" s="8"/>
      <c r="K156" s="8"/>
      <c r="L156" s="8"/>
      <c r="M156" s="8"/>
      <c r="N156" s="8"/>
      <c r="O156" s="8"/>
      <c r="P156" s="8"/>
      <c r="Q156" s="8"/>
      <c r="R156" s="8"/>
      <c r="S156" s="8"/>
      <c r="T156" s="8"/>
      <c r="U156" s="8"/>
      <c r="V156" s="8"/>
      <c r="W156" s="8"/>
    </row>
    <row r="157" spans="1:23">
      <c r="A157" s="8"/>
      <c r="B157" s="8"/>
      <c r="C157" s="8"/>
      <c r="D157" s="8"/>
      <c r="E157" s="8"/>
      <c r="F157" s="8"/>
      <c r="G157" s="8"/>
      <c r="H157" s="8"/>
      <c r="I157" s="8"/>
      <c r="J157" s="8"/>
      <c r="K157" s="8"/>
      <c r="L157" s="8"/>
      <c r="M157" s="8"/>
      <c r="N157" s="8"/>
      <c r="O157" s="8"/>
      <c r="P157" s="8"/>
      <c r="Q157" s="8"/>
      <c r="R157" s="8"/>
      <c r="S157" s="8"/>
      <c r="T157" s="8"/>
      <c r="U157" s="8"/>
      <c r="V157" s="8"/>
      <c r="W157" s="8"/>
    </row>
    <row r="158" spans="1:23">
      <c r="A158" s="8"/>
      <c r="B158" s="8"/>
      <c r="C158" s="8"/>
      <c r="D158" s="8"/>
      <c r="E158" s="8"/>
      <c r="F158" s="8"/>
      <c r="G158" s="8"/>
      <c r="H158" s="8"/>
      <c r="I158" s="8"/>
      <c r="J158" s="8"/>
      <c r="K158" s="8"/>
      <c r="L158" s="8"/>
      <c r="M158" s="8"/>
      <c r="N158" s="8"/>
      <c r="O158" s="8"/>
      <c r="P158" s="8"/>
      <c r="Q158" s="8"/>
      <c r="R158" s="8"/>
      <c r="S158" s="8"/>
      <c r="T158" s="8"/>
      <c r="U158" s="8"/>
      <c r="V158" s="8"/>
      <c r="W158" s="8"/>
    </row>
    <row r="159" spans="1:23">
      <c r="A159" s="8"/>
      <c r="B159" s="8"/>
      <c r="C159" s="8"/>
      <c r="D159" s="8"/>
      <c r="E159" s="8"/>
      <c r="F159" s="8"/>
      <c r="G159" s="8"/>
      <c r="H159" s="8"/>
      <c r="I159" s="8"/>
      <c r="J159" s="8"/>
      <c r="K159" s="8"/>
      <c r="L159" s="8"/>
      <c r="M159" s="8"/>
      <c r="N159" s="8"/>
      <c r="O159" s="8"/>
      <c r="P159" s="8"/>
      <c r="Q159" s="8"/>
      <c r="R159" s="8"/>
      <c r="S159" s="8"/>
      <c r="T159" s="8"/>
      <c r="U159" s="8"/>
      <c r="V159" s="8"/>
      <c r="W159" s="8"/>
    </row>
    <row r="160" spans="1:23">
      <c r="A160" s="8"/>
      <c r="B160" s="8"/>
      <c r="C160" s="8"/>
      <c r="D160" s="8"/>
      <c r="E160" s="8"/>
      <c r="F160" s="8"/>
      <c r="G160" s="8"/>
      <c r="H160" s="8"/>
      <c r="I160" s="8"/>
      <c r="J160" s="8"/>
      <c r="K160" s="8"/>
      <c r="L160" s="8"/>
      <c r="M160" s="8"/>
      <c r="N160" s="8"/>
      <c r="O160" s="8"/>
      <c r="P160" s="8"/>
      <c r="Q160" s="8"/>
      <c r="R160" s="8"/>
      <c r="S160" s="8"/>
      <c r="T160" s="8"/>
      <c r="U160" s="8"/>
      <c r="V160" s="8"/>
      <c r="W160" s="8"/>
    </row>
    <row r="161" spans="1:23">
      <c r="A161" s="8"/>
      <c r="B161" s="8"/>
      <c r="C161" s="8"/>
      <c r="D161" s="8"/>
      <c r="E161" s="8"/>
      <c r="F161" s="8"/>
      <c r="G161" s="8"/>
      <c r="H161" s="8"/>
      <c r="I161" s="8"/>
      <c r="J161" s="8"/>
      <c r="K161" s="8"/>
      <c r="L161" s="8"/>
      <c r="M161" s="8"/>
      <c r="N161" s="8"/>
      <c r="O161" s="8"/>
      <c r="P161" s="8"/>
      <c r="Q161" s="8"/>
      <c r="R161" s="8"/>
      <c r="S161" s="8"/>
      <c r="T161" s="8"/>
      <c r="U161" s="8"/>
      <c r="V161" s="8"/>
      <c r="W161" s="8"/>
    </row>
    <row r="162" spans="1:23">
      <c r="A162" s="8"/>
      <c r="B162" s="8"/>
      <c r="C162" s="8"/>
      <c r="D162" s="8"/>
      <c r="E162" s="8"/>
      <c r="F162" s="8"/>
      <c r="G162" s="8"/>
      <c r="H162" s="8"/>
      <c r="I162" s="8"/>
      <c r="J162" s="8"/>
      <c r="K162" s="8"/>
      <c r="L162" s="8"/>
      <c r="M162" s="8"/>
      <c r="N162" s="8"/>
      <c r="O162" s="8"/>
      <c r="P162" s="8"/>
      <c r="Q162" s="8"/>
      <c r="R162" s="8"/>
      <c r="S162" s="8"/>
      <c r="T162" s="8"/>
      <c r="U162" s="8"/>
      <c r="V162" s="8"/>
      <c r="W162" s="8"/>
    </row>
    <row r="163" spans="1:23">
      <c r="A163" s="8"/>
      <c r="B163" s="8"/>
      <c r="C163" s="8"/>
      <c r="D163" s="8"/>
      <c r="E163" s="8"/>
      <c r="F163" s="8"/>
      <c r="G163" s="8"/>
      <c r="H163" s="8"/>
      <c r="I163" s="8"/>
      <c r="J163" s="8"/>
      <c r="K163" s="8"/>
      <c r="L163" s="8"/>
      <c r="M163" s="8"/>
      <c r="N163" s="8"/>
      <c r="O163" s="8"/>
      <c r="P163" s="8"/>
      <c r="Q163" s="8"/>
      <c r="R163" s="8"/>
      <c r="S163" s="8"/>
      <c r="T163" s="8"/>
      <c r="U163" s="8"/>
      <c r="V163" s="8"/>
      <c r="W163" s="8"/>
    </row>
    <row r="164" spans="1:23">
      <c r="A164" s="8"/>
      <c r="B164" s="8"/>
      <c r="C164" s="8"/>
      <c r="D164" s="8"/>
      <c r="E164" s="8"/>
      <c r="F164" s="8"/>
      <c r="G164" s="8"/>
      <c r="H164" s="8"/>
      <c r="I164" s="8"/>
      <c r="J164" s="8"/>
      <c r="K164" s="8"/>
      <c r="L164" s="8"/>
      <c r="M164" s="8"/>
      <c r="N164" s="8"/>
      <c r="O164" s="8"/>
      <c r="P164" s="8"/>
      <c r="Q164" s="8"/>
      <c r="R164" s="8"/>
      <c r="S164" s="8"/>
      <c r="T164" s="8"/>
      <c r="U164" s="8"/>
      <c r="V164" s="8"/>
      <c r="W164" s="8"/>
    </row>
    <row r="165" spans="1:23">
      <c r="A165" s="8"/>
      <c r="B165" s="8"/>
      <c r="C165" s="8"/>
      <c r="D165" s="8"/>
      <c r="E165" s="8"/>
      <c r="F165" s="8"/>
      <c r="G165" s="8"/>
      <c r="H165" s="8"/>
      <c r="I165" s="8"/>
      <c r="J165" s="8"/>
      <c r="K165" s="8"/>
      <c r="L165" s="8"/>
      <c r="M165" s="8"/>
      <c r="N165" s="8"/>
      <c r="O165" s="8"/>
      <c r="P165" s="8"/>
      <c r="Q165" s="8"/>
      <c r="R165" s="8"/>
      <c r="S165" s="8"/>
      <c r="T165" s="8"/>
      <c r="U165" s="8"/>
      <c r="V165" s="8"/>
      <c r="W165" s="8"/>
    </row>
    <row r="166" spans="1:23">
      <c r="A166" s="8"/>
      <c r="B166" s="8"/>
      <c r="C166" s="8"/>
      <c r="D166" s="8"/>
      <c r="E166" s="8"/>
      <c r="F166" s="8"/>
      <c r="G166" s="8"/>
      <c r="H166" s="8"/>
      <c r="I166" s="8"/>
      <c r="J166" s="8"/>
      <c r="K166" s="8"/>
      <c r="L166" s="8"/>
      <c r="M166" s="8"/>
      <c r="N166" s="8"/>
      <c r="O166" s="8"/>
      <c r="P166" s="8"/>
      <c r="Q166" s="8"/>
      <c r="R166" s="8"/>
      <c r="S166" s="8"/>
      <c r="T166" s="8"/>
      <c r="U166" s="8"/>
      <c r="V166" s="8"/>
      <c r="W166" s="8"/>
    </row>
    <row r="167" spans="1:23">
      <c r="A167" s="8"/>
      <c r="B167" s="8"/>
      <c r="C167" s="8"/>
      <c r="D167" s="8"/>
      <c r="E167" s="8"/>
      <c r="F167" s="8"/>
      <c r="G167" s="8"/>
      <c r="H167" s="8"/>
      <c r="I167" s="8"/>
      <c r="J167" s="8"/>
      <c r="K167" s="8"/>
      <c r="L167" s="8"/>
      <c r="M167" s="8"/>
      <c r="N167" s="8"/>
      <c r="O167" s="8"/>
      <c r="P167" s="8"/>
      <c r="Q167" s="8"/>
      <c r="R167" s="8"/>
      <c r="S167" s="8"/>
      <c r="T167" s="8"/>
      <c r="U167" s="8"/>
      <c r="V167" s="8"/>
      <c r="W167" s="8"/>
    </row>
    <row r="168" spans="1:23">
      <c r="A168" s="8"/>
      <c r="B168" s="8"/>
      <c r="C168" s="8"/>
      <c r="D168" s="8"/>
      <c r="E168" s="8"/>
      <c r="F168" s="8"/>
      <c r="G168" s="8"/>
      <c r="H168" s="8"/>
      <c r="I168" s="8"/>
      <c r="J168" s="8"/>
      <c r="K168" s="8"/>
      <c r="L168" s="8"/>
      <c r="M168" s="8"/>
      <c r="N168" s="8"/>
      <c r="O168" s="8"/>
      <c r="P168" s="8"/>
      <c r="Q168" s="8"/>
      <c r="R168" s="8"/>
      <c r="S168" s="8"/>
      <c r="T168" s="8"/>
      <c r="U168" s="8"/>
      <c r="V168" s="8"/>
      <c r="W168" s="8"/>
    </row>
    <row r="169" spans="1:23">
      <c r="A169" s="8"/>
      <c r="B169" s="8"/>
      <c r="C169" s="8"/>
      <c r="D169" s="8"/>
      <c r="E169" s="8"/>
      <c r="F169" s="8"/>
      <c r="G169" s="8"/>
      <c r="H169" s="8"/>
      <c r="I169" s="8"/>
      <c r="J169" s="8"/>
      <c r="K169" s="8"/>
      <c r="L169" s="8"/>
      <c r="M169" s="8"/>
      <c r="N169" s="8"/>
      <c r="O169" s="8"/>
      <c r="P169" s="8"/>
      <c r="Q169" s="8"/>
      <c r="R169" s="8"/>
      <c r="S169" s="8"/>
      <c r="T169" s="8"/>
      <c r="U169" s="8"/>
      <c r="V169" s="8"/>
      <c r="W169" s="8"/>
    </row>
    <row r="170" spans="1:23">
      <c r="A170" s="8"/>
      <c r="B170" s="8"/>
      <c r="C170" s="8"/>
      <c r="D170" s="8"/>
      <c r="E170" s="8"/>
      <c r="F170" s="8"/>
      <c r="G170" s="8"/>
      <c r="H170" s="8"/>
      <c r="I170" s="8"/>
      <c r="J170" s="8"/>
      <c r="K170" s="8"/>
      <c r="L170" s="8"/>
      <c r="M170" s="8"/>
      <c r="N170" s="8"/>
      <c r="O170" s="8"/>
      <c r="P170" s="8"/>
      <c r="Q170" s="8"/>
      <c r="R170" s="8"/>
      <c r="S170" s="8"/>
      <c r="T170" s="8"/>
      <c r="U170" s="8"/>
      <c r="V170" s="8"/>
      <c r="W170" s="8"/>
    </row>
    <row r="171" spans="1:23">
      <c r="A171" s="8"/>
      <c r="B171" s="8"/>
      <c r="C171" s="8"/>
      <c r="D171" s="8"/>
      <c r="E171" s="8"/>
      <c r="F171" s="8"/>
      <c r="G171" s="8"/>
      <c r="H171" s="8"/>
      <c r="I171" s="8"/>
      <c r="J171" s="8"/>
      <c r="K171" s="8"/>
      <c r="L171" s="8"/>
      <c r="M171" s="8"/>
      <c r="N171" s="8"/>
      <c r="O171" s="8"/>
      <c r="P171" s="8"/>
      <c r="Q171" s="8"/>
      <c r="R171" s="8"/>
      <c r="S171" s="8"/>
      <c r="T171" s="8"/>
      <c r="U171" s="8"/>
      <c r="V171" s="8"/>
      <c r="W171" s="8"/>
    </row>
    <row r="172" spans="1:23">
      <c r="A172" s="8"/>
      <c r="B172" s="8"/>
      <c r="C172" s="8"/>
      <c r="D172" s="8"/>
      <c r="E172" s="8"/>
      <c r="F172" s="8"/>
      <c r="G172" s="8"/>
      <c r="H172" s="8"/>
      <c r="I172" s="8"/>
      <c r="J172" s="8"/>
      <c r="K172" s="8"/>
      <c r="L172" s="8"/>
      <c r="M172" s="8"/>
      <c r="N172" s="8"/>
      <c r="O172" s="8"/>
      <c r="P172" s="8"/>
      <c r="Q172" s="8"/>
      <c r="R172" s="8"/>
      <c r="S172" s="8"/>
      <c r="T172" s="8"/>
      <c r="U172" s="8"/>
      <c r="V172" s="8"/>
      <c r="W172" s="8"/>
    </row>
    <row r="173" spans="1:23">
      <c r="A173" s="8"/>
      <c r="B173" s="8"/>
      <c r="C173" s="8"/>
      <c r="D173" s="8"/>
      <c r="E173" s="8"/>
      <c r="F173" s="8"/>
      <c r="G173" s="8"/>
      <c r="H173" s="8"/>
      <c r="I173" s="8"/>
      <c r="J173" s="8"/>
      <c r="K173" s="8"/>
      <c r="L173" s="8"/>
      <c r="M173" s="8"/>
      <c r="N173" s="8"/>
      <c r="O173" s="8"/>
      <c r="P173" s="8"/>
      <c r="Q173" s="8"/>
      <c r="R173" s="8"/>
      <c r="S173" s="8"/>
      <c r="T173" s="8"/>
      <c r="U173" s="8"/>
      <c r="V173" s="8"/>
      <c r="W173" s="8"/>
    </row>
    <row r="174" spans="1:23">
      <c r="A174" s="8"/>
      <c r="B174" s="8"/>
      <c r="C174" s="8"/>
      <c r="D174" s="8"/>
      <c r="E174" s="8"/>
      <c r="F174" s="8"/>
      <c r="G174" s="8"/>
      <c r="H174" s="8"/>
      <c r="I174" s="8"/>
      <c r="J174" s="8"/>
      <c r="K174" s="8"/>
      <c r="L174" s="8"/>
      <c r="M174" s="8"/>
      <c r="N174" s="8"/>
      <c r="O174" s="8"/>
      <c r="P174" s="8"/>
      <c r="Q174" s="8"/>
      <c r="R174" s="8"/>
      <c r="S174" s="8"/>
      <c r="T174" s="8"/>
      <c r="U174" s="8"/>
      <c r="V174" s="8"/>
      <c r="W174" s="8"/>
    </row>
    <row r="175" spans="1:23">
      <c r="A175" s="8"/>
      <c r="B175" s="8"/>
      <c r="C175" s="8"/>
      <c r="D175" s="8"/>
      <c r="E175" s="8"/>
      <c r="F175" s="8"/>
      <c r="G175" s="8"/>
      <c r="H175" s="8"/>
      <c r="I175" s="8"/>
      <c r="J175" s="8"/>
      <c r="K175" s="8"/>
      <c r="L175" s="8"/>
      <c r="M175" s="8"/>
      <c r="N175" s="8"/>
      <c r="O175" s="8"/>
      <c r="P175" s="8"/>
      <c r="Q175" s="8"/>
      <c r="R175" s="8"/>
      <c r="S175" s="8"/>
      <c r="T175" s="8"/>
      <c r="U175" s="8"/>
      <c r="V175" s="8"/>
      <c r="W175" s="8"/>
    </row>
    <row r="176" spans="1:23">
      <c r="A176" s="8"/>
      <c r="B176" s="8"/>
      <c r="C176" s="8"/>
      <c r="D176" s="8"/>
      <c r="E176" s="8"/>
      <c r="F176" s="8"/>
      <c r="G176" s="8"/>
      <c r="H176" s="8"/>
      <c r="I176" s="8"/>
      <c r="J176" s="8"/>
      <c r="K176" s="8"/>
      <c r="L176" s="8"/>
      <c r="M176" s="8"/>
      <c r="N176" s="8"/>
      <c r="O176" s="8"/>
      <c r="P176" s="8"/>
      <c r="Q176" s="8"/>
      <c r="R176" s="8"/>
      <c r="S176" s="8"/>
      <c r="T176" s="8"/>
      <c r="U176" s="8"/>
      <c r="V176" s="8"/>
      <c r="W176" s="8"/>
    </row>
    <row r="177" spans="1:23">
      <c r="A177" s="8"/>
      <c r="B177" s="8"/>
      <c r="C177" s="8"/>
      <c r="D177" s="8"/>
      <c r="E177" s="8"/>
      <c r="F177" s="8"/>
      <c r="G177" s="8"/>
      <c r="H177" s="8"/>
      <c r="I177" s="8"/>
      <c r="J177" s="8"/>
      <c r="K177" s="8"/>
      <c r="L177" s="8"/>
      <c r="M177" s="8"/>
      <c r="N177" s="8"/>
      <c r="O177" s="8"/>
      <c r="P177" s="8"/>
      <c r="Q177" s="8"/>
      <c r="R177" s="8"/>
      <c r="S177" s="8"/>
      <c r="T177" s="8"/>
      <c r="U177" s="8"/>
      <c r="V177" s="8"/>
      <c r="W177" s="8"/>
    </row>
    <row r="178" spans="1:23">
      <c r="A178" s="8"/>
      <c r="B178" s="8"/>
      <c r="C178" s="8"/>
      <c r="D178" s="8"/>
      <c r="E178" s="8"/>
      <c r="F178" s="8"/>
      <c r="G178" s="8"/>
      <c r="H178" s="8"/>
      <c r="I178" s="8"/>
      <c r="J178" s="8"/>
      <c r="K178" s="8"/>
      <c r="L178" s="8"/>
      <c r="M178" s="8"/>
      <c r="N178" s="8"/>
      <c r="O178" s="8"/>
      <c r="P178" s="8"/>
      <c r="Q178" s="8"/>
      <c r="R178" s="8"/>
      <c r="S178" s="8"/>
      <c r="T178" s="8"/>
      <c r="U178" s="8"/>
      <c r="V178" s="8"/>
      <c r="W178" s="8"/>
    </row>
    <row r="179" spans="1:23">
      <c r="A179" s="8"/>
      <c r="B179" s="8"/>
      <c r="C179" s="8"/>
      <c r="D179" s="8"/>
      <c r="E179" s="8"/>
      <c r="F179" s="8"/>
      <c r="G179" s="8"/>
      <c r="H179" s="8"/>
      <c r="I179" s="8"/>
      <c r="J179" s="8"/>
      <c r="K179" s="8"/>
      <c r="L179" s="8"/>
      <c r="M179" s="8"/>
      <c r="N179" s="8"/>
      <c r="O179" s="8"/>
      <c r="P179" s="8"/>
      <c r="Q179" s="8"/>
      <c r="R179" s="8"/>
      <c r="S179" s="8"/>
      <c r="T179" s="8"/>
      <c r="U179" s="8"/>
      <c r="V179" s="8"/>
      <c r="W179" s="8"/>
    </row>
    <row r="180" spans="1:23">
      <c r="A180" s="8"/>
      <c r="B180" s="8"/>
      <c r="C180" s="8"/>
      <c r="D180" s="8"/>
      <c r="E180" s="8"/>
      <c r="F180" s="8"/>
      <c r="G180" s="8"/>
      <c r="H180" s="8"/>
      <c r="I180" s="8"/>
      <c r="J180" s="8"/>
      <c r="K180" s="8"/>
      <c r="L180" s="8"/>
      <c r="M180" s="8"/>
      <c r="N180" s="8"/>
      <c r="O180" s="8"/>
      <c r="P180" s="8"/>
      <c r="Q180" s="8"/>
      <c r="R180" s="8"/>
      <c r="S180" s="8"/>
      <c r="T180" s="8"/>
      <c r="U180" s="8"/>
      <c r="V180" s="8"/>
      <c r="W180" s="8"/>
    </row>
    <row r="181" spans="1:23">
      <c r="A181" s="8"/>
      <c r="B181" s="8"/>
      <c r="C181" s="8"/>
      <c r="D181" s="8"/>
      <c r="E181" s="8"/>
      <c r="F181" s="8"/>
      <c r="G181" s="8"/>
      <c r="H181" s="8"/>
      <c r="I181" s="8"/>
      <c r="J181" s="8"/>
      <c r="K181" s="8"/>
      <c r="L181" s="8"/>
      <c r="M181" s="8"/>
      <c r="N181" s="8"/>
      <c r="O181" s="8"/>
      <c r="P181" s="8"/>
      <c r="Q181" s="8"/>
      <c r="R181" s="8"/>
      <c r="S181" s="8"/>
      <c r="T181" s="8"/>
      <c r="U181" s="8"/>
      <c r="V181" s="8"/>
      <c r="W181" s="8"/>
    </row>
    <row r="182" spans="1:23">
      <c r="A182" s="8"/>
      <c r="B182" s="8"/>
      <c r="C182" s="8"/>
      <c r="D182" s="8"/>
      <c r="E182" s="8"/>
      <c r="F182" s="8"/>
      <c r="G182" s="8"/>
      <c r="H182" s="8"/>
      <c r="I182" s="8"/>
      <c r="J182" s="8"/>
      <c r="K182" s="8"/>
      <c r="L182" s="8"/>
      <c r="M182" s="8"/>
      <c r="N182" s="8"/>
      <c r="O182" s="8"/>
      <c r="P182" s="8"/>
      <c r="Q182" s="8"/>
      <c r="R182" s="8"/>
      <c r="S182" s="8"/>
      <c r="T182" s="8"/>
      <c r="U182" s="8"/>
      <c r="V182" s="8"/>
      <c r="W182" s="8"/>
    </row>
    <row r="183" spans="1:23">
      <c r="A183" s="8"/>
      <c r="B183" s="8"/>
      <c r="C183" s="8"/>
      <c r="D183" s="8"/>
      <c r="E183" s="8"/>
      <c r="F183" s="8"/>
      <c r="G183" s="8"/>
      <c r="H183" s="8"/>
      <c r="I183" s="8"/>
      <c r="J183" s="8"/>
      <c r="K183" s="8"/>
      <c r="L183" s="8"/>
      <c r="M183" s="8"/>
      <c r="N183" s="8"/>
      <c r="O183" s="8"/>
      <c r="P183" s="8"/>
      <c r="Q183" s="8"/>
      <c r="R183" s="8"/>
      <c r="S183" s="8"/>
      <c r="T183" s="8"/>
      <c r="U183" s="8"/>
      <c r="V183" s="8"/>
      <c r="W183" s="8"/>
    </row>
    <row r="184" spans="1:23">
      <c r="A184" s="8"/>
      <c r="B184" s="8"/>
      <c r="C184" s="8"/>
      <c r="D184" s="8"/>
      <c r="E184" s="8"/>
      <c r="F184" s="8"/>
      <c r="G184" s="8"/>
      <c r="H184" s="8"/>
      <c r="I184" s="8"/>
      <c r="J184" s="8"/>
      <c r="K184" s="8"/>
      <c r="L184" s="8"/>
      <c r="M184" s="8"/>
      <c r="N184" s="8"/>
      <c r="O184" s="8"/>
      <c r="P184" s="8"/>
      <c r="Q184" s="8"/>
      <c r="R184" s="8"/>
      <c r="S184" s="8"/>
      <c r="T184" s="8"/>
      <c r="U184" s="8"/>
      <c r="V184" s="8"/>
      <c r="W184" s="8"/>
    </row>
    <row r="185" spans="1:23">
      <c r="A185" s="8"/>
      <c r="B185" s="8"/>
      <c r="C185" s="8"/>
      <c r="D185" s="8"/>
      <c r="E185" s="8"/>
      <c r="F185" s="8"/>
      <c r="G185" s="8"/>
      <c r="H185" s="8"/>
      <c r="I185" s="8"/>
      <c r="J185" s="8"/>
      <c r="K185" s="8"/>
      <c r="L185" s="8"/>
      <c r="M185" s="8"/>
      <c r="N185" s="8"/>
      <c r="O185" s="8"/>
      <c r="P185" s="8"/>
      <c r="Q185" s="8"/>
      <c r="R185" s="8"/>
      <c r="S185" s="8"/>
      <c r="T185" s="8"/>
      <c r="U185" s="8"/>
      <c r="V185" s="8"/>
      <c r="W185" s="8"/>
    </row>
    <row r="186" spans="1:23">
      <c r="A186" s="8"/>
      <c r="B186" s="8"/>
      <c r="C186" s="8"/>
      <c r="D186" s="8"/>
      <c r="E186" s="8"/>
      <c r="F186" s="8"/>
      <c r="G186" s="8"/>
      <c r="H186" s="8"/>
      <c r="I186" s="8"/>
      <c r="J186" s="8"/>
      <c r="K186" s="8"/>
      <c r="L186" s="8"/>
      <c r="M186" s="8"/>
      <c r="N186" s="8"/>
      <c r="O186" s="8"/>
      <c r="P186" s="8"/>
      <c r="Q186" s="8"/>
      <c r="R186" s="8"/>
      <c r="S186" s="8"/>
      <c r="T186" s="8"/>
      <c r="U186" s="8"/>
      <c r="V186" s="8"/>
      <c r="W186" s="8"/>
    </row>
    <row r="187" spans="1:23">
      <c r="A187" s="8"/>
      <c r="B187" s="8"/>
      <c r="C187" s="8"/>
      <c r="D187" s="8"/>
      <c r="E187" s="8"/>
      <c r="F187" s="8"/>
      <c r="G187" s="8"/>
      <c r="H187" s="8"/>
      <c r="I187" s="8"/>
      <c r="J187" s="8"/>
      <c r="K187" s="8"/>
      <c r="L187" s="8"/>
      <c r="M187" s="8"/>
      <c r="N187" s="8"/>
      <c r="O187" s="8"/>
      <c r="P187" s="8"/>
      <c r="Q187" s="8"/>
      <c r="R187" s="8"/>
      <c r="S187" s="8"/>
      <c r="T187" s="8"/>
      <c r="U187" s="8"/>
      <c r="V187" s="8"/>
      <c r="W187" s="8"/>
    </row>
    <row r="188" spans="1:23">
      <c r="A188" s="8"/>
      <c r="B188" s="8"/>
      <c r="C188" s="8"/>
      <c r="D188" s="8"/>
      <c r="E188" s="8"/>
      <c r="F188" s="8"/>
      <c r="G188" s="8"/>
      <c r="H188" s="8"/>
      <c r="I188" s="8"/>
      <c r="J188" s="8"/>
      <c r="K188" s="8"/>
      <c r="L188" s="8"/>
      <c r="M188" s="8"/>
      <c r="N188" s="8"/>
      <c r="O188" s="8"/>
      <c r="P188" s="8"/>
      <c r="Q188" s="8"/>
      <c r="R188" s="8"/>
      <c r="S188" s="8"/>
      <c r="T188" s="8"/>
      <c r="U188" s="8"/>
      <c r="V188" s="8"/>
      <c r="W188" s="8"/>
    </row>
    <row r="189" spans="1:23">
      <c r="A189" s="8"/>
      <c r="B189" s="8"/>
      <c r="C189" s="8"/>
      <c r="D189" s="8"/>
      <c r="E189" s="8"/>
      <c r="F189" s="8"/>
      <c r="G189" s="8"/>
      <c r="H189" s="8"/>
      <c r="I189" s="8"/>
      <c r="J189" s="8"/>
      <c r="K189" s="8"/>
      <c r="L189" s="8"/>
      <c r="M189" s="8"/>
      <c r="N189" s="8"/>
      <c r="O189" s="8"/>
      <c r="P189" s="8"/>
      <c r="Q189" s="8"/>
      <c r="R189" s="8"/>
      <c r="S189" s="8"/>
      <c r="T189" s="8"/>
      <c r="U189" s="8"/>
      <c r="V189" s="8"/>
      <c r="W189" s="8"/>
    </row>
  </sheetData>
  <mergeCells count="12">
    <mergeCell ref="U6:W6"/>
    <mergeCell ref="B63:S64"/>
    <mergeCell ref="B66:S69"/>
    <mergeCell ref="Q4:Q5"/>
    <mergeCell ref="R4:R5"/>
    <mergeCell ref="S4:S5"/>
    <mergeCell ref="D4:H4"/>
    <mergeCell ref="I4:K4"/>
    <mergeCell ref="L4:M4"/>
    <mergeCell ref="N4:N5"/>
    <mergeCell ref="O4:O5"/>
    <mergeCell ref="P4:P5"/>
  </mergeCells>
  <pageMargins left="0.70866141732283472" right="0.70866141732283472" top="0.74803149606299213" bottom="0.74803149606299213" header="0.31496062992125984" footer="0.31496062992125984"/>
  <pageSetup paperSize="9" scale="3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3252C-0FB0-4E26-8817-921469CCA973}">
  <sheetPr codeName="Sheet37">
    <pageSetUpPr fitToPage="1"/>
  </sheetPr>
  <dimension ref="A1:W55"/>
  <sheetViews>
    <sheetView zoomScale="85" zoomScaleNormal="85" workbookViewId="0"/>
  </sheetViews>
  <sheetFormatPr defaultColWidth="9.140625" defaultRowHeight="15"/>
  <cols>
    <col min="1" max="2" width="9.140625" style="304"/>
    <col min="3" max="3" width="73.7109375" style="304" customWidth="1"/>
    <col min="4" max="4" width="23.42578125" style="304" customWidth="1"/>
    <col min="5" max="5" width="11.42578125" style="304" customWidth="1"/>
    <col min="6" max="6" width="9.85546875" style="304" bestFit="1" customWidth="1"/>
    <col min="7" max="7" width="12.42578125" style="304" customWidth="1"/>
    <col min="8" max="8" width="10.85546875" style="304" customWidth="1"/>
    <col min="9" max="10" width="9.28515625" style="304" bestFit="1" customWidth="1"/>
    <col min="11" max="11" width="12" style="304" customWidth="1"/>
    <col min="12" max="14" width="13.5703125" style="304" bestFit="1" customWidth="1"/>
    <col min="15" max="15" width="14.5703125" style="304" bestFit="1" customWidth="1"/>
    <col min="16" max="17" width="13.5703125" style="304" bestFit="1" customWidth="1"/>
    <col min="18" max="18" width="14.5703125" style="304" bestFit="1" customWidth="1"/>
    <col min="19" max="19" width="26.28515625" style="304" customWidth="1"/>
    <col min="20" max="16384" width="9.140625" style="304"/>
  </cols>
  <sheetData>
    <row r="1" spans="2:23">
      <c r="T1" s="8"/>
      <c r="U1" s="8"/>
      <c r="V1" s="8"/>
      <c r="W1" s="8"/>
    </row>
    <row r="2" spans="2:23" ht="21">
      <c r="C2" s="450" t="s">
        <v>763</v>
      </c>
      <c r="T2" s="8"/>
      <c r="U2" s="8"/>
      <c r="V2" s="8"/>
      <c r="W2" s="8"/>
    </row>
    <row r="3" spans="2:23">
      <c r="T3" s="8"/>
      <c r="U3" s="8"/>
      <c r="V3" s="8"/>
      <c r="W3" s="8"/>
    </row>
    <row r="4" spans="2:23">
      <c r="B4" s="78"/>
      <c r="C4" s="78"/>
      <c r="D4" s="79" t="s">
        <v>3</v>
      </c>
      <c r="E4" s="79" t="s">
        <v>4</v>
      </c>
      <c r="F4" s="79" t="s">
        <v>5</v>
      </c>
      <c r="G4" s="79" t="s">
        <v>6</v>
      </c>
      <c r="H4" s="79" t="s">
        <v>7</v>
      </c>
      <c r="I4" s="79" t="s">
        <v>8</v>
      </c>
      <c r="J4" s="79" t="s">
        <v>9</v>
      </c>
      <c r="K4" s="79" t="s">
        <v>11</v>
      </c>
      <c r="L4" s="79" t="s">
        <v>12</v>
      </c>
      <c r="M4" s="79" t="s">
        <v>13</v>
      </c>
      <c r="N4" s="79" t="s">
        <v>14</v>
      </c>
      <c r="O4" s="79" t="s">
        <v>15</v>
      </c>
      <c r="P4" s="79" t="s">
        <v>47</v>
      </c>
      <c r="Q4" s="79" t="s">
        <v>119</v>
      </c>
      <c r="R4" s="79" t="s">
        <v>120</v>
      </c>
      <c r="S4" s="79" t="s">
        <v>440</v>
      </c>
      <c r="T4" s="8"/>
      <c r="U4" s="8"/>
      <c r="V4" s="8"/>
      <c r="W4" s="8"/>
    </row>
    <row r="5" spans="2:23">
      <c r="B5" s="78"/>
      <c r="C5" s="444" t="s">
        <v>738</v>
      </c>
      <c r="D5" s="621" t="s">
        <v>739</v>
      </c>
      <c r="E5" s="704"/>
      <c r="F5" s="704"/>
      <c r="G5" s="704"/>
      <c r="H5" s="704"/>
      <c r="I5" s="704"/>
      <c r="J5" s="704"/>
      <c r="K5" s="704"/>
      <c r="L5" s="704"/>
      <c r="M5" s="704"/>
      <c r="N5" s="704"/>
      <c r="O5" s="704"/>
      <c r="P5" s="704"/>
      <c r="Q5" s="704"/>
      <c r="R5" s="704"/>
      <c r="S5" s="628"/>
      <c r="T5" s="8"/>
      <c r="U5" s="8"/>
      <c r="V5" s="8"/>
      <c r="W5" s="8"/>
    </row>
    <row r="6" spans="2:23">
      <c r="B6" s="78"/>
      <c r="C6" s="442"/>
      <c r="D6" s="214"/>
      <c r="E6" s="615" t="s">
        <v>740</v>
      </c>
      <c r="F6" s="616"/>
      <c r="G6" s="616"/>
      <c r="H6" s="616"/>
      <c r="I6" s="616"/>
      <c r="J6" s="616"/>
      <c r="K6" s="615" t="s">
        <v>741</v>
      </c>
      <c r="L6" s="616"/>
      <c r="M6" s="616"/>
      <c r="N6" s="616"/>
      <c r="O6" s="616"/>
      <c r="P6" s="616"/>
      <c r="Q6" s="617"/>
      <c r="R6" s="621" t="s">
        <v>742</v>
      </c>
      <c r="S6" s="628"/>
      <c r="T6" s="8"/>
      <c r="U6" s="8"/>
      <c r="V6" s="8"/>
      <c r="W6" s="8"/>
    </row>
    <row r="7" spans="2:23" ht="60">
      <c r="B7" s="78"/>
      <c r="C7" s="456"/>
      <c r="D7" s="215"/>
      <c r="E7" s="110" t="s">
        <v>743</v>
      </c>
      <c r="F7" s="110" t="s">
        <v>744</v>
      </c>
      <c r="G7" s="110" t="s">
        <v>745</v>
      </c>
      <c r="H7" s="110" t="s">
        <v>746</v>
      </c>
      <c r="I7" s="110" t="s">
        <v>747</v>
      </c>
      <c r="J7" s="110" t="s">
        <v>748</v>
      </c>
      <c r="K7" s="215" t="s">
        <v>749</v>
      </c>
      <c r="L7" s="215" t="s">
        <v>750</v>
      </c>
      <c r="M7" s="215" t="s">
        <v>751</v>
      </c>
      <c r="N7" s="215" t="s">
        <v>752</v>
      </c>
      <c r="O7" s="215" t="s">
        <v>753</v>
      </c>
      <c r="P7" s="215" t="s">
        <v>754</v>
      </c>
      <c r="Q7" s="215" t="s">
        <v>755</v>
      </c>
      <c r="R7" s="456"/>
      <c r="S7" s="42" t="s">
        <v>756</v>
      </c>
      <c r="T7" s="8"/>
      <c r="U7" s="8"/>
      <c r="V7" s="8"/>
      <c r="W7" s="8"/>
    </row>
    <row r="8" spans="2:23">
      <c r="B8" s="79">
        <v>1</v>
      </c>
      <c r="C8" s="457" t="s">
        <v>757</v>
      </c>
      <c r="D8" s="452">
        <v>164579</v>
      </c>
      <c r="E8" s="452">
        <v>85014.381159049997</v>
      </c>
      <c r="F8" s="452">
        <v>74869.527738780002</v>
      </c>
      <c r="G8" s="452">
        <v>3932.6381608500001</v>
      </c>
      <c r="H8" s="452">
        <v>688.47528798000008</v>
      </c>
      <c r="I8" s="452">
        <v>0</v>
      </c>
      <c r="J8" s="452">
        <v>73.915356860000003</v>
      </c>
      <c r="K8" s="452">
        <v>1157.69048232</v>
      </c>
      <c r="L8" s="452">
        <v>28679.294310710004</v>
      </c>
      <c r="M8" s="452">
        <v>33783.84056117</v>
      </c>
      <c r="N8" s="452">
        <v>28058.603417229999</v>
      </c>
      <c r="O8" s="452">
        <v>40332.375953060007</v>
      </c>
      <c r="P8" s="452">
        <v>20226.047178670004</v>
      </c>
      <c r="Q8" s="452">
        <v>5184.2275590899999</v>
      </c>
      <c r="R8" s="452">
        <v>7156.8582412699998</v>
      </c>
      <c r="S8" s="458">
        <v>1</v>
      </c>
      <c r="T8" s="8"/>
      <c r="U8" s="8"/>
      <c r="V8" s="8"/>
      <c r="W8" s="8"/>
    </row>
    <row r="9" spans="2:23">
      <c r="B9" s="79">
        <v>2</v>
      </c>
      <c r="C9" s="459" t="s">
        <v>758</v>
      </c>
      <c r="D9" s="452">
        <v>12520</v>
      </c>
      <c r="E9" s="452">
        <v>11250.04109902</v>
      </c>
      <c r="F9" s="452">
        <v>1108.0288094</v>
      </c>
      <c r="G9" s="452">
        <v>108.69186415999999</v>
      </c>
      <c r="H9" s="452">
        <v>53.5</v>
      </c>
      <c r="I9" s="452">
        <v>0</v>
      </c>
      <c r="J9" s="452">
        <v>0</v>
      </c>
      <c r="K9" s="452">
        <v>306.58656682999998</v>
      </c>
      <c r="L9" s="452">
        <v>7748.85048052</v>
      </c>
      <c r="M9" s="452">
        <v>2931.0973291700002</v>
      </c>
      <c r="N9" s="452">
        <v>938.84043741999994</v>
      </c>
      <c r="O9" s="452">
        <v>210.80798539</v>
      </c>
      <c r="P9" s="452">
        <v>114.92858909</v>
      </c>
      <c r="Q9" s="452">
        <v>162.19186415999999</v>
      </c>
      <c r="R9" s="452">
        <v>106.95851999999999</v>
      </c>
      <c r="S9" s="458">
        <v>1</v>
      </c>
      <c r="T9" s="8"/>
      <c r="U9" s="8"/>
      <c r="V9" s="8"/>
      <c r="W9" s="8"/>
    </row>
    <row r="10" spans="2:23">
      <c r="B10" s="79">
        <v>3</v>
      </c>
      <c r="C10" s="459" t="s">
        <v>759</v>
      </c>
      <c r="D10" s="452">
        <v>152059</v>
      </c>
      <c r="E10" s="452">
        <v>73764.340060029994</v>
      </c>
      <c r="F10" s="452">
        <v>73761.498929380003</v>
      </c>
      <c r="G10" s="452">
        <v>3823.9462966900001</v>
      </c>
      <c r="H10" s="452">
        <v>634.97528798000008</v>
      </c>
      <c r="I10" s="452">
        <v>0</v>
      </c>
      <c r="J10" s="452">
        <v>73.915356860000003</v>
      </c>
      <c r="K10" s="452">
        <v>851.10391548999996</v>
      </c>
      <c r="L10" s="452">
        <v>20930.443830190001</v>
      </c>
      <c r="M10" s="452">
        <v>30852.743232000001</v>
      </c>
      <c r="N10" s="452">
        <v>27119.762979810002</v>
      </c>
      <c r="O10" s="452">
        <v>40121.567967670009</v>
      </c>
      <c r="P10" s="452">
        <v>20111.118589580001</v>
      </c>
      <c r="Q10" s="452">
        <v>5022.0356949300003</v>
      </c>
      <c r="R10" s="452">
        <v>7049.8997212699996</v>
      </c>
      <c r="S10" s="458">
        <v>1</v>
      </c>
      <c r="T10" s="8"/>
      <c r="U10" s="8"/>
      <c r="V10" s="8"/>
      <c r="W10" s="8"/>
    </row>
    <row r="11" spans="2:23">
      <c r="B11" s="79">
        <v>4</v>
      </c>
      <c r="C11" s="459" t="s">
        <v>760</v>
      </c>
      <c r="D11" s="452" t="s">
        <v>785</v>
      </c>
      <c r="E11" s="452" t="s">
        <v>785</v>
      </c>
      <c r="F11" s="452" t="s">
        <v>785</v>
      </c>
      <c r="G11" s="452" t="s">
        <v>785</v>
      </c>
      <c r="H11" s="452" t="s">
        <v>785</v>
      </c>
      <c r="I11" s="452" t="s">
        <v>785</v>
      </c>
      <c r="J11" s="452" t="s">
        <v>785</v>
      </c>
      <c r="K11" s="452" t="s">
        <v>785</v>
      </c>
      <c r="L11" s="452" t="s">
        <v>785</v>
      </c>
      <c r="M11" s="452" t="s">
        <v>785</v>
      </c>
      <c r="N11" s="452" t="s">
        <v>785</v>
      </c>
      <c r="O11" s="452" t="s">
        <v>785</v>
      </c>
      <c r="P11" s="452" t="s">
        <v>785</v>
      </c>
      <c r="Q11" s="452" t="s">
        <v>785</v>
      </c>
      <c r="R11" s="452" t="s">
        <v>785</v>
      </c>
      <c r="S11" s="452" t="s">
        <v>785</v>
      </c>
      <c r="T11" s="8"/>
      <c r="U11" s="8"/>
      <c r="V11" s="8"/>
      <c r="W11" s="8"/>
    </row>
    <row r="12" spans="2:23">
      <c r="B12" s="79">
        <v>5</v>
      </c>
      <c r="C12" s="460" t="s">
        <v>761</v>
      </c>
      <c r="D12" s="452">
        <v>7157</v>
      </c>
      <c r="E12" s="452" t="s">
        <v>785</v>
      </c>
      <c r="F12" s="452">
        <v>7156.8582412699998</v>
      </c>
      <c r="G12" s="452" t="s">
        <v>785</v>
      </c>
      <c r="H12" s="452" t="s">
        <v>785</v>
      </c>
      <c r="I12" s="452" t="s">
        <v>785</v>
      </c>
      <c r="J12" s="452" t="s">
        <v>785</v>
      </c>
      <c r="K12" s="452" t="s">
        <v>785</v>
      </c>
      <c r="L12" s="461"/>
      <c r="M12" s="461"/>
      <c r="N12" s="461"/>
      <c r="O12" s="461"/>
      <c r="P12" s="461"/>
      <c r="Q12" s="461"/>
      <c r="R12" s="452">
        <v>7156.8582412699998</v>
      </c>
      <c r="S12" s="458">
        <v>1</v>
      </c>
      <c r="T12" s="8"/>
      <c r="U12" s="8"/>
      <c r="V12" s="8"/>
      <c r="W12" s="8"/>
    </row>
    <row r="13" spans="2:23">
      <c r="B13" s="79">
        <v>6</v>
      </c>
      <c r="C13" s="457" t="s">
        <v>762</v>
      </c>
      <c r="D13" s="452" t="s">
        <v>785</v>
      </c>
      <c r="E13" s="452" t="s">
        <v>785</v>
      </c>
      <c r="F13" s="452" t="s">
        <v>785</v>
      </c>
      <c r="G13" s="452" t="s">
        <v>785</v>
      </c>
      <c r="H13" s="452" t="s">
        <v>785</v>
      </c>
      <c r="I13" s="452" t="s">
        <v>785</v>
      </c>
      <c r="J13" s="452" t="s">
        <v>785</v>
      </c>
      <c r="K13" s="452" t="s">
        <v>785</v>
      </c>
      <c r="L13" s="452" t="s">
        <v>785</v>
      </c>
      <c r="M13" s="452" t="s">
        <v>785</v>
      </c>
      <c r="N13" s="452" t="s">
        <v>785</v>
      </c>
      <c r="O13" s="452" t="s">
        <v>785</v>
      </c>
      <c r="P13" s="452" t="s">
        <v>785</v>
      </c>
      <c r="Q13" s="452" t="s">
        <v>785</v>
      </c>
      <c r="R13" s="452" t="s">
        <v>785</v>
      </c>
      <c r="S13" s="452" t="s">
        <v>785</v>
      </c>
      <c r="T13" s="8"/>
      <c r="U13" s="8"/>
      <c r="V13" s="8"/>
      <c r="W13" s="8"/>
    </row>
    <row r="14" spans="2:23">
      <c r="B14" s="79">
        <v>7</v>
      </c>
      <c r="C14" s="459" t="s">
        <v>758</v>
      </c>
      <c r="D14" s="452" t="s">
        <v>785</v>
      </c>
      <c r="E14" s="452" t="s">
        <v>785</v>
      </c>
      <c r="F14" s="452" t="s">
        <v>785</v>
      </c>
      <c r="G14" s="452" t="s">
        <v>785</v>
      </c>
      <c r="H14" s="452" t="s">
        <v>785</v>
      </c>
      <c r="I14" s="452" t="s">
        <v>785</v>
      </c>
      <c r="J14" s="452" t="s">
        <v>785</v>
      </c>
      <c r="K14" s="452" t="s">
        <v>785</v>
      </c>
      <c r="L14" s="452" t="s">
        <v>785</v>
      </c>
      <c r="M14" s="452" t="s">
        <v>785</v>
      </c>
      <c r="N14" s="452" t="s">
        <v>785</v>
      </c>
      <c r="O14" s="452" t="s">
        <v>785</v>
      </c>
      <c r="P14" s="452" t="s">
        <v>785</v>
      </c>
      <c r="Q14" s="452" t="s">
        <v>785</v>
      </c>
      <c r="R14" s="452" t="s">
        <v>785</v>
      </c>
      <c r="S14" s="452" t="s">
        <v>785</v>
      </c>
      <c r="T14" s="8"/>
      <c r="U14" s="8"/>
      <c r="V14" s="8"/>
      <c r="W14" s="8"/>
    </row>
    <row r="15" spans="2:23">
      <c r="B15" s="79">
        <v>8</v>
      </c>
      <c r="C15" s="459" t="s">
        <v>759</v>
      </c>
      <c r="D15" s="452" t="s">
        <v>785</v>
      </c>
      <c r="E15" s="452" t="s">
        <v>785</v>
      </c>
      <c r="F15" s="452" t="s">
        <v>785</v>
      </c>
      <c r="G15" s="452" t="s">
        <v>785</v>
      </c>
      <c r="H15" s="452" t="s">
        <v>785</v>
      </c>
      <c r="I15" s="452" t="s">
        <v>785</v>
      </c>
      <c r="J15" s="452" t="s">
        <v>785</v>
      </c>
      <c r="K15" s="452" t="s">
        <v>785</v>
      </c>
      <c r="L15" s="452" t="s">
        <v>785</v>
      </c>
      <c r="M15" s="452" t="s">
        <v>785</v>
      </c>
      <c r="N15" s="452" t="s">
        <v>785</v>
      </c>
      <c r="O15" s="452" t="s">
        <v>785</v>
      </c>
      <c r="P15" s="452" t="s">
        <v>785</v>
      </c>
      <c r="Q15" s="452" t="s">
        <v>785</v>
      </c>
      <c r="R15" s="452" t="s">
        <v>785</v>
      </c>
      <c r="S15" s="452" t="s">
        <v>785</v>
      </c>
      <c r="T15" s="8"/>
      <c r="U15" s="8"/>
      <c r="V15" s="8"/>
      <c r="W15" s="8"/>
    </row>
    <row r="16" spans="2:23">
      <c r="B16" s="79">
        <v>9</v>
      </c>
      <c r="C16" s="459" t="s">
        <v>760</v>
      </c>
      <c r="D16" s="452" t="s">
        <v>785</v>
      </c>
      <c r="E16" s="452" t="s">
        <v>785</v>
      </c>
      <c r="F16" s="452" t="s">
        <v>785</v>
      </c>
      <c r="G16" s="452" t="s">
        <v>785</v>
      </c>
      <c r="H16" s="452" t="s">
        <v>785</v>
      </c>
      <c r="I16" s="452" t="s">
        <v>785</v>
      </c>
      <c r="J16" s="452" t="s">
        <v>785</v>
      </c>
      <c r="K16" s="452" t="s">
        <v>785</v>
      </c>
      <c r="L16" s="452" t="s">
        <v>785</v>
      </c>
      <c r="M16" s="452" t="s">
        <v>785</v>
      </c>
      <c r="N16" s="452" t="s">
        <v>785</v>
      </c>
      <c r="O16" s="452" t="s">
        <v>785</v>
      </c>
      <c r="P16" s="452" t="s">
        <v>785</v>
      </c>
      <c r="Q16" s="452" t="s">
        <v>785</v>
      </c>
      <c r="R16" s="452" t="s">
        <v>785</v>
      </c>
      <c r="S16" s="452" t="s">
        <v>785</v>
      </c>
      <c r="T16" s="8"/>
      <c r="U16" s="8"/>
      <c r="V16" s="8"/>
      <c r="W16" s="8"/>
    </row>
    <row r="17" spans="1:23">
      <c r="B17" s="79">
        <v>10</v>
      </c>
      <c r="C17" s="460" t="s">
        <v>761</v>
      </c>
      <c r="D17" s="452" t="s">
        <v>785</v>
      </c>
      <c r="E17" s="452" t="s">
        <v>785</v>
      </c>
      <c r="F17" s="452" t="s">
        <v>785</v>
      </c>
      <c r="G17" s="452" t="s">
        <v>785</v>
      </c>
      <c r="H17" s="452" t="s">
        <v>785</v>
      </c>
      <c r="I17" s="452" t="s">
        <v>785</v>
      </c>
      <c r="J17" s="452" t="s">
        <v>785</v>
      </c>
      <c r="K17" s="461"/>
      <c r="L17" s="461"/>
      <c r="M17" s="461"/>
      <c r="N17" s="461"/>
      <c r="O17" s="461"/>
      <c r="P17" s="461"/>
      <c r="Q17" s="461"/>
      <c r="R17" s="452" t="s">
        <v>785</v>
      </c>
      <c r="S17" s="452" t="s">
        <v>785</v>
      </c>
      <c r="T17" s="8"/>
      <c r="U17" s="8"/>
      <c r="V17" s="8"/>
      <c r="W17" s="8"/>
    </row>
    <row r="18" spans="1:23">
      <c r="A18" s="8"/>
      <c r="B18" s="8"/>
      <c r="C18" s="8"/>
      <c r="D18" s="8"/>
      <c r="E18" s="8"/>
      <c r="F18" s="8"/>
      <c r="G18" s="8"/>
      <c r="H18" s="8"/>
      <c r="I18" s="8"/>
      <c r="J18" s="8"/>
      <c r="K18" s="8"/>
      <c r="L18" s="8"/>
      <c r="M18" s="8"/>
      <c r="N18" s="8"/>
      <c r="O18" s="8"/>
      <c r="P18" s="8"/>
      <c r="Q18" s="8"/>
      <c r="R18" s="8"/>
      <c r="S18" s="8"/>
      <c r="T18" s="8"/>
      <c r="U18" s="8"/>
      <c r="V18" s="8"/>
      <c r="W18" s="8"/>
    </row>
    <row r="19" spans="1:23">
      <c r="A19" s="8"/>
      <c r="B19" s="705" t="s">
        <v>1091</v>
      </c>
      <c r="C19" s="705"/>
      <c r="D19" s="705"/>
      <c r="E19" s="705"/>
      <c r="F19" s="705"/>
      <c r="G19" s="705"/>
      <c r="H19" s="705"/>
      <c r="I19" s="705"/>
      <c r="J19" s="705"/>
      <c r="K19" s="705"/>
      <c r="L19" s="705"/>
      <c r="M19" s="705"/>
      <c r="N19" s="705"/>
      <c r="O19" s="705"/>
      <c r="P19" s="705"/>
      <c r="Q19" s="705"/>
      <c r="R19" s="705"/>
      <c r="S19" s="705"/>
      <c r="T19" s="8"/>
      <c r="U19" s="8"/>
      <c r="V19" s="8"/>
      <c r="W19" s="8"/>
    </row>
    <row r="20" spans="1:23">
      <c r="A20" s="8"/>
      <c r="B20" s="705"/>
      <c r="C20" s="705"/>
      <c r="D20" s="705"/>
      <c r="E20" s="705"/>
      <c r="F20" s="705"/>
      <c r="G20" s="705"/>
      <c r="H20" s="705"/>
      <c r="I20" s="705"/>
      <c r="J20" s="705"/>
      <c r="K20" s="705"/>
      <c r="L20" s="705"/>
      <c r="M20" s="705"/>
      <c r="N20" s="705"/>
      <c r="O20" s="705"/>
      <c r="P20" s="705"/>
      <c r="Q20" s="705"/>
      <c r="R20" s="705"/>
      <c r="S20" s="705"/>
      <c r="T20" s="8"/>
      <c r="U20" s="8"/>
      <c r="V20" s="8"/>
      <c r="W20" s="8"/>
    </row>
    <row r="21" spans="1:23">
      <c r="A21" s="8"/>
      <c r="B21" s="8"/>
      <c r="C21" s="8"/>
      <c r="D21" s="8"/>
      <c r="E21" s="8"/>
      <c r="F21" s="8"/>
      <c r="G21" s="8"/>
      <c r="H21" s="8"/>
      <c r="I21" s="8"/>
      <c r="J21" s="8"/>
      <c r="K21" s="8"/>
      <c r="L21" s="8"/>
      <c r="M21" s="8"/>
      <c r="N21" s="8"/>
      <c r="O21" s="8"/>
      <c r="P21" s="8"/>
      <c r="Q21" s="8"/>
      <c r="R21" s="8"/>
      <c r="S21" s="8"/>
      <c r="T21" s="8"/>
      <c r="U21" s="8"/>
      <c r="V21" s="8"/>
      <c r="W21" s="8"/>
    </row>
    <row r="22" spans="1:23" ht="12.75" customHeight="1">
      <c r="A22" s="8"/>
      <c r="B22" s="8"/>
      <c r="C22" s="8"/>
      <c r="D22" s="8"/>
      <c r="E22" s="8"/>
      <c r="F22" s="8"/>
      <c r="G22" s="8"/>
      <c r="H22" s="8"/>
      <c r="I22" s="8"/>
      <c r="J22" s="8"/>
      <c r="K22" s="8"/>
      <c r="L22" s="8"/>
      <c r="M22" s="8"/>
      <c r="N22" s="8"/>
      <c r="O22" s="8"/>
      <c r="P22" s="8"/>
      <c r="Q22" s="8"/>
      <c r="R22" s="8"/>
      <c r="S22" s="8"/>
      <c r="T22" s="8"/>
      <c r="U22" s="8"/>
      <c r="V22" s="8"/>
      <c r="W22" s="8"/>
    </row>
    <row r="23" spans="1:23" ht="12.75" customHeight="1">
      <c r="A23" s="8"/>
      <c r="B23" s="8"/>
      <c r="C23" s="8"/>
      <c r="D23" s="8"/>
      <c r="E23" s="8"/>
      <c r="F23" s="8"/>
      <c r="G23" s="8"/>
      <c r="H23" s="8"/>
      <c r="I23" s="8"/>
      <c r="J23" s="8"/>
      <c r="K23" s="8"/>
      <c r="L23" s="8"/>
      <c r="M23" s="8"/>
      <c r="N23" s="8"/>
      <c r="O23" s="8"/>
      <c r="P23" s="8"/>
      <c r="Q23" s="8"/>
      <c r="R23" s="8"/>
      <c r="S23" s="8"/>
      <c r="T23" s="8"/>
      <c r="U23" s="8"/>
      <c r="V23" s="8"/>
      <c r="W23" s="8"/>
    </row>
    <row r="24" spans="1:23">
      <c r="A24" s="8"/>
      <c r="B24" s="8"/>
      <c r="C24" s="8"/>
      <c r="D24" s="8"/>
      <c r="E24" s="8"/>
      <c r="F24" s="8"/>
      <c r="G24" s="8"/>
      <c r="H24" s="8"/>
      <c r="I24" s="8"/>
      <c r="J24" s="8"/>
      <c r="K24" s="8"/>
      <c r="L24" s="8"/>
      <c r="M24" s="8"/>
      <c r="N24" s="8"/>
      <c r="O24" s="8"/>
      <c r="P24" s="8"/>
      <c r="Q24" s="8"/>
      <c r="R24" s="8"/>
      <c r="S24" s="8"/>
      <c r="T24" s="8"/>
      <c r="U24" s="8"/>
      <c r="V24" s="8"/>
      <c r="W24" s="8"/>
    </row>
    <row r="25" spans="1:23">
      <c r="A25" s="8"/>
      <c r="B25" s="8"/>
      <c r="C25" s="8"/>
      <c r="D25" s="8"/>
      <c r="E25" s="8"/>
      <c r="F25" s="8"/>
      <c r="G25" s="8"/>
      <c r="H25" s="8"/>
      <c r="I25" s="8"/>
      <c r="J25" s="8"/>
      <c r="K25" s="8"/>
      <c r="L25" s="8"/>
      <c r="M25" s="8"/>
      <c r="N25" s="8"/>
      <c r="O25" s="8"/>
      <c r="P25" s="8"/>
      <c r="Q25" s="8"/>
      <c r="R25" s="8"/>
      <c r="S25" s="8"/>
      <c r="T25" s="8"/>
      <c r="U25" s="8"/>
      <c r="V25" s="8"/>
      <c r="W25" s="8"/>
    </row>
    <row r="26" spans="1:23">
      <c r="A26" s="8"/>
      <c r="B26" s="8"/>
      <c r="C26" s="8"/>
      <c r="D26" s="8"/>
      <c r="E26" s="8"/>
      <c r="F26" s="8"/>
      <c r="G26" s="8"/>
      <c r="H26" s="8"/>
      <c r="I26" s="8"/>
      <c r="J26" s="8"/>
      <c r="K26" s="8"/>
      <c r="L26" s="8"/>
      <c r="M26" s="8"/>
      <c r="N26" s="8"/>
      <c r="O26" s="8"/>
      <c r="P26" s="8"/>
      <c r="Q26" s="8"/>
      <c r="R26" s="8"/>
      <c r="S26" s="8"/>
      <c r="T26" s="8"/>
      <c r="U26" s="8"/>
      <c r="V26" s="8"/>
      <c r="W26" s="8"/>
    </row>
    <row r="27" spans="1:23">
      <c r="A27" s="8"/>
      <c r="B27" s="8"/>
      <c r="C27" s="8"/>
      <c r="D27" s="8"/>
      <c r="E27" s="8"/>
      <c r="F27" s="8"/>
      <c r="G27" s="8"/>
      <c r="H27" s="8"/>
      <c r="I27" s="8"/>
      <c r="J27" s="8"/>
      <c r="K27" s="8"/>
      <c r="L27" s="8"/>
      <c r="M27" s="8"/>
      <c r="N27" s="8"/>
      <c r="O27" s="8"/>
      <c r="P27" s="8"/>
      <c r="Q27" s="8"/>
      <c r="R27" s="8"/>
      <c r="S27" s="8"/>
      <c r="T27" s="8"/>
      <c r="U27" s="8"/>
      <c r="V27" s="8"/>
      <c r="W27" s="8"/>
    </row>
    <row r="28" spans="1:23">
      <c r="A28" s="8"/>
      <c r="B28" s="8"/>
      <c r="C28" s="8"/>
      <c r="D28" s="8"/>
      <c r="E28" s="8"/>
      <c r="F28" s="8"/>
      <c r="G28" s="8"/>
      <c r="H28" s="8"/>
      <c r="I28" s="8"/>
      <c r="J28" s="8"/>
      <c r="K28" s="8"/>
      <c r="L28" s="8"/>
      <c r="M28" s="8"/>
      <c r="N28" s="8"/>
      <c r="O28" s="8"/>
      <c r="P28" s="8"/>
      <c r="Q28" s="8"/>
      <c r="R28" s="8"/>
      <c r="S28" s="8"/>
      <c r="T28" s="8"/>
      <c r="U28" s="8"/>
      <c r="V28" s="8"/>
      <c r="W28" s="8"/>
    </row>
    <row r="29" spans="1:23">
      <c r="A29" s="8"/>
      <c r="B29" s="8"/>
      <c r="C29" s="8"/>
      <c r="D29" s="8"/>
      <c r="E29" s="8"/>
      <c r="F29" s="8"/>
      <c r="G29" s="8"/>
      <c r="H29" s="8"/>
      <c r="I29" s="8"/>
      <c r="J29" s="8"/>
      <c r="K29" s="8"/>
      <c r="L29" s="8"/>
      <c r="M29" s="8"/>
      <c r="N29" s="8"/>
      <c r="O29" s="8"/>
      <c r="P29" s="8"/>
      <c r="Q29" s="8"/>
      <c r="R29" s="8"/>
      <c r="S29" s="8"/>
      <c r="T29" s="8"/>
      <c r="U29" s="8"/>
      <c r="V29" s="8"/>
      <c r="W29" s="8"/>
    </row>
    <row r="30" spans="1:23">
      <c r="A30" s="8"/>
      <c r="B30" s="8"/>
      <c r="C30" s="8"/>
      <c r="D30" s="8"/>
      <c r="E30" s="8"/>
      <c r="F30" s="8"/>
      <c r="G30" s="8"/>
      <c r="H30" s="8"/>
      <c r="I30" s="8"/>
      <c r="J30" s="8"/>
      <c r="K30" s="8"/>
      <c r="L30" s="8"/>
      <c r="M30" s="8"/>
      <c r="N30" s="8"/>
      <c r="O30" s="8"/>
      <c r="P30" s="8"/>
      <c r="Q30" s="8"/>
      <c r="R30" s="8"/>
      <c r="S30" s="8"/>
      <c r="T30" s="8"/>
      <c r="U30" s="8"/>
      <c r="V30" s="8"/>
      <c r="W30" s="8"/>
    </row>
    <row r="31" spans="1:23">
      <c r="A31" s="8"/>
      <c r="B31" s="8"/>
      <c r="C31" s="8"/>
      <c r="D31" s="8"/>
      <c r="E31" s="8"/>
      <c r="F31" s="8"/>
      <c r="G31" s="8"/>
      <c r="H31" s="8"/>
      <c r="I31" s="8"/>
      <c r="J31" s="8"/>
      <c r="K31" s="8"/>
      <c r="L31" s="8"/>
      <c r="M31" s="8"/>
      <c r="N31" s="8"/>
      <c r="O31" s="8"/>
      <c r="P31" s="8"/>
      <c r="Q31" s="8"/>
      <c r="R31" s="8"/>
      <c r="S31" s="8"/>
      <c r="T31" s="8"/>
      <c r="U31" s="8"/>
      <c r="V31" s="8"/>
      <c r="W31" s="8"/>
    </row>
    <row r="32" spans="1:23">
      <c r="A32" s="8"/>
      <c r="B32" s="8"/>
      <c r="C32" s="8"/>
      <c r="D32" s="8"/>
      <c r="E32" s="8"/>
      <c r="F32" s="8"/>
      <c r="G32" s="8"/>
      <c r="H32" s="8"/>
      <c r="I32" s="8"/>
      <c r="J32" s="8"/>
      <c r="K32" s="8"/>
      <c r="L32" s="8"/>
      <c r="M32" s="8"/>
      <c r="N32" s="8"/>
      <c r="O32" s="8"/>
      <c r="P32" s="8"/>
      <c r="Q32" s="8"/>
      <c r="R32" s="8"/>
      <c r="S32" s="8"/>
      <c r="T32" s="8"/>
      <c r="U32" s="8"/>
      <c r="V32" s="8"/>
      <c r="W32" s="8"/>
    </row>
    <row r="33" spans="1:23">
      <c r="A33" s="8"/>
      <c r="B33" s="8"/>
      <c r="C33" s="8"/>
      <c r="D33" s="8"/>
      <c r="E33" s="8"/>
      <c r="F33" s="8"/>
      <c r="G33" s="8"/>
      <c r="H33" s="8"/>
      <c r="I33" s="8"/>
      <c r="J33" s="8"/>
      <c r="K33" s="8"/>
      <c r="L33" s="8"/>
      <c r="M33" s="8"/>
      <c r="N33" s="8"/>
      <c r="O33" s="8"/>
      <c r="P33" s="8"/>
      <c r="Q33" s="8"/>
      <c r="R33" s="8"/>
      <c r="S33" s="8"/>
      <c r="T33" s="8"/>
      <c r="U33" s="8"/>
      <c r="V33" s="8"/>
      <c r="W33" s="8"/>
    </row>
    <row r="34" spans="1:23">
      <c r="A34" s="8"/>
      <c r="B34" s="8"/>
      <c r="C34" s="8"/>
      <c r="D34" s="8"/>
      <c r="E34" s="8"/>
      <c r="F34" s="8"/>
      <c r="G34" s="8"/>
      <c r="H34" s="8"/>
      <c r="I34" s="8"/>
      <c r="J34" s="8"/>
      <c r="K34" s="8"/>
      <c r="L34" s="8"/>
      <c r="M34" s="8"/>
      <c r="N34" s="8"/>
      <c r="O34" s="8"/>
      <c r="P34" s="8"/>
      <c r="Q34" s="8"/>
      <c r="R34" s="8"/>
      <c r="S34" s="8"/>
      <c r="T34" s="8"/>
      <c r="U34" s="8"/>
      <c r="V34" s="8"/>
      <c r="W34" s="8"/>
    </row>
    <row r="35" spans="1:23">
      <c r="A35" s="8"/>
      <c r="B35" s="8"/>
      <c r="C35" s="8"/>
      <c r="D35" s="8"/>
      <c r="E35" s="8"/>
      <c r="F35" s="8"/>
      <c r="G35" s="8"/>
      <c r="H35" s="8"/>
      <c r="I35" s="8"/>
      <c r="J35" s="8"/>
      <c r="K35" s="8"/>
      <c r="L35" s="8"/>
      <c r="M35" s="8"/>
      <c r="N35" s="8"/>
      <c r="O35" s="8"/>
      <c r="P35" s="8"/>
      <c r="Q35" s="8"/>
      <c r="R35" s="8"/>
      <c r="S35" s="8"/>
      <c r="T35" s="8"/>
      <c r="U35" s="8"/>
      <c r="V35" s="8"/>
      <c r="W35" s="8"/>
    </row>
    <row r="36" spans="1:23">
      <c r="A36" s="8"/>
      <c r="B36" s="8"/>
      <c r="C36" s="8"/>
      <c r="D36" s="8"/>
      <c r="E36" s="8"/>
      <c r="F36" s="8"/>
      <c r="G36" s="8"/>
      <c r="H36" s="8"/>
      <c r="I36" s="8"/>
      <c r="J36" s="8"/>
      <c r="K36" s="8"/>
      <c r="L36" s="8"/>
      <c r="M36" s="8"/>
      <c r="N36" s="8"/>
      <c r="O36" s="8"/>
      <c r="P36" s="8"/>
      <c r="Q36" s="8"/>
      <c r="R36" s="8"/>
      <c r="S36" s="8"/>
      <c r="T36" s="8"/>
      <c r="U36" s="8"/>
      <c r="V36" s="8"/>
      <c r="W36" s="8"/>
    </row>
    <row r="37" spans="1:23">
      <c r="A37" s="8"/>
      <c r="B37" s="8"/>
      <c r="C37" s="8"/>
      <c r="D37" s="8"/>
      <c r="E37" s="8"/>
      <c r="F37" s="8"/>
      <c r="G37" s="8"/>
      <c r="H37" s="8"/>
      <c r="I37" s="8"/>
      <c r="J37" s="8"/>
      <c r="K37" s="8"/>
      <c r="L37" s="8"/>
      <c r="M37" s="8"/>
      <c r="N37" s="8"/>
      <c r="O37" s="8"/>
      <c r="P37" s="8"/>
      <c r="Q37" s="8"/>
      <c r="R37" s="8"/>
      <c r="S37" s="8"/>
      <c r="T37" s="8"/>
      <c r="U37" s="8"/>
      <c r="V37" s="8"/>
      <c r="W37" s="8"/>
    </row>
    <row r="38" spans="1:23">
      <c r="A38" s="8"/>
      <c r="B38" s="8"/>
      <c r="C38" s="8"/>
      <c r="D38" s="8"/>
      <c r="E38" s="8"/>
      <c r="F38" s="8"/>
      <c r="G38" s="8"/>
      <c r="H38" s="8"/>
      <c r="I38" s="8"/>
      <c r="J38" s="8"/>
      <c r="K38" s="8"/>
      <c r="L38" s="8"/>
      <c r="M38" s="8"/>
      <c r="N38" s="8"/>
      <c r="O38" s="8"/>
      <c r="P38" s="8"/>
      <c r="Q38" s="8"/>
      <c r="R38" s="8"/>
      <c r="S38" s="8"/>
      <c r="T38" s="8"/>
      <c r="U38" s="8"/>
      <c r="V38" s="8"/>
      <c r="W38" s="8"/>
    </row>
    <row r="39" spans="1:23" ht="12.75" customHeight="1">
      <c r="A39" s="8"/>
      <c r="B39" s="8"/>
      <c r="C39" s="8"/>
      <c r="D39" s="8"/>
      <c r="E39" s="8"/>
      <c r="F39" s="8"/>
      <c r="G39" s="8"/>
      <c r="H39" s="8"/>
      <c r="I39" s="8"/>
      <c r="J39" s="8"/>
      <c r="K39" s="8"/>
      <c r="L39" s="8"/>
      <c r="M39" s="8"/>
      <c r="N39" s="8"/>
      <c r="O39" s="8"/>
      <c r="P39" s="8"/>
      <c r="Q39" s="8"/>
      <c r="R39" s="8"/>
      <c r="S39" s="8"/>
      <c r="T39" s="8"/>
      <c r="U39" s="8"/>
      <c r="V39" s="8"/>
      <c r="W39" s="8"/>
    </row>
    <row r="40" spans="1:23" ht="12.75" customHeight="1">
      <c r="A40" s="8"/>
      <c r="B40" s="8"/>
      <c r="C40" s="8"/>
      <c r="D40" s="8"/>
      <c r="E40" s="8"/>
      <c r="F40" s="8"/>
      <c r="G40" s="8"/>
      <c r="H40" s="8"/>
      <c r="I40" s="8"/>
      <c r="J40" s="8"/>
      <c r="K40" s="8"/>
      <c r="L40" s="8"/>
      <c r="M40" s="8"/>
      <c r="N40" s="8"/>
      <c r="O40" s="8"/>
      <c r="P40" s="8"/>
      <c r="Q40" s="8"/>
      <c r="R40" s="8"/>
      <c r="S40" s="8"/>
      <c r="T40" s="8"/>
      <c r="U40" s="8"/>
      <c r="V40" s="8"/>
      <c r="W40" s="8"/>
    </row>
    <row r="41" spans="1:23">
      <c r="A41" s="8"/>
      <c r="B41" s="8"/>
      <c r="C41" s="8"/>
      <c r="D41" s="8"/>
      <c r="E41" s="8"/>
      <c r="F41" s="8"/>
      <c r="G41" s="8"/>
      <c r="H41" s="8"/>
      <c r="I41" s="8"/>
      <c r="J41" s="8"/>
      <c r="K41" s="8"/>
      <c r="L41" s="8"/>
      <c r="M41" s="8"/>
      <c r="N41" s="8"/>
      <c r="O41" s="8"/>
      <c r="P41" s="8"/>
      <c r="Q41" s="8"/>
      <c r="R41" s="8"/>
      <c r="S41" s="8"/>
      <c r="T41" s="8"/>
      <c r="U41" s="8"/>
      <c r="V41" s="8"/>
      <c r="W41" s="8"/>
    </row>
    <row r="42" spans="1:23">
      <c r="A42" s="8"/>
      <c r="B42" s="8"/>
      <c r="C42" s="8"/>
      <c r="D42" s="8"/>
      <c r="E42" s="8"/>
      <c r="F42" s="8"/>
      <c r="G42" s="8"/>
      <c r="H42" s="8"/>
      <c r="I42" s="8"/>
      <c r="J42" s="8"/>
      <c r="K42" s="8"/>
      <c r="L42" s="8"/>
      <c r="M42" s="8"/>
      <c r="N42" s="8"/>
      <c r="O42" s="8"/>
      <c r="P42" s="8"/>
      <c r="Q42" s="8"/>
      <c r="R42" s="8"/>
      <c r="S42" s="8"/>
      <c r="T42" s="8"/>
      <c r="U42" s="8"/>
      <c r="V42" s="8"/>
      <c r="W42" s="8"/>
    </row>
    <row r="43" spans="1:23">
      <c r="A43" s="8"/>
      <c r="B43" s="8"/>
      <c r="C43" s="8"/>
      <c r="D43" s="8"/>
      <c r="E43" s="8"/>
      <c r="F43" s="8"/>
      <c r="G43" s="8"/>
      <c r="H43" s="8"/>
      <c r="I43" s="8"/>
      <c r="J43" s="8"/>
      <c r="K43" s="8"/>
      <c r="L43" s="8"/>
      <c r="M43" s="8"/>
      <c r="N43" s="8"/>
      <c r="O43" s="8"/>
      <c r="P43" s="8"/>
      <c r="Q43" s="8"/>
      <c r="R43" s="8"/>
      <c r="S43" s="8"/>
      <c r="T43" s="8"/>
      <c r="U43" s="8"/>
      <c r="V43" s="8"/>
      <c r="W43" s="8"/>
    </row>
    <row r="44" spans="1:23">
      <c r="A44" s="8"/>
      <c r="B44" s="8"/>
      <c r="C44" s="8"/>
      <c r="D44" s="8"/>
      <c r="E44" s="8"/>
      <c r="F44" s="8"/>
      <c r="G44" s="8"/>
      <c r="H44" s="8"/>
      <c r="I44" s="8"/>
      <c r="J44" s="8"/>
      <c r="K44" s="8"/>
      <c r="L44" s="8"/>
      <c r="M44" s="8"/>
      <c r="N44" s="8"/>
      <c r="O44" s="8"/>
      <c r="P44" s="8"/>
      <c r="Q44" s="8"/>
      <c r="R44" s="8"/>
      <c r="S44" s="8"/>
      <c r="T44" s="8"/>
      <c r="U44" s="8"/>
      <c r="V44" s="8"/>
      <c r="W44" s="8"/>
    </row>
    <row r="45" spans="1:23">
      <c r="A45" s="8"/>
      <c r="B45" s="8"/>
      <c r="C45" s="8"/>
      <c r="D45" s="8"/>
      <c r="E45" s="8"/>
      <c r="F45" s="8"/>
      <c r="G45" s="8"/>
      <c r="H45" s="8"/>
      <c r="I45" s="8"/>
      <c r="J45" s="8"/>
      <c r="K45" s="8"/>
      <c r="L45" s="8"/>
      <c r="M45" s="8"/>
      <c r="N45" s="8"/>
      <c r="O45" s="8"/>
      <c r="P45" s="8"/>
      <c r="Q45" s="8"/>
      <c r="R45" s="8"/>
      <c r="S45" s="8"/>
      <c r="T45" s="8"/>
      <c r="U45" s="8"/>
      <c r="V45" s="8"/>
      <c r="W45" s="8"/>
    </row>
    <row r="46" spans="1:23">
      <c r="A46" s="8"/>
      <c r="B46" s="8"/>
      <c r="C46" s="8"/>
      <c r="D46" s="8"/>
      <c r="E46" s="8"/>
      <c r="F46" s="8"/>
      <c r="G46" s="8"/>
      <c r="H46" s="8"/>
      <c r="I46" s="8"/>
      <c r="J46" s="8"/>
      <c r="K46" s="8"/>
      <c r="L46" s="8"/>
      <c r="M46" s="8"/>
      <c r="N46" s="8"/>
      <c r="O46" s="8"/>
      <c r="P46" s="8"/>
      <c r="Q46" s="8"/>
      <c r="R46" s="8"/>
      <c r="S46" s="8"/>
      <c r="T46" s="8"/>
      <c r="U46" s="8"/>
      <c r="V46" s="8"/>
      <c r="W46" s="8"/>
    </row>
    <row r="47" spans="1:23">
      <c r="A47" s="8"/>
      <c r="B47" s="8"/>
      <c r="C47" s="8"/>
      <c r="D47" s="8"/>
      <c r="E47" s="8"/>
      <c r="F47" s="8"/>
      <c r="G47" s="8"/>
      <c r="H47" s="8"/>
      <c r="I47" s="8"/>
      <c r="J47" s="8"/>
      <c r="K47" s="8"/>
      <c r="L47" s="8"/>
      <c r="M47" s="8"/>
      <c r="N47" s="8"/>
      <c r="O47" s="8"/>
      <c r="P47" s="8"/>
      <c r="Q47" s="8"/>
      <c r="R47" s="8"/>
      <c r="S47" s="8"/>
      <c r="T47" s="8"/>
      <c r="U47" s="8"/>
      <c r="V47" s="8"/>
      <c r="W47" s="8"/>
    </row>
    <row r="48" spans="1:23">
      <c r="A48" s="8"/>
      <c r="B48" s="8"/>
      <c r="C48" s="8"/>
      <c r="D48" s="8"/>
      <c r="E48" s="8"/>
      <c r="F48" s="8"/>
      <c r="G48" s="8"/>
      <c r="H48" s="8"/>
      <c r="I48" s="8"/>
      <c r="J48" s="8"/>
      <c r="K48" s="8"/>
      <c r="L48" s="8"/>
      <c r="M48" s="8"/>
      <c r="N48" s="8"/>
      <c r="O48" s="8"/>
      <c r="P48" s="8"/>
      <c r="Q48" s="8"/>
      <c r="R48" s="8"/>
      <c r="S48" s="8"/>
      <c r="T48" s="8"/>
      <c r="U48" s="8"/>
      <c r="V48" s="8"/>
      <c r="W48" s="8"/>
    </row>
    <row r="49" spans="1:23">
      <c r="A49" s="8"/>
      <c r="B49" s="8"/>
      <c r="C49" s="8"/>
      <c r="D49" s="8"/>
      <c r="E49" s="8"/>
      <c r="F49" s="8"/>
      <c r="G49" s="8"/>
      <c r="H49" s="8"/>
      <c r="I49" s="8"/>
      <c r="J49" s="8"/>
      <c r="K49" s="8"/>
      <c r="L49" s="8"/>
      <c r="M49" s="8"/>
      <c r="N49" s="8"/>
      <c r="O49" s="8"/>
      <c r="P49" s="8"/>
      <c r="Q49" s="8"/>
      <c r="R49" s="8"/>
      <c r="S49" s="8"/>
      <c r="T49" s="8"/>
      <c r="U49" s="8"/>
      <c r="V49" s="8"/>
      <c r="W49" s="8"/>
    </row>
    <row r="50" spans="1:23">
      <c r="A50" s="8"/>
      <c r="B50" s="8"/>
      <c r="C50" s="8"/>
      <c r="D50" s="8"/>
      <c r="E50" s="8"/>
      <c r="F50" s="8"/>
      <c r="G50" s="8"/>
      <c r="H50" s="8"/>
      <c r="I50" s="8"/>
      <c r="J50" s="8"/>
      <c r="K50" s="8"/>
      <c r="L50" s="8"/>
      <c r="M50" s="8"/>
      <c r="N50" s="8"/>
      <c r="O50" s="8"/>
      <c r="P50" s="8"/>
      <c r="Q50" s="8"/>
      <c r="R50" s="8"/>
      <c r="S50" s="8"/>
      <c r="T50" s="8"/>
      <c r="U50" s="8"/>
      <c r="V50" s="8"/>
      <c r="W50" s="8"/>
    </row>
    <row r="51" spans="1:23">
      <c r="A51" s="8"/>
      <c r="B51" s="8"/>
      <c r="C51" s="8"/>
      <c r="D51" s="8"/>
      <c r="E51" s="8"/>
      <c r="F51" s="8"/>
      <c r="G51" s="8"/>
      <c r="H51" s="8"/>
      <c r="I51" s="8"/>
      <c r="J51" s="8"/>
      <c r="K51" s="8"/>
      <c r="L51" s="8"/>
      <c r="M51" s="8"/>
      <c r="N51" s="8"/>
      <c r="O51" s="8"/>
      <c r="P51" s="8"/>
      <c r="Q51" s="8"/>
      <c r="R51" s="8"/>
      <c r="S51" s="8"/>
      <c r="T51" s="8"/>
      <c r="U51" s="8"/>
      <c r="V51" s="8"/>
      <c r="W51" s="8"/>
    </row>
    <row r="52" spans="1:23">
      <c r="A52" s="8"/>
      <c r="B52" s="8"/>
      <c r="C52" s="8"/>
      <c r="D52" s="8"/>
      <c r="E52" s="8"/>
      <c r="F52" s="8"/>
      <c r="G52" s="8"/>
      <c r="H52" s="8"/>
      <c r="I52" s="8"/>
      <c r="J52" s="8"/>
      <c r="K52" s="8"/>
      <c r="L52" s="8"/>
      <c r="M52" s="8"/>
      <c r="N52" s="8"/>
      <c r="O52" s="8"/>
      <c r="P52" s="8"/>
      <c r="Q52" s="8"/>
      <c r="R52" s="8"/>
      <c r="S52" s="8"/>
      <c r="T52" s="8"/>
      <c r="U52" s="8"/>
      <c r="V52" s="8"/>
      <c r="W52" s="8"/>
    </row>
    <row r="53" spans="1:23">
      <c r="A53" s="8"/>
      <c r="B53" s="8"/>
      <c r="C53" s="8"/>
      <c r="D53" s="8"/>
      <c r="E53" s="8"/>
      <c r="F53" s="8"/>
      <c r="G53" s="8"/>
      <c r="H53" s="8"/>
      <c r="I53" s="8"/>
      <c r="J53" s="8"/>
      <c r="K53" s="8"/>
      <c r="L53" s="8"/>
      <c r="M53" s="8"/>
      <c r="N53" s="8"/>
      <c r="O53" s="8"/>
      <c r="P53" s="8"/>
      <c r="Q53" s="8"/>
      <c r="R53" s="8"/>
      <c r="S53" s="8"/>
      <c r="T53" s="8"/>
      <c r="U53" s="8"/>
      <c r="V53" s="8"/>
      <c r="W53" s="8"/>
    </row>
    <row r="54" spans="1:23">
      <c r="A54" s="8"/>
      <c r="B54" s="8"/>
      <c r="C54" s="8"/>
      <c r="D54" s="8"/>
      <c r="E54" s="8"/>
      <c r="F54" s="8"/>
      <c r="G54" s="8"/>
      <c r="H54" s="8"/>
      <c r="I54" s="8"/>
      <c r="J54" s="8"/>
      <c r="K54" s="8"/>
      <c r="L54" s="8"/>
      <c r="M54" s="8"/>
      <c r="N54" s="8"/>
      <c r="O54" s="8"/>
      <c r="P54" s="8"/>
      <c r="Q54" s="8"/>
      <c r="R54" s="8"/>
      <c r="S54" s="8"/>
      <c r="T54" s="8"/>
      <c r="U54" s="8"/>
      <c r="V54" s="8"/>
      <c r="W54" s="8"/>
    </row>
    <row r="55" spans="1:23">
      <c r="A55" s="8"/>
      <c r="B55" s="8"/>
      <c r="C55" s="8"/>
      <c r="D55" s="8"/>
      <c r="E55" s="8"/>
      <c r="F55" s="8"/>
      <c r="G55" s="8"/>
      <c r="H55" s="8"/>
      <c r="I55" s="8"/>
      <c r="J55" s="8"/>
      <c r="K55" s="8"/>
      <c r="L55" s="8"/>
      <c r="M55" s="8"/>
      <c r="N55" s="8"/>
      <c r="O55" s="8"/>
      <c r="P55" s="8"/>
      <c r="Q55" s="8"/>
      <c r="R55" s="8"/>
      <c r="S55" s="8"/>
      <c r="T55" s="8"/>
      <c r="U55" s="8"/>
      <c r="V55" s="8"/>
      <c r="W55" s="8"/>
    </row>
  </sheetData>
  <mergeCells count="5">
    <mergeCell ref="D5:S5"/>
    <mergeCell ref="E6:J6"/>
    <mergeCell ref="K6:Q6"/>
    <mergeCell ref="R6:S6"/>
    <mergeCell ref="B19:S20"/>
  </mergeCells>
  <pageMargins left="0.70866141732283472" right="0.70866141732283472" top="0.74803149606299213" bottom="0.74803149606299213" header="0.31496062992125984" footer="0.31496062992125984"/>
  <pageSetup paperSize="9" scale="42"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24CD6-13F5-4AEA-A77E-CAE7939B8965}">
  <sheetPr codeName="Sheet61">
    <pageSetUpPr fitToPage="1"/>
  </sheetPr>
  <dimension ref="A1:M55"/>
  <sheetViews>
    <sheetView workbookViewId="0"/>
  </sheetViews>
  <sheetFormatPr defaultColWidth="9.140625" defaultRowHeight="15"/>
  <cols>
    <col min="1" max="1" width="9.140625" style="304"/>
    <col min="2" max="2" width="3" style="304" bestFit="1" customWidth="1"/>
    <col min="3" max="3" width="73.7109375" style="304" customWidth="1"/>
    <col min="4" max="9" width="10.7109375" style="304" customWidth="1"/>
    <col min="10" max="16384" width="9.140625" style="304"/>
  </cols>
  <sheetData>
    <row r="1" spans="2:13">
      <c r="J1" s="8"/>
      <c r="K1" s="8"/>
      <c r="L1" s="8"/>
      <c r="M1" s="8"/>
    </row>
    <row r="2" spans="2:13" ht="21">
      <c r="C2" s="450" t="s">
        <v>805</v>
      </c>
      <c r="J2" s="8"/>
      <c r="K2" s="8"/>
      <c r="L2" s="8"/>
      <c r="M2" s="8"/>
    </row>
    <row r="3" spans="2:13">
      <c r="J3" s="8"/>
      <c r="K3" s="8"/>
      <c r="L3" s="8"/>
      <c r="M3" s="8"/>
    </row>
    <row r="4" spans="2:13">
      <c r="B4" s="78"/>
      <c r="C4" s="79" t="s">
        <v>3</v>
      </c>
      <c r="D4" s="79" t="s">
        <v>4</v>
      </c>
      <c r="E4" s="79" t="s">
        <v>5</v>
      </c>
      <c r="F4" s="79" t="s">
        <v>6</v>
      </c>
      <c r="G4" s="79" t="s">
        <v>7</v>
      </c>
      <c r="H4" s="79" t="s">
        <v>8</v>
      </c>
      <c r="I4" s="79" t="s">
        <v>9</v>
      </c>
      <c r="J4" s="8"/>
      <c r="K4" s="8"/>
      <c r="L4" s="8"/>
      <c r="M4" s="8"/>
    </row>
    <row r="5" spans="2:13" ht="78.75" customHeight="1">
      <c r="B5" s="78"/>
      <c r="C5" s="58" t="s">
        <v>787</v>
      </c>
      <c r="D5" s="58" t="s">
        <v>788</v>
      </c>
      <c r="E5" s="58" t="s">
        <v>1065</v>
      </c>
      <c r="F5" s="58" t="s">
        <v>1066</v>
      </c>
      <c r="G5" s="58" t="s">
        <v>789</v>
      </c>
      <c r="H5" s="58" t="s">
        <v>790</v>
      </c>
      <c r="I5" s="58" t="s">
        <v>791</v>
      </c>
      <c r="J5" s="8"/>
      <c r="K5" s="8"/>
      <c r="L5" s="8"/>
      <c r="M5" s="8"/>
    </row>
    <row r="6" spans="2:13">
      <c r="B6" s="167">
        <v>1</v>
      </c>
      <c r="C6" s="444" t="s">
        <v>792</v>
      </c>
      <c r="D6" s="215" t="s">
        <v>785</v>
      </c>
      <c r="E6" s="215" t="s">
        <v>785</v>
      </c>
      <c r="F6" s="215" t="s">
        <v>785</v>
      </c>
      <c r="G6" s="215" t="s">
        <v>785</v>
      </c>
      <c r="H6" s="215" t="s">
        <v>785</v>
      </c>
      <c r="I6" s="215" t="s">
        <v>785</v>
      </c>
      <c r="J6" s="8"/>
      <c r="K6" s="8"/>
      <c r="L6" s="8"/>
      <c r="M6" s="8"/>
    </row>
    <row r="7" spans="2:13">
      <c r="B7" s="167">
        <v>2</v>
      </c>
      <c r="C7" s="444" t="s">
        <v>793</v>
      </c>
      <c r="D7" s="215" t="s">
        <v>785</v>
      </c>
      <c r="E7" s="215" t="s">
        <v>785</v>
      </c>
      <c r="F7" s="215" t="s">
        <v>785</v>
      </c>
      <c r="G7" s="215" t="s">
        <v>785</v>
      </c>
      <c r="H7" s="215" t="s">
        <v>785</v>
      </c>
      <c r="I7" s="215" t="s">
        <v>785</v>
      </c>
      <c r="J7" s="8"/>
      <c r="K7" s="8"/>
      <c r="L7" s="8"/>
      <c r="M7" s="8"/>
    </row>
    <row r="8" spans="2:13">
      <c r="B8" s="167">
        <v>3</v>
      </c>
      <c r="C8" s="444" t="s">
        <v>794</v>
      </c>
      <c r="D8" s="215" t="s">
        <v>785</v>
      </c>
      <c r="E8" s="215" t="s">
        <v>785</v>
      </c>
      <c r="F8" s="215" t="s">
        <v>785</v>
      </c>
      <c r="G8" s="215" t="s">
        <v>785</v>
      </c>
      <c r="H8" s="215" t="s">
        <v>785</v>
      </c>
      <c r="I8" s="215" t="s">
        <v>785</v>
      </c>
      <c r="J8" s="8"/>
      <c r="K8" s="8"/>
      <c r="L8" s="8"/>
      <c r="M8" s="8"/>
    </row>
    <row r="9" spans="2:13">
      <c r="B9" s="167">
        <v>4</v>
      </c>
      <c r="C9" s="87" t="s">
        <v>795</v>
      </c>
      <c r="D9" s="215" t="s">
        <v>785</v>
      </c>
      <c r="E9" s="215" t="s">
        <v>785</v>
      </c>
      <c r="F9" s="215" t="s">
        <v>785</v>
      </c>
      <c r="G9" s="215" t="s">
        <v>785</v>
      </c>
      <c r="H9" s="215" t="s">
        <v>785</v>
      </c>
      <c r="I9" s="215" t="s">
        <v>785</v>
      </c>
      <c r="J9" s="8"/>
      <c r="K9" s="8"/>
      <c r="L9" s="8"/>
      <c r="M9" s="8"/>
    </row>
    <row r="10" spans="2:13">
      <c r="B10" s="167">
        <v>5</v>
      </c>
      <c r="C10" s="451" t="s">
        <v>796</v>
      </c>
      <c r="D10" s="215" t="s">
        <v>785</v>
      </c>
      <c r="E10" s="215" t="s">
        <v>785</v>
      </c>
      <c r="F10" s="215" t="s">
        <v>785</v>
      </c>
      <c r="G10" s="215" t="s">
        <v>785</v>
      </c>
      <c r="H10" s="215" t="s">
        <v>785</v>
      </c>
      <c r="I10" s="215" t="s">
        <v>785</v>
      </c>
      <c r="J10" s="8"/>
      <c r="K10" s="8"/>
      <c r="L10" s="8"/>
      <c r="M10" s="8"/>
    </row>
    <row r="11" spans="2:13">
      <c r="B11" s="167">
        <v>6</v>
      </c>
      <c r="C11" s="87" t="s">
        <v>797</v>
      </c>
      <c r="D11" s="215" t="s">
        <v>785</v>
      </c>
      <c r="E11" s="215" t="s">
        <v>785</v>
      </c>
      <c r="F11" s="215" t="s">
        <v>785</v>
      </c>
      <c r="G11" s="215" t="s">
        <v>785</v>
      </c>
      <c r="H11" s="215" t="s">
        <v>785</v>
      </c>
      <c r="I11" s="215" t="s">
        <v>785</v>
      </c>
      <c r="J11" s="8"/>
      <c r="K11" s="8"/>
      <c r="L11" s="8"/>
      <c r="M11" s="8"/>
    </row>
    <row r="12" spans="2:13">
      <c r="B12" s="167">
        <v>7</v>
      </c>
      <c r="C12" s="87" t="s">
        <v>798</v>
      </c>
      <c r="D12" s="215" t="s">
        <v>785</v>
      </c>
      <c r="E12" s="215" t="s">
        <v>785</v>
      </c>
      <c r="F12" s="215" t="s">
        <v>785</v>
      </c>
      <c r="G12" s="215" t="s">
        <v>785</v>
      </c>
      <c r="H12" s="215" t="s">
        <v>785</v>
      </c>
      <c r="I12" s="215" t="s">
        <v>785</v>
      </c>
      <c r="J12" s="8"/>
      <c r="K12" s="8"/>
      <c r="L12" s="8"/>
      <c r="M12" s="8"/>
    </row>
    <row r="13" spans="2:13">
      <c r="B13" s="167">
        <v>8</v>
      </c>
      <c r="C13" s="87" t="s">
        <v>799</v>
      </c>
      <c r="D13" s="215" t="s">
        <v>785</v>
      </c>
      <c r="E13" s="215" t="s">
        <v>785</v>
      </c>
      <c r="F13" s="215" t="s">
        <v>785</v>
      </c>
      <c r="G13" s="215" t="s">
        <v>785</v>
      </c>
      <c r="H13" s="215" t="s">
        <v>785</v>
      </c>
      <c r="I13" s="215" t="s">
        <v>785</v>
      </c>
      <c r="J13" s="8"/>
      <c r="K13" s="8"/>
      <c r="L13" s="8"/>
      <c r="M13" s="8"/>
    </row>
    <row r="14" spans="2:13" ht="45">
      <c r="B14" s="167" t="s">
        <v>802</v>
      </c>
      <c r="C14" s="87" t="s">
        <v>800</v>
      </c>
      <c r="D14" s="215" t="s">
        <v>785</v>
      </c>
      <c r="E14" s="452">
        <v>12328</v>
      </c>
      <c r="F14" s="215" t="s">
        <v>929</v>
      </c>
      <c r="G14" s="215">
        <v>2024</v>
      </c>
      <c r="H14" s="453">
        <v>-15.69</v>
      </c>
      <c r="I14" s="453">
        <v>8.33</v>
      </c>
      <c r="J14" s="8"/>
      <c r="K14" s="8"/>
      <c r="L14" s="8"/>
      <c r="M14" s="8"/>
    </row>
    <row r="15" spans="2:13" ht="45">
      <c r="B15" s="137" t="s">
        <v>803</v>
      </c>
      <c r="C15" s="87" t="s">
        <v>801</v>
      </c>
      <c r="D15" s="215" t="s">
        <v>785</v>
      </c>
      <c r="E15" s="452">
        <v>151674</v>
      </c>
      <c r="F15" s="215" t="s">
        <v>930</v>
      </c>
      <c r="G15" s="215">
        <v>2024</v>
      </c>
      <c r="H15" s="453">
        <v>95.05</v>
      </c>
      <c r="I15" s="453">
        <v>2.29</v>
      </c>
      <c r="J15" s="8"/>
      <c r="K15" s="8"/>
      <c r="L15" s="8"/>
      <c r="M15" s="8"/>
    </row>
    <row r="16" spans="2:13">
      <c r="B16" s="454"/>
      <c r="C16" s="78" t="s">
        <v>804</v>
      </c>
      <c r="D16" s="78"/>
      <c r="E16" s="309"/>
      <c r="F16" s="78"/>
      <c r="G16" s="78"/>
      <c r="H16" s="425"/>
      <c r="I16" s="425"/>
      <c r="J16" s="8"/>
      <c r="K16" s="8"/>
      <c r="L16" s="8"/>
      <c r="M16" s="8"/>
    </row>
    <row r="17" spans="1:13" ht="17.25">
      <c r="B17" s="454"/>
      <c r="C17" s="78" t="s">
        <v>1067</v>
      </c>
      <c r="D17" s="78"/>
      <c r="E17" s="309"/>
      <c r="F17" s="78"/>
      <c r="G17" s="78"/>
      <c r="H17" s="425"/>
      <c r="I17" s="425"/>
      <c r="J17" s="8"/>
      <c r="K17" s="8"/>
      <c r="L17" s="8"/>
      <c r="M17" s="8"/>
    </row>
    <row r="18" spans="1:13" ht="47.25">
      <c r="B18" s="454"/>
      <c r="C18" s="455" t="s">
        <v>1068</v>
      </c>
      <c r="D18" s="78"/>
      <c r="E18" s="78"/>
      <c r="F18" s="78"/>
      <c r="G18" s="78"/>
      <c r="H18" s="425"/>
      <c r="I18" s="425"/>
      <c r="J18" s="8"/>
      <c r="K18" s="8"/>
      <c r="L18" s="8"/>
      <c r="M18" s="8"/>
    </row>
    <row r="19" spans="1:13">
      <c r="A19" s="78"/>
      <c r="B19" s="78"/>
      <c r="C19" s="78"/>
      <c r="D19" s="78"/>
      <c r="E19" s="78"/>
      <c r="F19" s="78"/>
      <c r="G19" s="78"/>
      <c r="H19" s="78"/>
      <c r="I19" s="78"/>
      <c r="J19" s="8"/>
      <c r="K19" s="8"/>
      <c r="L19" s="8"/>
      <c r="M19" s="8"/>
    </row>
    <row r="20" spans="1:13">
      <c r="A20" s="78"/>
      <c r="B20" s="78"/>
      <c r="C20" s="706" t="s">
        <v>1092</v>
      </c>
      <c r="D20" s="706"/>
      <c r="E20" s="706"/>
      <c r="F20" s="706"/>
      <c r="G20" s="706"/>
      <c r="H20" s="706"/>
      <c r="I20" s="706"/>
      <c r="J20" s="8"/>
      <c r="K20" s="8"/>
      <c r="L20" s="8"/>
      <c r="M20" s="8"/>
    </row>
    <row r="21" spans="1:13">
      <c r="A21" s="78"/>
      <c r="B21" s="78"/>
      <c r="C21" s="706"/>
      <c r="D21" s="706"/>
      <c r="E21" s="706"/>
      <c r="F21" s="706"/>
      <c r="G21" s="706"/>
      <c r="H21" s="706"/>
      <c r="I21" s="706"/>
      <c r="J21" s="8"/>
      <c r="K21" s="8"/>
      <c r="L21" s="8"/>
      <c r="M21" s="8"/>
    </row>
    <row r="22" spans="1:13">
      <c r="A22" s="78"/>
      <c r="B22" s="78"/>
      <c r="C22" s="706" t="s">
        <v>1093</v>
      </c>
      <c r="D22" s="706"/>
      <c r="E22" s="706"/>
      <c r="F22" s="706"/>
      <c r="G22" s="706"/>
      <c r="H22" s="706"/>
      <c r="I22" s="706"/>
      <c r="J22" s="8"/>
      <c r="K22" s="8"/>
      <c r="L22" s="8"/>
      <c r="M22" s="8"/>
    </row>
    <row r="23" spans="1:13">
      <c r="A23" s="78"/>
      <c r="B23" s="78"/>
      <c r="C23" s="706"/>
      <c r="D23" s="706"/>
      <c r="E23" s="706"/>
      <c r="F23" s="706"/>
      <c r="G23" s="706"/>
      <c r="H23" s="706"/>
      <c r="I23" s="706"/>
      <c r="J23" s="8"/>
      <c r="K23" s="8"/>
      <c r="L23" s="8"/>
      <c r="M23" s="8"/>
    </row>
    <row r="24" spans="1:13">
      <c r="A24" s="78"/>
      <c r="B24" s="78"/>
      <c r="C24" s="78"/>
      <c r="D24" s="78"/>
      <c r="E24" s="78"/>
      <c r="F24" s="78"/>
      <c r="G24" s="78"/>
      <c r="H24" s="78"/>
      <c r="I24" s="78"/>
      <c r="J24" s="8"/>
      <c r="K24" s="8"/>
      <c r="L24" s="8"/>
      <c r="M24" s="8"/>
    </row>
    <row r="25" spans="1:13" ht="75" customHeight="1">
      <c r="A25" s="8"/>
      <c r="B25" s="8"/>
      <c r="C25" s="8"/>
      <c r="D25" s="8"/>
      <c r="E25" s="8"/>
      <c r="F25" s="8"/>
      <c r="G25" s="8"/>
      <c r="H25" s="8"/>
      <c r="I25" s="8"/>
      <c r="J25" s="8"/>
      <c r="K25" s="8"/>
      <c r="L25" s="8"/>
      <c r="M25" s="8"/>
    </row>
    <row r="26" spans="1:13">
      <c r="A26" s="8"/>
      <c r="B26" s="8"/>
      <c r="C26" s="8"/>
      <c r="D26" s="8"/>
      <c r="E26" s="8"/>
      <c r="F26" s="8"/>
      <c r="G26" s="8"/>
      <c r="H26" s="8"/>
      <c r="I26" s="8"/>
      <c r="J26" s="8"/>
      <c r="K26" s="8"/>
      <c r="L26" s="8"/>
      <c r="M26" s="8"/>
    </row>
    <row r="27" spans="1:13">
      <c r="A27" s="8"/>
      <c r="B27" s="8"/>
      <c r="C27" s="8"/>
      <c r="D27" s="8"/>
      <c r="E27" s="8"/>
      <c r="F27" s="8"/>
      <c r="G27" s="8"/>
      <c r="H27" s="8"/>
      <c r="I27" s="8"/>
      <c r="J27" s="8"/>
      <c r="K27" s="8"/>
      <c r="L27" s="8"/>
      <c r="M27" s="8"/>
    </row>
    <row r="28" spans="1:13">
      <c r="A28" s="8"/>
      <c r="B28" s="8"/>
      <c r="C28" s="8"/>
      <c r="D28" s="8"/>
      <c r="E28" s="8"/>
      <c r="F28" s="8"/>
      <c r="G28" s="8"/>
      <c r="H28" s="8"/>
      <c r="I28" s="8"/>
      <c r="J28" s="8"/>
      <c r="K28" s="8"/>
      <c r="L28" s="8"/>
      <c r="M28" s="8"/>
    </row>
    <row r="29" spans="1:13">
      <c r="A29" s="8"/>
      <c r="B29" s="8"/>
      <c r="C29" s="8"/>
      <c r="D29" s="8"/>
      <c r="E29" s="8"/>
      <c r="F29" s="8"/>
      <c r="G29" s="8"/>
      <c r="H29" s="8"/>
      <c r="I29" s="8"/>
      <c r="J29" s="8"/>
      <c r="K29" s="8"/>
      <c r="L29" s="8"/>
      <c r="M29" s="8"/>
    </row>
    <row r="30" spans="1:13">
      <c r="A30" s="8"/>
      <c r="B30" s="8"/>
      <c r="C30" s="8"/>
      <c r="D30" s="8"/>
      <c r="E30" s="8"/>
      <c r="F30" s="8"/>
      <c r="G30" s="8"/>
      <c r="H30" s="8"/>
      <c r="I30" s="8"/>
      <c r="J30" s="8"/>
      <c r="K30" s="8"/>
      <c r="L30" s="8"/>
      <c r="M30" s="8"/>
    </row>
    <row r="31" spans="1:13">
      <c r="A31" s="8"/>
      <c r="B31" s="8"/>
      <c r="C31" s="8"/>
      <c r="D31" s="8"/>
      <c r="E31" s="8"/>
      <c r="F31" s="8"/>
      <c r="G31" s="8"/>
      <c r="H31" s="8"/>
      <c r="I31" s="8"/>
      <c r="J31" s="8"/>
      <c r="K31" s="8"/>
      <c r="L31" s="8"/>
      <c r="M31" s="8"/>
    </row>
    <row r="32" spans="1:13">
      <c r="A32" s="8"/>
      <c r="B32" s="8"/>
      <c r="C32" s="8"/>
      <c r="D32" s="8"/>
      <c r="E32" s="8"/>
      <c r="F32" s="8"/>
      <c r="G32" s="8"/>
      <c r="H32" s="8"/>
      <c r="I32" s="8"/>
      <c r="J32" s="8"/>
      <c r="K32" s="8"/>
      <c r="L32" s="8"/>
      <c r="M32" s="8"/>
    </row>
    <row r="33" spans="1:13">
      <c r="A33" s="8"/>
      <c r="B33" s="8"/>
      <c r="C33" s="8"/>
      <c r="D33" s="8"/>
      <c r="E33" s="8"/>
      <c r="F33" s="8"/>
      <c r="G33" s="8"/>
      <c r="H33" s="8"/>
      <c r="I33" s="8"/>
      <c r="J33" s="8"/>
      <c r="K33" s="8"/>
      <c r="L33" s="8"/>
      <c r="M33" s="8"/>
    </row>
    <row r="34" spans="1:13">
      <c r="A34" s="8"/>
      <c r="B34" s="8"/>
      <c r="C34" s="8"/>
      <c r="D34" s="8"/>
      <c r="E34" s="8"/>
      <c r="F34" s="8"/>
      <c r="G34" s="8"/>
      <c r="H34" s="8"/>
      <c r="I34" s="8"/>
      <c r="J34" s="8"/>
      <c r="K34" s="8"/>
      <c r="L34" s="8"/>
      <c r="M34" s="8"/>
    </row>
    <row r="35" spans="1:13">
      <c r="A35" s="8"/>
      <c r="B35" s="8"/>
      <c r="C35" s="8"/>
      <c r="D35" s="8"/>
      <c r="E35" s="8"/>
      <c r="F35" s="8"/>
      <c r="G35" s="8"/>
      <c r="H35" s="8"/>
      <c r="I35" s="8"/>
      <c r="J35" s="8"/>
      <c r="K35" s="8"/>
      <c r="L35" s="8"/>
      <c r="M35" s="8"/>
    </row>
    <row r="36" spans="1:13">
      <c r="A36" s="8"/>
      <c r="B36" s="8"/>
      <c r="C36" s="8"/>
      <c r="D36" s="8"/>
      <c r="E36" s="8"/>
      <c r="F36" s="8"/>
      <c r="G36" s="8"/>
      <c r="H36" s="8"/>
      <c r="I36" s="8"/>
      <c r="J36" s="8"/>
      <c r="K36" s="8"/>
      <c r="L36" s="8"/>
      <c r="M36" s="8"/>
    </row>
    <row r="37" spans="1:13">
      <c r="A37" s="8"/>
      <c r="B37" s="8"/>
      <c r="C37" s="8"/>
      <c r="D37" s="8"/>
      <c r="E37" s="8"/>
      <c r="F37" s="8"/>
      <c r="G37" s="8"/>
      <c r="H37" s="8"/>
      <c r="I37" s="8"/>
      <c r="J37" s="8"/>
      <c r="K37" s="8"/>
      <c r="L37" s="8"/>
      <c r="M37" s="8"/>
    </row>
    <row r="38" spans="1:13">
      <c r="A38" s="8"/>
      <c r="B38" s="8"/>
      <c r="C38" s="8"/>
      <c r="D38" s="8"/>
      <c r="E38" s="8"/>
      <c r="F38" s="8"/>
      <c r="G38" s="8"/>
      <c r="H38" s="8"/>
      <c r="I38" s="8"/>
      <c r="J38" s="8"/>
      <c r="K38" s="8"/>
      <c r="L38" s="8"/>
      <c r="M38" s="8"/>
    </row>
    <row r="39" spans="1:13">
      <c r="A39" s="8"/>
      <c r="B39" s="8"/>
      <c r="C39" s="8"/>
      <c r="D39" s="8"/>
      <c r="E39" s="8"/>
      <c r="F39" s="8"/>
      <c r="G39" s="8"/>
      <c r="H39" s="8"/>
      <c r="I39" s="8"/>
      <c r="J39" s="8"/>
      <c r="K39" s="8"/>
      <c r="L39" s="8"/>
      <c r="M39" s="8"/>
    </row>
    <row r="40" spans="1:13">
      <c r="A40" s="8"/>
      <c r="B40" s="8"/>
      <c r="C40" s="8"/>
      <c r="D40" s="8"/>
      <c r="E40" s="8"/>
      <c r="F40" s="8"/>
      <c r="G40" s="8"/>
      <c r="H40" s="8"/>
      <c r="I40" s="8"/>
      <c r="J40" s="8"/>
      <c r="K40" s="8"/>
      <c r="L40" s="8"/>
      <c r="M40" s="8"/>
    </row>
    <row r="41" spans="1:13" ht="57" customHeight="1">
      <c r="A41" s="8"/>
      <c r="B41" s="8"/>
      <c r="C41" s="8"/>
      <c r="D41" s="8"/>
      <c r="E41" s="8"/>
      <c r="F41" s="8"/>
      <c r="G41" s="8"/>
      <c r="H41" s="8"/>
      <c r="I41" s="8"/>
      <c r="J41" s="8"/>
      <c r="K41" s="8"/>
      <c r="L41" s="8"/>
      <c r="M41" s="8"/>
    </row>
    <row r="42" spans="1:13">
      <c r="A42" s="8"/>
      <c r="B42" s="8"/>
      <c r="C42" s="8"/>
      <c r="D42" s="8"/>
      <c r="E42" s="8"/>
      <c r="F42" s="8"/>
      <c r="G42" s="8"/>
      <c r="H42" s="8"/>
      <c r="I42" s="8"/>
      <c r="J42" s="8"/>
      <c r="K42" s="8"/>
      <c r="L42" s="8"/>
      <c r="M42" s="8"/>
    </row>
    <row r="43" spans="1:13">
      <c r="A43" s="8"/>
      <c r="B43" s="8"/>
      <c r="C43" s="8"/>
      <c r="D43" s="8"/>
      <c r="E43" s="8"/>
      <c r="F43" s="8"/>
      <c r="G43" s="8"/>
      <c r="H43" s="8"/>
      <c r="I43" s="8"/>
      <c r="J43" s="8"/>
      <c r="K43" s="8"/>
      <c r="L43" s="8"/>
      <c r="M43" s="8"/>
    </row>
    <row r="44" spans="1:13">
      <c r="A44" s="8"/>
      <c r="B44" s="8"/>
      <c r="C44" s="8"/>
      <c r="D44" s="8"/>
      <c r="E44" s="8"/>
      <c r="F44" s="8"/>
      <c r="G44" s="8"/>
      <c r="H44" s="8"/>
      <c r="I44" s="8"/>
      <c r="J44" s="8"/>
      <c r="K44" s="8"/>
      <c r="L44" s="8"/>
      <c r="M44" s="8"/>
    </row>
    <row r="45" spans="1:13">
      <c r="A45" s="8"/>
      <c r="B45" s="8"/>
      <c r="C45" s="8"/>
      <c r="D45" s="8"/>
      <c r="E45" s="8"/>
      <c r="F45" s="8"/>
      <c r="G45" s="8"/>
      <c r="H45" s="8"/>
      <c r="I45" s="8"/>
      <c r="J45" s="8"/>
      <c r="K45" s="8"/>
      <c r="L45" s="8"/>
      <c r="M45" s="8"/>
    </row>
    <row r="46" spans="1:13">
      <c r="A46" s="8"/>
      <c r="B46" s="8"/>
      <c r="C46" s="8"/>
      <c r="D46" s="8"/>
      <c r="E46" s="8"/>
      <c r="F46" s="8"/>
      <c r="G46" s="8"/>
      <c r="H46" s="8"/>
      <c r="I46" s="8"/>
      <c r="J46" s="8"/>
      <c r="K46" s="8"/>
      <c r="L46" s="8"/>
      <c r="M46" s="8"/>
    </row>
    <row r="47" spans="1:13">
      <c r="A47" s="8"/>
      <c r="B47" s="8"/>
      <c r="C47" s="8"/>
      <c r="D47" s="8"/>
      <c r="E47" s="8"/>
      <c r="F47" s="8"/>
      <c r="G47" s="8"/>
      <c r="H47" s="8"/>
      <c r="I47" s="8"/>
      <c r="J47" s="8"/>
      <c r="K47" s="8"/>
      <c r="L47" s="8"/>
      <c r="M47" s="8"/>
    </row>
    <row r="48" spans="1:13">
      <c r="A48" s="8"/>
      <c r="B48" s="8"/>
      <c r="C48" s="8"/>
      <c r="D48" s="8"/>
      <c r="E48" s="8"/>
      <c r="F48" s="8"/>
      <c r="G48" s="8"/>
      <c r="H48" s="8"/>
      <c r="I48" s="8"/>
      <c r="J48" s="8"/>
      <c r="K48" s="8"/>
      <c r="L48" s="8"/>
      <c r="M48" s="8"/>
    </row>
    <row r="49" spans="1:13">
      <c r="A49" s="8"/>
      <c r="B49" s="8"/>
      <c r="C49" s="8"/>
      <c r="D49" s="8"/>
      <c r="E49" s="8"/>
      <c r="F49" s="8"/>
      <c r="G49" s="8"/>
      <c r="H49" s="8"/>
      <c r="I49" s="8"/>
      <c r="J49" s="8"/>
      <c r="K49" s="8"/>
      <c r="L49" s="8"/>
      <c r="M49" s="8"/>
    </row>
    <row r="50" spans="1:13">
      <c r="A50" s="8"/>
      <c r="B50" s="8"/>
      <c r="C50" s="8"/>
      <c r="D50" s="8"/>
      <c r="E50" s="8"/>
      <c r="F50" s="8"/>
      <c r="G50" s="8"/>
      <c r="H50" s="8"/>
      <c r="I50" s="8"/>
      <c r="J50" s="8"/>
      <c r="K50" s="8"/>
      <c r="L50" s="8"/>
      <c r="M50" s="8"/>
    </row>
    <row r="51" spans="1:13">
      <c r="A51" s="8"/>
      <c r="B51" s="8"/>
      <c r="C51" s="8"/>
      <c r="D51" s="8"/>
      <c r="E51" s="8"/>
      <c r="F51" s="8"/>
      <c r="G51" s="8"/>
      <c r="H51" s="8"/>
      <c r="I51" s="8"/>
      <c r="J51" s="8"/>
      <c r="K51" s="8"/>
      <c r="L51" s="8"/>
      <c r="M51" s="8"/>
    </row>
    <row r="52" spans="1:13">
      <c r="A52" s="8"/>
      <c r="B52" s="8"/>
      <c r="C52" s="8"/>
      <c r="D52" s="8"/>
      <c r="E52" s="8"/>
      <c r="F52" s="8"/>
      <c r="G52" s="8"/>
      <c r="H52" s="8"/>
      <c r="I52" s="8"/>
      <c r="J52" s="8"/>
      <c r="K52" s="8"/>
      <c r="L52" s="8"/>
      <c r="M52" s="8"/>
    </row>
    <row r="53" spans="1:13">
      <c r="A53" s="8"/>
      <c r="B53" s="8"/>
      <c r="C53" s="8"/>
      <c r="D53" s="8"/>
      <c r="E53" s="8"/>
      <c r="F53" s="8"/>
      <c r="G53" s="8"/>
      <c r="H53" s="8"/>
      <c r="I53" s="8"/>
      <c r="J53" s="8"/>
      <c r="K53" s="8"/>
      <c r="L53" s="8"/>
      <c r="M53" s="8"/>
    </row>
    <row r="54" spans="1:13">
      <c r="A54" s="8"/>
      <c r="B54" s="8"/>
      <c r="C54" s="8"/>
      <c r="D54" s="8"/>
      <c r="E54" s="8"/>
      <c r="F54" s="8"/>
      <c r="G54" s="8"/>
      <c r="H54" s="8"/>
      <c r="I54" s="8"/>
      <c r="J54" s="8"/>
      <c r="K54" s="8"/>
      <c r="L54" s="8"/>
      <c r="M54" s="8"/>
    </row>
    <row r="55" spans="1:13">
      <c r="A55" s="8"/>
      <c r="B55" s="8"/>
      <c r="C55" s="8"/>
      <c r="D55" s="8"/>
      <c r="E55" s="8"/>
      <c r="F55" s="8"/>
      <c r="G55" s="8"/>
      <c r="H55" s="8"/>
      <c r="I55" s="8"/>
      <c r="J55" s="8"/>
      <c r="K55" s="8"/>
      <c r="L55" s="8"/>
      <c r="M55" s="8"/>
    </row>
  </sheetData>
  <mergeCells count="2">
    <mergeCell ref="C20:I21"/>
    <mergeCell ref="C22:I23"/>
  </mergeCells>
  <pageMargins left="0.70866141732283472" right="0.70866141732283472" top="0.74803149606299213" bottom="0.74803149606299213" header="0.31496062992125984" footer="0.31496062992125984"/>
  <pageSetup paperSize="9" scale="8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DA7EC-5AC5-49E0-B173-5ED88770FB59}">
  <sheetPr codeName="Sheet56">
    <pageSetUpPr fitToPage="1"/>
  </sheetPr>
  <dimension ref="B3:G8"/>
  <sheetViews>
    <sheetView workbookViewId="0"/>
  </sheetViews>
  <sheetFormatPr defaultColWidth="9.140625" defaultRowHeight="15"/>
  <cols>
    <col min="1" max="2" width="9.140625" style="78"/>
    <col min="3" max="3" width="17.28515625" style="78" customWidth="1"/>
    <col min="4" max="4" width="22" style="78" customWidth="1"/>
    <col min="5" max="5" width="15.42578125" style="78" customWidth="1"/>
    <col min="6" max="6" width="17.85546875" style="78" customWidth="1"/>
    <col min="7" max="7" width="25.140625" style="78" customWidth="1"/>
    <col min="8" max="16384" width="9.140625" style="78"/>
  </cols>
  <sheetData>
    <row r="3" spans="2:7" ht="21">
      <c r="B3" s="450" t="s">
        <v>768</v>
      </c>
    </row>
    <row r="4" spans="2:7">
      <c r="B4" s="449"/>
      <c r="C4" s="79" t="s">
        <v>3</v>
      </c>
      <c r="D4" s="79" t="s">
        <v>4</v>
      </c>
      <c r="E4" s="79" t="s">
        <v>5</v>
      </c>
      <c r="F4" s="79" t="s">
        <v>6</v>
      </c>
      <c r="G4" s="79" t="s">
        <v>7</v>
      </c>
    </row>
    <row r="5" spans="2:7" ht="90">
      <c r="B5" s="449"/>
      <c r="C5" s="215" t="s">
        <v>764</v>
      </c>
      <c r="D5" s="215" t="s">
        <v>765</v>
      </c>
      <c r="E5" s="215" t="s">
        <v>679</v>
      </c>
      <c r="F5" s="214" t="s">
        <v>766</v>
      </c>
      <c r="G5" s="214" t="s">
        <v>767</v>
      </c>
    </row>
    <row r="6" spans="2:7">
      <c r="B6" s="79">
        <v>1</v>
      </c>
      <c r="C6" s="79" t="s">
        <v>785</v>
      </c>
      <c r="D6" s="79" t="s">
        <v>785</v>
      </c>
      <c r="E6" s="79" t="s">
        <v>785</v>
      </c>
      <c r="F6" s="79" t="s">
        <v>785</v>
      </c>
      <c r="G6" s="79" t="s">
        <v>785</v>
      </c>
    </row>
    <row r="8" spans="2:7" ht="27" customHeight="1">
      <c r="B8" s="706" t="s">
        <v>1064</v>
      </c>
      <c r="C8" s="706"/>
      <c r="D8" s="706"/>
      <c r="E8" s="706"/>
      <c r="F8" s="706"/>
      <c r="G8" s="706"/>
    </row>
  </sheetData>
  <mergeCells count="1">
    <mergeCell ref="B8:G8"/>
  </mergeCells>
  <pageMargins left="0.70866141732283472" right="0.70866141732283472" top="0.74803149606299213" bottom="0.74803149606299213" header="0.31496062992125984" footer="0.31496062992125984"/>
  <pageSetup paperSize="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03981-7F1A-4A5B-8C75-903FF0EABF57}">
  <sheetPr codeName="Sheet59">
    <pageSetUpPr fitToPage="1"/>
  </sheetPr>
  <dimension ref="A1:U66"/>
  <sheetViews>
    <sheetView workbookViewId="0"/>
  </sheetViews>
  <sheetFormatPr defaultColWidth="9.140625" defaultRowHeight="15"/>
  <cols>
    <col min="1" max="2" width="9.140625" style="304"/>
    <col min="3" max="3" width="61.42578125" style="304" customWidth="1"/>
    <col min="4" max="4" width="9.85546875" style="304" bestFit="1" customWidth="1"/>
    <col min="5" max="6" width="9.28515625" style="304" bestFit="1" customWidth="1"/>
    <col min="7" max="7" width="13.28515625" style="304" customWidth="1"/>
    <col min="8" max="8" width="16" style="304" customWidth="1"/>
    <col min="9" max="9" width="12.28515625" style="304" customWidth="1"/>
    <col min="10" max="10" width="21.5703125" style="304" customWidth="1"/>
    <col min="11" max="11" width="17.140625" style="304" customWidth="1"/>
    <col min="12" max="12" width="18" style="304" customWidth="1"/>
    <col min="13" max="13" width="15.42578125" style="304" customWidth="1"/>
    <col min="14" max="14" width="12.5703125" style="304" customWidth="1"/>
    <col min="15" max="16" width="9.140625" style="304"/>
    <col min="17" max="17" width="13.42578125" style="304" customWidth="1"/>
    <col min="18" max="16384" width="9.140625" style="304"/>
  </cols>
  <sheetData>
    <row r="1" spans="2:21">
      <c r="R1" s="8"/>
      <c r="S1" s="8"/>
      <c r="T1" s="8"/>
      <c r="U1" s="8"/>
    </row>
    <row r="2" spans="2:21">
      <c r="R2" s="8"/>
      <c r="S2" s="8"/>
      <c r="T2" s="8"/>
      <c r="U2" s="8"/>
    </row>
    <row r="3" spans="2:21" ht="21">
      <c r="C3" s="302" t="s">
        <v>781</v>
      </c>
      <c r="R3" s="8"/>
      <c r="S3" s="8"/>
      <c r="T3" s="8"/>
      <c r="U3" s="8"/>
    </row>
    <row r="4" spans="2:21">
      <c r="B4" s="78"/>
      <c r="C4" s="98" t="s">
        <v>3</v>
      </c>
      <c r="D4" s="441" t="s">
        <v>4</v>
      </c>
      <c r="E4" s="441" t="s">
        <v>5</v>
      </c>
      <c r="F4" s="441" t="s">
        <v>6</v>
      </c>
      <c r="G4" s="441" t="s">
        <v>7</v>
      </c>
      <c r="H4" s="441" t="s">
        <v>8</v>
      </c>
      <c r="I4" s="441" t="s">
        <v>9</v>
      </c>
      <c r="J4" s="441" t="s">
        <v>11</v>
      </c>
      <c r="K4" s="441" t="s">
        <v>12</v>
      </c>
      <c r="L4" s="441" t="s">
        <v>13</v>
      </c>
      <c r="M4" s="441" t="s">
        <v>14</v>
      </c>
      <c r="N4" s="439" t="s">
        <v>15</v>
      </c>
      <c r="O4" s="439" t="s">
        <v>47</v>
      </c>
      <c r="P4" s="439" t="s">
        <v>119</v>
      </c>
      <c r="Q4" s="439" t="s">
        <v>769</v>
      </c>
      <c r="R4" s="8"/>
      <c r="S4" s="8"/>
      <c r="T4" s="8"/>
      <c r="U4" s="8"/>
    </row>
    <row r="5" spans="2:21">
      <c r="B5" s="78"/>
      <c r="C5" s="611" t="s">
        <v>770</v>
      </c>
      <c r="D5" s="622" t="s">
        <v>669</v>
      </c>
      <c r="E5" s="707"/>
      <c r="F5" s="707"/>
      <c r="G5" s="707"/>
      <c r="H5" s="707"/>
      <c r="I5" s="707"/>
      <c r="J5" s="707"/>
      <c r="K5" s="707"/>
      <c r="L5" s="707"/>
      <c r="M5" s="707"/>
      <c r="N5" s="707"/>
      <c r="O5" s="707"/>
      <c r="P5" s="707"/>
      <c r="Q5" s="623"/>
      <c r="R5" s="8"/>
      <c r="S5" s="8"/>
      <c r="T5" s="8"/>
      <c r="U5" s="8"/>
    </row>
    <row r="6" spans="2:21">
      <c r="B6" s="78"/>
      <c r="C6" s="612"/>
      <c r="D6" s="442"/>
      <c r="E6" s="615" t="s">
        <v>771</v>
      </c>
      <c r="F6" s="616"/>
      <c r="G6" s="616"/>
      <c r="H6" s="616"/>
      <c r="I6" s="616"/>
      <c r="J6" s="616"/>
      <c r="K6" s="616"/>
      <c r="L6" s="616"/>
      <c r="M6" s="616"/>
      <c r="N6" s="616"/>
      <c r="O6" s="616"/>
      <c r="P6" s="616"/>
      <c r="Q6" s="617"/>
      <c r="R6" s="8"/>
      <c r="S6" s="8"/>
      <c r="T6" s="8"/>
      <c r="U6" s="8"/>
    </row>
    <row r="7" spans="2:21">
      <c r="B7" s="78"/>
      <c r="C7" s="612"/>
      <c r="D7" s="442"/>
      <c r="E7" s="615" t="s">
        <v>772</v>
      </c>
      <c r="F7" s="616"/>
      <c r="G7" s="616"/>
      <c r="H7" s="616"/>
      <c r="I7" s="617"/>
      <c r="J7" s="708" t="s">
        <v>773</v>
      </c>
      <c r="K7" s="708" t="s">
        <v>774</v>
      </c>
      <c r="L7" s="708" t="s">
        <v>775</v>
      </c>
      <c r="M7" s="611" t="s">
        <v>682</v>
      </c>
      <c r="N7" s="611" t="s">
        <v>681</v>
      </c>
      <c r="O7" s="710" t="s">
        <v>122</v>
      </c>
      <c r="P7" s="711"/>
      <c r="Q7" s="712"/>
      <c r="R7" s="8"/>
      <c r="S7" s="8"/>
      <c r="T7" s="8"/>
      <c r="U7" s="8"/>
    </row>
    <row r="8" spans="2:21" ht="60">
      <c r="B8" s="78"/>
      <c r="C8" s="613"/>
      <c r="D8" s="442"/>
      <c r="E8" s="443" t="s">
        <v>673</v>
      </c>
      <c r="F8" s="443" t="s">
        <v>674</v>
      </c>
      <c r="G8" s="443" t="s">
        <v>675</v>
      </c>
      <c r="H8" s="443" t="s">
        <v>676</v>
      </c>
      <c r="I8" s="444" t="s">
        <v>677</v>
      </c>
      <c r="J8" s="709"/>
      <c r="K8" s="709"/>
      <c r="L8" s="709"/>
      <c r="M8" s="613"/>
      <c r="N8" s="613"/>
      <c r="O8" s="445"/>
      <c r="P8" s="19" t="s">
        <v>776</v>
      </c>
      <c r="Q8" s="19" t="s">
        <v>681</v>
      </c>
      <c r="R8" s="8"/>
      <c r="S8" s="8"/>
      <c r="T8" s="8"/>
      <c r="U8" s="8"/>
    </row>
    <row r="9" spans="2:21">
      <c r="B9" s="169">
        <v>1</v>
      </c>
      <c r="C9" s="137" t="s">
        <v>685</v>
      </c>
      <c r="D9" s="446">
        <v>3.3348602899999999</v>
      </c>
      <c r="E9" s="446" t="s">
        <v>785</v>
      </c>
      <c r="F9" s="446" t="s">
        <v>785</v>
      </c>
      <c r="G9" s="446" t="s">
        <v>785</v>
      </c>
      <c r="H9" s="446" t="s">
        <v>785</v>
      </c>
      <c r="I9" s="447" t="s">
        <v>785</v>
      </c>
      <c r="J9" s="446" t="s">
        <v>785</v>
      </c>
      <c r="K9" s="446" t="s">
        <v>785</v>
      </c>
      <c r="L9" s="446" t="s">
        <v>785</v>
      </c>
      <c r="M9" s="446" t="s">
        <v>785</v>
      </c>
      <c r="N9" s="446" t="s">
        <v>785</v>
      </c>
      <c r="O9" s="446" t="s">
        <v>785</v>
      </c>
      <c r="P9" s="446" t="s">
        <v>785</v>
      </c>
      <c r="Q9" s="446" t="s">
        <v>785</v>
      </c>
      <c r="R9" s="8"/>
      <c r="S9" s="8"/>
      <c r="T9" s="8"/>
      <c r="U9" s="8"/>
    </row>
    <row r="10" spans="2:21">
      <c r="B10" s="169">
        <v>2</v>
      </c>
      <c r="C10" s="137" t="s">
        <v>686</v>
      </c>
      <c r="D10" s="446" t="s">
        <v>785</v>
      </c>
      <c r="E10" s="446" t="s">
        <v>785</v>
      </c>
      <c r="F10" s="446" t="s">
        <v>785</v>
      </c>
      <c r="G10" s="446" t="s">
        <v>785</v>
      </c>
      <c r="H10" s="446" t="s">
        <v>785</v>
      </c>
      <c r="I10" s="447" t="s">
        <v>785</v>
      </c>
      <c r="J10" s="446" t="s">
        <v>785</v>
      </c>
      <c r="K10" s="446" t="s">
        <v>785</v>
      </c>
      <c r="L10" s="446" t="s">
        <v>785</v>
      </c>
      <c r="M10" s="446" t="s">
        <v>785</v>
      </c>
      <c r="N10" s="446" t="s">
        <v>785</v>
      </c>
      <c r="O10" s="446" t="s">
        <v>785</v>
      </c>
      <c r="P10" s="446" t="s">
        <v>785</v>
      </c>
      <c r="Q10" s="446" t="s">
        <v>785</v>
      </c>
      <c r="R10" s="8"/>
      <c r="S10" s="8"/>
      <c r="T10" s="8"/>
      <c r="U10" s="8"/>
    </row>
    <row r="11" spans="2:21">
      <c r="B11" s="169">
        <v>3</v>
      </c>
      <c r="C11" s="137" t="s">
        <v>692</v>
      </c>
      <c r="D11" s="446">
        <v>0</v>
      </c>
      <c r="E11" s="446" t="s">
        <v>785</v>
      </c>
      <c r="F11" s="446" t="s">
        <v>785</v>
      </c>
      <c r="G11" s="446" t="s">
        <v>785</v>
      </c>
      <c r="H11" s="446" t="s">
        <v>785</v>
      </c>
      <c r="I11" s="447" t="s">
        <v>785</v>
      </c>
      <c r="J11" s="446" t="s">
        <v>785</v>
      </c>
      <c r="K11" s="446" t="s">
        <v>785</v>
      </c>
      <c r="L11" s="446" t="s">
        <v>785</v>
      </c>
      <c r="M11" s="446" t="s">
        <v>785</v>
      </c>
      <c r="N11" s="446" t="s">
        <v>785</v>
      </c>
      <c r="O11" s="446" t="s">
        <v>785</v>
      </c>
      <c r="P11" s="446" t="s">
        <v>785</v>
      </c>
      <c r="Q11" s="446" t="s">
        <v>785</v>
      </c>
      <c r="R11" s="8"/>
      <c r="S11" s="8"/>
      <c r="T11" s="8"/>
      <c r="U11" s="8"/>
    </row>
    <row r="12" spans="2:21">
      <c r="B12" s="169">
        <v>4</v>
      </c>
      <c r="C12" s="137" t="s">
        <v>716</v>
      </c>
      <c r="D12" s="446">
        <v>41.183370329999995</v>
      </c>
      <c r="E12" s="446" t="s">
        <v>785</v>
      </c>
      <c r="F12" s="446" t="s">
        <v>785</v>
      </c>
      <c r="G12" s="446" t="s">
        <v>785</v>
      </c>
      <c r="H12" s="446" t="s">
        <v>785</v>
      </c>
      <c r="I12" s="447" t="s">
        <v>785</v>
      </c>
      <c r="J12" s="446" t="s">
        <v>785</v>
      </c>
      <c r="K12" s="446" t="s">
        <v>785</v>
      </c>
      <c r="L12" s="446" t="s">
        <v>785</v>
      </c>
      <c r="M12" s="446" t="s">
        <v>785</v>
      </c>
      <c r="N12" s="446" t="s">
        <v>785</v>
      </c>
      <c r="O12" s="446" t="s">
        <v>785</v>
      </c>
      <c r="P12" s="446" t="s">
        <v>785</v>
      </c>
      <c r="Q12" s="446" t="s">
        <v>785</v>
      </c>
      <c r="R12" s="8"/>
      <c r="S12" s="8"/>
      <c r="T12" s="8"/>
      <c r="U12" s="8"/>
    </row>
    <row r="13" spans="2:21">
      <c r="B13" s="169">
        <v>5</v>
      </c>
      <c r="C13" s="137" t="s">
        <v>721</v>
      </c>
      <c r="D13" s="446" t="s">
        <v>785</v>
      </c>
      <c r="E13" s="446" t="s">
        <v>785</v>
      </c>
      <c r="F13" s="446" t="s">
        <v>785</v>
      </c>
      <c r="G13" s="446" t="s">
        <v>785</v>
      </c>
      <c r="H13" s="446" t="s">
        <v>785</v>
      </c>
      <c r="I13" s="447" t="s">
        <v>785</v>
      </c>
      <c r="J13" s="446" t="s">
        <v>785</v>
      </c>
      <c r="K13" s="446" t="s">
        <v>785</v>
      </c>
      <c r="L13" s="446" t="s">
        <v>785</v>
      </c>
      <c r="M13" s="446" t="s">
        <v>785</v>
      </c>
      <c r="N13" s="446" t="s">
        <v>785</v>
      </c>
      <c r="O13" s="446" t="s">
        <v>785</v>
      </c>
      <c r="P13" s="446" t="s">
        <v>785</v>
      </c>
      <c r="Q13" s="446" t="s">
        <v>785</v>
      </c>
      <c r="R13" s="8"/>
      <c r="S13" s="8"/>
      <c r="T13" s="8"/>
      <c r="U13" s="8"/>
    </row>
    <row r="14" spans="2:21">
      <c r="B14" s="169">
        <v>6</v>
      </c>
      <c r="C14" s="137" t="s">
        <v>722</v>
      </c>
      <c r="D14" s="446">
        <v>1329.0610194400001</v>
      </c>
      <c r="E14" s="446" t="s">
        <v>785</v>
      </c>
      <c r="F14" s="446" t="s">
        <v>785</v>
      </c>
      <c r="G14" s="446" t="s">
        <v>785</v>
      </c>
      <c r="H14" s="446" t="s">
        <v>785</v>
      </c>
      <c r="I14" s="447" t="s">
        <v>785</v>
      </c>
      <c r="J14" s="446" t="s">
        <v>785</v>
      </c>
      <c r="K14" s="446" t="s">
        <v>785</v>
      </c>
      <c r="L14" s="446" t="s">
        <v>785</v>
      </c>
      <c r="M14" s="446" t="s">
        <v>785</v>
      </c>
      <c r="N14" s="446" t="s">
        <v>785</v>
      </c>
      <c r="O14" s="446" t="s">
        <v>785</v>
      </c>
      <c r="P14" s="446" t="s">
        <v>785</v>
      </c>
      <c r="Q14" s="446" t="s">
        <v>785</v>
      </c>
      <c r="R14" s="8"/>
      <c r="S14" s="8"/>
      <c r="T14" s="8"/>
      <c r="U14" s="8"/>
    </row>
    <row r="15" spans="2:21">
      <c r="B15" s="169">
        <v>7</v>
      </c>
      <c r="C15" s="137" t="s">
        <v>726</v>
      </c>
      <c r="D15" s="446" t="s">
        <v>785</v>
      </c>
      <c r="E15" s="446" t="s">
        <v>785</v>
      </c>
      <c r="F15" s="446" t="s">
        <v>785</v>
      </c>
      <c r="G15" s="446" t="s">
        <v>785</v>
      </c>
      <c r="H15" s="446" t="s">
        <v>785</v>
      </c>
      <c r="I15" s="447" t="s">
        <v>785</v>
      </c>
      <c r="J15" s="446" t="s">
        <v>785</v>
      </c>
      <c r="K15" s="446" t="s">
        <v>785</v>
      </c>
      <c r="L15" s="446" t="s">
        <v>785</v>
      </c>
      <c r="M15" s="446" t="s">
        <v>785</v>
      </c>
      <c r="N15" s="446" t="s">
        <v>785</v>
      </c>
      <c r="O15" s="446" t="s">
        <v>785</v>
      </c>
      <c r="P15" s="446" t="s">
        <v>785</v>
      </c>
      <c r="Q15" s="446" t="s">
        <v>785</v>
      </c>
      <c r="R15" s="8"/>
      <c r="S15" s="8"/>
      <c r="T15" s="8"/>
      <c r="U15" s="8"/>
    </row>
    <row r="16" spans="2:21">
      <c r="B16" s="169">
        <v>8</v>
      </c>
      <c r="C16" s="137" t="s">
        <v>727</v>
      </c>
      <c r="D16" s="446">
        <v>1809.7162890299999</v>
      </c>
      <c r="E16" s="446" t="s">
        <v>785</v>
      </c>
      <c r="F16" s="446" t="s">
        <v>785</v>
      </c>
      <c r="G16" s="446" t="s">
        <v>785</v>
      </c>
      <c r="H16" s="446" t="s">
        <v>785</v>
      </c>
      <c r="I16" s="447" t="s">
        <v>785</v>
      </c>
      <c r="J16" s="446" t="s">
        <v>785</v>
      </c>
      <c r="K16" s="446" t="s">
        <v>785</v>
      </c>
      <c r="L16" s="446" t="s">
        <v>785</v>
      </c>
      <c r="M16" s="446" t="s">
        <v>785</v>
      </c>
      <c r="N16" s="446" t="s">
        <v>785</v>
      </c>
      <c r="O16" s="446" t="s">
        <v>785</v>
      </c>
      <c r="P16" s="446" t="s">
        <v>785</v>
      </c>
      <c r="Q16" s="446" t="s">
        <v>785</v>
      </c>
      <c r="R16" s="8"/>
      <c r="S16" s="8"/>
      <c r="T16" s="8"/>
      <c r="U16" s="8"/>
    </row>
    <row r="17" spans="1:21">
      <c r="B17" s="169">
        <v>9</v>
      </c>
      <c r="C17" s="137" t="s">
        <v>734</v>
      </c>
      <c r="D17" s="446">
        <v>164012.49890153002</v>
      </c>
      <c r="E17" s="446">
        <f>2364408602.56/1000000</f>
        <v>2364.40860256</v>
      </c>
      <c r="F17" s="446">
        <v>325.03580647000001</v>
      </c>
      <c r="G17" s="446" t="s">
        <v>785</v>
      </c>
      <c r="H17" s="446">
        <f>5517073.71/1000000</f>
        <v>5.51707371</v>
      </c>
      <c r="I17" s="448">
        <v>2.4949236679012867</v>
      </c>
      <c r="J17" s="446">
        <v>1533.04533655</v>
      </c>
      <c r="K17" s="446">
        <v>1446.6848553399998</v>
      </c>
      <c r="L17" s="446">
        <v>284.76870915000006</v>
      </c>
      <c r="M17" s="446">
        <v>161.65312832000004</v>
      </c>
      <c r="N17" s="446" t="s">
        <v>785</v>
      </c>
      <c r="O17" s="446">
        <v>0</v>
      </c>
      <c r="P17" s="446">
        <v>0</v>
      </c>
      <c r="Q17" s="446" t="s">
        <v>785</v>
      </c>
      <c r="R17" s="8"/>
      <c r="S17" s="8"/>
      <c r="T17" s="8"/>
      <c r="U17" s="8"/>
    </row>
    <row r="18" spans="1:21">
      <c r="B18" s="169">
        <v>10</v>
      </c>
      <c r="C18" s="137" t="s">
        <v>777</v>
      </c>
      <c r="D18" s="446">
        <v>522849.65189110785</v>
      </c>
      <c r="E18" s="446">
        <f>2051459751.78/1000000</f>
        <v>2051.4597517799998</v>
      </c>
      <c r="F18" s="446">
        <v>91.775043135653974</v>
      </c>
      <c r="G18" s="446">
        <f>299325101.559543/1000000</f>
        <v>299.32510155954299</v>
      </c>
      <c r="H18" s="446">
        <f>5991648474.12248/1000000</f>
        <v>5991.6484741224804</v>
      </c>
      <c r="I18" s="448">
        <v>25.20778845311515</v>
      </c>
      <c r="J18" s="446">
        <v>3878.013523518166</v>
      </c>
      <c r="K18" s="446">
        <v>5282.130474960466</v>
      </c>
      <c r="L18" s="446">
        <v>725.64120288095501</v>
      </c>
      <c r="M18" s="446">
        <v>479.07134026979202</v>
      </c>
      <c r="N18" s="446">
        <v>19.557828643142997</v>
      </c>
      <c r="O18" s="446">
        <v>-6.9931723612899948</v>
      </c>
      <c r="P18" s="446">
        <v>-1.1396875754150002</v>
      </c>
      <c r="Q18" s="446">
        <v>-5.3762858612849991</v>
      </c>
      <c r="R18" s="8"/>
      <c r="S18" s="8"/>
      <c r="T18" s="8"/>
      <c r="U18" s="8"/>
    </row>
    <row r="19" spans="1:21">
      <c r="B19" s="169">
        <v>11</v>
      </c>
      <c r="C19" s="137" t="s">
        <v>778</v>
      </c>
      <c r="D19" s="446">
        <v>12520.261772579997</v>
      </c>
      <c r="E19" s="446">
        <v>348.90979297000001</v>
      </c>
      <c r="F19" s="446">
        <v>255.163679</v>
      </c>
      <c r="G19" s="446">
        <v>0</v>
      </c>
      <c r="H19" s="446">
        <v>0</v>
      </c>
      <c r="I19" s="448">
        <v>4.1381625952268495</v>
      </c>
      <c r="J19" s="446">
        <v>474.56656900000002</v>
      </c>
      <c r="K19" s="446">
        <v>129.50690297</v>
      </c>
      <c r="L19" s="446" t="s">
        <v>785</v>
      </c>
      <c r="M19" s="446" t="s">
        <v>785</v>
      </c>
      <c r="N19" s="446" t="s">
        <v>785</v>
      </c>
      <c r="O19" s="446" t="s">
        <v>785</v>
      </c>
      <c r="P19" s="446" t="s">
        <v>785</v>
      </c>
      <c r="Q19" s="446" t="s">
        <v>785</v>
      </c>
      <c r="R19" s="8"/>
      <c r="S19" s="8"/>
      <c r="T19" s="8"/>
      <c r="U19" s="8"/>
    </row>
    <row r="20" spans="1:21">
      <c r="B20" s="169">
        <v>12</v>
      </c>
      <c r="C20" s="137" t="s">
        <v>779</v>
      </c>
      <c r="D20" s="446" t="s">
        <v>785</v>
      </c>
      <c r="E20" s="446" t="s">
        <v>785</v>
      </c>
      <c r="F20" s="446" t="s">
        <v>785</v>
      </c>
      <c r="G20" s="446" t="s">
        <v>785</v>
      </c>
      <c r="H20" s="446" t="s">
        <v>785</v>
      </c>
      <c r="I20" s="447" t="s">
        <v>785</v>
      </c>
      <c r="J20" s="446" t="s">
        <v>785</v>
      </c>
      <c r="K20" s="446" t="s">
        <v>785</v>
      </c>
      <c r="L20" s="446" t="s">
        <v>785</v>
      </c>
      <c r="M20" s="446" t="s">
        <v>785</v>
      </c>
      <c r="N20" s="446" t="s">
        <v>785</v>
      </c>
      <c r="O20" s="446" t="s">
        <v>785</v>
      </c>
      <c r="P20" s="446" t="s">
        <v>785</v>
      </c>
      <c r="Q20" s="446" t="s">
        <v>785</v>
      </c>
      <c r="R20" s="8"/>
      <c r="S20" s="8"/>
      <c r="T20" s="8"/>
      <c r="U20" s="8"/>
    </row>
    <row r="21" spans="1:21">
      <c r="B21" s="169">
        <v>13</v>
      </c>
      <c r="C21" s="137" t="s">
        <v>780</v>
      </c>
      <c r="D21" s="446" t="s">
        <v>785</v>
      </c>
      <c r="E21" s="446" t="s">
        <v>785</v>
      </c>
      <c r="F21" s="446" t="s">
        <v>785</v>
      </c>
      <c r="G21" s="446" t="s">
        <v>785</v>
      </c>
      <c r="H21" s="446" t="s">
        <v>785</v>
      </c>
      <c r="I21" s="447" t="s">
        <v>785</v>
      </c>
      <c r="J21" s="446" t="s">
        <v>785</v>
      </c>
      <c r="K21" s="446" t="s">
        <v>785</v>
      </c>
      <c r="L21" s="446" t="s">
        <v>785</v>
      </c>
      <c r="M21" s="446" t="s">
        <v>785</v>
      </c>
      <c r="N21" s="446" t="s">
        <v>785</v>
      </c>
      <c r="O21" s="446" t="s">
        <v>785</v>
      </c>
      <c r="P21" s="446" t="s">
        <v>785</v>
      </c>
      <c r="Q21" s="446" t="s">
        <v>785</v>
      </c>
      <c r="R21" s="8"/>
      <c r="S21" s="8"/>
      <c r="T21" s="8"/>
      <c r="U21" s="8"/>
    </row>
    <row r="22" spans="1:21">
      <c r="A22" s="8"/>
      <c r="B22" s="8"/>
      <c r="C22" s="8"/>
      <c r="D22" s="8"/>
      <c r="E22" s="8"/>
      <c r="F22" s="8"/>
      <c r="G22" s="8"/>
      <c r="H22" s="8"/>
      <c r="I22" s="8"/>
      <c r="J22" s="8"/>
      <c r="K22" s="8"/>
      <c r="L22" s="8"/>
      <c r="M22" s="8"/>
      <c r="N22" s="8"/>
      <c r="O22" s="8"/>
      <c r="P22" s="8"/>
      <c r="Q22" s="8"/>
      <c r="R22" s="8"/>
      <c r="S22" s="8"/>
      <c r="T22" s="8"/>
      <c r="U22" s="8"/>
    </row>
    <row r="23" spans="1:21" ht="15" customHeight="1">
      <c r="A23" s="8"/>
      <c r="B23" s="705" t="s">
        <v>1094</v>
      </c>
      <c r="C23" s="705"/>
      <c r="D23" s="705"/>
      <c r="E23" s="705"/>
      <c r="F23" s="705"/>
      <c r="G23" s="705"/>
      <c r="H23" s="705"/>
      <c r="I23" s="705"/>
      <c r="J23" s="705"/>
      <c r="K23" s="705"/>
      <c r="L23" s="705"/>
      <c r="M23" s="705"/>
      <c r="N23" s="705"/>
      <c r="O23" s="705"/>
      <c r="P23" s="705"/>
      <c r="Q23" s="705"/>
      <c r="R23" s="8"/>
      <c r="S23" s="8"/>
      <c r="T23" s="8"/>
      <c r="U23" s="8"/>
    </row>
    <row r="24" spans="1:21">
      <c r="A24" s="8"/>
      <c r="B24" s="705"/>
      <c r="C24" s="705"/>
      <c r="D24" s="705"/>
      <c r="E24" s="705"/>
      <c r="F24" s="705"/>
      <c r="G24" s="705"/>
      <c r="H24" s="705"/>
      <c r="I24" s="705"/>
      <c r="J24" s="705"/>
      <c r="K24" s="705"/>
      <c r="L24" s="705"/>
      <c r="M24" s="705"/>
      <c r="N24" s="705"/>
      <c r="O24" s="705"/>
      <c r="P24" s="705"/>
      <c r="Q24" s="705"/>
      <c r="R24" s="8"/>
      <c r="S24" s="8"/>
      <c r="T24" s="8"/>
      <c r="U24" s="8"/>
    </row>
    <row r="25" spans="1:21">
      <c r="A25" s="8"/>
      <c r="B25" s="705"/>
      <c r="C25" s="705"/>
      <c r="D25" s="705"/>
      <c r="E25" s="705"/>
      <c r="F25" s="705"/>
      <c r="G25" s="705"/>
      <c r="H25" s="705"/>
      <c r="I25" s="705"/>
      <c r="J25" s="705"/>
      <c r="K25" s="705"/>
      <c r="L25" s="705"/>
      <c r="M25" s="705"/>
      <c r="N25" s="705"/>
      <c r="O25" s="705"/>
      <c r="P25" s="705"/>
      <c r="Q25" s="705"/>
      <c r="R25" s="8"/>
      <c r="S25" s="8"/>
      <c r="T25" s="8"/>
      <c r="U25" s="8"/>
    </row>
    <row r="26" spans="1:21" ht="12.75" customHeight="1">
      <c r="A26" s="8"/>
      <c r="B26" s="705"/>
      <c r="C26" s="705"/>
      <c r="D26" s="705"/>
      <c r="E26" s="705"/>
      <c r="F26" s="705"/>
      <c r="G26" s="705"/>
      <c r="H26" s="705"/>
      <c r="I26" s="705"/>
      <c r="J26" s="705"/>
      <c r="K26" s="705"/>
      <c r="L26" s="705"/>
      <c r="M26" s="705"/>
      <c r="N26" s="705"/>
      <c r="O26" s="705"/>
      <c r="P26" s="705"/>
      <c r="Q26" s="705"/>
      <c r="R26" s="8"/>
      <c r="S26" s="8"/>
      <c r="T26" s="8"/>
      <c r="U26" s="8"/>
    </row>
    <row r="27" spans="1:21" ht="12.75" customHeight="1">
      <c r="A27" s="8"/>
      <c r="B27" s="8"/>
      <c r="C27" s="8"/>
      <c r="D27" s="8"/>
      <c r="E27" s="8"/>
      <c r="F27" s="8"/>
      <c r="G27" s="8"/>
      <c r="H27" s="8"/>
      <c r="I27" s="8"/>
      <c r="J27" s="8"/>
      <c r="K27" s="8"/>
      <c r="L27" s="8"/>
      <c r="M27" s="8"/>
      <c r="N27" s="8"/>
      <c r="O27" s="8"/>
      <c r="P27" s="8"/>
      <c r="Q27" s="8"/>
      <c r="R27" s="8"/>
      <c r="S27" s="8"/>
      <c r="T27" s="8"/>
      <c r="U27" s="8"/>
    </row>
    <row r="28" spans="1:21" ht="12.75" customHeight="1">
      <c r="A28" s="8"/>
      <c r="B28" s="8"/>
      <c r="C28" s="8"/>
      <c r="D28" s="8"/>
      <c r="E28" s="8"/>
      <c r="F28" s="8"/>
      <c r="G28" s="8"/>
      <c r="H28" s="8"/>
      <c r="I28" s="8"/>
      <c r="J28" s="8"/>
      <c r="K28" s="8"/>
      <c r="L28" s="8"/>
      <c r="M28" s="8"/>
      <c r="N28" s="8"/>
      <c r="O28" s="8"/>
      <c r="P28" s="8"/>
      <c r="Q28" s="8"/>
      <c r="R28" s="8"/>
      <c r="S28" s="8"/>
      <c r="T28" s="8"/>
      <c r="U28" s="8"/>
    </row>
    <row r="29" spans="1:21">
      <c r="A29" s="8"/>
      <c r="B29" s="8"/>
      <c r="C29" s="8"/>
      <c r="D29" s="8"/>
      <c r="E29" s="8"/>
      <c r="F29" s="8"/>
      <c r="G29" s="8"/>
      <c r="H29" s="8"/>
      <c r="I29" s="8"/>
      <c r="J29" s="8"/>
      <c r="K29" s="8"/>
      <c r="L29" s="8"/>
      <c r="M29" s="8"/>
      <c r="N29" s="8"/>
      <c r="O29" s="8"/>
      <c r="P29" s="8"/>
      <c r="Q29" s="8"/>
      <c r="R29" s="8"/>
      <c r="S29" s="8"/>
      <c r="T29" s="8"/>
      <c r="U29" s="8"/>
    </row>
    <row r="30" spans="1:21">
      <c r="A30" s="8"/>
      <c r="B30" s="8"/>
      <c r="C30" s="8"/>
      <c r="D30" s="8"/>
      <c r="E30" s="8"/>
      <c r="F30" s="8"/>
      <c r="G30" s="8"/>
      <c r="H30" s="8"/>
      <c r="I30" s="8"/>
      <c r="J30" s="8"/>
      <c r="K30" s="8"/>
      <c r="L30" s="8"/>
      <c r="M30" s="8"/>
      <c r="N30" s="8"/>
      <c r="O30" s="8"/>
      <c r="P30" s="8"/>
      <c r="Q30" s="8"/>
      <c r="R30" s="8"/>
      <c r="S30" s="8"/>
      <c r="T30" s="8"/>
      <c r="U30" s="8"/>
    </row>
    <row r="31" spans="1:21">
      <c r="A31" s="8"/>
      <c r="B31" s="8"/>
      <c r="C31" s="8"/>
      <c r="D31" s="8"/>
      <c r="E31" s="8"/>
      <c r="F31" s="8"/>
      <c r="G31" s="8"/>
      <c r="H31" s="8"/>
      <c r="I31" s="8"/>
      <c r="J31" s="8"/>
      <c r="K31" s="8"/>
      <c r="L31" s="8"/>
      <c r="M31" s="8"/>
      <c r="N31" s="8"/>
      <c r="O31" s="8"/>
      <c r="P31" s="8"/>
      <c r="Q31" s="8"/>
      <c r="R31" s="8"/>
      <c r="S31" s="8"/>
      <c r="T31" s="8"/>
      <c r="U31" s="8"/>
    </row>
    <row r="32" spans="1:21">
      <c r="A32" s="8"/>
      <c r="B32" s="8"/>
      <c r="C32" s="8"/>
      <c r="D32" s="8"/>
      <c r="E32" s="8"/>
      <c r="F32" s="8"/>
      <c r="G32" s="8"/>
      <c r="H32" s="8"/>
      <c r="I32" s="8"/>
      <c r="J32" s="8"/>
      <c r="K32" s="8"/>
      <c r="L32" s="8"/>
      <c r="M32" s="8"/>
      <c r="N32" s="8"/>
      <c r="O32" s="8"/>
      <c r="P32" s="8"/>
      <c r="Q32" s="8"/>
      <c r="R32" s="8"/>
      <c r="S32" s="8"/>
      <c r="T32" s="8"/>
      <c r="U32" s="8"/>
    </row>
    <row r="33" spans="1:21">
      <c r="A33" s="8"/>
      <c r="B33" s="8"/>
      <c r="C33" s="8"/>
      <c r="D33" s="8"/>
      <c r="E33" s="8"/>
      <c r="F33" s="8"/>
      <c r="G33" s="8"/>
      <c r="H33" s="8"/>
      <c r="I33" s="8"/>
      <c r="J33" s="8"/>
      <c r="K33" s="8"/>
      <c r="L33" s="8"/>
      <c r="M33" s="8"/>
      <c r="N33" s="8"/>
      <c r="O33" s="8"/>
      <c r="P33" s="8"/>
      <c r="Q33" s="8"/>
      <c r="R33" s="8"/>
      <c r="S33" s="8"/>
      <c r="T33" s="8"/>
      <c r="U33" s="8"/>
    </row>
    <row r="34" spans="1:21">
      <c r="A34" s="8"/>
      <c r="B34" s="8"/>
      <c r="C34" s="8"/>
      <c r="D34" s="8"/>
      <c r="E34" s="8"/>
      <c r="F34" s="8"/>
      <c r="G34" s="8"/>
      <c r="H34" s="8"/>
      <c r="I34" s="8"/>
      <c r="J34" s="8"/>
      <c r="K34" s="8"/>
      <c r="L34" s="8"/>
      <c r="M34" s="8"/>
      <c r="N34" s="8"/>
      <c r="O34" s="8"/>
      <c r="P34" s="8"/>
      <c r="Q34" s="8"/>
      <c r="R34" s="8"/>
      <c r="S34" s="8"/>
      <c r="T34" s="8"/>
      <c r="U34" s="8"/>
    </row>
    <row r="35" spans="1:21">
      <c r="A35" s="8"/>
      <c r="B35" s="8"/>
      <c r="C35" s="8"/>
      <c r="D35" s="8"/>
      <c r="E35" s="8"/>
      <c r="F35" s="8"/>
      <c r="G35" s="8"/>
      <c r="H35" s="8"/>
      <c r="I35" s="8"/>
      <c r="J35" s="8"/>
      <c r="K35" s="8"/>
      <c r="L35" s="8"/>
      <c r="M35" s="8"/>
      <c r="N35" s="8"/>
      <c r="O35" s="8"/>
      <c r="P35" s="8"/>
      <c r="Q35" s="8"/>
      <c r="R35" s="8"/>
      <c r="S35" s="8"/>
      <c r="T35" s="8"/>
      <c r="U35" s="8"/>
    </row>
    <row r="36" spans="1:21">
      <c r="A36" s="8"/>
      <c r="B36" s="8"/>
      <c r="C36" s="8"/>
      <c r="D36" s="8"/>
      <c r="E36" s="8"/>
      <c r="F36" s="8"/>
      <c r="G36" s="8"/>
      <c r="H36" s="8"/>
      <c r="I36" s="8"/>
      <c r="J36" s="8"/>
      <c r="K36" s="8"/>
      <c r="L36" s="8"/>
      <c r="M36" s="8"/>
      <c r="N36" s="8"/>
      <c r="O36" s="8"/>
      <c r="P36" s="8"/>
      <c r="Q36" s="8"/>
      <c r="R36" s="8"/>
      <c r="S36" s="8"/>
      <c r="T36" s="8"/>
      <c r="U36" s="8"/>
    </row>
    <row r="37" spans="1:21">
      <c r="A37" s="8"/>
      <c r="B37" s="8"/>
      <c r="C37" s="8"/>
      <c r="D37" s="8"/>
      <c r="E37" s="8"/>
      <c r="F37" s="8"/>
      <c r="G37" s="8"/>
      <c r="H37" s="8"/>
      <c r="I37" s="8"/>
      <c r="J37" s="8"/>
      <c r="K37" s="8"/>
      <c r="L37" s="8"/>
      <c r="M37" s="8"/>
      <c r="N37" s="8"/>
      <c r="O37" s="8"/>
      <c r="P37" s="8"/>
      <c r="Q37" s="8"/>
      <c r="R37" s="8"/>
      <c r="S37" s="8"/>
      <c r="T37" s="8"/>
      <c r="U37" s="8"/>
    </row>
    <row r="38" spans="1:21">
      <c r="A38" s="8"/>
      <c r="B38" s="8"/>
      <c r="C38" s="8"/>
      <c r="D38" s="8"/>
      <c r="E38" s="8"/>
      <c r="F38" s="8"/>
      <c r="G38" s="8"/>
      <c r="H38" s="8"/>
      <c r="I38" s="8"/>
      <c r="J38" s="8"/>
      <c r="K38" s="8"/>
      <c r="L38" s="8"/>
      <c r="M38" s="8"/>
      <c r="N38" s="8"/>
      <c r="O38" s="8"/>
      <c r="P38" s="8"/>
      <c r="Q38" s="8"/>
      <c r="R38" s="8"/>
      <c r="S38" s="8"/>
      <c r="T38" s="8"/>
      <c r="U38" s="8"/>
    </row>
    <row r="39" spans="1:21">
      <c r="A39" s="8"/>
      <c r="B39" s="8"/>
      <c r="C39" s="8"/>
      <c r="D39" s="8"/>
      <c r="E39" s="8"/>
      <c r="F39" s="8"/>
      <c r="G39" s="8"/>
      <c r="H39" s="8"/>
      <c r="I39" s="8"/>
      <c r="J39" s="8"/>
      <c r="K39" s="8"/>
      <c r="L39" s="8"/>
      <c r="M39" s="8"/>
      <c r="N39" s="8"/>
      <c r="O39" s="8"/>
      <c r="P39" s="8"/>
      <c r="Q39" s="8"/>
      <c r="R39" s="8"/>
      <c r="S39" s="8"/>
      <c r="T39" s="8"/>
      <c r="U39" s="8"/>
    </row>
    <row r="40" spans="1:21">
      <c r="A40" s="8"/>
      <c r="B40" s="8"/>
      <c r="C40" s="8"/>
      <c r="D40" s="8"/>
      <c r="E40" s="8"/>
      <c r="F40" s="8"/>
      <c r="G40" s="8"/>
      <c r="H40" s="8"/>
      <c r="I40" s="8"/>
      <c r="J40" s="8"/>
      <c r="K40" s="8"/>
      <c r="L40" s="8"/>
      <c r="M40" s="8"/>
      <c r="N40" s="8"/>
      <c r="O40" s="8"/>
      <c r="P40" s="8"/>
      <c r="Q40" s="8"/>
      <c r="R40" s="8"/>
      <c r="S40" s="8"/>
      <c r="T40" s="8"/>
      <c r="U40" s="8"/>
    </row>
    <row r="41" spans="1:21">
      <c r="A41" s="8"/>
      <c r="B41" s="8"/>
      <c r="C41" s="8"/>
      <c r="D41" s="8"/>
      <c r="E41" s="8"/>
      <c r="F41" s="8"/>
      <c r="G41" s="8"/>
      <c r="H41" s="8"/>
      <c r="I41" s="8"/>
      <c r="J41" s="8"/>
      <c r="K41" s="8"/>
      <c r="L41" s="8"/>
      <c r="M41" s="8"/>
      <c r="N41" s="8"/>
      <c r="O41" s="8"/>
      <c r="P41" s="8"/>
      <c r="Q41" s="8"/>
      <c r="R41" s="8"/>
      <c r="S41" s="8"/>
      <c r="T41" s="8"/>
      <c r="U41" s="8"/>
    </row>
    <row r="42" spans="1:21">
      <c r="A42" s="8"/>
      <c r="B42" s="8"/>
      <c r="C42" s="8"/>
      <c r="D42" s="8"/>
      <c r="E42" s="8"/>
      <c r="F42" s="8"/>
      <c r="G42" s="8"/>
      <c r="H42" s="8"/>
      <c r="I42" s="8"/>
      <c r="J42" s="8"/>
      <c r="K42" s="8"/>
      <c r="L42" s="8"/>
      <c r="M42" s="8"/>
      <c r="N42" s="8"/>
      <c r="O42" s="8"/>
      <c r="P42" s="8"/>
      <c r="Q42" s="8"/>
      <c r="R42" s="8"/>
      <c r="S42" s="8"/>
      <c r="T42" s="8"/>
      <c r="U42" s="8"/>
    </row>
    <row r="43" spans="1:21">
      <c r="A43" s="8"/>
      <c r="B43" s="8"/>
      <c r="C43" s="8"/>
      <c r="D43" s="8"/>
      <c r="E43" s="8"/>
      <c r="F43" s="8"/>
      <c r="G43" s="8"/>
      <c r="H43" s="8"/>
      <c r="I43" s="8"/>
      <c r="J43" s="8"/>
      <c r="K43" s="8"/>
      <c r="L43" s="8"/>
      <c r="M43" s="8"/>
      <c r="N43" s="8"/>
      <c r="O43" s="8"/>
      <c r="P43" s="8"/>
      <c r="Q43" s="8"/>
      <c r="R43" s="8"/>
      <c r="S43" s="8"/>
      <c r="T43" s="8"/>
      <c r="U43" s="8"/>
    </row>
    <row r="44" spans="1:21">
      <c r="A44" s="8"/>
      <c r="B44" s="8"/>
      <c r="C44" s="8"/>
      <c r="D44" s="8"/>
      <c r="E44" s="8"/>
      <c r="F44" s="8"/>
      <c r="G44" s="8"/>
      <c r="H44" s="8"/>
      <c r="I44" s="8"/>
      <c r="J44" s="8"/>
      <c r="K44" s="8"/>
      <c r="L44" s="8"/>
      <c r="M44" s="8"/>
      <c r="N44" s="8"/>
      <c r="O44" s="8"/>
      <c r="P44" s="8"/>
      <c r="Q44" s="8"/>
      <c r="R44" s="8"/>
      <c r="S44" s="8"/>
      <c r="T44" s="8"/>
      <c r="U44" s="8"/>
    </row>
    <row r="45" spans="1:21">
      <c r="A45" s="8"/>
      <c r="B45" s="8"/>
      <c r="C45" s="8"/>
      <c r="D45" s="8"/>
      <c r="E45" s="8"/>
      <c r="F45" s="8"/>
      <c r="G45" s="8"/>
      <c r="H45" s="8"/>
      <c r="I45" s="8"/>
      <c r="J45" s="8"/>
      <c r="K45" s="8"/>
      <c r="L45" s="8"/>
      <c r="M45" s="8"/>
      <c r="N45" s="8"/>
      <c r="O45" s="8"/>
      <c r="P45" s="8"/>
      <c r="Q45" s="8"/>
      <c r="R45" s="8"/>
      <c r="S45" s="8"/>
      <c r="T45" s="8"/>
      <c r="U45" s="8"/>
    </row>
    <row r="46" spans="1:21">
      <c r="A46" s="8"/>
      <c r="B46" s="8"/>
      <c r="C46" s="8"/>
      <c r="D46" s="8"/>
      <c r="E46" s="8"/>
      <c r="F46" s="8"/>
      <c r="G46" s="8"/>
      <c r="H46" s="8"/>
      <c r="I46" s="8"/>
      <c r="J46" s="8"/>
      <c r="K46" s="8"/>
      <c r="L46" s="8"/>
      <c r="M46" s="8"/>
      <c r="N46" s="8"/>
      <c r="O46" s="8"/>
      <c r="P46" s="8"/>
      <c r="Q46" s="8"/>
      <c r="R46" s="8"/>
      <c r="S46" s="8"/>
      <c r="T46" s="8"/>
      <c r="U46" s="8"/>
    </row>
    <row r="47" spans="1:21" ht="12.75" customHeight="1">
      <c r="A47" s="8"/>
      <c r="B47" s="8"/>
      <c r="C47" s="8"/>
      <c r="D47" s="8"/>
      <c r="E47" s="8"/>
      <c r="F47" s="8"/>
      <c r="G47" s="8"/>
      <c r="H47" s="8"/>
      <c r="I47" s="8"/>
      <c r="J47" s="8"/>
      <c r="K47" s="8"/>
      <c r="L47" s="8"/>
      <c r="M47" s="8"/>
      <c r="N47" s="8"/>
      <c r="O47" s="8"/>
      <c r="P47" s="8"/>
      <c r="Q47" s="8"/>
      <c r="R47" s="8"/>
      <c r="S47" s="8"/>
      <c r="T47" s="8"/>
      <c r="U47" s="8"/>
    </row>
    <row r="48" spans="1:21" ht="12.75" customHeight="1">
      <c r="A48" s="8"/>
      <c r="B48" s="8"/>
      <c r="C48" s="8"/>
      <c r="D48" s="8"/>
      <c r="E48" s="8"/>
      <c r="F48" s="8"/>
      <c r="G48" s="8"/>
      <c r="H48" s="8"/>
      <c r="I48" s="8"/>
      <c r="J48" s="8"/>
      <c r="K48" s="8"/>
      <c r="L48" s="8"/>
      <c r="M48" s="8"/>
      <c r="N48" s="8"/>
      <c r="O48" s="8"/>
      <c r="P48" s="8"/>
      <c r="Q48" s="8"/>
      <c r="R48" s="8"/>
      <c r="S48" s="8"/>
      <c r="T48" s="8"/>
      <c r="U48" s="8"/>
    </row>
    <row r="49" spans="1:21" ht="12.75" customHeight="1">
      <c r="A49" s="8"/>
      <c r="B49" s="8"/>
      <c r="C49" s="8"/>
      <c r="D49" s="8"/>
      <c r="E49" s="8"/>
      <c r="F49" s="8"/>
      <c r="G49" s="8"/>
      <c r="H49" s="8"/>
      <c r="I49" s="8"/>
      <c r="J49" s="8"/>
      <c r="K49" s="8"/>
      <c r="L49" s="8"/>
      <c r="M49" s="8"/>
      <c r="N49" s="8"/>
      <c r="O49" s="8"/>
      <c r="P49" s="8"/>
      <c r="Q49" s="8"/>
      <c r="R49" s="8"/>
      <c r="S49" s="8"/>
      <c r="T49" s="8"/>
      <c r="U49" s="8"/>
    </row>
    <row r="50" spans="1:21">
      <c r="A50" s="8"/>
      <c r="B50" s="8"/>
      <c r="C50" s="8"/>
      <c r="D50" s="8"/>
      <c r="E50" s="8"/>
      <c r="F50" s="8"/>
      <c r="G50" s="8"/>
      <c r="H50" s="8"/>
      <c r="I50" s="8"/>
      <c r="J50" s="8"/>
      <c r="K50" s="8"/>
      <c r="L50" s="8"/>
      <c r="M50" s="8"/>
      <c r="N50" s="8"/>
      <c r="O50" s="8"/>
      <c r="P50" s="8"/>
      <c r="Q50" s="8"/>
      <c r="R50" s="8"/>
      <c r="S50" s="8"/>
      <c r="T50" s="8"/>
      <c r="U50" s="8"/>
    </row>
    <row r="51" spans="1:21">
      <c r="A51" s="8"/>
      <c r="B51" s="8"/>
      <c r="C51" s="8"/>
      <c r="D51" s="8"/>
      <c r="E51" s="8"/>
      <c r="F51" s="8"/>
      <c r="G51" s="8"/>
      <c r="H51" s="8"/>
      <c r="I51" s="8"/>
      <c r="J51" s="8"/>
      <c r="K51" s="8"/>
      <c r="L51" s="8"/>
      <c r="M51" s="8"/>
      <c r="N51" s="8"/>
      <c r="O51" s="8"/>
      <c r="P51" s="8"/>
      <c r="Q51" s="8"/>
      <c r="R51" s="8"/>
      <c r="S51" s="8"/>
      <c r="T51" s="8"/>
      <c r="U51" s="8"/>
    </row>
    <row r="52" spans="1:21">
      <c r="A52" s="8"/>
      <c r="B52" s="8"/>
      <c r="C52" s="8"/>
      <c r="D52" s="8"/>
      <c r="E52" s="8"/>
      <c r="F52" s="8"/>
      <c r="G52" s="8"/>
      <c r="H52" s="8"/>
      <c r="I52" s="8"/>
      <c r="J52" s="8"/>
      <c r="K52" s="8"/>
      <c r="L52" s="8"/>
      <c r="M52" s="8"/>
      <c r="N52" s="8"/>
      <c r="O52" s="8"/>
      <c r="P52" s="8"/>
      <c r="Q52" s="8"/>
      <c r="R52" s="8"/>
      <c r="S52" s="8"/>
      <c r="T52" s="8"/>
      <c r="U52" s="8"/>
    </row>
    <row r="53" spans="1:21">
      <c r="A53" s="8"/>
      <c r="B53" s="8"/>
      <c r="C53" s="8"/>
      <c r="D53" s="8"/>
      <c r="E53" s="8"/>
      <c r="F53" s="8"/>
      <c r="G53" s="8"/>
      <c r="H53" s="8"/>
      <c r="I53" s="8"/>
      <c r="J53" s="8"/>
      <c r="K53" s="8"/>
      <c r="L53" s="8"/>
      <c r="M53" s="8"/>
      <c r="N53" s="8"/>
      <c r="O53" s="8"/>
      <c r="P53" s="8"/>
      <c r="Q53" s="8"/>
      <c r="R53" s="8"/>
      <c r="S53" s="8"/>
      <c r="T53" s="8"/>
      <c r="U53" s="8"/>
    </row>
    <row r="54" spans="1:21">
      <c r="A54" s="8"/>
      <c r="B54" s="8"/>
      <c r="C54" s="8"/>
      <c r="D54" s="8"/>
      <c r="E54" s="8"/>
      <c r="F54" s="8"/>
      <c r="G54" s="8"/>
      <c r="H54" s="8"/>
      <c r="I54" s="8"/>
      <c r="J54" s="8"/>
      <c r="K54" s="8"/>
      <c r="L54" s="8"/>
      <c r="M54" s="8"/>
      <c r="N54" s="8"/>
      <c r="O54" s="8"/>
      <c r="P54" s="8"/>
      <c r="Q54" s="8"/>
      <c r="R54" s="8"/>
      <c r="S54" s="8"/>
      <c r="T54" s="8"/>
      <c r="U54" s="8"/>
    </row>
    <row r="55" spans="1:21">
      <c r="A55" s="8"/>
      <c r="B55" s="8"/>
      <c r="C55" s="8"/>
      <c r="D55" s="8"/>
      <c r="E55" s="8"/>
      <c r="F55" s="8"/>
      <c r="G55" s="8"/>
      <c r="H55" s="8"/>
      <c r="I55" s="8"/>
      <c r="J55" s="8"/>
      <c r="K55" s="8"/>
      <c r="L55" s="8"/>
      <c r="M55" s="8"/>
      <c r="N55" s="8"/>
      <c r="O55" s="8"/>
      <c r="P55" s="8"/>
      <c r="Q55" s="8"/>
      <c r="R55" s="8"/>
      <c r="S55" s="8"/>
      <c r="T55" s="8"/>
      <c r="U55" s="8"/>
    </row>
    <row r="56" spans="1:21">
      <c r="A56" s="8"/>
      <c r="B56" s="8"/>
      <c r="C56" s="8"/>
      <c r="D56" s="8"/>
      <c r="E56" s="8"/>
      <c r="F56" s="8"/>
      <c r="G56" s="8"/>
      <c r="H56" s="8"/>
      <c r="I56" s="8"/>
      <c r="J56" s="8"/>
      <c r="K56" s="8"/>
      <c r="L56" s="8"/>
      <c r="M56" s="8"/>
      <c r="N56" s="8"/>
      <c r="O56" s="8"/>
      <c r="P56" s="8"/>
      <c r="Q56" s="8"/>
      <c r="R56" s="8"/>
      <c r="S56" s="8"/>
      <c r="T56" s="8"/>
      <c r="U56" s="8"/>
    </row>
    <row r="57" spans="1:21">
      <c r="A57" s="8"/>
      <c r="B57" s="8"/>
      <c r="C57" s="8"/>
      <c r="D57" s="8"/>
      <c r="E57" s="8"/>
      <c r="F57" s="8"/>
      <c r="G57" s="8"/>
      <c r="H57" s="8"/>
      <c r="I57" s="8"/>
      <c r="J57" s="8"/>
      <c r="K57" s="8"/>
      <c r="L57" s="8"/>
      <c r="M57" s="8"/>
      <c r="N57" s="8"/>
      <c r="O57" s="8"/>
      <c r="P57" s="8"/>
      <c r="Q57" s="8"/>
      <c r="R57" s="8"/>
      <c r="S57" s="8"/>
      <c r="T57" s="8"/>
      <c r="U57" s="8"/>
    </row>
    <row r="58" spans="1:21">
      <c r="A58" s="8"/>
      <c r="B58" s="8"/>
      <c r="C58" s="8"/>
      <c r="D58" s="8"/>
      <c r="E58" s="8"/>
      <c r="F58" s="8"/>
      <c r="G58" s="8"/>
      <c r="H58" s="8"/>
      <c r="I58" s="8"/>
      <c r="J58" s="8"/>
      <c r="K58" s="8"/>
      <c r="L58" s="8"/>
      <c r="M58" s="8"/>
      <c r="N58" s="8"/>
      <c r="O58" s="8"/>
      <c r="P58" s="8"/>
      <c r="Q58" s="8"/>
      <c r="R58" s="8"/>
      <c r="S58" s="8"/>
      <c r="T58" s="8"/>
      <c r="U58" s="8"/>
    </row>
    <row r="59" spans="1:21">
      <c r="A59" s="8"/>
      <c r="B59" s="8"/>
      <c r="C59" s="8"/>
      <c r="D59" s="8"/>
      <c r="E59" s="8"/>
      <c r="F59" s="8"/>
      <c r="G59" s="8"/>
      <c r="H59" s="8"/>
      <c r="I59" s="8"/>
      <c r="J59" s="8"/>
      <c r="K59" s="8"/>
      <c r="L59" s="8"/>
      <c r="M59" s="8"/>
      <c r="N59" s="8"/>
      <c r="O59" s="8"/>
      <c r="P59" s="8"/>
      <c r="Q59" s="8"/>
      <c r="R59" s="8"/>
      <c r="S59" s="8"/>
      <c r="T59" s="8"/>
      <c r="U59" s="8"/>
    </row>
    <row r="60" spans="1:21">
      <c r="A60" s="8"/>
      <c r="B60" s="8"/>
      <c r="C60" s="8"/>
      <c r="D60" s="8"/>
      <c r="E60" s="8"/>
      <c r="F60" s="8"/>
      <c r="G60" s="8"/>
      <c r="H60" s="8"/>
      <c r="I60" s="8"/>
      <c r="J60" s="8"/>
      <c r="K60" s="8"/>
      <c r="L60" s="8"/>
      <c r="M60" s="8"/>
      <c r="N60" s="8"/>
      <c r="O60" s="8"/>
      <c r="P60" s="8"/>
      <c r="Q60" s="8"/>
      <c r="R60" s="8"/>
      <c r="S60" s="8"/>
      <c r="T60" s="8"/>
      <c r="U60" s="8"/>
    </row>
    <row r="61" spans="1:21">
      <c r="A61" s="8"/>
      <c r="B61" s="8"/>
      <c r="C61" s="8"/>
      <c r="D61" s="8"/>
      <c r="E61" s="8"/>
      <c r="F61" s="8"/>
      <c r="G61" s="8"/>
      <c r="H61" s="8"/>
      <c r="I61" s="8"/>
      <c r="J61" s="8"/>
      <c r="K61" s="8"/>
      <c r="L61" s="8"/>
      <c r="M61" s="8"/>
      <c r="N61" s="8"/>
      <c r="O61" s="8"/>
      <c r="P61" s="8"/>
      <c r="Q61" s="8"/>
      <c r="R61" s="8"/>
      <c r="S61" s="8"/>
      <c r="T61" s="8"/>
      <c r="U61" s="8"/>
    </row>
    <row r="62" spans="1:21">
      <c r="A62" s="8"/>
      <c r="B62" s="8"/>
      <c r="C62" s="8"/>
      <c r="D62" s="8"/>
      <c r="E62" s="8"/>
      <c r="F62" s="8"/>
      <c r="G62" s="8"/>
      <c r="H62" s="8"/>
      <c r="I62" s="8"/>
      <c r="J62" s="8"/>
      <c r="K62" s="8"/>
      <c r="L62" s="8"/>
      <c r="M62" s="8"/>
      <c r="N62" s="8"/>
      <c r="O62" s="8"/>
      <c r="P62" s="8"/>
      <c r="Q62" s="8"/>
      <c r="R62" s="8"/>
      <c r="S62" s="8"/>
      <c r="T62" s="8"/>
      <c r="U62" s="8"/>
    </row>
    <row r="63" spans="1:21">
      <c r="A63" s="8"/>
      <c r="B63" s="8"/>
      <c r="C63" s="8"/>
      <c r="D63" s="8"/>
      <c r="E63" s="8"/>
      <c r="F63" s="8"/>
      <c r="G63" s="8"/>
      <c r="H63" s="8"/>
      <c r="I63" s="8"/>
      <c r="J63" s="8"/>
      <c r="K63" s="8"/>
      <c r="L63" s="8"/>
      <c r="M63" s="8"/>
      <c r="N63" s="8"/>
      <c r="O63" s="8"/>
      <c r="P63" s="8"/>
      <c r="Q63" s="8"/>
      <c r="R63" s="8"/>
      <c r="S63" s="8"/>
      <c r="T63" s="8"/>
      <c r="U63" s="8"/>
    </row>
    <row r="64" spans="1:21">
      <c r="A64" s="8"/>
      <c r="B64" s="8"/>
      <c r="C64" s="8"/>
      <c r="D64" s="8"/>
      <c r="E64" s="8"/>
      <c r="F64" s="8"/>
      <c r="G64" s="8"/>
      <c r="H64" s="8"/>
      <c r="I64" s="8"/>
      <c r="J64" s="8"/>
      <c r="K64" s="8"/>
      <c r="L64" s="8"/>
      <c r="M64" s="8"/>
      <c r="N64" s="8"/>
      <c r="O64" s="8"/>
      <c r="P64" s="8"/>
      <c r="Q64" s="8"/>
      <c r="R64" s="8"/>
      <c r="S64" s="8"/>
      <c r="T64" s="8"/>
      <c r="U64" s="8"/>
    </row>
    <row r="65" spans="1:21">
      <c r="A65" s="8"/>
      <c r="B65" s="8"/>
      <c r="C65" s="8"/>
      <c r="D65" s="8"/>
      <c r="E65" s="8"/>
      <c r="F65" s="8"/>
      <c r="G65" s="8"/>
      <c r="H65" s="8"/>
      <c r="I65" s="8"/>
      <c r="J65" s="8"/>
      <c r="K65" s="8"/>
      <c r="L65" s="8"/>
      <c r="M65" s="8"/>
      <c r="N65" s="8"/>
      <c r="O65" s="8"/>
      <c r="P65" s="8"/>
      <c r="Q65" s="8"/>
      <c r="R65" s="8"/>
      <c r="S65" s="8"/>
      <c r="T65" s="8"/>
      <c r="U65" s="8"/>
    </row>
    <row r="66" spans="1:21">
      <c r="A66" s="8"/>
      <c r="B66" s="8"/>
      <c r="C66" s="8"/>
      <c r="D66" s="8"/>
      <c r="E66" s="8"/>
      <c r="F66" s="8"/>
      <c r="G66" s="8"/>
      <c r="H66" s="8"/>
      <c r="I66" s="8"/>
      <c r="J66" s="8"/>
      <c r="K66" s="8"/>
      <c r="L66" s="8"/>
      <c r="M66" s="8"/>
      <c r="N66" s="8"/>
      <c r="O66" s="8"/>
      <c r="P66" s="8"/>
      <c r="Q66" s="8"/>
      <c r="R66" s="8"/>
      <c r="S66" s="8"/>
      <c r="T66" s="8"/>
      <c r="U66" s="8"/>
    </row>
  </sheetData>
  <mergeCells count="11">
    <mergeCell ref="B23:Q26"/>
    <mergeCell ref="C5:C8"/>
    <mergeCell ref="D5:Q5"/>
    <mergeCell ref="E6:Q6"/>
    <mergeCell ref="E7:I7"/>
    <mergeCell ref="J7:J8"/>
    <mergeCell ref="K7:K8"/>
    <mergeCell ref="L7:L8"/>
    <mergeCell ref="M7:M8"/>
    <mergeCell ref="N7:N8"/>
    <mergeCell ref="O7:Q7"/>
  </mergeCells>
  <pageMargins left="0.70866141732283472" right="0.70866141732283472" top="0.74803149606299213" bottom="0.74803149606299213" header="0.31496062992125984" footer="0.31496062992125984"/>
  <pageSetup paperSize="9" scale="51"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038B8-DF12-4EE2-8204-A0671A35207B}">
  <sheetPr>
    <pageSetUpPr fitToPage="1"/>
  </sheetPr>
  <dimension ref="B2:E26"/>
  <sheetViews>
    <sheetView showGridLines="0" zoomScaleNormal="100" zoomScalePageLayoutView="110" workbookViewId="0"/>
  </sheetViews>
  <sheetFormatPr defaultColWidth="9.28515625" defaultRowHeight="15"/>
  <cols>
    <col min="1" max="1" width="6.5703125" style="329" customWidth="1"/>
    <col min="2" max="2" width="9.28515625" style="329"/>
    <col min="3" max="3" width="114.42578125" style="328" bestFit="1" customWidth="1"/>
    <col min="4" max="4" width="57.7109375" style="329" customWidth="1"/>
    <col min="5" max="5" width="28" style="330" customWidth="1"/>
    <col min="6" max="16384" width="9.28515625" style="329"/>
  </cols>
  <sheetData>
    <row r="2" spans="2:5" ht="21">
      <c r="B2" s="359" t="s">
        <v>936</v>
      </c>
    </row>
    <row r="3" spans="2:5">
      <c r="B3" s="331" t="s">
        <v>939</v>
      </c>
    </row>
    <row r="4" spans="2:5">
      <c r="D4" s="332"/>
      <c r="E4" s="333"/>
    </row>
    <row r="5" spans="2:5" ht="30">
      <c r="B5" s="334" t="s">
        <v>621</v>
      </c>
      <c r="C5" s="713" t="s">
        <v>622</v>
      </c>
      <c r="D5" s="713"/>
      <c r="E5" s="335"/>
    </row>
    <row r="6" spans="2:5">
      <c r="B6" s="336"/>
      <c r="C6" s="337" t="s">
        <v>940</v>
      </c>
      <c r="D6" s="338"/>
      <c r="E6" s="335"/>
    </row>
    <row r="7" spans="2:5" ht="135">
      <c r="B7" s="339" t="s">
        <v>623</v>
      </c>
      <c r="C7" s="340" t="s">
        <v>941</v>
      </c>
      <c r="D7" s="340" t="s">
        <v>1096</v>
      </c>
      <c r="E7" s="335"/>
    </row>
    <row r="8" spans="2:5" ht="390">
      <c r="B8" s="339" t="s">
        <v>625</v>
      </c>
      <c r="C8" s="340" t="s">
        <v>942</v>
      </c>
      <c r="D8" s="340" t="s">
        <v>1097</v>
      </c>
      <c r="E8" s="335"/>
    </row>
    <row r="9" spans="2:5" ht="135">
      <c r="B9" s="339" t="s">
        <v>627</v>
      </c>
      <c r="C9" s="340" t="s">
        <v>943</v>
      </c>
      <c r="D9" s="340" t="s">
        <v>1098</v>
      </c>
      <c r="E9" s="335"/>
    </row>
    <row r="10" spans="2:5" ht="165">
      <c r="B10" s="339" t="s">
        <v>629</v>
      </c>
      <c r="C10" s="340" t="s">
        <v>944</v>
      </c>
      <c r="D10" s="340" t="s">
        <v>1099</v>
      </c>
      <c r="E10" s="335"/>
    </row>
    <row r="11" spans="2:5">
      <c r="B11" s="341"/>
      <c r="C11" s="337" t="s">
        <v>945</v>
      </c>
      <c r="D11" s="341"/>
      <c r="E11" s="335"/>
    </row>
    <row r="12" spans="2:5" ht="165">
      <c r="B12" s="342" t="s">
        <v>631</v>
      </c>
      <c r="C12" s="340" t="s">
        <v>946</v>
      </c>
      <c r="D12" s="340" t="s">
        <v>1100</v>
      </c>
      <c r="E12" s="343"/>
    </row>
    <row r="13" spans="2:5" ht="195">
      <c r="B13" s="342" t="s">
        <v>633</v>
      </c>
      <c r="C13" s="340" t="s">
        <v>947</v>
      </c>
      <c r="D13" s="340" t="s">
        <v>1101</v>
      </c>
      <c r="E13" s="343"/>
    </row>
    <row r="14" spans="2:5" ht="195">
      <c r="B14" s="339" t="s">
        <v>635</v>
      </c>
      <c r="C14" s="340" t="s">
        <v>948</v>
      </c>
      <c r="D14" s="344" t="s">
        <v>1102</v>
      </c>
      <c r="E14" s="335"/>
    </row>
    <row r="15" spans="2:5" ht="75">
      <c r="B15" s="339" t="s">
        <v>949</v>
      </c>
      <c r="C15" s="340" t="s">
        <v>950</v>
      </c>
      <c r="D15" s="340" t="s">
        <v>1103</v>
      </c>
      <c r="E15" s="343"/>
    </row>
    <row r="16" spans="2:5" ht="135">
      <c r="B16" s="339" t="s">
        <v>951</v>
      </c>
      <c r="C16" s="340" t="s">
        <v>952</v>
      </c>
      <c r="D16" s="340" t="s">
        <v>1104</v>
      </c>
      <c r="E16" s="343"/>
    </row>
    <row r="17" spans="2:5">
      <c r="B17" s="336"/>
      <c r="C17" s="345" t="s">
        <v>953</v>
      </c>
      <c r="D17" s="338"/>
      <c r="E17" s="343"/>
    </row>
    <row r="18" spans="2:5" ht="225">
      <c r="B18" s="339" t="s">
        <v>954</v>
      </c>
      <c r="C18" s="340" t="s">
        <v>955</v>
      </c>
      <c r="D18" s="340" t="s">
        <v>1105</v>
      </c>
      <c r="E18" s="343"/>
    </row>
    <row r="19" spans="2:5" ht="150">
      <c r="B19" s="339" t="s">
        <v>956</v>
      </c>
      <c r="C19" s="340" t="s">
        <v>957</v>
      </c>
      <c r="D19" s="340" t="s">
        <v>1106</v>
      </c>
      <c r="E19" s="343"/>
    </row>
    <row r="20" spans="2:5" ht="153" customHeight="1">
      <c r="B20" s="339" t="s">
        <v>958</v>
      </c>
      <c r="C20" s="340" t="s">
        <v>959</v>
      </c>
      <c r="D20" s="340" t="s">
        <v>1107</v>
      </c>
      <c r="E20" s="335"/>
    </row>
    <row r="21" spans="2:5" ht="240">
      <c r="B21" s="339" t="s">
        <v>960</v>
      </c>
      <c r="C21" s="340" t="s">
        <v>961</v>
      </c>
      <c r="D21" s="340" t="s">
        <v>1108</v>
      </c>
      <c r="E21" s="335"/>
    </row>
    <row r="22" spans="2:5" ht="255">
      <c r="B22" s="339" t="s">
        <v>962</v>
      </c>
      <c r="C22" s="340" t="s">
        <v>963</v>
      </c>
      <c r="D22" s="340" t="s">
        <v>1109</v>
      </c>
      <c r="E22" s="343"/>
    </row>
    <row r="23" spans="2:5" ht="255">
      <c r="B23" s="339" t="s">
        <v>964</v>
      </c>
      <c r="C23" s="340" t="s">
        <v>965</v>
      </c>
      <c r="D23" s="340" t="s">
        <v>1110</v>
      </c>
      <c r="E23" s="343"/>
    </row>
    <row r="24" spans="2:5" ht="165">
      <c r="B24" s="339" t="s">
        <v>966</v>
      </c>
      <c r="C24" s="340" t="s">
        <v>967</v>
      </c>
      <c r="D24" s="340" t="s">
        <v>1111</v>
      </c>
      <c r="E24" s="343"/>
    </row>
    <row r="25" spans="2:5" ht="75">
      <c r="B25" s="339" t="s">
        <v>968</v>
      </c>
      <c r="C25" s="340" t="s">
        <v>969</v>
      </c>
      <c r="D25" s="340" t="s">
        <v>1112</v>
      </c>
      <c r="E25" s="343"/>
    </row>
    <row r="26" spans="2:5" ht="60">
      <c r="B26" s="339" t="s">
        <v>970</v>
      </c>
      <c r="C26" s="340" t="s">
        <v>971</v>
      </c>
      <c r="D26" s="340" t="s">
        <v>1113</v>
      </c>
      <c r="E26" s="343"/>
    </row>
  </sheetData>
  <mergeCells count="1">
    <mergeCell ref="C5:D5"/>
  </mergeCells>
  <pageMargins left="0.70866141732283472" right="0.70866141732283472" top="0.74803149606299213" bottom="0.74803149606299213" header="0.31496062992125984" footer="0.31496062992125984"/>
  <pageSetup paperSize="9" scale="71"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56AD3-2E49-4412-BA20-9429971889E5}">
  <sheetPr>
    <pageSetUpPr fitToPage="1"/>
  </sheetPr>
  <dimension ref="B2:D25"/>
  <sheetViews>
    <sheetView showGridLines="0" zoomScaleNormal="100" zoomScalePageLayoutView="110" workbookViewId="0"/>
  </sheetViews>
  <sheetFormatPr defaultColWidth="9.28515625" defaultRowHeight="15"/>
  <cols>
    <col min="1" max="1" width="6.5703125" style="328" customWidth="1"/>
    <col min="2" max="2" width="9.28515625" style="328"/>
    <col min="3" max="3" width="94.42578125" style="328" customWidth="1"/>
    <col min="4" max="4" width="57.7109375" style="328" customWidth="1"/>
    <col min="5" max="5" width="46.28515625" style="328" customWidth="1"/>
    <col min="6" max="16384" width="9.28515625" style="328"/>
  </cols>
  <sheetData>
    <row r="2" spans="2:4" ht="21">
      <c r="B2" s="359" t="s">
        <v>937</v>
      </c>
    </row>
    <row r="3" spans="2:4">
      <c r="B3" s="346" t="s">
        <v>939</v>
      </c>
    </row>
    <row r="4" spans="2:4">
      <c r="D4" s="347"/>
    </row>
    <row r="5" spans="2:4" ht="30">
      <c r="B5" s="342" t="s">
        <v>621</v>
      </c>
      <c r="C5" s="714" t="s">
        <v>622</v>
      </c>
      <c r="D5" s="714"/>
    </row>
    <row r="6" spans="2:4">
      <c r="B6" s="348"/>
      <c r="C6" s="337" t="s">
        <v>940</v>
      </c>
      <c r="D6" s="349"/>
    </row>
    <row r="7" spans="2:4" ht="225">
      <c r="B7" s="339" t="s">
        <v>623</v>
      </c>
      <c r="C7" s="340" t="s">
        <v>972</v>
      </c>
      <c r="D7" s="340" t="s">
        <v>1114</v>
      </c>
    </row>
    <row r="8" spans="2:4" ht="150">
      <c r="B8" s="339" t="s">
        <v>625</v>
      </c>
      <c r="C8" s="340" t="s">
        <v>973</v>
      </c>
      <c r="D8" s="340" t="s">
        <v>1115</v>
      </c>
    </row>
    <row r="9" spans="2:4" ht="270">
      <c r="B9" s="339" t="s">
        <v>627</v>
      </c>
      <c r="C9" s="340" t="s">
        <v>974</v>
      </c>
      <c r="D9" s="340" t="s">
        <v>1095</v>
      </c>
    </row>
    <row r="10" spans="2:4">
      <c r="B10" s="350"/>
      <c r="C10" s="337" t="s">
        <v>945</v>
      </c>
      <c r="D10" s="350"/>
    </row>
    <row r="11" spans="2:4" ht="314.25" customHeight="1">
      <c r="B11" s="339" t="s">
        <v>629</v>
      </c>
      <c r="C11" s="340" t="s">
        <v>975</v>
      </c>
      <c r="D11" s="715" t="s">
        <v>1116</v>
      </c>
    </row>
    <row r="12" spans="2:4">
      <c r="B12" s="351" t="s">
        <v>951</v>
      </c>
      <c r="C12" s="352" t="s">
        <v>976</v>
      </c>
      <c r="D12" s="716"/>
    </row>
    <row r="13" spans="2:4">
      <c r="B13" s="351" t="s">
        <v>977</v>
      </c>
      <c r="C13" s="352" t="s">
        <v>978</v>
      </c>
      <c r="D13" s="716"/>
    </row>
    <row r="14" spans="2:4">
      <c r="B14" s="351" t="s">
        <v>979</v>
      </c>
      <c r="C14" s="352" t="s">
        <v>980</v>
      </c>
      <c r="D14" s="716"/>
    </row>
    <row r="15" spans="2:4">
      <c r="B15" s="351" t="s">
        <v>981</v>
      </c>
      <c r="C15" s="352" t="s">
        <v>982</v>
      </c>
      <c r="D15" s="717"/>
    </row>
    <row r="16" spans="2:4" ht="195">
      <c r="B16" s="342" t="s">
        <v>631</v>
      </c>
      <c r="C16" s="340" t="s">
        <v>983</v>
      </c>
      <c r="D16" s="340" t="s">
        <v>1102</v>
      </c>
    </row>
    <row r="17" spans="2:4" ht="45">
      <c r="B17" s="342" t="s">
        <v>633</v>
      </c>
      <c r="C17" s="340" t="s">
        <v>984</v>
      </c>
      <c r="D17" s="340" t="s">
        <v>1117</v>
      </c>
    </row>
    <row r="18" spans="2:4" ht="135">
      <c r="B18" s="339" t="s">
        <v>635</v>
      </c>
      <c r="C18" s="340" t="s">
        <v>985</v>
      </c>
      <c r="D18" s="340" t="s">
        <v>1118</v>
      </c>
    </row>
    <row r="19" spans="2:4">
      <c r="B19" s="348"/>
      <c r="C19" s="337" t="s">
        <v>953</v>
      </c>
      <c r="D19" s="349"/>
    </row>
    <row r="20" spans="2:4" ht="120">
      <c r="B20" s="339" t="s">
        <v>949</v>
      </c>
      <c r="C20" s="340" t="s">
        <v>986</v>
      </c>
      <c r="D20" s="340" t="s">
        <v>1119</v>
      </c>
    </row>
    <row r="21" spans="2:4" ht="315">
      <c r="B21" s="339" t="s">
        <v>951</v>
      </c>
      <c r="C21" s="340" t="s">
        <v>987</v>
      </c>
      <c r="D21" s="340" t="s">
        <v>1120</v>
      </c>
    </row>
    <row r="22" spans="2:4" ht="195">
      <c r="B22" s="339" t="s">
        <v>954</v>
      </c>
      <c r="C22" s="340" t="s">
        <v>988</v>
      </c>
      <c r="D22" s="340" t="s">
        <v>1121</v>
      </c>
    </row>
    <row r="23" spans="2:4" ht="150">
      <c r="B23" s="339" t="s">
        <v>956</v>
      </c>
      <c r="C23" s="340" t="s">
        <v>989</v>
      </c>
      <c r="D23" s="340" t="s">
        <v>1122</v>
      </c>
    </row>
    <row r="24" spans="2:4" ht="210">
      <c r="B24" s="339" t="s">
        <v>958</v>
      </c>
      <c r="C24" s="340" t="s">
        <v>990</v>
      </c>
      <c r="D24" s="340" t="s">
        <v>1123</v>
      </c>
    </row>
    <row r="25" spans="2:4" ht="90">
      <c r="B25" s="339" t="s">
        <v>960</v>
      </c>
      <c r="C25" s="340" t="s">
        <v>991</v>
      </c>
      <c r="D25" s="340" t="s">
        <v>1124</v>
      </c>
    </row>
  </sheetData>
  <mergeCells count="2">
    <mergeCell ref="C5:D5"/>
    <mergeCell ref="D11:D15"/>
  </mergeCells>
  <pageMargins left="0.70866141732283472" right="0.70866141732283472" top="0.74803149606299213" bottom="0.74803149606299213" header="0.31496062992125984" footer="0.31496062992125984"/>
  <pageSetup paperSize="9" scale="8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CEB05-68F3-4873-A488-6D57C30EE8A9}">
  <sheetPr>
    <pageSetUpPr fitToPage="1"/>
  </sheetPr>
  <dimension ref="A1:P73"/>
  <sheetViews>
    <sheetView workbookViewId="0">
      <selection activeCell="D25" sqref="D25"/>
    </sheetView>
  </sheetViews>
  <sheetFormatPr defaultColWidth="9.140625" defaultRowHeight="15"/>
  <cols>
    <col min="1" max="1" width="9.140625" style="78" customWidth="1"/>
    <col min="2" max="2" width="8.85546875" style="8" customWidth="1"/>
    <col min="3" max="3" width="31.140625" style="8" customWidth="1"/>
    <col min="4" max="4" width="30.5703125" style="8" customWidth="1"/>
    <col min="5" max="5" width="27.140625" style="8" customWidth="1"/>
    <col min="6" max="6" width="17.85546875" style="8" customWidth="1"/>
    <col min="7" max="8" width="28" style="8" customWidth="1"/>
    <col min="9" max="9" width="30.85546875" style="78" customWidth="1"/>
    <col min="10" max="16" width="9.140625" style="78"/>
    <col min="17" max="16384" width="9.140625" style="8"/>
  </cols>
  <sheetData>
    <row r="1" spans="2:9">
      <c r="B1" s="304"/>
      <c r="C1" s="388"/>
      <c r="D1" s="301"/>
      <c r="E1" s="304"/>
      <c r="F1" s="304"/>
      <c r="G1" s="304"/>
      <c r="H1" s="304"/>
    </row>
    <row r="2" spans="2:9" ht="21">
      <c r="B2" s="302" t="s">
        <v>842</v>
      </c>
      <c r="C2" s="303"/>
      <c r="D2" s="303"/>
      <c r="E2" s="303"/>
      <c r="F2" s="303"/>
      <c r="G2" s="303"/>
      <c r="H2" s="303"/>
    </row>
    <row r="3" spans="2:9">
      <c r="B3" s="304"/>
      <c r="C3" s="304"/>
      <c r="D3" s="304"/>
      <c r="E3" s="304"/>
      <c r="F3" s="304"/>
      <c r="G3" s="304"/>
      <c r="H3" s="304"/>
    </row>
    <row r="4" spans="2:9">
      <c r="B4" s="305"/>
      <c r="C4" s="305"/>
      <c r="D4" s="306" t="s">
        <v>3</v>
      </c>
      <c r="E4" s="306" t="s">
        <v>4</v>
      </c>
      <c r="F4" s="306" t="s">
        <v>5</v>
      </c>
      <c r="G4" s="306" t="s">
        <v>6</v>
      </c>
      <c r="H4" s="110" t="s">
        <v>877</v>
      </c>
    </row>
    <row r="5" spans="2:9" hidden="1">
      <c r="B5" s="305"/>
      <c r="C5" s="560"/>
      <c r="D5" s="561" t="s">
        <v>429</v>
      </c>
      <c r="E5" s="561"/>
      <c r="F5" s="561"/>
      <c r="G5" s="561"/>
      <c r="H5" s="561"/>
    </row>
    <row r="6" spans="2:9">
      <c r="B6" s="560"/>
      <c r="C6" s="560"/>
      <c r="D6" s="562" t="s">
        <v>878</v>
      </c>
      <c r="E6" s="562" t="s">
        <v>879</v>
      </c>
      <c r="F6" s="562" t="s">
        <v>880</v>
      </c>
      <c r="G6" s="562" t="s">
        <v>881</v>
      </c>
      <c r="H6" s="562" t="s">
        <v>882</v>
      </c>
    </row>
    <row r="7" spans="2:9">
      <c r="B7" s="560"/>
      <c r="C7" s="560"/>
      <c r="D7" s="562"/>
      <c r="E7" s="562"/>
      <c r="F7" s="562"/>
      <c r="G7" s="562"/>
      <c r="H7" s="562"/>
    </row>
    <row r="8" spans="2:9">
      <c r="B8" s="560"/>
      <c r="C8" s="560"/>
      <c r="D8" s="562"/>
      <c r="E8" s="562"/>
      <c r="F8" s="562"/>
      <c r="G8" s="562"/>
      <c r="H8" s="562"/>
    </row>
    <row r="9" spans="2:9" ht="30">
      <c r="B9" s="81">
        <v>1</v>
      </c>
      <c r="C9" s="87" t="s">
        <v>883</v>
      </c>
      <c r="D9" s="382">
        <v>42613.194383442198</v>
      </c>
      <c r="E9" s="382">
        <v>9085.4174728734251</v>
      </c>
      <c r="F9" s="382">
        <v>51698.611856315627</v>
      </c>
      <c r="G9" s="382">
        <v>170935.5273514023</v>
      </c>
      <c r="H9" s="382">
        <v>170935.5273514023</v>
      </c>
    </row>
    <row r="10" spans="2:9">
      <c r="B10" s="81">
        <v>2</v>
      </c>
      <c r="C10" s="87" t="s">
        <v>884</v>
      </c>
      <c r="D10" s="382">
        <v>0</v>
      </c>
      <c r="E10" s="382">
        <v>776.54621224351206</v>
      </c>
      <c r="F10" s="382">
        <v>776.54621224351206</v>
      </c>
      <c r="G10" s="382">
        <v>776.54621224351206</v>
      </c>
      <c r="H10" s="382">
        <v>776.54621224351206</v>
      </c>
    </row>
    <row r="11" spans="2:9">
      <c r="B11" s="81">
        <v>3</v>
      </c>
      <c r="C11" s="87" t="s">
        <v>885</v>
      </c>
      <c r="D11" s="382">
        <v>0</v>
      </c>
      <c r="E11" s="382">
        <v>2014.2856455982699</v>
      </c>
      <c r="F11" s="382">
        <v>2014.2856455982699</v>
      </c>
      <c r="G11" s="382">
        <v>2014.2856455982699</v>
      </c>
      <c r="H11" s="382">
        <v>2014.2856455982699</v>
      </c>
    </row>
    <row r="12" spans="2:9" ht="30">
      <c r="B12" s="81">
        <v>4</v>
      </c>
      <c r="C12" s="87" t="s">
        <v>886</v>
      </c>
      <c r="D12" s="382">
        <v>0</v>
      </c>
      <c r="E12" s="382">
        <v>0</v>
      </c>
      <c r="F12" s="382">
        <v>0</v>
      </c>
      <c r="G12" s="382">
        <v>0</v>
      </c>
      <c r="H12" s="382">
        <v>0</v>
      </c>
    </row>
    <row r="13" spans="2:9">
      <c r="B13" s="81">
        <v>5</v>
      </c>
      <c r="C13" s="87" t="s">
        <v>887</v>
      </c>
      <c r="D13" s="382">
        <v>0</v>
      </c>
      <c r="E13" s="382">
        <v>735.15877499999999</v>
      </c>
      <c r="F13" s="382">
        <v>735.15877499999999</v>
      </c>
      <c r="G13" s="382">
        <v>735.15877499999999</v>
      </c>
      <c r="H13" s="382">
        <v>735.15877499999999</v>
      </c>
    </row>
    <row r="14" spans="2:9">
      <c r="B14" s="81">
        <v>6</v>
      </c>
      <c r="C14" s="87" t="s">
        <v>57</v>
      </c>
      <c r="D14" s="382">
        <v>0</v>
      </c>
      <c r="E14" s="382">
        <v>7696.2508639999996</v>
      </c>
      <c r="F14" s="382">
        <v>7696.2508639999996</v>
      </c>
      <c r="G14" s="382">
        <v>7696.2508639999996</v>
      </c>
      <c r="H14" s="382">
        <v>7696.2508639999996</v>
      </c>
    </row>
    <row r="15" spans="2:9" ht="30">
      <c r="B15" s="81">
        <v>7</v>
      </c>
      <c r="C15" s="87" t="s">
        <v>888</v>
      </c>
      <c r="D15" s="382">
        <v>0</v>
      </c>
      <c r="E15" s="382">
        <v>87935.227073843227</v>
      </c>
      <c r="F15" s="382">
        <v>87935.227073843227</v>
      </c>
      <c r="G15" s="382">
        <v>0</v>
      </c>
      <c r="H15" s="382">
        <v>0</v>
      </c>
      <c r="I15" s="722"/>
    </row>
    <row r="16" spans="2:9">
      <c r="B16" s="81">
        <v>8</v>
      </c>
      <c r="C16" s="307" t="s">
        <v>1</v>
      </c>
      <c r="D16" s="382">
        <v>42613.194383442198</v>
      </c>
      <c r="E16" s="382">
        <v>108242.88604355839</v>
      </c>
      <c r="F16" s="382">
        <v>150856.08042700062</v>
      </c>
      <c r="G16" s="382">
        <v>182157.7688482441</v>
      </c>
      <c r="H16" s="382">
        <v>182157.7688482441</v>
      </c>
    </row>
    <row r="17" spans="2:2" s="78" customFormat="1"/>
    <row r="18" spans="2:2" s="78" customFormat="1">
      <c r="B18" s="78" t="s">
        <v>1073</v>
      </c>
    </row>
    <row r="19" spans="2:2" s="78" customFormat="1"/>
    <row r="20" spans="2:2" s="78" customFormat="1"/>
    <row r="21" spans="2:2" s="78" customFormat="1"/>
    <row r="22" spans="2:2" s="78" customFormat="1" ht="15" hidden="1" customHeight="1"/>
    <row r="23" spans="2:2" s="78" customFormat="1" ht="12.75" customHeight="1"/>
    <row r="24" spans="2:2" s="78" customFormat="1" ht="12.75" customHeight="1"/>
    <row r="25" spans="2:2" s="78" customFormat="1" ht="12.75" customHeight="1"/>
    <row r="26" spans="2:2" s="78" customFormat="1"/>
    <row r="27" spans="2:2" s="78" customFormat="1"/>
    <row r="28" spans="2:2" s="78" customFormat="1"/>
    <row r="29" spans="2:2" s="78" customFormat="1"/>
    <row r="30" spans="2:2" s="78" customFormat="1"/>
    <row r="31" spans="2:2" s="78" customFormat="1"/>
    <row r="32" spans="2:2" s="78" customFormat="1"/>
    <row r="33" s="78" customFormat="1"/>
    <row r="34" s="78" customFormat="1"/>
    <row r="35" s="78" customFormat="1"/>
    <row r="36" s="78" customFormat="1"/>
    <row r="37" s="78" customFormat="1"/>
    <row r="38" s="78" customFormat="1" ht="15" hidden="1" customHeight="1"/>
    <row r="39" s="78" customFormat="1" ht="12.75" customHeight="1"/>
    <row r="40" s="78" customFormat="1" ht="12.75" customHeight="1"/>
    <row r="41" s="78" customFormat="1" ht="12.75" customHeight="1"/>
    <row r="42" s="78" customFormat="1"/>
    <row r="43" s="78" customFormat="1"/>
    <row r="44" s="78" customFormat="1"/>
    <row r="45" s="78" customFormat="1"/>
    <row r="46" s="78" customFormat="1"/>
    <row r="47" s="78" customFormat="1"/>
    <row r="48" s="78" customFormat="1"/>
    <row r="49" s="78" customFormat="1"/>
    <row r="50" s="78" customFormat="1"/>
    <row r="51" s="78" customFormat="1"/>
    <row r="52" s="78" customFormat="1"/>
    <row r="53" s="78" customFormat="1"/>
    <row r="54" s="78" customFormat="1"/>
    <row r="55" s="78" customFormat="1"/>
    <row r="56" s="78" customFormat="1"/>
    <row r="57" s="78" customFormat="1"/>
    <row r="58" s="78" customFormat="1"/>
    <row r="59" s="78" customFormat="1"/>
    <row r="60" s="78" customFormat="1"/>
    <row r="61" s="78" customFormat="1"/>
    <row r="62" s="78" customFormat="1"/>
    <row r="63" s="78" customFormat="1"/>
    <row r="64" s="78" customFormat="1"/>
    <row r="65" s="78" customFormat="1"/>
    <row r="66" s="78" customFormat="1"/>
    <row r="67" s="78" customFormat="1"/>
    <row r="68" s="78" customFormat="1"/>
    <row r="69" s="78" customFormat="1"/>
    <row r="70" s="78" customFormat="1"/>
    <row r="71" s="78" customFormat="1"/>
    <row r="72" s="78" customFormat="1"/>
    <row r="73" s="78" customFormat="1"/>
  </sheetData>
  <mergeCells count="8">
    <mergeCell ref="C5:C8"/>
    <mergeCell ref="D5:H5"/>
    <mergeCell ref="B6:B8"/>
    <mergeCell ref="D6:D8"/>
    <mergeCell ref="E6:E8"/>
    <mergeCell ref="F6:F8"/>
    <mergeCell ref="G6:G8"/>
    <mergeCell ref="H6:H8"/>
  </mergeCells>
  <conditionalFormatting sqref="D5:D6">
    <cfRule type="cellIs" dxfId="6" priority="4" stopIfTrue="1" operator="lessThan">
      <formula>0</formula>
    </cfRule>
  </conditionalFormatting>
  <pageMargins left="0.70866141732283472" right="0.70866141732283472" top="0.74803149606299213" bottom="0.74803149606299213" header="0.31496062992125984" footer="0.31496062992125984"/>
  <pageSetup paperSize="9" scale="75"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8ACAF-2D11-49AD-BF6A-D4CC6BBB6AD6}">
  <sheetPr>
    <pageSetUpPr fitToPage="1"/>
  </sheetPr>
  <dimension ref="B2:D23"/>
  <sheetViews>
    <sheetView showGridLines="0" topLeftCell="A10" zoomScaleNormal="100" zoomScalePageLayoutView="110" workbookViewId="0">
      <selection activeCell="C17" sqref="C17"/>
    </sheetView>
  </sheetViews>
  <sheetFormatPr defaultColWidth="9.28515625" defaultRowHeight="15"/>
  <cols>
    <col min="1" max="1" width="6.5703125" style="329" customWidth="1"/>
    <col min="2" max="2" width="9.28515625" style="329"/>
    <col min="3" max="3" width="93" style="329" bestFit="1" customWidth="1"/>
    <col min="4" max="4" width="57.7109375" style="329" customWidth="1"/>
    <col min="5" max="16384" width="9.28515625" style="329"/>
  </cols>
  <sheetData>
    <row r="2" spans="2:4" ht="21">
      <c r="B2" s="359" t="s">
        <v>938</v>
      </c>
    </row>
    <row r="3" spans="2:4" ht="15.75">
      <c r="B3" s="353" t="s">
        <v>939</v>
      </c>
    </row>
    <row r="4" spans="2:4">
      <c r="D4" s="332"/>
    </row>
    <row r="5" spans="2:4" ht="30">
      <c r="B5" s="334" t="s">
        <v>621</v>
      </c>
      <c r="C5" s="713" t="s">
        <v>622</v>
      </c>
      <c r="D5" s="713"/>
    </row>
    <row r="6" spans="2:4">
      <c r="B6" s="341"/>
      <c r="C6" s="354" t="s">
        <v>945</v>
      </c>
      <c r="D6" s="341"/>
    </row>
    <row r="7" spans="2:4" ht="173.25">
      <c r="B7" s="339" t="s">
        <v>623</v>
      </c>
      <c r="C7" s="355" t="s">
        <v>992</v>
      </c>
      <c r="D7" s="356" t="s">
        <v>1125</v>
      </c>
    </row>
    <row r="8" spans="2:4" ht="47.25">
      <c r="B8" s="339" t="s">
        <v>625</v>
      </c>
      <c r="C8" s="355" t="s">
        <v>993</v>
      </c>
      <c r="D8" s="356" t="s">
        <v>1126</v>
      </c>
    </row>
    <row r="9" spans="2:4" ht="157.5" customHeight="1">
      <c r="B9" s="339" t="s">
        <v>627</v>
      </c>
      <c r="C9" s="355" t="s">
        <v>994</v>
      </c>
      <c r="D9" s="718" t="s">
        <v>1128</v>
      </c>
    </row>
    <row r="10" spans="2:4" ht="15.75">
      <c r="B10" s="357" t="s">
        <v>951</v>
      </c>
      <c r="C10" s="358" t="s">
        <v>995</v>
      </c>
      <c r="D10" s="719"/>
    </row>
    <row r="11" spans="2:4" ht="15.75">
      <c r="B11" s="357" t="s">
        <v>977</v>
      </c>
      <c r="C11" s="358" t="s">
        <v>996</v>
      </c>
      <c r="D11" s="719"/>
    </row>
    <row r="12" spans="2:4" ht="15.75">
      <c r="B12" s="357" t="s">
        <v>979</v>
      </c>
      <c r="C12" s="358" t="s">
        <v>997</v>
      </c>
      <c r="D12" s="719"/>
    </row>
    <row r="13" spans="2:4" ht="15.75">
      <c r="B13" s="357" t="s">
        <v>981</v>
      </c>
      <c r="C13" s="358" t="s">
        <v>998</v>
      </c>
      <c r="D13" s="719"/>
    </row>
    <row r="14" spans="2:4" ht="15.75">
      <c r="B14" s="357" t="s">
        <v>999</v>
      </c>
      <c r="C14" s="358" t="s">
        <v>1000</v>
      </c>
      <c r="D14" s="719"/>
    </row>
    <row r="15" spans="2:4" ht="15.75">
      <c r="B15" s="357" t="s">
        <v>1001</v>
      </c>
      <c r="C15" s="358" t="s">
        <v>1002</v>
      </c>
      <c r="D15" s="720"/>
    </row>
    <row r="16" spans="2:4">
      <c r="B16" s="341"/>
      <c r="C16" s="354" t="s">
        <v>953</v>
      </c>
      <c r="D16" s="341"/>
    </row>
    <row r="17" spans="2:4" ht="205.5" customHeight="1">
      <c r="B17" s="334" t="s">
        <v>629</v>
      </c>
      <c r="C17" s="355" t="s">
        <v>1003</v>
      </c>
      <c r="D17" s="718" t="s">
        <v>1127</v>
      </c>
    </row>
    <row r="18" spans="2:4" ht="15.75">
      <c r="B18" s="357" t="s">
        <v>951</v>
      </c>
      <c r="C18" s="358" t="s">
        <v>995</v>
      </c>
      <c r="D18" s="719"/>
    </row>
    <row r="19" spans="2:4" ht="15.75">
      <c r="B19" s="357" t="s">
        <v>977</v>
      </c>
      <c r="C19" s="358" t="s">
        <v>996</v>
      </c>
      <c r="D19" s="719"/>
    </row>
    <row r="20" spans="2:4" ht="15.75">
      <c r="B20" s="357" t="s">
        <v>979</v>
      </c>
      <c r="C20" s="358" t="s">
        <v>997</v>
      </c>
      <c r="D20" s="719"/>
    </row>
    <row r="21" spans="2:4" ht="15.75">
      <c r="B21" s="357" t="s">
        <v>981</v>
      </c>
      <c r="C21" s="358" t="s">
        <v>998</v>
      </c>
      <c r="D21" s="719"/>
    </row>
    <row r="22" spans="2:4" ht="15.75">
      <c r="B22" s="357" t="s">
        <v>999</v>
      </c>
      <c r="C22" s="358" t="s">
        <v>1000</v>
      </c>
      <c r="D22" s="719"/>
    </row>
    <row r="23" spans="2:4" ht="15.75">
      <c r="B23" s="357" t="s">
        <v>1001</v>
      </c>
      <c r="C23" s="358" t="s">
        <v>1002</v>
      </c>
      <c r="D23" s="720"/>
    </row>
  </sheetData>
  <mergeCells count="3">
    <mergeCell ref="C5:D5"/>
    <mergeCell ref="D9:D15"/>
    <mergeCell ref="D17:D23"/>
  </mergeCells>
  <pageMargins left="0.70866141732283472" right="0.70866141732283472" top="0.74803149606299213" bottom="0.74803149606299213" header="0.31496062992125984" footer="0.31496062992125984"/>
  <pageSetup paperSize="9" scale="9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2040-04D8-4919-8D9A-9957C736DF2C}">
  <sheetPr>
    <pageSetUpPr fitToPage="1"/>
  </sheetPr>
  <dimension ref="A1:AH876"/>
  <sheetViews>
    <sheetView topLeftCell="A12" workbookViewId="0">
      <selection activeCell="E45" sqref="E45"/>
    </sheetView>
  </sheetViews>
  <sheetFormatPr defaultColWidth="9.140625" defaultRowHeight="15"/>
  <cols>
    <col min="1" max="1" width="9.140625" style="8"/>
    <col min="2" max="2" width="7.140625" style="8" customWidth="1"/>
    <col min="3" max="3" width="46.42578125" style="8" bestFit="1" customWidth="1"/>
    <col min="4" max="4" width="25.5703125" style="8" customWidth="1"/>
    <col min="5" max="5" width="36.5703125" style="8" customWidth="1"/>
    <col min="6" max="6" width="31" style="8" customWidth="1"/>
    <col min="7" max="8" width="44.5703125" style="8" customWidth="1"/>
    <col min="9" max="9" width="41.5703125" style="78" customWidth="1"/>
    <col min="10" max="29" width="9.140625" style="78"/>
    <col min="30" max="16384" width="9.140625" style="8"/>
  </cols>
  <sheetData>
    <row r="1" spans="1:34" s="78" customFormat="1">
      <c r="AA1" s="8"/>
      <c r="AB1" s="8"/>
      <c r="AC1" s="8"/>
      <c r="AD1" s="8"/>
      <c r="AE1" s="8"/>
      <c r="AF1" s="8"/>
      <c r="AG1" s="8"/>
      <c r="AH1" s="8"/>
    </row>
    <row r="2" spans="1:34" s="78" customFormat="1">
      <c r="C2" s="390"/>
      <c r="D2" s="389"/>
      <c r="AA2" s="8"/>
      <c r="AB2" s="8"/>
      <c r="AC2" s="8"/>
      <c r="AD2" s="8"/>
      <c r="AE2" s="8"/>
      <c r="AF2" s="8"/>
      <c r="AG2" s="8"/>
      <c r="AH2" s="8"/>
    </row>
    <row r="3" spans="1:34" s="78" customFormat="1" ht="21">
      <c r="A3" s="304"/>
      <c r="B3" s="563" t="s">
        <v>889</v>
      </c>
      <c r="C3" s="564"/>
      <c r="D3" s="564"/>
      <c r="E3" s="564"/>
      <c r="F3" s="564"/>
      <c r="G3" s="564"/>
      <c r="H3" s="564"/>
      <c r="AA3" s="8"/>
      <c r="AB3" s="8"/>
      <c r="AC3" s="8"/>
      <c r="AD3" s="8"/>
      <c r="AE3" s="8"/>
      <c r="AF3" s="8"/>
      <c r="AG3" s="8"/>
      <c r="AH3" s="8"/>
    </row>
    <row r="4" spans="1:34" s="78" customFormat="1">
      <c r="A4" s="304"/>
      <c r="D4" s="164"/>
      <c r="F4" s="308"/>
      <c r="G4" s="308"/>
      <c r="H4" s="308"/>
      <c r="AA4" s="8"/>
      <c r="AB4" s="8"/>
      <c r="AC4" s="8"/>
      <c r="AD4" s="8"/>
      <c r="AE4" s="8"/>
      <c r="AF4" s="8"/>
      <c r="AG4" s="8"/>
      <c r="AH4" s="8"/>
    </row>
    <row r="5" spans="1:34">
      <c r="A5" s="304"/>
      <c r="B5" s="309"/>
      <c r="C5" s="309" t="s">
        <v>890</v>
      </c>
      <c r="D5" s="306" t="s">
        <v>3</v>
      </c>
      <c r="E5" s="306" t="s">
        <v>4</v>
      </c>
      <c r="F5" s="306" t="s">
        <v>5</v>
      </c>
      <c r="G5" s="306" t="s">
        <v>6</v>
      </c>
      <c r="H5" s="110" t="s">
        <v>877</v>
      </c>
      <c r="AA5" s="8"/>
      <c r="AB5" s="8"/>
      <c r="AC5" s="8"/>
    </row>
    <row r="6" spans="1:34" ht="15" hidden="1" customHeight="1">
      <c r="A6" s="304"/>
      <c r="B6" s="565"/>
      <c r="C6" s="565" t="s">
        <v>890</v>
      </c>
      <c r="D6" s="561" t="s">
        <v>891</v>
      </c>
      <c r="E6" s="561"/>
      <c r="F6" s="561"/>
      <c r="G6" s="561"/>
      <c r="H6" s="561"/>
      <c r="AA6" s="8"/>
      <c r="AB6" s="8"/>
      <c r="AC6" s="8"/>
    </row>
    <row r="7" spans="1:34" ht="12.75" customHeight="1">
      <c r="A7" s="304"/>
      <c r="B7" s="565"/>
      <c r="C7" s="565"/>
      <c r="D7" s="562" t="s">
        <v>892</v>
      </c>
      <c r="E7" s="562" t="s">
        <v>893</v>
      </c>
      <c r="F7" s="562" t="s">
        <v>894</v>
      </c>
      <c r="G7" s="562" t="s">
        <v>881</v>
      </c>
      <c r="H7" s="562" t="s">
        <v>895</v>
      </c>
      <c r="AA7" s="8"/>
      <c r="AB7" s="8"/>
      <c r="AC7" s="8"/>
    </row>
    <row r="8" spans="1:34">
      <c r="A8" s="304"/>
      <c r="B8" s="565"/>
      <c r="C8" s="565"/>
      <c r="D8" s="562"/>
      <c r="E8" s="562"/>
      <c r="F8" s="562"/>
      <c r="G8" s="562"/>
      <c r="H8" s="562"/>
      <c r="AA8" s="8"/>
      <c r="AB8" s="8"/>
      <c r="AC8" s="8"/>
    </row>
    <row r="9" spans="1:34" ht="29.25" customHeight="1">
      <c r="A9" s="304"/>
      <c r="B9" s="565"/>
      <c r="C9" s="565"/>
      <c r="D9" s="562"/>
      <c r="E9" s="562"/>
      <c r="F9" s="562"/>
      <c r="G9" s="562"/>
      <c r="H9" s="562"/>
      <c r="AA9" s="8"/>
      <c r="AB9" s="8"/>
      <c r="AC9" s="8"/>
    </row>
    <row r="10" spans="1:34">
      <c r="A10" s="304"/>
      <c r="B10" s="310">
        <v>1</v>
      </c>
      <c r="C10" s="311" t="s">
        <v>600</v>
      </c>
      <c r="D10" s="379">
        <v>0</v>
      </c>
      <c r="E10" s="379">
        <v>0</v>
      </c>
      <c r="F10" s="379">
        <v>0</v>
      </c>
      <c r="G10" s="379">
        <v>0</v>
      </c>
      <c r="H10" s="379">
        <v>0</v>
      </c>
      <c r="AA10" s="8"/>
      <c r="AB10" s="8"/>
      <c r="AC10" s="8"/>
    </row>
    <row r="11" spans="1:34">
      <c r="A11" s="304"/>
      <c r="B11" s="310" t="s">
        <v>232</v>
      </c>
      <c r="C11" s="311" t="s">
        <v>896</v>
      </c>
      <c r="D11" s="379">
        <v>0</v>
      </c>
      <c r="E11" s="379">
        <v>0</v>
      </c>
      <c r="F11" s="379">
        <v>0</v>
      </c>
      <c r="G11" s="379">
        <v>0</v>
      </c>
      <c r="H11" s="379">
        <v>0</v>
      </c>
      <c r="AA11" s="8"/>
      <c r="AB11" s="8"/>
      <c r="AC11" s="8"/>
    </row>
    <row r="12" spans="1:34">
      <c r="A12" s="304"/>
      <c r="B12" s="310" t="s">
        <v>234</v>
      </c>
      <c r="C12" s="311" t="s">
        <v>196</v>
      </c>
      <c r="D12" s="379">
        <v>0</v>
      </c>
      <c r="E12" s="379">
        <v>0</v>
      </c>
      <c r="F12" s="379">
        <v>0</v>
      </c>
      <c r="G12" s="379">
        <v>0</v>
      </c>
      <c r="H12" s="379">
        <v>0</v>
      </c>
      <c r="AA12" s="8"/>
      <c r="AB12" s="8"/>
      <c r="AC12" s="8"/>
    </row>
    <row r="13" spans="1:34" ht="30">
      <c r="A13" s="304"/>
      <c r="B13" s="310" t="s">
        <v>897</v>
      </c>
      <c r="C13" s="312" t="s">
        <v>898</v>
      </c>
      <c r="D13" s="379">
        <v>0</v>
      </c>
      <c r="E13" s="379">
        <v>0</v>
      </c>
      <c r="F13" s="379">
        <v>0</v>
      </c>
      <c r="G13" s="379">
        <v>0</v>
      </c>
      <c r="H13" s="379">
        <v>0</v>
      </c>
      <c r="AA13" s="8"/>
      <c r="AB13" s="8"/>
      <c r="AC13" s="8"/>
    </row>
    <row r="14" spans="1:34">
      <c r="A14" s="304"/>
      <c r="B14" s="310" t="s">
        <v>899</v>
      </c>
      <c r="C14" s="312" t="s">
        <v>900</v>
      </c>
      <c r="D14" s="540">
        <v>0</v>
      </c>
      <c r="E14" s="540">
        <v>0</v>
      </c>
      <c r="F14" s="540">
        <v>0</v>
      </c>
      <c r="G14" s="540">
        <v>0</v>
      </c>
      <c r="H14" s="540">
        <v>0</v>
      </c>
      <c r="AA14" s="8"/>
      <c r="AB14" s="8"/>
      <c r="AC14" s="8"/>
    </row>
    <row r="15" spans="1:34">
      <c r="A15" s="304"/>
      <c r="B15" s="135">
        <v>2</v>
      </c>
      <c r="C15" s="169" t="s">
        <v>2</v>
      </c>
      <c r="D15" s="540">
        <v>0</v>
      </c>
      <c r="E15" s="540">
        <v>0</v>
      </c>
      <c r="F15" s="540">
        <v>0.31484812890090003</v>
      </c>
      <c r="G15" s="540">
        <v>0.31484812890090003</v>
      </c>
      <c r="H15" s="540">
        <v>0.31484812890090003</v>
      </c>
      <c r="AA15" s="8"/>
      <c r="AB15" s="8"/>
      <c r="AC15" s="8"/>
    </row>
    <row r="16" spans="1:34">
      <c r="A16" s="304"/>
      <c r="B16" s="135">
        <v>3</v>
      </c>
      <c r="C16" s="169" t="s">
        <v>64</v>
      </c>
      <c r="D16" s="540">
        <v>0</v>
      </c>
      <c r="E16" s="540">
        <v>0</v>
      </c>
      <c r="F16" s="540">
        <v>107.823645</v>
      </c>
      <c r="G16" s="540">
        <v>107.823645</v>
      </c>
      <c r="H16" s="540">
        <v>107.823645</v>
      </c>
      <c r="AA16" s="8"/>
      <c r="AB16" s="8"/>
      <c r="AC16" s="8"/>
    </row>
    <row r="17" spans="1:29">
      <c r="A17" s="304"/>
      <c r="B17" s="135">
        <v>4</v>
      </c>
      <c r="C17" s="169" t="s">
        <v>901</v>
      </c>
      <c r="D17" s="540">
        <v>0</v>
      </c>
      <c r="E17" s="540">
        <v>0</v>
      </c>
      <c r="F17" s="540">
        <v>0</v>
      </c>
      <c r="G17" s="540">
        <v>0</v>
      </c>
      <c r="H17" s="540">
        <v>0</v>
      </c>
      <c r="AA17" s="8"/>
      <c r="AB17" s="8"/>
      <c r="AC17" s="8"/>
    </row>
    <row r="18" spans="1:29">
      <c r="A18" s="304"/>
      <c r="B18" s="135">
        <v>5</v>
      </c>
      <c r="C18" s="169" t="s">
        <v>61</v>
      </c>
      <c r="D18" s="540">
        <f>33080667674.5676/1000000</f>
        <v>33080.667674567601</v>
      </c>
      <c r="E18" s="540">
        <v>51589.902300286754</v>
      </c>
      <c r="F18" s="540">
        <v>33080.66767456755</v>
      </c>
      <c r="G18" s="540">
        <v>51589.902300286754</v>
      </c>
      <c r="H18" s="540">
        <v>51589.902300286754</v>
      </c>
      <c r="AA18" s="8"/>
      <c r="AB18" s="8"/>
      <c r="AC18" s="8"/>
    </row>
    <row r="19" spans="1:29">
      <c r="A19" s="304"/>
      <c r="B19" s="135" t="s">
        <v>902</v>
      </c>
      <c r="C19" s="169" t="s">
        <v>903</v>
      </c>
      <c r="D19" s="540">
        <f>33080667674.5676/1000000</f>
        <v>33080.667674567601</v>
      </c>
      <c r="E19" s="540">
        <v>51589.902300286754</v>
      </c>
      <c r="F19" s="540">
        <v>33080.66767456755</v>
      </c>
      <c r="G19" s="540">
        <v>51589.902300286754</v>
      </c>
      <c r="H19" s="540">
        <v>51589.902300286754</v>
      </c>
      <c r="AA19" s="8"/>
      <c r="AB19" s="8"/>
      <c r="AC19" s="8"/>
    </row>
    <row r="20" spans="1:29">
      <c r="A20" s="304"/>
      <c r="B20" s="135" t="s">
        <v>904</v>
      </c>
      <c r="C20" s="169" t="s">
        <v>905</v>
      </c>
      <c r="D20" s="540">
        <v>0</v>
      </c>
      <c r="E20" s="540">
        <v>0</v>
      </c>
      <c r="F20" s="540">
        <v>0</v>
      </c>
      <c r="G20" s="540">
        <v>0</v>
      </c>
      <c r="H20" s="540">
        <v>0</v>
      </c>
      <c r="AA20" s="8"/>
      <c r="AB20" s="8"/>
      <c r="AC20" s="8"/>
    </row>
    <row r="21" spans="1:29">
      <c r="A21" s="304"/>
      <c r="B21" s="135" t="s">
        <v>906</v>
      </c>
      <c r="C21" s="169" t="s">
        <v>907</v>
      </c>
      <c r="D21" s="540">
        <f>33080667674.5676/1000000</f>
        <v>33080.667674567601</v>
      </c>
      <c r="E21" s="540">
        <v>51589.902300286754</v>
      </c>
      <c r="F21" s="540">
        <v>33080.66767456755</v>
      </c>
      <c r="G21" s="540">
        <v>51589.902300286754</v>
      </c>
      <c r="H21" s="540">
        <v>51589.902300286754</v>
      </c>
      <c r="AA21" s="8"/>
      <c r="AB21" s="8"/>
      <c r="AC21" s="8"/>
    </row>
    <row r="22" spans="1:29">
      <c r="A22" s="304"/>
      <c r="B22" s="135" t="s">
        <v>908</v>
      </c>
      <c r="C22" s="169" t="s">
        <v>909</v>
      </c>
      <c r="D22" s="540">
        <v>0</v>
      </c>
      <c r="E22" s="540">
        <v>0</v>
      </c>
      <c r="F22" s="540">
        <v>0</v>
      </c>
      <c r="G22" s="540">
        <v>0</v>
      </c>
      <c r="H22" s="540">
        <v>0</v>
      </c>
      <c r="AA22" s="8"/>
      <c r="AB22" s="8"/>
      <c r="AC22" s="8"/>
    </row>
    <row r="23" spans="1:29" ht="15" hidden="1" customHeight="1">
      <c r="A23" s="304"/>
      <c r="B23" s="135" t="s">
        <v>910</v>
      </c>
      <c r="C23" s="169" t="s">
        <v>911</v>
      </c>
      <c r="D23" s="540">
        <v>0</v>
      </c>
      <c r="E23" s="540">
        <v>0</v>
      </c>
      <c r="F23" s="540">
        <v>0</v>
      </c>
      <c r="G23" s="540">
        <v>0</v>
      </c>
      <c r="H23" s="540">
        <v>0</v>
      </c>
      <c r="AA23" s="8"/>
      <c r="AB23" s="8"/>
      <c r="AC23" s="8"/>
    </row>
    <row r="24" spans="1:29" ht="12.75" customHeight="1">
      <c r="A24" s="304"/>
      <c r="B24" s="135">
        <v>6</v>
      </c>
      <c r="C24" s="169" t="s">
        <v>0</v>
      </c>
      <c r="D24" s="540">
        <f>9532526708.87466/1000000</f>
        <v>9532.5267088746605</v>
      </c>
      <c r="E24" s="537">
        <v>109904.59285102259</v>
      </c>
      <c r="F24" s="540">
        <v>12054.93890154051</v>
      </c>
      <c r="G24" s="540">
        <v>112427.0050436884</v>
      </c>
      <c r="H24" s="540">
        <v>112427.0050436884</v>
      </c>
      <c r="AA24" s="8"/>
      <c r="AB24" s="8"/>
      <c r="AC24" s="8"/>
    </row>
    <row r="25" spans="1:29" ht="12.75" customHeight="1">
      <c r="A25" s="304"/>
      <c r="B25" s="135" t="s">
        <v>912</v>
      </c>
      <c r="C25" s="169" t="s">
        <v>913</v>
      </c>
      <c r="D25" s="540">
        <v>0</v>
      </c>
      <c r="E25" s="540">
        <v>0</v>
      </c>
      <c r="F25" s="540">
        <v>0</v>
      </c>
      <c r="G25" s="540">
        <v>0</v>
      </c>
      <c r="H25" s="540">
        <v>0</v>
      </c>
      <c r="AA25" s="8"/>
      <c r="AB25" s="8"/>
      <c r="AC25" s="8"/>
    </row>
    <row r="26" spans="1:29" ht="12.75" customHeight="1">
      <c r="A26" s="304"/>
      <c r="B26" s="135" t="s">
        <v>914</v>
      </c>
      <c r="C26" s="169" t="s">
        <v>915</v>
      </c>
      <c r="D26" s="540">
        <v>0</v>
      </c>
      <c r="E26" s="540">
        <v>0</v>
      </c>
      <c r="F26" s="540">
        <v>0</v>
      </c>
      <c r="G26" s="540">
        <v>0</v>
      </c>
      <c r="H26" s="540">
        <v>0</v>
      </c>
      <c r="AA26" s="8"/>
      <c r="AB26" s="8"/>
      <c r="AC26" s="8"/>
    </row>
    <row r="27" spans="1:29">
      <c r="A27" s="304"/>
      <c r="B27" s="135" t="s">
        <v>916</v>
      </c>
      <c r="C27" s="169" t="s">
        <v>917</v>
      </c>
      <c r="D27" s="540">
        <v>0</v>
      </c>
      <c r="E27" s="540">
        <v>0</v>
      </c>
      <c r="F27" s="540">
        <v>0</v>
      </c>
      <c r="G27" s="540">
        <v>0</v>
      </c>
      <c r="H27" s="540">
        <v>0</v>
      </c>
      <c r="I27" s="722"/>
      <c r="AA27" s="8"/>
      <c r="AB27" s="8"/>
      <c r="AC27" s="8"/>
    </row>
    <row r="28" spans="1:29" ht="30">
      <c r="A28" s="304"/>
      <c r="B28" s="135">
        <v>6.2</v>
      </c>
      <c r="C28" s="42" t="s">
        <v>918</v>
      </c>
      <c r="D28" s="540">
        <f>9532526708.87466/1000000</f>
        <v>9532.5267088746605</v>
      </c>
      <c r="E28" s="537">
        <v>109904.59285102259</v>
      </c>
      <c r="F28" s="540">
        <v>9532.5267088746605</v>
      </c>
      <c r="G28" s="540">
        <v>112427.0050436884</v>
      </c>
      <c r="H28" s="540">
        <v>112427.0050436884</v>
      </c>
      <c r="AA28" s="8"/>
      <c r="AB28" s="8"/>
      <c r="AC28" s="8"/>
    </row>
    <row r="29" spans="1:29">
      <c r="A29" s="304"/>
      <c r="B29" s="135">
        <v>7</v>
      </c>
      <c r="C29" s="169" t="s">
        <v>901</v>
      </c>
      <c r="D29" s="540">
        <v>0</v>
      </c>
      <c r="E29" s="540">
        <v>0</v>
      </c>
      <c r="F29" s="540">
        <v>0</v>
      </c>
      <c r="G29" s="540">
        <v>0</v>
      </c>
      <c r="H29" s="540">
        <v>0</v>
      </c>
      <c r="AA29" s="8"/>
      <c r="AB29" s="8"/>
      <c r="AC29" s="8"/>
    </row>
    <row r="30" spans="1:29" ht="30">
      <c r="A30" s="304"/>
      <c r="B30" s="135" t="s">
        <v>919</v>
      </c>
      <c r="C30" s="42" t="s">
        <v>920</v>
      </c>
      <c r="D30" s="540">
        <v>0</v>
      </c>
      <c r="E30" s="537">
        <v>154760.27286209361</v>
      </c>
      <c r="F30" s="540">
        <v>0</v>
      </c>
      <c r="G30" s="540">
        <v>154760.27286209361</v>
      </c>
      <c r="H30" s="540">
        <v>154760.27286209361</v>
      </c>
      <c r="AA30" s="8"/>
      <c r="AB30" s="8"/>
      <c r="AC30" s="8"/>
    </row>
    <row r="31" spans="1:29">
      <c r="A31" s="304"/>
      <c r="B31" s="135" t="s">
        <v>921</v>
      </c>
      <c r="C31" s="169" t="s">
        <v>922</v>
      </c>
      <c r="D31" s="540">
        <v>0</v>
      </c>
      <c r="E31" s="540">
        <v>0</v>
      </c>
      <c r="F31" s="540">
        <v>0</v>
      </c>
      <c r="G31" s="540">
        <v>0</v>
      </c>
      <c r="H31" s="540">
        <v>0</v>
      </c>
      <c r="AA31" s="8"/>
      <c r="AB31" s="8"/>
      <c r="AC31" s="8"/>
    </row>
    <row r="32" spans="1:29">
      <c r="A32" s="304"/>
      <c r="B32" s="135" t="s">
        <v>923</v>
      </c>
      <c r="C32" s="169" t="s">
        <v>924</v>
      </c>
      <c r="D32" s="540">
        <v>0</v>
      </c>
      <c r="E32" s="537">
        <v>355.61472632913501</v>
      </c>
      <c r="F32" s="540">
        <v>8.3505747330830005</v>
      </c>
      <c r="G32" s="540">
        <v>363.96530106221803</v>
      </c>
      <c r="H32" s="540">
        <v>363.96530106221803</v>
      </c>
      <c r="AA32" s="8"/>
      <c r="AB32" s="8"/>
      <c r="AC32" s="8"/>
    </row>
    <row r="33" spans="1:29">
      <c r="A33" s="304"/>
      <c r="B33" s="135" t="s">
        <v>288</v>
      </c>
      <c r="C33" s="169" t="s">
        <v>925</v>
      </c>
      <c r="D33" s="540">
        <v>0</v>
      </c>
      <c r="E33" s="540">
        <v>0</v>
      </c>
      <c r="F33" s="540">
        <v>0</v>
      </c>
      <c r="G33" s="540">
        <v>0</v>
      </c>
      <c r="H33" s="540">
        <v>0</v>
      </c>
      <c r="AA33" s="8"/>
      <c r="AB33" s="8"/>
      <c r="AC33" s="8"/>
    </row>
    <row r="34" spans="1:29">
      <c r="A34" s="304"/>
      <c r="B34" s="135" t="s">
        <v>863</v>
      </c>
      <c r="C34" s="169" t="s">
        <v>926</v>
      </c>
      <c r="D34" s="540">
        <v>0</v>
      </c>
      <c r="E34" s="540">
        <v>0</v>
      </c>
      <c r="F34" s="540">
        <v>5904.5585241232202</v>
      </c>
      <c r="G34" s="540">
        <v>5904.5585241232202</v>
      </c>
      <c r="H34" s="540">
        <v>5904.5585241232202</v>
      </c>
      <c r="AA34" s="8"/>
      <c r="AB34" s="8"/>
      <c r="AC34" s="8"/>
    </row>
    <row r="35" spans="1:29" ht="45">
      <c r="A35" s="304"/>
      <c r="B35" s="135" t="s">
        <v>864</v>
      </c>
      <c r="C35" s="42" t="s">
        <v>927</v>
      </c>
      <c r="D35" s="540">
        <v>0</v>
      </c>
      <c r="E35" s="540">
        <v>0</v>
      </c>
      <c r="F35" s="540">
        <v>19.071342778000002</v>
      </c>
      <c r="G35" s="540">
        <v>19.071342778000002</v>
      </c>
      <c r="H35" s="540">
        <v>19.071342778000002</v>
      </c>
      <c r="AA35" s="8"/>
      <c r="AB35" s="8"/>
      <c r="AC35" s="8"/>
    </row>
    <row r="36" spans="1:29">
      <c r="A36" s="304"/>
      <c r="B36" s="135">
        <v>8</v>
      </c>
      <c r="C36" s="169" t="s">
        <v>928</v>
      </c>
      <c r="D36" s="540">
        <v>0</v>
      </c>
      <c r="E36" s="540">
        <v>0</v>
      </c>
      <c r="F36" s="540">
        <v>522.886345444374</v>
      </c>
      <c r="G36" s="540">
        <v>522.886345444374</v>
      </c>
      <c r="H36" s="540">
        <v>522.886345444374</v>
      </c>
      <c r="AA36" s="8"/>
      <c r="AB36" s="8"/>
      <c r="AC36" s="8"/>
    </row>
    <row r="37" spans="1:29">
      <c r="A37" s="304"/>
      <c r="B37" s="135">
        <v>9</v>
      </c>
      <c r="C37" s="168" t="s">
        <v>1</v>
      </c>
      <c r="D37" s="541">
        <f>42613194383.4422/1000000</f>
        <v>42613.194383442198</v>
      </c>
      <c r="E37" s="538">
        <v>161850.10987763849</v>
      </c>
      <c r="F37" s="541">
        <v>51698.611856315649</v>
      </c>
      <c r="G37" s="541">
        <v>170935.5273505119</v>
      </c>
      <c r="H37" s="541">
        <v>170935.5273505119</v>
      </c>
      <c r="AA37" s="8"/>
      <c r="AB37" s="8"/>
      <c r="AC37" s="8"/>
    </row>
    <row r="38" spans="1:29" s="78" customFormat="1"/>
    <row r="39" spans="1:29" s="78" customFormat="1" ht="15" hidden="1" customHeight="1"/>
    <row r="40" spans="1:29" s="78" customFormat="1" ht="12.75" customHeight="1">
      <c r="B40" s="78" t="s">
        <v>1073</v>
      </c>
      <c r="G40" s="537"/>
    </row>
    <row r="41" spans="1:29" s="78" customFormat="1" ht="12.75" customHeight="1">
      <c r="C41" s="727"/>
      <c r="G41" s="537"/>
    </row>
    <row r="42" spans="1:29" s="78" customFormat="1" ht="12.75" customHeight="1">
      <c r="E42" s="537"/>
    </row>
    <row r="43" spans="1:29" s="78" customFormat="1"/>
    <row r="44" spans="1:29" s="78" customFormat="1"/>
    <row r="45" spans="1:29" s="78" customFormat="1"/>
    <row r="46" spans="1:29" s="78" customFormat="1" ht="15" hidden="1" customHeight="1"/>
    <row r="47" spans="1:29" s="78" customFormat="1" ht="15" customHeight="1"/>
    <row r="48" spans="1:29" s="78" customFormat="1"/>
    <row r="49" s="78" customFormat="1"/>
    <row r="50" s="78" customFormat="1"/>
    <row r="51" s="78" customFormat="1"/>
    <row r="52" s="78" customFormat="1"/>
    <row r="53" s="78" customFormat="1"/>
    <row r="54" s="78" customFormat="1"/>
    <row r="55" s="78" customFormat="1"/>
    <row r="56" s="78" customFormat="1"/>
    <row r="57" s="78" customFormat="1"/>
    <row r="58" s="78" customFormat="1"/>
    <row r="59" s="78" customFormat="1"/>
    <row r="60" s="78" customFormat="1"/>
    <row r="61" s="78" customFormat="1"/>
    <row r="62" s="78" customFormat="1"/>
    <row r="63" s="78" customFormat="1"/>
    <row r="64" s="78" customFormat="1"/>
    <row r="65" spans="1:34" s="78" customFormat="1"/>
    <row r="66" spans="1:34" s="78" customFormat="1"/>
    <row r="67" spans="1:34" s="78" customFormat="1"/>
    <row r="68" spans="1:34" s="78" customFormat="1"/>
    <row r="69" spans="1:34" s="78" customFormat="1"/>
    <row r="70" spans="1:34" s="78" customFormat="1"/>
    <row r="71" spans="1:34" s="78" customFormat="1"/>
    <row r="72" spans="1:34" s="78" customFormat="1">
      <c r="A72" s="8"/>
      <c r="B72" s="8"/>
      <c r="C72" s="8"/>
      <c r="D72" s="8"/>
      <c r="E72" s="8"/>
      <c r="F72" s="8"/>
      <c r="G72" s="8"/>
      <c r="H72" s="8"/>
      <c r="AA72" s="8"/>
      <c r="AB72" s="8"/>
      <c r="AC72" s="8"/>
      <c r="AD72" s="8"/>
      <c r="AE72" s="8"/>
      <c r="AF72" s="8"/>
      <c r="AG72" s="8"/>
      <c r="AH72" s="8"/>
    </row>
    <row r="73" spans="1:34" s="78" customFormat="1">
      <c r="A73" s="8"/>
      <c r="B73" s="8"/>
      <c r="C73" s="8"/>
      <c r="D73" s="8"/>
      <c r="E73" s="8"/>
      <c r="F73" s="8"/>
      <c r="G73" s="8"/>
      <c r="H73" s="8"/>
      <c r="AA73" s="8"/>
      <c r="AB73" s="8"/>
      <c r="AC73" s="8"/>
      <c r="AD73" s="8"/>
      <c r="AE73" s="8"/>
      <c r="AF73" s="8"/>
      <c r="AG73" s="8"/>
      <c r="AH73" s="8"/>
    </row>
    <row r="74" spans="1:34" s="78" customFormat="1">
      <c r="A74" s="8"/>
      <c r="B74" s="8"/>
      <c r="C74" s="8"/>
      <c r="D74" s="8"/>
      <c r="E74" s="8"/>
      <c r="F74" s="8"/>
      <c r="G74" s="8"/>
      <c r="H74" s="8"/>
      <c r="AA74" s="8"/>
      <c r="AB74" s="8"/>
      <c r="AC74" s="8"/>
      <c r="AD74" s="8"/>
      <c r="AE74" s="8"/>
      <c r="AF74" s="8"/>
      <c r="AG74" s="8"/>
      <c r="AH74" s="8"/>
    </row>
    <row r="75" spans="1:34" s="78" customFormat="1">
      <c r="A75" s="8"/>
      <c r="B75" s="8"/>
      <c r="C75" s="8"/>
      <c r="D75" s="8"/>
      <c r="E75" s="8"/>
      <c r="F75" s="8"/>
      <c r="G75" s="8"/>
      <c r="H75" s="8"/>
      <c r="AA75" s="8"/>
      <c r="AB75" s="8"/>
      <c r="AC75" s="8"/>
      <c r="AD75" s="8"/>
      <c r="AE75" s="8"/>
      <c r="AF75" s="8"/>
      <c r="AG75" s="8"/>
      <c r="AH75" s="8"/>
    </row>
    <row r="76" spans="1:34" s="78" customFormat="1">
      <c r="A76" s="8"/>
      <c r="B76" s="8"/>
      <c r="C76" s="8"/>
      <c r="D76" s="8"/>
      <c r="E76" s="8"/>
      <c r="F76" s="8"/>
      <c r="G76" s="8"/>
      <c r="H76" s="8"/>
      <c r="AA76" s="8"/>
      <c r="AB76" s="8"/>
      <c r="AC76" s="8"/>
      <c r="AD76" s="8"/>
      <c r="AE76" s="8"/>
      <c r="AF76" s="8"/>
      <c r="AG76" s="8"/>
      <c r="AH76" s="8"/>
    </row>
    <row r="77" spans="1:34" s="78" customFormat="1">
      <c r="A77" s="8"/>
      <c r="B77" s="8"/>
      <c r="C77" s="8"/>
      <c r="D77" s="8"/>
      <c r="E77" s="8"/>
      <c r="F77" s="8"/>
      <c r="G77" s="8"/>
      <c r="H77" s="8"/>
      <c r="AA77" s="8"/>
      <c r="AB77" s="8"/>
      <c r="AC77" s="8"/>
      <c r="AD77" s="8"/>
      <c r="AE77" s="8"/>
      <c r="AF77" s="8"/>
      <c r="AG77" s="8"/>
      <c r="AH77" s="8"/>
    </row>
    <row r="78" spans="1:34" s="78" customFormat="1">
      <c r="A78" s="8"/>
      <c r="B78" s="8"/>
      <c r="C78" s="8"/>
      <c r="D78" s="8"/>
      <c r="E78" s="8"/>
      <c r="F78" s="8"/>
      <c r="G78" s="8"/>
      <c r="H78" s="8"/>
      <c r="AA78" s="8"/>
      <c r="AB78" s="8"/>
      <c r="AC78" s="8"/>
      <c r="AD78" s="8"/>
      <c r="AE78" s="8"/>
      <c r="AF78" s="8"/>
      <c r="AG78" s="8"/>
      <c r="AH78" s="8"/>
    </row>
    <row r="79" spans="1:34" s="78" customFormat="1">
      <c r="A79" s="8"/>
      <c r="B79" s="8"/>
      <c r="C79" s="8"/>
      <c r="D79" s="8"/>
      <c r="E79" s="8"/>
      <c r="F79" s="8"/>
      <c r="G79" s="8"/>
      <c r="H79" s="8"/>
      <c r="AA79" s="8"/>
      <c r="AB79" s="8"/>
      <c r="AC79" s="8"/>
      <c r="AD79" s="8"/>
      <c r="AE79" s="8"/>
      <c r="AF79" s="8"/>
      <c r="AG79" s="8"/>
      <c r="AH79" s="8"/>
    </row>
    <row r="80" spans="1:34" s="78" customFormat="1">
      <c r="A80" s="8"/>
      <c r="B80" s="8"/>
      <c r="C80" s="8"/>
      <c r="D80" s="8"/>
      <c r="E80" s="8"/>
      <c r="F80" s="8"/>
      <c r="G80" s="8"/>
      <c r="H80" s="8"/>
      <c r="AA80" s="8"/>
      <c r="AB80" s="8"/>
      <c r="AC80" s="8"/>
      <c r="AD80" s="8"/>
      <c r="AE80" s="8"/>
      <c r="AF80" s="8"/>
      <c r="AG80" s="8"/>
      <c r="AH80" s="8"/>
    </row>
    <row r="81" spans="1:34" s="78" customFormat="1">
      <c r="A81" s="8"/>
      <c r="B81" s="8"/>
      <c r="C81" s="8"/>
      <c r="D81" s="8"/>
      <c r="E81" s="8"/>
      <c r="F81" s="8"/>
      <c r="G81" s="8"/>
      <c r="H81" s="8"/>
      <c r="AA81" s="8"/>
      <c r="AB81" s="8"/>
      <c r="AC81" s="8"/>
      <c r="AD81" s="8"/>
      <c r="AE81" s="8"/>
      <c r="AF81" s="8"/>
      <c r="AG81" s="8"/>
      <c r="AH81" s="8"/>
    </row>
    <row r="82" spans="1:34" s="78" customFormat="1">
      <c r="A82" s="8"/>
      <c r="B82" s="8"/>
      <c r="C82" s="8"/>
      <c r="D82" s="8"/>
      <c r="E82" s="8"/>
      <c r="F82" s="8"/>
      <c r="G82" s="8"/>
      <c r="H82" s="8"/>
      <c r="AA82" s="8"/>
      <c r="AB82" s="8"/>
      <c r="AC82" s="8"/>
      <c r="AD82" s="8"/>
      <c r="AE82" s="8"/>
      <c r="AF82" s="8"/>
      <c r="AG82" s="8"/>
      <c r="AH82" s="8"/>
    </row>
    <row r="83" spans="1:34" s="78" customFormat="1">
      <c r="A83" s="8"/>
      <c r="B83" s="8"/>
      <c r="C83" s="8"/>
      <c r="D83" s="8"/>
      <c r="E83" s="8"/>
      <c r="F83" s="8"/>
      <c r="G83" s="8"/>
      <c r="H83" s="8"/>
      <c r="AA83" s="8"/>
      <c r="AB83" s="8"/>
      <c r="AC83" s="8"/>
      <c r="AD83" s="8"/>
      <c r="AE83" s="8"/>
      <c r="AF83" s="8"/>
      <c r="AG83" s="8"/>
      <c r="AH83" s="8"/>
    </row>
    <row r="84" spans="1:34" s="78" customFormat="1">
      <c r="A84" s="8"/>
      <c r="B84" s="8"/>
      <c r="C84" s="8"/>
      <c r="D84" s="8"/>
      <c r="E84" s="8"/>
      <c r="F84" s="8"/>
      <c r="G84" s="8"/>
      <c r="H84" s="8"/>
      <c r="AA84" s="8"/>
      <c r="AB84" s="8"/>
      <c r="AC84" s="8"/>
      <c r="AD84" s="8"/>
      <c r="AE84" s="8"/>
      <c r="AF84" s="8"/>
      <c r="AG84" s="8"/>
      <c r="AH84" s="8"/>
    </row>
    <row r="85" spans="1:34" s="78" customFormat="1" ht="15" hidden="1" customHeight="1">
      <c r="A85" s="8"/>
      <c r="B85" s="8"/>
      <c r="C85" s="8"/>
      <c r="D85" s="8"/>
      <c r="E85" s="8"/>
      <c r="F85" s="8"/>
      <c r="G85" s="8"/>
      <c r="H85" s="8"/>
      <c r="AA85" s="8"/>
      <c r="AB85" s="8"/>
      <c r="AC85" s="8"/>
      <c r="AD85" s="8"/>
      <c r="AE85" s="8"/>
      <c r="AF85" s="8"/>
      <c r="AG85" s="8"/>
      <c r="AH85" s="8"/>
    </row>
    <row r="86" spans="1:34" s="78" customFormat="1" ht="15" customHeight="1">
      <c r="A86" s="8"/>
      <c r="B86" s="8"/>
      <c r="C86" s="8"/>
      <c r="D86" s="8"/>
      <c r="E86" s="8"/>
      <c r="F86" s="8"/>
      <c r="G86" s="8"/>
      <c r="H86" s="8"/>
      <c r="AA86" s="8"/>
      <c r="AB86" s="8"/>
      <c r="AC86" s="8"/>
      <c r="AD86" s="8"/>
      <c r="AE86" s="8"/>
      <c r="AF86" s="8"/>
      <c r="AG86" s="8"/>
      <c r="AH86" s="8"/>
    </row>
    <row r="87" spans="1:34" s="78" customFormat="1">
      <c r="A87" s="8"/>
      <c r="B87" s="8"/>
      <c r="C87" s="8"/>
      <c r="D87" s="8"/>
      <c r="E87" s="8"/>
      <c r="F87" s="8"/>
      <c r="G87" s="8"/>
      <c r="H87" s="8"/>
      <c r="AA87" s="8"/>
      <c r="AB87" s="8"/>
      <c r="AC87" s="8"/>
      <c r="AD87" s="8"/>
      <c r="AE87" s="8"/>
      <c r="AF87" s="8"/>
      <c r="AG87" s="8"/>
      <c r="AH87" s="8"/>
    </row>
    <row r="88" spans="1:34" s="78" customFormat="1">
      <c r="A88" s="8"/>
      <c r="B88" s="8"/>
      <c r="C88" s="8"/>
      <c r="D88" s="8"/>
      <c r="E88" s="8"/>
      <c r="F88" s="8"/>
      <c r="G88" s="8"/>
      <c r="H88" s="8"/>
      <c r="AA88" s="8"/>
      <c r="AB88" s="8"/>
      <c r="AC88" s="8"/>
      <c r="AD88" s="8"/>
      <c r="AE88" s="8"/>
      <c r="AF88" s="8"/>
      <c r="AG88" s="8"/>
      <c r="AH88" s="8"/>
    </row>
    <row r="89" spans="1:34" s="78" customFormat="1">
      <c r="A89" s="8"/>
      <c r="B89" s="8"/>
      <c r="C89" s="8"/>
      <c r="D89" s="8"/>
      <c r="E89" s="8"/>
      <c r="F89" s="8"/>
      <c r="G89" s="8"/>
      <c r="H89" s="8"/>
      <c r="AA89" s="8"/>
      <c r="AB89" s="8"/>
      <c r="AC89" s="8"/>
      <c r="AD89" s="8"/>
      <c r="AE89" s="8"/>
      <c r="AF89" s="8"/>
      <c r="AG89" s="8"/>
      <c r="AH89" s="8"/>
    </row>
    <row r="90" spans="1:34" s="78" customFormat="1">
      <c r="A90" s="8"/>
      <c r="B90" s="8"/>
      <c r="C90" s="8"/>
      <c r="D90" s="8"/>
      <c r="E90" s="8"/>
      <c r="F90" s="8"/>
      <c r="G90" s="8"/>
      <c r="H90" s="8"/>
      <c r="AA90" s="8"/>
      <c r="AB90" s="8"/>
      <c r="AC90" s="8"/>
      <c r="AD90" s="8"/>
      <c r="AE90" s="8"/>
      <c r="AF90" s="8"/>
      <c r="AG90" s="8"/>
      <c r="AH90" s="8"/>
    </row>
    <row r="91" spans="1:34" s="78" customFormat="1">
      <c r="A91" s="8"/>
      <c r="B91" s="8"/>
      <c r="C91" s="8"/>
      <c r="D91" s="8"/>
      <c r="E91" s="8"/>
      <c r="F91" s="8"/>
      <c r="G91" s="8"/>
      <c r="H91" s="8"/>
      <c r="AA91" s="8"/>
      <c r="AB91" s="8"/>
      <c r="AC91" s="8"/>
      <c r="AD91" s="8"/>
      <c r="AE91" s="8"/>
      <c r="AF91" s="8"/>
      <c r="AG91" s="8"/>
      <c r="AH91" s="8"/>
    </row>
    <row r="92" spans="1:34" s="78" customFormat="1">
      <c r="A92" s="8"/>
      <c r="B92" s="8"/>
      <c r="C92" s="8"/>
      <c r="D92" s="8"/>
      <c r="E92" s="8"/>
      <c r="F92" s="8"/>
      <c r="G92" s="8"/>
      <c r="H92" s="8"/>
      <c r="AA92" s="8"/>
      <c r="AB92" s="8"/>
      <c r="AC92" s="8"/>
      <c r="AD92" s="8"/>
      <c r="AE92" s="8"/>
      <c r="AF92" s="8"/>
      <c r="AG92" s="8"/>
      <c r="AH92" s="8"/>
    </row>
    <row r="93" spans="1:34" s="78" customFormat="1">
      <c r="A93" s="8"/>
      <c r="B93" s="8"/>
      <c r="C93" s="8"/>
      <c r="D93" s="8"/>
      <c r="E93" s="8"/>
      <c r="F93" s="8"/>
      <c r="G93" s="8"/>
      <c r="H93" s="8"/>
      <c r="AA93" s="8"/>
      <c r="AB93" s="8"/>
      <c r="AC93" s="8"/>
      <c r="AD93" s="8"/>
      <c r="AE93" s="8"/>
      <c r="AF93" s="8"/>
      <c r="AG93" s="8"/>
      <c r="AH93" s="8"/>
    </row>
    <row r="94" spans="1:34" s="78" customFormat="1">
      <c r="A94" s="8"/>
      <c r="B94" s="8"/>
      <c r="C94" s="8"/>
      <c r="D94" s="8"/>
      <c r="E94" s="8"/>
      <c r="F94" s="8"/>
      <c r="G94" s="8"/>
      <c r="H94" s="8"/>
      <c r="AA94" s="8"/>
      <c r="AB94" s="8"/>
      <c r="AC94" s="8"/>
      <c r="AD94" s="8"/>
      <c r="AE94" s="8"/>
      <c r="AF94" s="8"/>
      <c r="AG94" s="8"/>
      <c r="AH94" s="8"/>
    </row>
    <row r="95" spans="1:34" s="78" customFormat="1">
      <c r="A95" s="8"/>
      <c r="B95" s="8"/>
      <c r="C95" s="8"/>
      <c r="D95" s="8"/>
      <c r="E95" s="8"/>
      <c r="F95" s="8"/>
      <c r="G95" s="8"/>
      <c r="H95" s="8"/>
      <c r="AA95" s="8"/>
      <c r="AB95" s="8"/>
      <c r="AC95" s="8"/>
      <c r="AD95" s="8"/>
      <c r="AE95" s="8"/>
      <c r="AF95" s="8"/>
      <c r="AG95" s="8"/>
      <c r="AH95" s="8"/>
    </row>
    <row r="96" spans="1:34" s="78" customFormat="1">
      <c r="A96" s="8"/>
      <c r="B96" s="8"/>
      <c r="C96" s="8"/>
      <c r="D96" s="8"/>
      <c r="E96" s="8"/>
      <c r="F96" s="8"/>
      <c r="G96" s="8"/>
      <c r="H96" s="8"/>
      <c r="AA96" s="8"/>
      <c r="AB96" s="8"/>
      <c r="AC96" s="8"/>
      <c r="AD96" s="8"/>
      <c r="AE96" s="8"/>
      <c r="AF96" s="8"/>
      <c r="AG96" s="8"/>
      <c r="AH96" s="8"/>
    </row>
    <row r="97" spans="1:34" s="78" customFormat="1">
      <c r="A97" s="8"/>
      <c r="B97" s="8"/>
      <c r="C97" s="8"/>
      <c r="D97" s="8"/>
      <c r="E97" s="8"/>
      <c r="F97" s="8"/>
      <c r="G97" s="8"/>
      <c r="H97" s="8"/>
      <c r="AA97" s="8"/>
      <c r="AB97" s="8"/>
      <c r="AC97" s="8"/>
      <c r="AD97" s="8"/>
      <c r="AE97" s="8"/>
      <c r="AF97" s="8"/>
      <c r="AG97" s="8"/>
      <c r="AH97" s="8"/>
    </row>
    <row r="98" spans="1:34" s="78" customFormat="1">
      <c r="A98" s="8"/>
      <c r="B98" s="8"/>
      <c r="C98" s="8"/>
      <c r="D98" s="8"/>
      <c r="E98" s="8"/>
      <c r="F98" s="8"/>
      <c r="G98" s="8"/>
      <c r="H98" s="8"/>
      <c r="AA98" s="8"/>
      <c r="AB98" s="8"/>
      <c r="AC98" s="8"/>
      <c r="AD98" s="8"/>
      <c r="AE98" s="8"/>
      <c r="AF98" s="8"/>
      <c r="AG98" s="8"/>
      <c r="AH98" s="8"/>
    </row>
    <row r="99" spans="1:34" s="78" customFormat="1">
      <c r="A99" s="8"/>
      <c r="B99" s="8"/>
      <c r="C99" s="8"/>
      <c r="D99" s="8"/>
      <c r="E99" s="8"/>
      <c r="F99" s="8"/>
      <c r="G99" s="8"/>
      <c r="H99" s="8"/>
      <c r="AA99" s="8"/>
      <c r="AB99" s="8"/>
      <c r="AC99" s="8"/>
      <c r="AD99" s="8"/>
      <c r="AE99" s="8"/>
      <c r="AF99" s="8"/>
      <c r="AG99" s="8"/>
      <c r="AH99" s="8"/>
    </row>
    <row r="100" spans="1:34" s="78" customFormat="1">
      <c r="A100" s="8"/>
      <c r="B100" s="8"/>
      <c r="C100" s="8"/>
      <c r="D100" s="8"/>
      <c r="E100" s="8"/>
      <c r="F100" s="8"/>
      <c r="G100" s="8"/>
      <c r="H100" s="8"/>
      <c r="AA100" s="8"/>
      <c r="AB100" s="8"/>
      <c r="AC100" s="8"/>
      <c r="AD100" s="8"/>
      <c r="AE100" s="8"/>
      <c r="AF100" s="8"/>
      <c r="AG100" s="8"/>
      <c r="AH100" s="8"/>
    </row>
    <row r="101" spans="1:34" s="78" customFormat="1">
      <c r="A101" s="8"/>
      <c r="B101" s="8"/>
      <c r="C101" s="8"/>
      <c r="D101" s="8"/>
      <c r="E101" s="8"/>
      <c r="F101" s="8"/>
      <c r="G101" s="8"/>
      <c r="H101" s="8"/>
      <c r="AA101" s="8"/>
      <c r="AB101" s="8"/>
      <c r="AC101" s="8"/>
      <c r="AD101" s="8"/>
      <c r="AE101" s="8"/>
      <c r="AF101" s="8"/>
      <c r="AG101" s="8"/>
      <c r="AH101" s="8"/>
    </row>
    <row r="102" spans="1:34" s="78" customFormat="1">
      <c r="A102" s="8"/>
      <c r="B102" s="8"/>
      <c r="C102" s="8"/>
      <c r="D102" s="8"/>
      <c r="E102" s="8"/>
      <c r="F102" s="8"/>
      <c r="G102" s="8"/>
      <c r="H102" s="8"/>
      <c r="AA102" s="8"/>
      <c r="AB102" s="8"/>
      <c r="AC102" s="8"/>
      <c r="AD102" s="8"/>
      <c r="AE102" s="8"/>
      <c r="AF102" s="8"/>
      <c r="AG102" s="8"/>
      <c r="AH102" s="8"/>
    </row>
    <row r="103" spans="1:34" s="78" customFormat="1">
      <c r="A103" s="8"/>
      <c r="B103" s="8"/>
      <c r="C103" s="8"/>
      <c r="D103" s="8"/>
      <c r="E103" s="8"/>
      <c r="F103" s="8"/>
      <c r="G103" s="8"/>
      <c r="H103" s="8"/>
      <c r="AA103" s="8"/>
      <c r="AB103" s="8"/>
      <c r="AC103" s="8"/>
      <c r="AD103" s="8"/>
      <c r="AE103" s="8"/>
      <c r="AF103" s="8"/>
      <c r="AG103" s="8"/>
      <c r="AH103" s="8"/>
    </row>
    <row r="104" spans="1:34" s="78" customFormat="1">
      <c r="A104" s="8"/>
      <c r="B104" s="8"/>
      <c r="C104" s="8"/>
      <c r="D104" s="8"/>
      <c r="E104" s="8"/>
      <c r="F104" s="8"/>
      <c r="G104" s="8"/>
      <c r="H104" s="8"/>
      <c r="AA104" s="8"/>
      <c r="AB104" s="8"/>
      <c r="AC104" s="8"/>
      <c r="AD104" s="8"/>
      <c r="AE104" s="8"/>
      <c r="AF104" s="8"/>
      <c r="AG104" s="8"/>
      <c r="AH104" s="8"/>
    </row>
    <row r="105" spans="1:34" s="78" customFormat="1">
      <c r="A105" s="8"/>
      <c r="B105" s="8"/>
      <c r="C105" s="8"/>
      <c r="D105" s="8"/>
      <c r="E105" s="8"/>
      <c r="F105" s="8"/>
      <c r="G105" s="8"/>
      <c r="H105" s="8"/>
      <c r="AA105" s="8"/>
      <c r="AB105" s="8"/>
      <c r="AC105" s="8"/>
      <c r="AD105" s="8"/>
      <c r="AE105" s="8"/>
      <c r="AF105" s="8"/>
      <c r="AG105" s="8"/>
      <c r="AH105" s="8"/>
    </row>
    <row r="106" spans="1:34" s="78" customFormat="1">
      <c r="A106" s="8"/>
      <c r="B106" s="8"/>
      <c r="C106" s="8"/>
      <c r="D106" s="8"/>
      <c r="E106" s="8"/>
      <c r="F106" s="8"/>
      <c r="G106" s="8"/>
      <c r="H106" s="8"/>
      <c r="AA106" s="8"/>
      <c r="AB106" s="8"/>
      <c r="AC106" s="8"/>
      <c r="AD106" s="8"/>
      <c r="AE106" s="8"/>
      <c r="AF106" s="8"/>
      <c r="AG106" s="8"/>
      <c r="AH106" s="8"/>
    </row>
    <row r="107" spans="1:34" s="78" customFormat="1">
      <c r="A107" s="8"/>
      <c r="B107" s="8"/>
      <c r="C107" s="8"/>
      <c r="D107" s="8"/>
      <c r="E107" s="8"/>
      <c r="F107" s="8"/>
      <c r="G107" s="8"/>
      <c r="H107" s="8"/>
      <c r="AA107" s="8"/>
      <c r="AB107" s="8"/>
      <c r="AC107" s="8"/>
      <c r="AD107" s="8"/>
      <c r="AE107" s="8"/>
      <c r="AF107" s="8"/>
      <c r="AG107" s="8"/>
      <c r="AH107" s="8"/>
    </row>
    <row r="108" spans="1:34" s="78" customFormat="1">
      <c r="A108" s="8"/>
      <c r="B108" s="8"/>
      <c r="C108" s="8"/>
      <c r="D108" s="8"/>
      <c r="E108" s="8"/>
      <c r="F108" s="8"/>
      <c r="G108" s="8"/>
      <c r="H108" s="8"/>
      <c r="AA108" s="8"/>
      <c r="AB108" s="8"/>
      <c r="AC108" s="8"/>
      <c r="AD108" s="8"/>
      <c r="AE108" s="8"/>
      <c r="AF108" s="8"/>
      <c r="AG108" s="8"/>
      <c r="AH108" s="8"/>
    </row>
    <row r="109" spans="1:34" s="78" customFormat="1">
      <c r="A109" s="8"/>
      <c r="B109" s="8"/>
      <c r="C109" s="8"/>
      <c r="D109" s="8"/>
      <c r="E109" s="8"/>
      <c r="F109" s="8"/>
      <c r="G109" s="8"/>
      <c r="H109" s="8"/>
      <c r="AA109" s="8"/>
      <c r="AB109" s="8"/>
      <c r="AC109" s="8"/>
      <c r="AD109" s="8"/>
      <c r="AE109" s="8"/>
      <c r="AF109" s="8"/>
      <c r="AG109" s="8"/>
      <c r="AH109" s="8"/>
    </row>
    <row r="110" spans="1:34" s="78" customFormat="1">
      <c r="A110" s="8"/>
      <c r="B110" s="8"/>
      <c r="C110" s="8"/>
      <c r="D110" s="8"/>
      <c r="E110" s="8"/>
      <c r="F110" s="8"/>
      <c r="G110" s="8"/>
      <c r="H110" s="8"/>
      <c r="AA110" s="8"/>
      <c r="AB110" s="8"/>
      <c r="AC110" s="8"/>
      <c r="AD110" s="8"/>
      <c r="AE110" s="8"/>
      <c r="AF110" s="8"/>
      <c r="AG110" s="8"/>
      <c r="AH110" s="8"/>
    </row>
    <row r="111" spans="1:34" s="78" customFormat="1">
      <c r="A111" s="8"/>
      <c r="B111" s="8"/>
      <c r="C111" s="8"/>
      <c r="D111" s="8"/>
      <c r="E111" s="8"/>
      <c r="F111" s="8"/>
      <c r="G111" s="8"/>
      <c r="H111" s="8"/>
      <c r="AA111" s="8"/>
      <c r="AB111" s="8"/>
      <c r="AC111" s="8"/>
      <c r="AD111" s="8"/>
      <c r="AE111" s="8"/>
      <c r="AF111" s="8"/>
      <c r="AG111" s="8"/>
      <c r="AH111" s="8"/>
    </row>
    <row r="112" spans="1:34" s="78" customFormat="1">
      <c r="A112" s="8"/>
      <c r="B112" s="8"/>
      <c r="C112" s="8"/>
      <c r="D112" s="8"/>
      <c r="E112" s="8"/>
      <c r="F112" s="8"/>
      <c r="G112" s="8"/>
      <c r="H112" s="8"/>
      <c r="AA112" s="8"/>
      <c r="AB112" s="8"/>
      <c r="AC112" s="8"/>
      <c r="AD112" s="8"/>
      <c r="AE112" s="8"/>
      <c r="AF112" s="8"/>
      <c r="AG112" s="8"/>
      <c r="AH112" s="8"/>
    </row>
    <row r="113" spans="1:34" s="78" customFormat="1">
      <c r="A113" s="8"/>
      <c r="B113" s="8"/>
      <c r="C113" s="8"/>
      <c r="D113" s="8"/>
      <c r="E113" s="8"/>
      <c r="F113" s="8"/>
      <c r="G113" s="8"/>
      <c r="H113" s="8"/>
      <c r="AA113" s="8"/>
      <c r="AB113" s="8"/>
      <c r="AC113" s="8"/>
      <c r="AD113" s="8"/>
      <c r="AE113" s="8"/>
      <c r="AF113" s="8"/>
      <c r="AG113" s="8"/>
      <c r="AH113" s="8"/>
    </row>
    <row r="114" spans="1:34" s="78" customFormat="1">
      <c r="A114" s="8"/>
      <c r="B114" s="8"/>
      <c r="C114" s="8"/>
      <c r="D114" s="8"/>
      <c r="E114" s="8"/>
      <c r="F114" s="8"/>
      <c r="G114" s="8"/>
      <c r="H114" s="8"/>
      <c r="AA114" s="8"/>
      <c r="AB114" s="8"/>
      <c r="AC114" s="8"/>
      <c r="AD114" s="8"/>
      <c r="AE114" s="8"/>
      <c r="AF114" s="8"/>
      <c r="AG114" s="8"/>
      <c r="AH114" s="8"/>
    </row>
    <row r="115" spans="1:34" s="78" customFormat="1">
      <c r="A115" s="8"/>
      <c r="B115" s="8"/>
      <c r="C115" s="8"/>
      <c r="D115" s="8"/>
      <c r="E115" s="8"/>
      <c r="F115" s="8"/>
      <c r="G115" s="8"/>
      <c r="H115" s="8"/>
      <c r="AA115" s="8"/>
      <c r="AB115" s="8"/>
      <c r="AC115" s="8"/>
      <c r="AD115" s="8"/>
      <c r="AE115" s="8"/>
      <c r="AF115" s="8"/>
      <c r="AG115" s="8"/>
      <c r="AH115" s="8"/>
    </row>
    <row r="116" spans="1:34" s="78" customFormat="1">
      <c r="A116" s="8"/>
      <c r="B116" s="8"/>
      <c r="C116" s="8"/>
      <c r="D116" s="8"/>
      <c r="E116" s="8"/>
      <c r="F116" s="8"/>
      <c r="G116" s="8"/>
      <c r="H116" s="8"/>
      <c r="AA116" s="8"/>
      <c r="AB116" s="8"/>
      <c r="AC116" s="8"/>
      <c r="AD116" s="8"/>
      <c r="AE116" s="8"/>
      <c r="AF116" s="8"/>
      <c r="AG116" s="8"/>
      <c r="AH116" s="8"/>
    </row>
    <row r="117" spans="1:34" s="78" customFormat="1">
      <c r="A117" s="8"/>
      <c r="B117" s="8"/>
      <c r="C117" s="8"/>
      <c r="D117" s="8"/>
      <c r="E117" s="8"/>
      <c r="F117" s="8"/>
      <c r="G117" s="8"/>
      <c r="H117" s="8"/>
      <c r="AA117" s="8"/>
      <c r="AB117" s="8"/>
      <c r="AC117" s="8"/>
      <c r="AD117" s="8"/>
      <c r="AE117" s="8"/>
      <c r="AF117" s="8"/>
      <c r="AG117" s="8"/>
      <c r="AH117" s="8"/>
    </row>
    <row r="118" spans="1:34" s="78" customFormat="1">
      <c r="A118" s="8"/>
      <c r="B118" s="8"/>
      <c r="C118" s="8"/>
      <c r="D118" s="8"/>
      <c r="E118" s="8"/>
      <c r="F118" s="8"/>
      <c r="G118" s="8"/>
      <c r="H118" s="8"/>
      <c r="AA118" s="8"/>
      <c r="AB118" s="8"/>
      <c r="AC118" s="8"/>
      <c r="AD118" s="8"/>
      <c r="AE118" s="8"/>
      <c r="AF118" s="8"/>
      <c r="AG118" s="8"/>
      <c r="AH118" s="8"/>
    </row>
    <row r="119" spans="1:34" s="78" customFormat="1">
      <c r="A119" s="8"/>
      <c r="B119" s="8"/>
      <c r="C119" s="8"/>
      <c r="D119" s="8"/>
      <c r="E119" s="8"/>
      <c r="F119" s="8"/>
      <c r="G119" s="8"/>
      <c r="H119" s="8"/>
      <c r="AA119" s="8"/>
      <c r="AB119" s="8"/>
      <c r="AC119" s="8"/>
      <c r="AD119" s="8"/>
      <c r="AE119" s="8"/>
      <c r="AF119" s="8"/>
      <c r="AG119" s="8"/>
      <c r="AH119" s="8"/>
    </row>
    <row r="120" spans="1:34" s="78" customFormat="1">
      <c r="A120" s="8"/>
      <c r="B120" s="8"/>
      <c r="C120" s="8"/>
      <c r="D120" s="8"/>
      <c r="E120" s="8"/>
      <c r="F120" s="8"/>
      <c r="G120" s="8"/>
      <c r="H120" s="8"/>
      <c r="AA120" s="8"/>
      <c r="AB120" s="8"/>
      <c r="AC120" s="8"/>
      <c r="AD120" s="8"/>
      <c r="AE120" s="8"/>
      <c r="AF120" s="8"/>
      <c r="AG120" s="8"/>
      <c r="AH120" s="8"/>
    </row>
    <row r="121" spans="1:34" s="78" customFormat="1">
      <c r="A121" s="8"/>
      <c r="B121" s="8"/>
      <c r="C121" s="8"/>
      <c r="D121" s="8"/>
      <c r="E121" s="8"/>
      <c r="F121" s="8"/>
      <c r="G121" s="8"/>
      <c r="H121" s="8"/>
      <c r="AA121" s="8"/>
      <c r="AB121" s="8"/>
      <c r="AC121" s="8"/>
      <c r="AD121" s="8"/>
      <c r="AE121" s="8"/>
      <c r="AF121" s="8"/>
      <c r="AG121" s="8"/>
      <c r="AH121" s="8"/>
    </row>
    <row r="122" spans="1:34" s="78" customFormat="1">
      <c r="A122" s="8"/>
      <c r="B122" s="8"/>
      <c r="C122" s="8"/>
      <c r="D122" s="8"/>
      <c r="E122" s="8"/>
      <c r="F122" s="8"/>
      <c r="G122" s="8"/>
      <c r="H122" s="8"/>
      <c r="AA122" s="8"/>
      <c r="AB122" s="8"/>
      <c r="AC122" s="8"/>
      <c r="AD122" s="8"/>
      <c r="AE122" s="8"/>
      <c r="AF122" s="8"/>
      <c r="AG122" s="8"/>
      <c r="AH122" s="8"/>
    </row>
    <row r="123" spans="1:34" s="78" customFormat="1">
      <c r="A123" s="8"/>
      <c r="B123" s="8"/>
      <c r="C123" s="8"/>
      <c r="D123" s="8"/>
      <c r="E123" s="8"/>
      <c r="F123" s="8"/>
      <c r="G123" s="8"/>
      <c r="H123" s="8"/>
      <c r="AA123" s="8"/>
      <c r="AB123" s="8"/>
      <c r="AC123" s="8"/>
      <c r="AD123" s="8"/>
      <c r="AE123" s="8"/>
      <c r="AF123" s="8"/>
      <c r="AG123" s="8"/>
      <c r="AH123" s="8"/>
    </row>
    <row r="124" spans="1:34" s="78" customFormat="1">
      <c r="A124" s="8"/>
      <c r="B124" s="8"/>
      <c r="C124" s="8"/>
      <c r="D124" s="8"/>
      <c r="E124" s="8"/>
      <c r="F124" s="8"/>
      <c r="G124" s="8"/>
      <c r="H124" s="8"/>
      <c r="AA124" s="8"/>
      <c r="AB124" s="8"/>
      <c r="AC124" s="8"/>
      <c r="AD124" s="8"/>
      <c r="AE124" s="8"/>
      <c r="AF124" s="8"/>
      <c r="AG124" s="8"/>
      <c r="AH124" s="8"/>
    </row>
    <row r="125" spans="1:34" s="78" customFormat="1">
      <c r="A125" s="8"/>
      <c r="B125" s="8"/>
      <c r="C125" s="8"/>
      <c r="D125" s="8"/>
      <c r="E125" s="8"/>
      <c r="F125" s="8"/>
      <c r="G125" s="8"/>
      <c r="H125" s="8"/>
      <c r="AA125" s="8"/>
      <c r="AB125" s="8"/>
      <c r="AC125" s="8"/>
      <c r="AD125" s="8"/>
      <c r="AE125" s="8"/>
      <c r="AF125" s="8"/>
      <c r="AG125" s="8"/>
      <c r="AH125" s="8"/>
    </row>
    <row r="126" spans="1:34" s="78" customFormat="1">
      <c r="A126" s="8"/>
      <c r="B126" s="8"/>
      <c r="C126" s="8"/>
      <c r="D126" s="8"/>
      <c r="E126" s="8"/>
      <c r="F126" s="8"/>
      <c r="G126" s="8"/>
      <c r="H126" s="8"/>
      <c r="AA126" s="8"/>
      <c r="AB126" s="8"/>
      <c r="AC126" s="8"/>
      <c r="AD126" s="8"/>
      <c r="AE126" s="8"/>
      <c r="AF126" s="8"/>
      <c r="AG126" s="8"/>
      <c r="AH126" s="8"/>
    </row>
    <row r="127" spans="1:34" s="78" customFormat="1">
      <c r="A127" s="8"/>
      <c r="B127" s="8"/>
      <c r="C127" s="8"/>
      <c r="D127" s="8"/>
      <c r="E127" s="8"/>
      <c r="F127" s="8"/>
      <c r="G127" s="8"/>
      <c r="H127" s="8"/>
      <c r="AA127" s="8"/>
      <c r="AB127" s="8"/>
      <c r="AC127" s="8"/>
      <c r="AD127" s="8"/>
      <c r="AE127" s="8"/>
      <c r="AF127" s="8"/>
      <c r="AG127" s="8"/>
      <c r="AH127" s="8"/>
    </row>
    <row r="128" spans="1:34" s="78" customFormat="1">
      <c r="A128" s="8"/>
      <c r="B128" s="8"/>
      <c r="C128" s="8"/>
      <c r="D128" s="8"/>
      <c r="E128" s="8"/>
      <c r="F128" s="8"/>
      <c r="G128" s="8"/>
      <c r="H128" s="8"/>
      <c r="AA128" s="8"/>
      <c r="AB128" s="8"/>
      <c r="AC128" s="8"/>
      <c r="AD128" s="8"/>
      <c r="AE128" s="8"/>
      <c r="AF128" s="8"/>
      <c r="AG128" s="8"/>
      <c r="AH128" s="8"/>
    </row>
    <row r="129" spans="1:34" s="78" customFormat="1">
      <c r="A129" s="8"/>
      <c r="B129" s="8"/>
      <c r="C129" s="8"/>
      <c r="D129" s="8"/>
      <c r="E129" s="8"/>
      <c r="F129" s="8"/>
      <c r="G129" s="8"/>
      <c r="H129" s="8"/>
      <c r="AA129" s="8"/>
      <c r="AB129" s="8"/>
      <c r="AC129" s="8"/>
      <c r="AD129" s="8"/>
      <c r="AE129" s="8"/>
      <c r="AF129" s="8"/>
      <c r="AG129" s="8"/>
      <c r="AH129" s="8"/>
    </row>
    <row r="130" spans="1:34" s="78" customFormat="1">
      <c r="A130" s="8"/>
      <c r="B130" s="8"/>
      <c r="C130" s="8"/>
      <c r="D130" s="8"/>
      <c r="E130" s="8"/>
      <c r="F130" s="8"/>
      <c r="G130" s="8"/>
      <c r="H130" s="8"/>
      <c r="AA130" s="8"/>
      <c r="AB130" s="8"/>
      <c r="AC130" s="8"/>
      <c r="AD130" s="8"/>
      <c r="AE130" s="8"/>
      <c r="AF130" s="8"/>
      <c r="AG130" s="8"/>
      <c r="AH130" s="8"/>
    </row>
    <row r="131" spans="1:34" s="78" customFormat="1">
      <c r="A131" s="8"/>
      <c r="B131" s="8"/>
      <c r="C131" s="8"/>
      <c r="D131" s="8"/>
      <c r="E131" s="8"/>
      <c r="F131" s="8"/>
      <c r="G131" s="8"/>
      <c r="H131" s="8"/>
      <c r="AA131" s="8"/>
      <c r="AB131" s="8"/>
      <c r="AC131" s="8"/>
      <c r="AD131" s="8"/>
      <c r="AE131" s="8"/>
      <c r="AF131" s="8"/>
      <c r="AG131" s="8"/>
      <c r="AH131" s="8"/>
    </row>
    <row r="132" spans="1:34" s="78" customFormat="1">
      <c r="A132" s="8"/>
      <c r="B132" s="8"/>
      <c r="C132" s="8"/>
      <c r="D132" s="8"/>
      <c r="E132" s="8"/>
      <c r="F132" s="8"/>
      <c r="G132" s="8"/>
      <c r="H132" s="8"/>
      <c r="AA132" s="8"/>
      <c r="AB132" s="8"/>
      <c r="AC132" s="8"/>
      <c r="AD132" s="8"/>
      <c r="AE132" s="8"/>
      <c r="AF132" s="8"/>
      <c r="AG132" s="8"/>
      <c r="AH132" s="8"/>
    </row>
    <row r="133" spans="1:34" s="78" customFormat="1">
      <c r="A133" s="8"/>
      <c r="B133" s="8"/>
      <c r="C133" s="8"/>
      <c r="D133" s="8"/>
      <c r="E133" s="8"/>
      <c r="F133" s="8"/>
      <c r="G133" s="8"/>
      <c r="H133" s="8"/>
      <c r="AA133" s="8"/>
      <c r="AB133" s="8"/>
      <c r="AC133" s="8"/>
      <c r="AD133" s="8"/>
      <c r="AE133" s="8"/>
      <c r="AF133" s="8"/>
      <c r="AG133" s="8"/>
      <c r="AH133" s="8"/>
    </row>
    <row r="134" spans="1:34" s="78" customFormat="1">
      <c r="A134" s="8"/>
      <c r="B134" s="8"/>
      <c r="C134" s="8"/>
      <c r="D134" s="8"/>
      <c r="E134" s="8"/>
      <c r="F134" s="8"/>
      <c r="G134" s="8"/>
      <c r="H134" s="8"/>
      <c r="AA134" s="8"/>
      <c r="AB134" s="8"/>
      <c r="AC134" s="8"/>
      <c r="AD134" s="8"/>
      <c r="AE134" s="8"/>
      <c r="AF134" s="8"/>
      <c r="AG134" s="8"/>
      <c r="AH134" s="8"/>
    </row>
    <row r="135" spans="1:34" s="78" customFormat="1">
      <c r="A135" s="8"/>
      <c r="B135" s="8"/>
      <c r="C135" s="8"/>
      <c r="D135" s="8"/>
      <c r="E135" s="8"/>
      <c r="F135" s="8"/>
      <c r="G135" s="8"/>
      <c r="H135" s="8"/>
      <c r="AA135" s="8"/>
      <c r="AB135" s="8"/>
      <c r="AC135" s="8"/>
      <c r="AD135" s="8"/>
      <c r="AE135" s="8"/>
      <c r="AF135" s="8"/>
      <c r="AG135" s="8"/>
      <c r="AH135" s="8"/>
    </row>
    <row r="136" spans="1:34" s="78" customFormat="1">
      <c r="A136" s="8"/>
      <c r="B136" s="8"/>
      <c r="C136" s="8"/>
      <c r="D136" s="8"/>
      <c r="E136" s="8"/>
      <c r="F136" s="8"/>
      <c r="G136" s="8"/>
      <c r="H136" s="8"/>
      <c r="AA136" s="8"/>
      <c r="AB136" s="8"/>
      <c r="AC136" s="8"/>
      <c r="AD136" s="8"/>
      <c r="AE136" s="8"/>
      <c r="AF136" s="8"/>
      <c r="AG136" s="8"/>
      <c r="AH136" s="8"/>
    </row>
    <row r="137" spans="1:34" s="78" customFormat="1">
      <c r="A137" s="8"/>
      <c r="B137" s="8"/>
      <c r="C137" s="8"/>
      <c r="D137" s="8"/>
      <c r="E137" s="8"/>
      <c r="F137" s="8"/>
      <c r="G137" s="8"/>
      <c r="H137" s="8"/>
      <c r="AA137" s="8"/>
      <c r="AB137" s="8"/>
      <c r="AC137" s="8"/>
      <c r="AD137" s="8"/>
      <c r="AE137" s="8"/>
      <c r="AF137" s="8"/>
      <c r="AG137" s="8"/>
      <c r="AH137" s="8"/>
    </row>
    <row r="138" spans="1:34" s="78" customFormat="1">
      <c r="A138" s="8"/>
      <c r="B138" s="8"/>
      <c r="C138" s="8"/>
      <c r="D138" s="8"/>
      <c r="E138" s="8"/>
      <c r="F138" s="8"/>
      <c r="G138" s="8"/>
      <c r="H138" s="8"/>
      <c r="AA138" s="8"/>
      <c r="AB138" s="8"/>
      <c r="AC138" s="8"/>
      <c r="AD138" s="8"/>
      <c r="AE138" s="8"/>
      <c r="AF138" s="8"/>
      <c r="AG138" s="8"/>
      <c r="AH138" s="8"/>
    </row>
    <row r="139" spans="1:34" s="78" customFormat="1">
      <c r="A139" s="8"/>
      <c r="B139" s="8"/>
      <c r="C139" s="8"/>
      <c r="D139" s="8"/>
      <c r="E139" s="8"/>
      <c r="F139" s="8"/>
      <c r="G139" s="8"/>
      <c r="H139" s="8"/>
      <c r="AA139" s="8"/>
      <c r="AB139" s="8"/>
      <c r="AC139" s="8"/>
      <c r="AD139" s="8"/>
      <c r="AE139" s="8"/>
      <c r="AF139" s="8"/>
      <c r="AG139" s="8"/>
      <c r="AH139" s="8"/>
    </row>
    <row r="140" spans="1:34" s="78" customFormat="1">
      <c r="A140" s="8"/>
      <c r="B140" s="8"/>
      <c r="C140" s="8"/>
      <c r="D140" s="8"/>
      <c r="E140" s="8"/>
      <c r="F140" s="8"/>
      <c r="G140" s="8"/>
      <c r="H140" s="8"/>
      <c r="AA140" s="8"/>
      <c r="AB140" s="8"/>
      <c r="AC140" s="8"/>
      <c r="AD140" s="8"/>
      <c r="AE140" s="8"/>
      <c r="AF140" s="8"/>
      <c r="AG140" s="8"/>
      <c r="AH140" s="8"/>
    </row>
    <row r="141" spans="1:34" s="78" customFormat="1">
      <c r="A141" s="8"/>
      <c r="B141" s="8"/>
      <c r="C141" s="8"/>
      <c r="D141" s="8"/>
      <c r="E141" s="8"/>
      <c r="F141" s="8"/>
      <c r="G141" s="8"/>
      <c r="H141" s="8"/>
      <c r="AA141" s="8"/>
      <c r="AB141" s="8"/>
      <c r="AC141" s="8"/>
      <c r="AD141" s="8"/>
      <c r="AE141" s="8"/>
      <c r="AF141" s="8"/>
      <c r="AG141" s="8"/>
      <c r="AH141" s="8"/>
    </row>
    <row r="142" spans="1:34" s="78" customFormat="1">
      <c r="A142" s="8"/>
      <c r="B142" s="8"/>
      <c r="C142" s="8"/>
      <c r="D142" s="8"/>
      <c r="E142" s="8"/>
      <c r="F142" s="8"/>
      <c r="G142" s="8"/>
      <c r="H142" s="8"/>
      <c r="AA142" s="8"/>
      <c r="AB142" s="8"/>
      <c r="AC142" s="8"/>
      <c r="AD142" s="8"/>
      <c r="AE142" s="8"/>
      <c r="AF142" s="8"/>
      <c r="AG142" s="8"/>
      <c r="AH142" s="8"/>
    </row>
    <row r="143" spans="1:34" s="78" customFormat="1">
      <c r="A143" s="8"/>
      <c r="B143" s="8"/>
      <c r="C143" s="8"/>
      <c r="D143" s="8"/>
      <c r="E143" s="8"/>
      <c r="F143" s="8"/>
      <c r="G143" s="8"/>
      <c r="H143" s="8"/>
      <c r="AA143" s="8"/>
      <c r="AB143" s="8"/>
      <c r="AC143" s="8"/>
      <c r="AD143" s="8"/>
      <c r="AE143" s="8"/>
      <c r="AF143" s="8"/>
      <c r="AG143" s="8"/>
      <c r="AH143" s="8"/>
    </row>
    <row r="144" spans="1:34" s="78" customFormat="1">
      <c r="A144" s="8"/>
      <c r="B144" s="8"/>
      <c r="C144" s="8"/>
      <c r="D144" s="8"/>
      <c r="E144" s="8"/>
      <c r="F144" s="8"/>
      <c r="G144" s="8"/>
      <c r="H144" s="8"/>
      <c r="AA144" s="8"/>
      <c r="AB144" s="8"/>
      <c r="AC144" s="8"/>
      <c r="AD144" s="8"/>
      <c r="AE144" s="8"/>
      <c r="AF144" s="8"/>
      <c r="AG144" s="8"/>
      <c r="AH144" s="8"/>
    </row>
    <row r="145" spans="1:34" s="78" customFormat="1">
      <c r="A145" s="8"/>
      <c r="B145" s="8"/>
      <c r="C145" s="8"/>
      <c r="D145" s="8"/>
      <c r="E145" s="8"/>
      <c r="F145" s="8"/>
      <c r="G145" s="8"/>
      <c r="H145" s="8"/>
      <c r="AA145" s="8"/>
      <c r="AB145" s="8"/>
      <c r="AC145" s="8"/>
      <c r="AD145" s="8"/>
      <c r="AE145" s="8"/>
      <c r="AF145" s="8"/>
      <c r="AG145" s="8"/>
      <c r="AH145" s="8"/>
    </row>
    <row r="146" spans="1:34" s="78" customFormat="1">
      <c r="A146" s="8"/>
      <c r="B146" s="8"/>
      <c r="C146" s="8"/>
      <c r="D146" s="8"/>
      <c r="E146" s="8"/>
      <c r="F146" s="8"/>
      <c r="G146" s="8"/>
      <c r="H146" s="8"/>
      <c r="AA146" s="8"/>
      <c r="AB146" s="8"/>
      <c r="AC146" s="8"/>
      <c r="AD146" s="8"/>
      <c r="AE146" s="8"/>
      <c r="AF146" s="8"/>
      <c r="AG146" s="8"/>
      <c r="AH146" s="8"/>
    </row>
    <row r="147" spans="1:34" s="78" customFormat="1">
      <c r="A147" s="8"/>
      <c r="B147" s="8"/>
      <c r="C147" s="8"/>
      <c r="D147" s="8"/>
      <c r="E147" s="8"/>
      <c r="F147" s="8"/>
      <c r="G147" s="8"/>
      <c r="H147" s="8"/>
      <c r="AA147" s="8"/>
      <c r="AB147" s="8"/>
      <c r="AC147" s="8"/>
      <c r="AD147" s="8"/>
      <c r="AE147" s="8"/>
      <c r="AF147" s="8"/>
      <c r="AG147" s="8"/>
      <c r="AH147" s="8"/>
    </row>
    <row r="148" spans="1:34" s="78" customFormat="1">
      <c r="A148" s="8"/>
      <c r="B148" s="8"/>
      <c r="C148" s="8"/>
      <c r="D148" s="8"/>
      <c r="E148" s="8"/>
      <c r="F148" s="8"/>
      <c r="G148" s="8"/>
      <c r="H148" s="8"/>
      <c r="AA148" s="8"/>
      <c r="AB148" s="8"/>
      <c r="AC148" s="8"/>
      <c r="AD148" s="8"/>
      <c r="AE148" s="8"/>
      <c r="AF148" s="8"/>
      <c r="AG148" s="8"/>
      <c r="AH148" s="8"/>
    </row>
    <row r="149" spans="1:34" s="78" customFormat="1">
      <c r="A149" s="8"/>
      <c r="B149" s="8"/>
      <c r="C149" s="8"/>
      <c r="D149" s="8"/>
      <c r="E149" s="8"/>
      <c r="F149" s="8"/>
      <c r="G149" s="8"/>
      <c r="H149" s="8"/>
      <c r="AA149" s="8"/>
      <c r="AB149" s="8"/>
      <c r="AC149" s="8"/>
      <c r="AD149" s="8"/>
      <c r="AE149" s="8"/>
      <c r="AF149" s="8"/>
      <c r="AG149" s="8"/>
      <c r="AH149" s="8"/>
    </row>
    <row r="150" spans="1:34" s="78" customFormat="1">
      <c r="A150" s="8"/>
      <c r="B150" s="8"/>
      <c r="C150" s="8"/>
      <c r="D150" s="8"/>
      <c r="E150" s="8"/>
      <c r="F150" s="8"/>
      <c r="G150" s="8"/>
      <c r="H150" s="8"/>
      <c r="AA150" s="8"/>
      <c r="AB150" s="8"/>
      <c r="AC150" s="8"/>
      <c r="AD150" s="8"/>
      <c r="AE150" s="8"/>
      <c r="AF150" s="8"/>
      <c r="AG150" s="8"/>
      <c r="AH150" s="8"/>
    </row>
    <row r="151" spans="1:34" s="78" customFormat="1">
      <c r="A151" s="8"/>
      <c r="B151" s="8"/>
      <c r="C151" s="8"/>
      <c r="D151" s="8"/>
      <c r="E151" s="8"/>
      <c r="F151" s="8"/>
      <c r="G151" s="8"/>
      <c r="H151" s="8"/>
      <c r="AA151" s="8"/>
      <c r="AB151" s="8"/>
      <c r="AC151" s="8"/>
      <c r="AD151" s="8"/>
      <c r="AE151" s="8"/>
      <c r="AF151" s="8"/>
      <c r="AG151" s="8"/>
      <c r="AH151" s="8"/>
    </row>
    <row r="152" spans="1:34" s="78" customFormat="1">
      <c r="A152" s="8"/>
      <c r="B152" s="8"/>
      <c r="C152" s="8"/>
      <c r="D152" s="8"/>
      <c r="E152" s="8"/>
      <c r="F152" s="8"/>
      <c r="G152" s="8"/>
      <c r="H152" s="8"/>
      <c r="AA152" s="8"/>
      <c r="AB152" s="8"/>
      <c r="AC152" s="8"/>
      <c r="AD152" s="8"/>
      <c r="AE152" s="8"/>
      <c r="AF152" s="8"/>
      <c r="AG152" s="8"/>
      <c r="AH152" s="8"/>
    </row>
    <row r="153" spans="1:34" s="78" customFormat="1">
      <c r="A153" s="8"/>
      <c r="B153" s="8"/>
      <c r="C153" s="8"/>
      <c r="D153" s="8"/>
      <c r="E153" s="8"/>
      <c r="F153" s="8"/>
      <c r="G153" s="8"/>
      <c r="H153" s="8"/>
      <c r="AA153" s="8"/>
      <c r="AB153" s="8"/>
      <c r="AC153" s="8"/>
      <c r="AD153" s="8"/>
      <c r="AE153" s="8"/>
      <c r="AF153" s="8"/>
      <c r="AG153" s="8"/>
      <c r="AH153" s="8"/>
    </row>
    <row r="154" spans="1:34" s="78" customFormat="1">
      <c r="A154" s="8"/>
      <c r="B154" s="8"/>
      <c r="C154" s="8"/>
      <c r="D154" s="8"/>
      <c r="E154" s="8"/>
      <c r="F154" s="8"/>
      <c r="G154" s="8"/>
      <c r="H154" s="8"/>
      <c r="AA154" s="8"/>
      <c r="AB154" s="8"/>
      <c r="AC154" s="8"/>
      <c r="AD154" s="8"/>
      <c r="AE154" s="8"/>
      <c r="AF154" s="8"/>
      <c r="AG154" s="8"/>
      <c r="AH154" s="8"/>
    </row>
    <row r="155" spans="1:34" s="78" customFormat="1">
      <c r="A155" s="8"/>
      <c r="B155" s="8"/>
      <c r="C155" s="8"/>
      <c r="D155" s="8"/>
      <c r="E155" s="8"/>
      <c r="F155" s="8"/>
      <c r="G155" s="8"/>
      <c r="H155" s="8"/>
      <c r="AA155" s="8"/>
      <c r="AB155" s="8"/>
      <c r="AC155" s="8"/>
      <c r="AD155" s="8"/>
      <c r="AE155" s="8"/>
      <c r="AF155" s="8"/>
      <c r="AG155" s="8"/>
      <c r="AH155" s="8"/>
    </row>
    <row r="156" spans="1:34" s="78" customFormat="1">
      <c r="A156" s="8"/>
      <c r="B156" s="8"/>
      <c r="C156" s="8"/>
      <c r="D156" s="8"/>
      <c r="E156" s="8"/>
      <c r="F156" s="8"/>
      <c r="G156" s="8"/>
      <c r="H156" s="8"/>
      <c r="AA156" s="8"/>
      <c r="AB156" s="8"/>
      <c r="AC156" s="8"/>
      <c r="AD156" s="8"/>
      <c r="AE156" s="8"/>
      <c r="AF156" s="8"/>
      <c r="AG156" s="8"/>
      <c r="AH156" s="8"/>
    </row>
    <row r="157" spans="1:34" s="78" customFormat="1">
      <c r="A157" s="8"/>
      <c r="B157" s="8"/>
      <c r="C157" s="8"/>
      <c r="D157" s="8"/>
      <c r="E157" s="8"/>
      <c r="F157" s="8"/>
      <c r="G157" s="8"/>
      <c r="H157" s="8"/>
      <c r="AA157" s="8"/>
      <c r="AB157" s="8"/>
      <c r="AC157" s="8"/>
      <c r="AD157" s="8"/>
      <c r="AE157" s="8"/>
      <c r="AF157" s="8"/>
      <c r="AG157" s="8"/>
      <c r="AH157" s="8"/>
    </row>
    <row r="158" spans="1:34" s="78" customFormat="1">
      <c r="A158" s="8"/>
      <c r="B158" s="8"/>
      <c r="C158" s="8"/>
      <c r="D158" s="8"/>
      <c r="E158" s="8"/>
      <c r="F158" s="8"/>
      <c r="G158" s="8"/>
      <c r="H158" s="8"/>
      <c r="AA158" s="8"/>
      <c r="AB158" s="8"/>
      <c r="AC158" s="8"/>
      <c r="AD158" s="8"/>
      <c r="AE158" s="8"/>
      <c r="AF158" s="8"/>
      <c r="AG158" s="8"/>
      <c r="AH158" s="8"/>
    </row>
    <row r="159" spans="1:34" s="78" customFormat="1">
      <c r="A159" s="8"/>
      <c r="B159" s="8"/>
      <c r="C159" s="8"/>
      <c r="D159" s="8"/>
      <c r="E159" s="8"/>
      <c r="F159" s="8"/>
      <c r="G159" s="8"/>
      <c r="H159" s="8"/>
      <c r="AA159" s="8"/>
      <c r="AB159" s="8"/>
      <c r="AC159" s="8"/>
      <c r="AD159" s="8"/>
      <c r="AE159" s="8"/>
      <c r="AF159" s="8"/>
      <c r="AG159" s="8"/>
      <c r="AH159" s="8"/>
    </row>
    <row r="160" spans="1:34" s="78" customFormat="1">
      <c r="A160" s="8"/>
      <c r="B160" s="8"/>
      <c r="C160" s="8"/>
      <c r="D160" s="8"/>
      <c r="E160" s="8"/>
      <c r="F160" s="8"/>
      <c r="G160" s="8"/>
      <c r="H160" s="8"/>
      <c r="AA160" s="8"/>
      <c r="AB160" s="8"/>
      <c r="AC160" s="8"/>
      <c r="AD160" s="8"/>
      <c r="AE160" s="8"/>
      <c r="AF160" s="8"/>
      <c r="AG160" s="8"/>
      <c r="AH160" s="8"/>
    </row>
    <row r="161" spans="1:34" s="78" customFormat="1">
      <c r="A161" s="8"/>
      <c r="B161" s="8"/>
      <c r="C161" s="8"/>
      <c r="D161" s="8"/>
      <c r="E161" s="8"/>
      <c r="F161" s="8"/>
      <c r="G161" s="8"/>
      <c r="H161" s="8"/>
      <c r="AA161" s="8"/>
      <c r="AB161" s="8"/>
      <c r="AC161" s="8"/>
      <c r="AD161" s="8"/>
      <c r="AE161" s="8"/>
      <c r="AF161" s="8"/>
      <c r="AG161" s="8"/>
      <c r="AH161" s="8"/>
    </row>
    <row r="162" spans="1:34" s="78" customFormat="1">
      <c r="A162" s="8"/>
      <c r="B162" s="8"/>
      <c r="C162" s="8"/>
      <c r="D162" s="8"/>
      <c r="E162" s="8"/>
      <c r="F162" s="8"/>
      <c r="G162" s="8"/>
      <c r="H162" s="8"/>
      <c r="AA162" s="8"/>
      <c r="AB162" s="8"/>
      <c r="AC162" s="8"/>
      <c r="AD162" s="8"/>
      <c r="AE162" s="8"/>
      <c r="AF162" s="8"/>
      <c r="AG162" s="8"/>
      <c r="AH162" s="8"/>
    </row>
    <row r="163" spans="1:34" s="78" customFormat="1">
      <c r="A163" s="8"/>
      <c r="B163" s="8"/>
      <c r="C163" s="8"/>
      <c r="D163" s="8"/>
      <c r="E163" s="8"/>
      <c r="F163" s="8"/>
      <c r="G163" s="8"/>
      <c r="H163" s="8"/>
      <c r="AA163" s="8"/>
      <c r="AB163" s="8"/>
      <c r="AC163" s="8"/>
      <c r="AD163" s="8"/>
      <c r="AE163" s="8"/>
      <c r="AF163" s="8"/>
      <c r="AG163" s="8"/>
      <c r="AH163" s="8"/>
    </row>
    <row r="164" spans="1:34" s="78" customFormat="1">
      <c r="A164" s="8"/>
      <c r="B164" s="8"/>
      <c r="C164" s="8"/>
      <c r="D164" s="8"/>
      <c r="E164" s="8"/>
      <c r="F164" s="8"/>
      <c r="G164" s="8"/>
      <c r="H164" s="8"/>
      <c r="AA164" s="8"/>
      <c r="AB164" s="8"/>
      <c r="AC164" s="8"/>
      <c r="AD164" s="8"/>
      <c r="AE164" s="8"/>
      <c r="AF164" s="8"/>
      <c r="AG164" s="8"/>
      <c r="AH164" s="8"/>
    </row>
    <row r="165" spans="1:34" s="78" customFormat="1">
      <c r="A165" s="8"/>
      <c r="B165" s="8"/>
      <c r="C165" s="8"/>
      <c r="D165" s="8"/>
      <c r="E165" s="8"/>
      <c r="F165" s="8"/>
      <c r="G165" s="8"/>
      <c r="H165" s="8"/>
      <c r="AA165" s="8"/>
      <c r="AB165" s="8"/>
      <c r="AC165" s="8"/>
      <c r="AD165" s="8"/>
      <c r="AE165" s="8"/>
      <c r="AF165" s="8"/>
      <c r="AG165" s="8"/>
      <c r="AH165" s="8"/>
    </row>
    <row r="166" spans="1:34" s="78" customFormat="1">
      <c r="A166" s="8"/>
      <c r="B166" s="8"/>
      <c r="C166" s="8"/>
      <c r="D166" s="8"/>
      <c r="E166" s="8"/>
      <c r="F166" s="8"/>
      <c r="G166" s="8"/>
      <c r="H166" s="8"/>
      <c r="AA166" s="8"/>
      <c r="AB166" s="8"/>
      <c r="AC166" s="8"/>
      <c r="AD166" s="8"/>
      <c r="AE166" s="8"/>
      <c r="AF166" s="8"/>
      <c r="AG166" s="8"/>
      <c r="AH166" s="8"/>
    </row>
    <row r="167" spans="1:34" s="78" customFormat="1">
      <c r="A167" s="8"/>
      <c r="B167" s="8"/>
      <c r="C167" s="8"/>
      <c r="D167" s="8"/>
      <c r="E167" s="8"/>
      <c r="F167" s="8"/>
      <c r="G167" s="8"/>
      <c r="H167" s="8"/>
      <c r="AA167" s="8"/>
      <c r="AB167" s="8"/>
      <c r="AC167" s="8"/>
      <c r="AD167" s="8"/>
      <c r="AE167" s="8"/>
      <c r="AF167" s="8"/>
      <c r="AG167" s="8"/>
      <c r="AH167" s="8"/>
    </row>
    <row r="168" spans="1:34" s="78" customFormat="1">
      <c r="A168" s="8"/>
      <c r="B168" s="8"/>
      <c r="C168" s="8"/>
      <c r="D168" s="8"/>
      <c r="E168" s="8"/>
      <c r="F168" s="8"/>
      <c r="G168" s="8"/>
      <c r="H168" s="8"/>
      <c r="AA168" s="8"/>
      <c r="AB168" s="8"/>
      <c r="AC168" s="8"/>
      <c r="AD168" s="8"/>
      <c r="AE168" s="8"/>
      <c r="AF168" s="8"/>
      <c r="AG168" s="8"/>
      <c r="AH168" s="8"/>
    </row>
    <row r="169" spans="1:34" s="78" customFormat="1">
      <c r="A169" s="8"/>
      <c r="B169" s="8"/>
      <c r="C169" s="8"/>
      <c r="D169" s="8"/>
      <c r="E169" s="8"/>
      <c r="F169" s="8"/>
      <c r="G169" s="8"/>
      <c r="H169" s="8"/>
      <c r="AA169" s="8"/>
      <c r="AB169" s="8"/>
      <c r="AC169" s="8"/>
      <c r="AD169" s="8"/>
      <c r="AE169" s="8"/>
      <c r="AF169" s="8"/>
      <c r="AG169" s="8"/>
      <c r="AH169" s="8"/>
    </row>
    <row r="170" spans="1:34" s="78" customFormat="1">
      <c r="A170" s="8"/>
      <c r="B170" s="8"/>
      <c r="C170" s="8"/>
      <c r="D170" s="8"/>
      <c r="E170" s="8"/>
      <c r="F170" s="8"/>
      <c r="G170" s="8"/>
      <c r="H170" s="8"/>
      <c r="AA170" s="8"/>
      <c r="AB170" s="8"/>
      <c r="AC170" s="8"/>
      <c r="AD170" s="8"/>
      <c r="AE170" s="8"/>
      <c r="AF170" s="8"/>
      <c r="AG170" s="8"/>
      <c r="AH170" s="8"/>
    </row>
    <row r="171" spans="1:34" s="78" customFormat="1">
      <c r="A171" s="8"/>
      <c r="B171" s="8"/>
      <c r="C171" s="8"/>
      <c r="D171" s="8"/>
      <c r="E171" s="8"/>
      <c r="F171" s="8"/>
      <c r="G171" s="8"/>
      <c r="H171" s="8"/>
      <c r="AA171" s="8"/>
      <c r="AB171" s="8"/>
      <c r="AC171" s="8"/>
      <c r="AD171" s="8"/>
      <c r="AE171" s="8"/>
      <c r="AF171" s="8"/>
      <c r="AG171" s="8"/>
      <c r="AH171" s="8"/>
    </row>
    <row r="172" spans="1:34" s="78" customFormat="1">
      <c r="A172" s="8"/>
      <c r="B172" s="8"/>
      <c r="C172" s="8"/>
      <c r="D172" s="8"/>
      <c r="E172" s="8"/>
      <c r="F172" s="8"/>
      <c r="G172" s="8"/>
      <c r="H172" s="8"/>
      <c r="AA172" s="8"/>
      <c r="AB172" s="8"/>
      <c r="AC172" s="8"/>
      <c r="AD172" s="8"/>
      <c r="AE172" s="8"/>
      <c r="AF172" s="8"/>
      <c r="AG172" s="8"/>
      <c r="AH172" s="8"/>
    </row>
    <row r="173" spans="1:34" s="78" customFormat="1">
      <c r="A173" s="8"/>
      <c r="B173" s="8"/>
      <c r="C173" s="8"/>
      <c r="D173" s="8"/>
      <c r="E173" s="8"/>
      <c r="F173" s="8"/>
      <c r="G173" s="8"/>
      <c r="H173" s="8"/>
      <c r="AA173" s="8"/>
      <c r="AB173" s="8"/>
      <c r="AC173" s="8"/>
      <c r="AD173" s="8"/>
      <c r="AE173" s="8"/>
      <c r="AF173" s="8"/>
      <c r="AG173" s="8"/>
      <c r="AH173" s="8"/>
    </row>
    <row r="174" spans="1:34" s="78" customFormat="1">
      <c r="A174" s="8"/>
      <c r="B174" s="8"/>
      <c r="C174" s="8"/>
      <c r="D174" s="8"/>
      <c r="E174" s="8"/>
      <c r="F174" s="8"/>
      <c r="G174" s="8"/>
      <c r="H174" s="8"/>
      <c r="AA174" s="8"/>
      <c r="AB174" s="8"/>
      <c r="AC174" s="8"/>
      <c r="AD174" s="8"/>
      <c r="AE174" s="8"/>
      <c r="AF174" s="8"/>
      <c r="AG174" s="8"/>
      <c r="AH174" s="8"/>
    </row>
    <row r="175" spans="1:34" s="78" customFormat="1">
      <c r="A175" s="8"/>
      <c r="B175" s="8"/>
      <c r="C175" s="8"/>
      <c r="D175" s="8"/>
      <c r="E175" s="8"/>
      <c r="F175" s="8"/>
      <c r="G175" s="8"/>
      <c r="H175" s="8"/>
      <c r="AA175" s="8"/>
      <c r="AB175" s="8"/>
      <c r="AC175" s="8"/>
      <c r="AD175" s="8"/>
      <c r="AE175" s="8"/>
      <c r="AF175" s="8"/>
      <c r="AG175" s="8"/>
      <c r="AH175" s="8"/>
    </row>
    <row r="176" spans="1:34" s="78" customFormat="1">
      <c r="A176" s="8"/>
      <c r="B176" s="8"/>
      <c r="C176" s="8"/>
      <c r="D176" s="8"/>
      <c r="E176" s="8"/>
      <c r="F176" s="8"/>
      <c r="G176" s="8"/>
      <c r="H176" s="8"/>
      <c r="AA176" s="8"/>
      <c r="AB176" s="8"/>
      <c r="AC176" s="8"/>
      <c r="AD176" s="8"/>
      <c r="AE176" s="8"/>
      <c r="AF176" s="8"/>
      <c r="AG176" s="8"/>
      <c r="AH176" s="8"/>
    </row>
    <row r="177" spans="1:34" s="78" customFormat="1">
      <c r="A177" s="8"/>
      <c r="B177" s="8"/>
      <c r="C177" s="8"/>
      <c r="D177" s="8"/>
      <c r="E177" s="8"/>
      <c r="F177" s="8"/>
      <c r="G177" s="8"/>
      <c r="H177" s="8"/>
      <c r="AA177" s="8"/>
      <c r="AB177" s="8"/>
      <c r="AC177" s="8"/>
      <c r="AD177" s="8"/>
      <c r="AE177" s="8"/>
      <c r="AF177" s="8"/>
      <c r="AG177" s="8"/>
      <c r="AH177" s="8"/>
    </row>
    <row r="178" spans="1:34" s="78" customFormat="1">
      <c r="A178" s="8"/>
      <c r="B178" s="8"/>
      <c r="C178" s="8"/>
      <c r="D178" s="8"/>
      <c r="E178" s="8"/>
      <c r="F178" s="8"/>
      <c r="G178" s="8"/>
      <c r="H178" s="8"/>
      <c r="AA178" s="8"/>
      <c r="AB178" s="8"/>
      <c r="AC178" s="8"/>
      <c r="AD178" s="8"/>
      <c r="AE178" s="8"/>
      <c r="AF178" s="8"/>
      <c r="AG178" s="8"/>
      <c r="AH178" s="8"/>
    </row>
    <row r="179" spans="1:34" s="78" customFormat="1">
      <c r="A179" s="8"/>
      <c r="B179" s="8"/>
      <c r="C179" s="8"/>
      <c r="D179" s="8"/>
      <c r="E179" s="8"/>
      <c r="F179" s="8"/>
      <c r="G179" s="8"/>
      <c r="H179" s="8"/>
      <c r="AA179" s="8"/>
      <c r="AB179" s="8"/>
      <c r="AC179" s="8"/>
      <c r="AD179" s="8"/>
      <c r="AE179" s="8"/>
      <c r="AF179" s="8"/>
      <c r="AG179" s="8"/>
      <c r="AH179" s="8"/>
    </row>
    <row r="180" spans="1:34" s="78" customFormat="1">
      <c r="A180" s="8"/>
      <c r="B180" s="8"/>
      <c r="C180" s="8"/>
      <c r="D180" s="8"/>
      <c r="E180" s="8"/>
      <c r="F180" s="8"/>
      <c r="G180" s="8"/>
      <c r="H180" s="8"/>
      <c r="AA180" s="8"/>
      <c r="AB180" s="8"/>
      <c r="AC180" s="8"/>
      <c r="AD180" s="8"/>
      <c r="AE180" s="8"/>
      <c r="AF180" s="8"/>
      <c r="AG180" s="8"/>
      <c r="AH180" s="8"/>
    </row>
    <row r="181" spans="1:34" s="78" customFormat="1">
      <c r="A181" s="8"/>
      <c r="B181" s="8"/>
      <c r="C181" s="8"/>
      <c r="D181" s="8"/>
      <c r="E181" s="8"/>
      <c r="F181" s="8"/>
      <c r="G181" s="8"/>
      <c r="H181" s="8"/>
      <c r="AA181" s="8"/>
      <c r="AB181" s="8"/>
      <c r="AC181" s="8"/>
      <c r="AD181" s="8"/>
      <c r="AE181" s="8"/>
      <c r="AF181" s="8"/>
      <c r="AG181" s="8"/>
      <c r="AH181" s="8"/>
    </row>
    <row r="182" spans="1:34" s="78" customFormat="1">
      <c r="A182" s="8"/>
      <c r="B182" s="8"/>
      <c r="C182" s="8"/>
      <c r="D182" s="8"/>
      <c r="E182" s="8"/>
      <c r="F182" s="8"/>
      <c r="G182" s="8"/>
      <c r="H182" s="8"/>
      <c r="AA182" s="8"/>
      <c r="AB182" s="8"/>
      <c r="AC182" s="8"/>
      <c r="AD182" s="8"/>
      <c r="AE182" s="8"/>
      <c r="AF182" s="8"/>
      <c r="AG182" s="8"/>
      <c r="AH182" s="8"/>
    </row>
    <row r="183" spans="1:34" s="78" customFormat="1">
      <c r="A183" s="8"/>
      <c r="B183" s="8"/>
      <c r="C183" s="8"/>
      <c r="D183" s="8"/>
      <c r="E183" s="8"/>
      <c r="F183" s="8"/>
      <c r="G183" s="8"/>
      <c r="H183" s="8"/>
      <c r="AA183" s="8"/>
      <c r="AB183" s="8"/>
      <c r="AC183" s="8"/>
      <c r="AD183" s="8"/>
      <c r="AE183" s="8"/>
      <c r="AF183" s="8"/>
      <c r="AG183" s="8"/>
      <c r="AH183" s="8"/>
    </row>
    <row r="184" spans="1:34" s="78" customFormat="1">
      <c r="A184" s="8"/>
      <c r="B184" s="8"/>
      <c r="C184" s="8"/>
      <c r="D184" s="8"/>
      <c r="E184" s="8"/>
      <c r="F184" s="8"/>
      <c r="G184" s="8"/>
      <c r="H184" s="8"/>
      <c r="AA184" s="8"/>
      <c r="AB184" s="8"/>
      <c r="AC184" s="8"/>
      <c r="AD184" s="8"/>
      <c r="AE184" s="8"/>
      <c r="AF184" s="8"/>
      <c r="AG184" s="8"/>
      <c r="AH184" s="8"/>
    </row>
    <row r="185" spans="1:34" s="78" customFormat="1">
      <c r="A185" s="8"/>
      <c r="B185" s="8"/>
      <c r="C185" s="8"/>
      <c r="D185" s="8"/>
      <c r="E185" s="8"/>
      <c r="F185" s="8"/>
      <c r="G185" s="8"/>
      <c r="H185" s="8"/>
      <c r="AA185" s="8"/>
      <c r="AB185" s="8"/>
      <c r="AC185" s="8"/>
      <c r="AD185" s="8"/>
      <c r="AE185" s="8"/>
      <c r="AF185" s="8"/>
      <c r="AG185" s="8"/>
      <c r="AH185" s="8"/>
    </row>
    <row r="186" spans="1:34" s="78" customFormat="1">
      <c r="A186" s="8"/>
      <c r="B186" s="8"/>
      <c r="C186" s="8"/>
      <c r="D186" s="8"/>
      <c r="E186" s="8"/>
      <c r="F186" s="8"/>
      <c r="G186" s="8"/>
      <c r="H186" s="8"/>
      <c r="AA186" s="8"/>
      <c r="AB186" s="8"/>
      <c r="AC186" s="8"/>
      <c r="AD186" s="8"/>
      <c r="AE186" s="8"/>
      <c r="AF186" s="8"/>
      <c r="AG186" s="8"/>
      <c r="AH186" s="8"/>
    </row>
    <row r="187" spans="1:34" s="78" customFormat="1">
      <c r="A187" s="8"/>
      <c r="B187" s="8"/>
      <c r="C187" s="8"/>
      <c r="D187" s="8"/>
      <c r="E187" s="8"/>
      <c r="F187" s="8"/>
      <c r="G187" s="8"/>
      <c r="H187" s="8"/>
      <c r="AA187" s="8"/>
      <c r="AB187" s="8"/>
      <c r="AC187" s="8"/>
      <c r="AD187" s="8"/>
      <c r="AE187" s="8"/>
      <c r="AF187" s="8"/>
      <c r="AG187" s="8"/>
      <c r="AH187" s="8"/>
    </row>
    <row r="188" spans="1:34" s="78" customFormat="1">
      <c r="A188" s="8"/>
      <c r="B188" s="8"/>
      <c r="C188" s="8"/>
      <c r="D188" s="8"/>
      <c r="E188" s="8"/>
      <c r="F188" s="8"/>
      <c r="G188" s="8"/>
      <c r="H188" s="8"/>
      <c r="AA188" s="8"/>
      <c r="AB188" s="8"/>
      <c r="AC188" s="8"/>
      <c r="AD188" s="8"/>
      <c r="AE188" s="8"/>
      <c r="AF188" s="8"/>
      <c r="AG188" s="8"/>
      <c r="AH188" s="8"/>
    </row>
    <row r="189" spans="1:34" s="78" customFormat="1">
      <c r="A189" s="8"/>
      <c r="B189" s="8"/>
      <c r="C189" s="8"/>
      <c r="D189" s="8"/>
      <c r="E189" s="8"/>
      <c r="F189" s="8"/>
      <c r="G189" s="8"/>
      <c r="H189" s="8"/>
      <c r="AA189" s="8"/>
      <c r="AB189" s="8"/>
      <c r="AC189" s="8"/>
      <c r="AD189" s="8"/>
      <c r="AE189" s="8"/>
      <c r="AF189" s="8"/>
      <c r="AG189" s="8"/>
      <c r="AH189" s="8"/>
    </row>
    <row r="190" spans="1:34" s="78" customFormat="1">
      <c r="A190" s="8"/>
      <c r="B190" s="8"/>
      <c r="C190" s="8"/>
      <c r="D190" s="8"/>
      <c r="E190" s="8"/>
      <c r="F190" s="8"/>
      <c r="G190" s="8"/>
      <c r="H190" s="8"/>
      <c r="AA190" s="8"/>
      <c r="AB190" s="8"/>
      <c r="AC190" s="8"/>
      <c r="AD190" s="8"/>
      <c r="AE190" s="8"/>
      <c r="AF190" s="8"/>
      <c r="AG190" s="8"/>
      <c r="AH190" s="8"/>
    </row>
    <row r="191" spans="1:34" s="78" customFormat="1">
      <c r="A191" s="8"/>
      <c r="B191" s="8"/>
      <c r="C191" s="8"/>
      <c r="D191" s="8"/>
      <c r="E191" s="8"/>
      <c r="F191" s="8"/>
      <c r="G191" s="8"/>
      <c r="H191" s="8"/>
      <c r="AA191" s="8"/>
      <c r="AB191" s="8"/>
      <c r="AC191" s="8"/>
      <c r="AD191" s="8"/>
      <c r="AE191" s="8"/>
      <c r="AF191" s="8"/>
      <c r="AG191" s="8"/>
      <c r="AH191" s="8"/>
    </row>
    <row r="192" spans="1:34" s="78" customFormat="1">
      <c r="A192" s="8"/>
      <c r="B192" s="8"/>
      <c r="C192" s="8"/>
      <c r="D192" s="8"/>
      <c r="E192" s="8"/>
      <c r="F192" s="8"/>
      <c r="G192" s="8"/>
      <c r="H192" s="8"/>
      <c r="AA192" s="8"/>
      <c r="AB192" s="8"/>
      <c r="AC192" s="8"/>
      <c r="AD192" s="8"/>
      <c r="AE192" s="8"/>
      <c r="AF192" s="8"/>
      <c r="AG192" s="8"/>
      <c r="AH192" s="8"/>
    </row>
    <row r="193" spans="1:34" s="78" customFormat="1">
      <c r="A193" s="8"/>
      <c r="B193" s="8"/>
      <c r="C193" s="8"/>
      <c r="D193" s="8"/>
      <c r="E193" s="8"/>
      <c r="F193" s="8"/>
      <c r="G193" s="8"/>
      <c r="H193" s="8"/>
      <c r="AA193" s="8"/>
      <c r="AB193" s="8"/>
      <c r="AC193" s="8"/>
      <c r="AD193" s="8"/>
      <c r="AE193" s="8"/>
      <c r="AF193" s="8"/>
      <c r="AG193" s="8"/>
      <c r="AH193" s="8"/>
    </row>
    <row r="194" spans="1:34" s="78" customFormat="1">
      <c r="A194" s="8"/>
      <c r="B194" s="8"/>
      <c r="C194" s="8"/>
      <c r="D194" s="8"/>
      <c r="E194" s="8"/>
      <c r="F194" s="8"/>
      <c r="G194" s="8"/>
      <c r="H194" s="8"/>
      <c r="AA194" s="8"/>
      <c r="AB194" s="8"/>
      <c r="AC194" s="8"/>
      <c r="AD194" s="8"/>
      <c r="AE194" s="8"/>
      <c r="AF194" s="8"/>
      <c r="AG194" s="8"/>
      <c r="AH194" s="8"/>
    </row>
    <row r="195" spans="1:34" s="78" customFormat="1">
      <c r="A195" s="8"/>
      <c r="B195" s="8"/>
      <c r="C195" s="8"/>
      <c r="D195" s="8"/>
      <c r="E195" s="8"/>
      <c r="F195" s="8"/>
      <c r="G195" s="8"/>
      <c r="H195" s="8"/>
      <c r="AA195" s="8"/>
      <c r="AB195" s="8"/>
      <c r="AC195" s="8"/>
      <c r="AD195" s="8"/>
      <c r="AE195" s="8"/>
      <c r="AF195" s="8"/>
      <c r="AG195" s="8"/>
      <c r="AH195" s="8"/>
    </row>
    <row r="196" spans="1:34" s="78" customFormat="1">
      <c r="A196" s="8"/>
      <c r="B196" s="8"/>
      <c r="C196" s="8"/>
      <c r="D196" s="8"/>
      <c r="E196" s="8"/>
      <c r="F196" s="8"/>
      <c r="G196" s="8"/>
      <c r="H196" s="8"/>
      <c r="AA196" s="8"/>
      <c r="AB196" s="8"/>
      <c r="AC196" s="8"/>
      <c r="AD196" s="8"/>
      <c r="AE196" s="8"/>
      <c r="AF196" s="8"/>
      <c r="AG196" s="8"/>
      <c r="AH196" s="8"/>
    </row>
    <row r="197" spans="1:34" s="78" customFormat="1">
      <c r="A197" s="8"/>
      <c r="B197" s="8"/>
      <c r="C197" s="8"/>
      <c r="D197" s="8"/>
      <c r="E197" s="8"/>
      <c r="F197" s="8"/>
      <c r="G197" s="8"/>
      <c r="H197" s="8"/>
      <c r="AA197" s="8"/>
      <c r="AB197" s="8"/>
      <c r="AC197" s="8"/>
      <c r="AD197" s="8"/>
      <c r="AE197" s="8"/>
      <c r="AF197" s="8"/>
      <c r="AG197" s="8"/>
      <c r="AH197" s="8"/>
    </row>
    <row r="198" spans="1:34" s="78" customFormat="1">
      <c r="A198" s="8"/>
      <c r="B198" s="8"/>
      <c r="C198" s="8"/>
      <c r="D198" s="8"/>
      <c r="E198" s="8"/>
      <c r="F198" s="8"/>
      <c r="G198" s="8"/>
      <c r="H198" s="8"/>
      <c r="AA198" s="8"/>
      <c r="AB198" s="8"/>
      <c r="AC198" s="8"/>
      <c r="AD198" s="8"/>
      <c r="AE198" s="8"/>
      <c r="AF198" s="8"/>
      <c r="AG198" s="8"/>
      <c r="AH198" s="8"/>
    </row>
    <row r="199" spans="1:34" s="78" customFormat="1">
      <c r="A199" s="8"/>
      <c r="B199" s="8"/>
      <c r="C199" s="8"/>
      <c r="D199" s="8"/>
      <c r="E199" s="8"/>
      <c r="F199" s="8"/>
      <c r="G199" s="8"/>
      <c r="H199" s="8"/>
      <c r="AA199" s="8"/>
      <c r="AB199" s="8"/>
      <c r="AC199" s="8"/>
      <c r="AD199" s="8"/>
      <c r="AE199" s="8"/>
      <c r="AF199" s="8"/>
      <c r="AG199" s="8"/>
      <c r="AH199" s="8"/>
    </row>
    <row r="200" spans="1:34" s="78" customFormat="1">
      <c r="A200" s="8"/>
      <c r="B200" s="8"/>
      <c r="C200" s="8"/>
      <c r="D200" s="8"/>
      <c r="E200" s="8"/>
      <c r="F200" s="8"/>
      <c r="G200" s="8"/>
      <c r="H200" s="8"/>
      <c r="AA200" s="8"/>
      <c r="AB200" s="8"/>
      <c r="AC200" s="8"/>
      <c r="AD200" s="8"/>
      <c r="AE200" s="8"/>
      <c r="AF200" s="8"/>
      <c r="AG200" s="8"/>
      <c r="AH200" s="8"/>
    </row>
    <row r="201" spans="1:34" s="78" customFormat="1">
      <c r="A201" s="8"/>
      <c r="B201" s="8"/>
      <c r="C201" s="8"/>
      <c r="D201" s="8"/>
      <c r="E201" s="8"/>
      <c r="F201" s="8"/>
      <c r="G201" s="8"/>
      <c r="H201" s="8"/>
      <c r="AA201" s="8"/>
      <c r="AB201" s="8"/>
      <c r="AC201" s="8"/>
      <c r="AD201" s="8"/>
      <c r="AE201" s="8"/>
      <c r="AF201" s="8"/>
      <c r="AG201" s="8"/>
      <c r="AH201" s="8"/>
    </row>
    <row r="202" spans="1:34" s="78" customFormat="1">
      <c r="A202" s="8"/>
      <c r="B202" s="8"/>
      <c r="C202" s="8"/>
      <c r="D202" s="8"/>
      <c r="E202" s="8"/>
      <c r="F202" s="8"/>
      <c r="G202" s="8"/>
      <c r="H202" s="8"/>
      <c r="AA202" s="8"/>
      <c r="AB202" s="8"/>
      <c r="AC202" s="8"/>
      <c r="AD202" s="8"/>
      <c r="AE202" s="8"/>
      <c r="AF202" s="8"/>
      <c r="AG202" s="8"/>
      <c r="AH202" s="8"/>
    </row>
    <row r="203" spans="1:34" s="78" customFormat="1">
      <c r="A203" s="8"/>
      <c r="B203" s="8"/>
      <c r="C203" s="8"/>
      <c r="D203" s="8"/>
      <c r="E203" s="8"/>
      <c r="F203" s="8"/>
      <c r="G203" s="8"/>
      <c r="H203" s="8"/>
      <c r="AA203" s="8"/>
      <c r="AB203" s="8"/>
      <c r="AC203" s="8"/>
      <c r="AD203" s="8"/>
      <c r="AE203" s="8"/>
      <c r="AF203" s="8"/>
      <c r="AG203" s="8"/>
      <c r="AH203" s="8"/>
    </row>
    <row r="204" spans="1:34" s="78" customFormat="1">
      <c r="A204" s="8"/>
      <c r="B204" s="8"/>
      <c r="C204" s="8"/>
      <c r="D204" s="8"/>
      <c r="E204" s="8"/>
      <c r="F204" s="8"/>
      <c r="G204" s="8"/>
      <c r="H204" s="8"/>
      <c r="AA204" s="8"/>
      <c r="AB204" s="8"/>
      <c r="AC204" s="8"/>
      <c r="AD204" s="8"/>
      <c r="AE204" s="8"/>
      <c r="AF204" s="8"/>
      <c r="AG204" s="8"/>
      <c r="AH204" s="8"/>
    </row>
    <row r="205" spans="1:34" s="78" customFormat="1">
      <c r="A205" s="8"/>
      <c r="B205" s="8"/>
      <c r="C205" s="8"/>
      <c r="D205" s="8"/>
      <c r="E205" s="8"/>
      <c r="F205" s="8"/>
      <c r="G205" s="8"/>
      <c r="H205" s="8"/>
      <c r="AA205" s="8"/>
      <c r="AB205" s="8"/>
      <c r="AC205" s="8"/>
      <c r="AD205" s="8"/>
      <c r="AE205" s="8"/>
      <c r="AF205" s="8"/>
      <c r="AG205" s="8"/>
      <c r="AH205" s="8"/>
    </row>
    <row r="206" spans="1:34" s="78" customFormat="1">
      <c r="A206" s="8"/>
      <c r="B206" s="8"/>
      <c r="C206" s="8"/>
      <c r="D206" s="8"/>
      <c r="E206" s="8"/>
      <c r="F206" s="8"/>
      <c r="G206" s="8"/>
      <c r="H206" s="8"/>
      <c r="AA206" s="8"/>
      <c r="AB206" s="8"/>
      <c r="AC206" s="8"/>
      <c r="AD206" s="8"/>
      <c r="AE206" s="8"/>
      <c r="AF206" s="8"/>
      <c r="AG206" s="8"/>
      <c r="AH206" s="8"/>
    </row>
    <row r="207" spans="1:34" s="78" customFormat="1">
      <c r="A207" s="8"/>
      <c r="B207" s="8"/>
      <c r="C207" s="8"/>
      <c r="D207" s="8"/>
      <c r="E207" s="8"/>
      <c r="F207" s="8"/>
      <c r="G207" s="8"/>
      <c r="H207" s="8"/>
      <c r="AA207" s="8"/>
      <c r="AB207" s="8"/>
      <c r="AC207" s="8"/>
      <c r="AD207" s="8"/>
      <c r="AE207" s="8"/>
      <c r="AF207" s="8"/>
      <c r="AG207" s="8"/>
      <c r="AH207" s="8"/>
    </row>
    <row r="208" spans="1:34" s="78" customFormat="1">
      <c r="A208" s="8"/>
      <c r="B208" s="8"/>
      <c r="C208" s="8"/>
      <c r="D208" s="8"/>
      <c r="E208" s="8"/>
      <c r="F208" s="8"/>
      <c r="G208" s="8"/>
      <c r="H208" s="8"/>
      <c r="AA208" s="8"/>
      <c r="AB208" s="8"/>
      <c r="AC208" s="8"/>
      <c r="AD208" s="8"/>
      <c r="AE208" s="8"/>
      <c r="AF208" s="8"/>
      <c r="AG208" s="8"/>
      <c r="AH208" s="8"/>
    </row>
    <row r="209" spans="1:34" s="78" customFormat="1">
      <c r="A209" s="8"/>
      <c r="B209" s="8"/>
      <c r="C209" s="8"/>
      <c r="D209" s="8"/>
      <c r="E209" s="8"/>
      <c r="F209" s="8"/>
      <c r="G209" s="8"/>
      <c r="H209" s="8"/>
      <c r="AA209" s="8"/>
      <c r="AB209" s="8"/>
      <c r="AC209" s="8"/>
      <c r="AD209" s="8"/>
      <c r="AE209" s="8"/>
      <c r="AF209" s="8"/>
      <c r="AG209" s="8"/>
      <c r="AH209" s="8"/>
    </row>
    <row r="210" spans="1:34" s="78" customFormat="1">
      <c r="A210" s="8"/>
      <c r="B210" s="8"/>
      <c r="C210" s="8"/>
      <c r="D210" s="8"/>
      <c r="E210" s="8"/>
      <c r="F210" s="8"/>
      <c r="G210" s="8"/>
      <c r="H210" s="8"/>
      <c r="AA210" s="8"/>
      <c r="AB210" s="8"/>
      <c r="AC210" s="8"/>
      <c r="AD210" s="8"/>
      <c r="AE210" s="8"/>
      <c r="AF210" s="8"/>
      <c r="AG210" s="8"/>
      <c r="AH210" s="8"/>
    </row>
    <row r="211" spans="1:34" s="78" customFormat="1">
      <c r="A211" s="8"/>
      <c r="B211" s="8"/>
      <c r="C211" s="8"/>
      <c r="D211" s="8"/>
      <c r="E211" s="8"/>
      <c r="F211" s="8"/>
      <c r="G211" s="8"/>
      <c r="H211" s="8"/>
      <c r="AA211" s="8"/>
      <c r="AB211" s="8"/>
      <c r="AC211" s="8"/>
      <c r="AD211" s="8"/>
      <c r="AE211" s="8"/>
      <c r="AF211" s="8"/>
      <c r="AG211" s="8"/>
      <c r="AH211" s="8"/>
    </row>
    <row r="212" spans="1:34" s="78" customFormat="1">
      <c r="A212" s="8"/>
      <c r="B212" s="8"/>
      <c r="C212" s="8"/>
      <c r="D212" s="8"/>
      <c r="E212" s="8"/>
      <c r="F212" s="8"/>
      <c r="G212" s="8"/>
      <c r="H212" s="8"/>
      <c r="AA212" s="8"/>
      <c r="AB212" s="8"/>
      <c r="AC212" s="8"/>
      <c r="AD212" s="8"/>
      <c r="AE212" s="8"/>
      <c r="AF212" s="8"/>
      <c r="AG212" s="8"/>
      <c r="AH212" s="8"/>
    </row>
    <row r="213" spans="1:34" s="78" customFormat="1">
      <c r="A213" s="8"/>
      <c r="B213" s="8"/>
      <c r="C213" s="8"/>
      <c r="D213" s="8"/>
      <c r="E213" s="8"/>
      <c r="F213" s="8"/>
      <c r="G213" s="8"/>
      <c r="H213" s="8"/>
      <c r="AA213" s="8"/>
      <c r="AB213" s="8"/>
      <c r="AC213" s="8"/>
      <c r="AD213" s="8"/>
      <c r="AE213" s="8"/>
      <c r="AF213" s="8"/>
      <c r="AG213" s="8"/>
      <c r="AH213" s="8"/>
    </row>
    <row r="214" spans="1:34" s="78" customFormat="1">
      <c r="A214" s="8"/>
      <c r="B214" s="8"/>
      <c r="C214" s="8"/>
      <c r="D214" s="8"/>
      <c r="E214" s="8"/>
      <c r="F214" s="8"/>
      <c r="G214" s="8"/>
      <c r="H214" s="8"/>
      <c r="AA214" s="8"/>
      <c r="AB214" s="8"/>
      <c r="AC214" s="8"/>
      <c r="AD214" s="8"/>
      <c r="AE214" s="8"/>
      <c r="AF214" s="8"/>
      <c r="AG214" s="8"/>
      <c r="AH214" s="8"/>
    </row>
    <row r="215" spans="1:34" s="78" customFormat="1">
      <c r="A215" s="8"/>
      <c r="B215" s="8"/>
      <c r="C215" s="8"/>
      <c r="D215" s="8"/>
      <c r="E215" s="8"/>
      <c r="F215" s="8"/>
      <c r="G215" s="8"/>
      <c r="H215" s="8"/>
      <c r="AA215" s="8"/>
      <c r="AB215" s="8"/>
      <c r="AC215" s="8"/>
      <c r="AD215" s="8"/>
      <c r="AE215" s="8"/>
      <c r="AF215" s="8"/>
      <c r="AG215" s="8"/>
      <c r="AH215" s="8"/>
    </row>
    <row r="216" spans="1:34" s="78" customFormat="1">
      <c r="A216" s="8"/>
      <c r="B216" s="8"/>
      <c r="C216" s="8"/>
      <c r="D216" s="8"/>
      <c r="E216" s="8"/>
      <c r="F216" s="8"/>
      <c r="G216" s="8"/>
      <c r="H216" s="8"/>
      <c r="AA216" s="8"/>
      <c r="AB216" s="8"/>
      <c r="AC216" s="8"/>
      <c r="AD216" s="8"/>
      <c r="AE216" s="8"/>
      <c r="AF216" s="8"/>
      <c r="AG216" s="8"/>
      <c r="AH216" s="8"/>
    </row>
    <row r="217" spans="1:34" s="78" customFormat="1">
      <c r="A217" s="8"/>
      <c r="B217" s="8"/>
      <c r="C217" s="8"/>
      <c r="D217" s="8"/>
      <c r="E217" s="8"/>
      <c r="F217" s="8"/>
      <c r="G217" s="8"/>
      <c r="H217" s="8"/>
      <c r="AA217" s="8"/>
      <c r="AB217" s="8"/>
      <c r="AC217" s="8"/>
      <c r="AD217" s="8"/>
      <c r="AE217" s="8"/>
      <c r="AF217" s="8"/>
      <c r="AG217" s="8"/>
      <c r="AH217" s="8"/>
    </row>
    <row r="218" spans="1:34" s="78" customFormat="1">
      <c r="A218" s="8"/>
      <c r="B218" s="8"/>
      <c r="C218" s="8"/>
      <c r="D218" s="8"/>
      <c r="E218" s="8"/>
      <c r="F218" s="8"/>
      <c r="G218" s="8"/>
      <c r="H218" s="8"/>
      <c r="AA218" s="8"/>
      <c r="AB218" s="8"/>
      <c r="AC218" s="8"/>
      <c r="AD218" s="8"/>
      <c r="AE218" s="8"/>
      <c r="AF218" s="8"/>
      <c r="AG218" s="8"/>
      <c r="AH218" s="8"/>
    </row>
    <row r="219" spans="1:34" s="78" customFormat="1">
      <c r="A219" s="8"/>
      <c r="B219" s="8"/>
      <c r="C219" s="8"/>
      <c r="D219" s="8"/>
      <c r="E219" s="8"/>
      <c r="F219" s="8"/>
      <c r="G219" s="8"/>
      <c r="H219" s="8"/>
      <c r="AA219" s="8"/>
      <c r="AB219" s="8"/>
      <c r="AC219" s="8"/>
      <c r="AD219" s="8"/>
      <c r="AE219" s="8"/>
      <c r="AF219" s="8"/>
      <c r="AG219" s="8"/>
      <c r="AH219" s="8"/>
    </row>
    <row r="220" spans="1:34" s="78" customFormat="1">
      <c r="A220" s="8"/>
      <c r="B220" s="8"/>
      <c r="C220" s="8"/>
      <c r="D220" s="8"/>
      <c r="E220" s="8"/>
      <c r="F220" s="8"/>
      <c r="G220" s="8"/>
      <c r="H220" s="8"/>
      <c r="AA220" s="8"/>
      <c r="AB220" s="8"/>
      <c r="AC220" s="8"/>
      <c r="AD220" s="8"/>
      <c r="AE220" s="8"/>
      <c r="AF220" s="8"/>
      <c r="AG220" s="8"/>
      <c r="AH220" s="8"/>
    </row>
    <row r="221" spans="1:34" s="78" customFormat="1">
      <c r="A221" s="8"/>
      <c r="B221" s="8"/>
      <c r="C221" s="8"/>
      <c r="D221" s="8"/>
      <c r="E221" s="8"/>
      <c r="F221" s="8"/>
      <c r="G221" s="8"/>
      <c r="H221" s="8"/>
      <c r="AA221" s="8"/>
      <c r="AB221" s="8"/>
      <c r="AC221" s="8"/>
      <c r="AD221" s="8"/>
      <c r="AE221" s="8"/>
      <c r="AF221" s="8"/>
      <c r="AG221" s="8"/>
      <c r="AH221" s="8"/>
    </row>
    <row r="222" spans="1:34" s="78" customFormat="1">
      <c r="A222" s="8"/>
      <c r="B222" s="8"/>
      <c r="C222" s="8"/>
      <c r="D222" s="8"/>
      <c r="E222" s="8"/>
      <c r="F222" s="8"/>
      <c r="G222" s="8"/>
      <c r="H222" s="8"/>
      <c r="AA222" s="8"/>
      <c r="AB222" s="8"/>
      <c r="AC222" s="8"/>
      <c r="AD222" s="8"/>
      <c r="AE222" s="8"/>
      <c r="AF222" s="8"/>
      <c r="AG222" s="8"/>
      <c r="AH222" s="8"/>
    </row>
    <row r="223" spans="1:34" s="78" customFormat="1">
      <c r="A223" s="8"/>
      <c r="B223" s="8"/>
      <c r="C223" s="8"/>
      <c r="D223" s="8"/>
      <c r="E223" s="8"/>
      <c r="F223" s="8"/>
      <c r="G223" s="8"/>
      <c r="H223" s="8"/>
      <c r="AA223" s="8"/>
      <c r="AB223" s="8"/>
      <c r="AC223" s="8"/>
      <c r="AD223" s="8"/>
      <c r="AE223" s="8"/>
      <c r="AF223" s="8"/>
      <c r="AG223" s="8"/>
      <c r="AH223" s="8"/>
    </row>
    <row r="224" spans="1:34" s="78" customFormat="1">
      <c r="A224" s="8"/>
      <c r="B224" s="8"/>
      <c r="C224" s="8"/>
      <c r="D224" s="8"/>
      <c r="E224" s="8"/>
      <c r="F224" s="8"/>
      <c r="G224" s="8"/>
      <c r="H224" s="8"/>
      <c r="AA224" s="8"/>
      <c r="AB224" s="8"/>
      <c r="AC224" s="8"/>
      <c r="AD224" s="8"/>
      <c r="AE224" s="8"/>
      <c r="AF224" s="8"/>
      <c r="AG224" s="8"/>
      <c r="AH224" s="8"/>
    </row>
    <row r="225" spans="1:34" s="78" customFormat="1">
      <c r="A225" s="8"/>
      <c r="B225" s="8"/>
      <c r="C225" s="8"/>
      <c r="D225" s="8"/>
      <c r="E225" s="8"/>
      <c r="F225" s="8"/>
      <c r="G225" s="8"/>
      <c r="H225" s="8"/>
      <c r="AA225" s="8"/>
      <c r="AB225" s="8"/>
      <c r="AC225" s="8"/>
      <c r="AD225" s="8"/>
      <c r="AE225" s="8"/>
      <c r="AF225" s="8"/>
      <c r="AG225" s="8"/>
      <c r="AH225" s="8"/>
    </row>
    <row r="226" spans="1:34" s="78" customFormat="1">
      <c r="A226" s="8"/>
      <c r="B226" s="8"/>
      <c r="C226" s="8"/>
      <c r="D226" s="8"/>
      <c r="E226" s="8"/>
      <c r="F226" s="8"/>
      <c r="G226" s="8"/>
      <c r="H226" s="8"/>
      <c r="AA226" s="8"/>
      <c r="AB226" s="8"/>
      <c r="AC226" s="8"/>
      <c r="AD226" s="8"/>
      <c r="AE226" s="8"/>
      <c r="AF226" s="8"/>
      <c r="AG226" s="8"/>
      <c r="AH226" s="8"/>
    </row>
    <row r="227" spans="1:34" s="78" customFormat="1">
      <c r="A227" s="8"/>
      <c r="B227" s="8"/>
      <c r="C227" s="8"/>
      <c r="D227" s="8"/>
      <c r="E227" s="8"/>
      <c r="F227" s="8"/>
      <c r="G227" s="8"/>
      <c r="H227" s="8"/>
      <c r="AA227" s="8"/>
      <c r="AB227" s="8"/>
      <c r="AC227" s="8"/>
      <c r="AD227" s="8"/>
      <c r="AE227" s="8"/>
      <c r="AF227" s="8"/>
      <c r="AG227" s="8"/>
      <c r="AH227" s="8"/>
    </row>
    <row r="228" spans="1:34" s="78" customFormat="1">
      <c r="A228" s="8"/>
      <c r="B228" s="8"/>
      <c r="C228" s="8"/>
      <c r="D228" s="8"/>
      <c r="E228" s="8"/>
      <c r="F228" s="8"/>
      <c r="G228" s="8"/>
      <c r="H228" s="8"/>
      <c r="AA228" s="8"/>
      <c r="AB228" s="8"/>
      <c r="AC228" s="8"/>
      <c r="AD228" s="8"/>
      <c r="AE228" s="8"/>
      <c r="AF228" s="8"/>
      <c r="AG228" s="8"/>
      <c r="AH228" s="8"/>
    </row>
    <row r="229" spans="1:34" s="78" customFormat="1">
      <c r="A229" s="8"/>
      <c r="B229" s="8"/>
      <c r="C229" s="8"/>
      <c r="D229" s="8"/>
      <c r="E229" s="8"/>
      <c r="F229" s="8"/>
      <c r="G229" s="8"/>
      <c r="H229" s="8"/>
      <c r="AA229" s="8"/>
      <c r="AB229" s="8"/>
      <c r="AC229" s="8"/>
      <c r="AD229" s="8"/>
      <c r="AE229" s="8"/>
      <c r="AF229" s="8"/>
      <c r="AG229" s="8"/>
      <c r="AH229" s="8"/>
    </row>
    <row r="230" spans="1:34" s="78" customFormat="1">
      <c r="A230" s="8"/>
      <c r="B230" s="8"/>
      <c r="C230" s="8"/>
      <c r="D230" s="8"/>
      <c r="E230" s="8"/>
      <c r="F230" s="8"/>
      <c r="G230" s="8"/>
      <c r="H230" s="8"/>
      <c r="AA230" s="8"/>
      <c r="AB230" s="8"/>
      <c r="AC230" s="8"/>
      <c r="AD230" s="8"/>
      <c r="AE230" s="8"/>
      <c r="AF230" s="8"/>
      <c r="AG230" s="8"/>
      <c r="AH230" s="8"/>
    </row>
    <row r="231" spans="1:34" s="78" customFormat="1">
      <c r="A231" s="8"/>
      <c r="B231" s="8"/>
      <c r="C231" s="8"/>
      <c r="D231" s="8"/>
      <c r="E231" s="8"/>
      <c r="F231" s="8"/>
      <c r="G231" s="8"/>
      <c r="H231" s="8"/>
      <c r="AA231" s="8"/>
      <c r="AB231" s="8"/>
      <c r="AC231" s="8"/>
      <c r="AD231" s="8"/>
      <c r="AE231" s="8"/>
      <c r="AF231" s="8"/>
      <c r="AG231" s="8"/>
      <c r="AH231" s="8"/>
    </row>
    <row r="232" spans="1:34" s="78" customFormat="1">
      <c r="A232" s="8"/>
      <c r="B232" s="8"/>
      <c r="C232" s="8"/>
      <c r="D232" s="8"/>
      <c r="E232" s="8"/>
      <c r="F232" s="8"/>
      <c r="G232" s="8"/>
      <c r="H232" s="8"/>
      <c r="AA232" s="8"/>
      <c r="AB232" s="8"/>
      <c r="AC232" s="8"/>
      <c r="AD232" s="8"/>
      <c r="AE232" s="8"/>
      <c r="AF232" s="8"/>
      <c r="AG232" s="8"/>
      <c r="AH232" s="8"/>
    </row>
    <row r="233" spans="1:34" s="78" customFormat="1">
      <c r="A233" s="8"/>
      <c r="B233" s="8"/>
      <c r="C233" s="8"/>
      <c r="D233" s="8"/>
      <c r="E233" s="8"/>
      <c r="F233" s="8"/>
      <c r="G233" s="8"/>
      <c r="H233" s="8"/>
      <c r="AA233" s="8"/>
      <c r="AB233" s="8"/>
      <c r="AC233" s="8"/>
      <c r="AD233" s="8"/>
      <c r="AE233" s="8"/>
      <c r="AF233" s="8"/>
      <c r="AG233" s="8"/>
      <c r="AH233" s="8"/>
    </row>
    <row r="234" spans="1:34" s="78" customFormat="1">
      <c r="A234" s="8"/>
      <c r="B234" s="8"/>
      <c r="C234" s="8"/>
      <c r="D234" s="8"/>
      <c r="E234" s="8"/>
      <c r="F234" s="8"/>
      <c r="G234" s="8"/>
      <c r="H234" s="8"/>
      <c r="AA234" s="8"/>
      <c r="AB234" s="8"/>
      <c r="AC234" s="8"/>
      <c r="AD234" s="8"/>
      <c r="AE234" s="8"/>
      <c r="AF234" s="8"/>
      <c r="AG234" s="8"/>
      <c r="AH234" s="8"/>
    </row>
    <row r="235" spans="1:34" s="78" customFormat="1">
      <c r="A235" s="8"/>
      <c r="B235" s="8"/>
      <c r="C235" s="8"/>
      <c r="D235" s="8"/>
      <c r="E235" s="8"/>
      <c r="F235" s="8"/>
      <c r="G235" s="8"/>
      <c r="H235" s="8"/>
      <c r="AA235" s="8"/>
      <c r="AB235" s="8"/>
      <c r="AC235" s="8"/>
      <c r="AD235" s="8"/>
      <c r="AE235" s="8"/>
      <c r="AF235" s="8"/>
      <c r="AG235" s="8"/>
      <c r="AH235" s="8"/>
    </row>
    <row r="236" spans="1:34" s="78" customFormat="1">
      <c r="A236" s="8"/>
      <c r="B236" s="8"/>
      <c r="C236" s="8"/>
      <c r="D236" s="8"/>
      <c r="E236" s="8"/>
      <c r="F236" s="8"/>
      <c r="G236" s="8"/>
      <c r="H236" s="8"/>
      <c r="AA236" s="8"/>
      <c r="AB236" s="8"/>
      <c r="AC236" s="8"/>
      <c r="AD236" s="8"/>
      <c r="AE236" s="8"/>
      <c r="AF236" s="8"/>
      <c r="AG236" s="8"/>
      <c r="AH236" s="8"/>
    </row>
    <row r="237" spans="1:34" s="78" customFormat="1">
      <c r="A237" s="8"/>
      <c r="B237" s="8"/>
      <c r="C237" s="8"/>
      <c r="D237" s="8"/>
      <c r="E237" s="8"/>
      <c r="F237" s="8"/>
      <c r="G237" s="8"/>
      <c r="H237" s="8"/>
      <c r="AA237" s="8"/>
      <c r="AB237" s="8"/>
      <c r="AC237" s="8"/>
      <c r="AD237" s="8"/>
      <c r="AE237" s="8"/>
      <c r="AF237" s="8"/>
      <c r="AG237" s="8"/>
      <c r="AH237" s="8"/>
    </row>
    <row r="238" spans="1:34" s="78" customFormat="1">
      <c r="A238" s="8"/>
      <c r="B238" s="8"/>
      <c r="C238" s="8"/>
      <c r="D238" s="8"/>
      <c r="E238" s="8"/>
      <c r="F238" s="8"/>
      <c r="G238" s="8"/>
      <c r="H238" s="8"/>
      <c r="AA238" s="8"/>
      <c r="AB238" s="8"/>
      <c r="AC238" s="8"/>
      <c r="AD238" s="8"/>
      <c r="AE238" s="8"/>
      <c r="AF238" s="8"/>
      <c r="AG238" s="8"/>
      <c r="AH238" s="8"/>
    </row>
    <row r="239" spans="1:34" s="78" customFormat="1">
      <c r="A239" s="8"/>
      <c r="B239" s="8"/>
      <c r="C239" s="8"/>
      <c r="D239" s="8"/>
      <c r="E239" s="8"/>
      <c r="F239" s="8"/>
      <c r="G239" s="8"/>
      <c r="H239" s="8"/>
      <c r="AA239" s="8"/>
      <c r="AB239" s="8"/>
      <c r="AC239" s="8"/>
      <c r="AD239" s="8"/>
      <c r="AE239" s="8"/>
      <c r="AF239" s="8"/>
      <c r="AG239" s="8"/>
      <c r="AH239" s="8"/>
    </row>
    <row r="240" spans="1:34" s="78" customFormat="1">
      <c r="A240" s="8"/>
      <c r="B240" s="8"/>
      <c r="C240" s="8"/>
      <c r="D240" s="8"/>
      <c r="E240" s="8"/>
      <c r="F240" s="8"/>
      <c r="G240" s="8"/>
      <c r="H240" s="8"/>
      <c r="AA240" s="8"/>
      <c r="AB240" s="8"/>
      <c r="AC240" s="8"/>
      <c r="AD240" s="8"/>
      <c r="AE240" s="8"/>
      <c r="AF240" s="8"/>
      <c r="AG240" s="8"/>
      <c r="AH240" s="8"/>
    </row>
    <row r="241" spans="1:34" s="78" customFormat="1">
      <c r="A241" s="8"/>
      <c r="B241" s="8"/>
      <c r="C241" s="8"/>
      <c r="D241" s="8"/>
      <c r="E241" s="8"/>
      <c r="F241" s="8"/>
      <c r="G241" s="8"/>
      <c r="H241" s="8"/>
      <c r="AA241" s="8"/>
      <c r="AB241" s="8"/>
      <c r="AC241" s="8"/>
      <c r="AD241" s="8"/>
      <c r="AE241" s="8"/>
      <c r="AF241" s="8"/>
      <c r="AG241" s="8"/>
      <c r="AH241" s="8"/>
    </row>
    <row r="242" spans="1:34" s="78" customFormat="1">
      <c r="A242" s="8"/>
      <c r="B242" s="8"/>
      <c r="C242" s="8"/>
      <c r="D242" s="8"/>
      <c r="E242" s="8"/>
      <c r="F242" s="8"/>
      <c r="G242" s="8"/>
      <c r="H242" s="8"/>
      <c r="AA242" s="8"/>
      <c r="AB242" s="8"/>
      <c r="AC242" s="8"/>
      <c r="AD242" s="8"/>
      <c r="AE242" s="8"/>
      <c r="AF242" s="8"/>
      <c r="AG242" s="8"/>
      <c r="AH242" s="8"/>
    </row>
    <row r="243" spans="1:34" s="78" customFormat="1">
      <c r="A243" s="8"/>
      <c r="B243" s="8"/>
      <c r="C243" s="8"/>
      <c r="D243" s="8"/>
      <c r="E243" s="8"/>
      <c r="F243" s="8"/>
      <c r="G243" s="8"/>
      <c r="H243" s="8"/>
      <c r="AA243" s="8"/>
      <c r="AB243" s="8"/>
      <c r="AC243" s="8"/>
      <c r="AD243" s="8"/>
      <c r="AE243" s="8"/>
      <c r="AF243" s="8"/>
      <c r="AG243" s="8"/>
      <c r="AH243" s="8"/>
    </row>
    <row r="244" spans="1:34" s="78" customFormat="1">
      <c r="A244" s="8"/>
      <c r="B244" s="8"/>
      <c r="C244" s="8"/>
      <c r="D244" s="8"/>
      <c r="E244" s="8"/>
      <c r="F244" s="8"/>
      <c r="G244" s="8"/>
      <c r="H244" s="8"/>
      <c r="AA244" s="8"/>
      <c r="AB244" s="8"/>
      <c r="AC244" s="8"/>
      <c r="AD244" s="8"/>
      <c r="AE244" s="8"/>
      <c r="AF244" s="8"/>
      <c r="AG244" s="8"/>
      <c r="AH244" s="8"/>
    </row>
    <row r="245" spans="1:34" s="78" customFormat="1">
      <c r="A245" s="8"/>
      <c r="B245" s="8"/>
      <c r="C245" s="8"/>
      <c r="D245" s="8"/>
      <c r="E245" s="8"/>
      <c r="F245" s="8"/>
      <c r="G245" s="8"/>
      <c r="H245" s="8"/>
      <c r="AA245" s="8"/>
      <c r="AB245" s="8"/>
      <c r="AC245" s="8"/>
      <c r="AD245" s="8"/>
      <c r="AE245" s="8"/>
      <c r="AF245" s="8"/>
      <c r="AG245" s="8"/>
      <c r="AH245" s="8"/>
    </row>
    <row r="246" spans="1:34" s="78" customFormat="1">
      <c r="A246" s="8"/>
      <c r="B246" s="8"/>
      <c r="C246" s="8"/>
      <c r="D246" s="8"/>
      <c r="E246" s="8"/>
      <c r="F246" s="8"/>
      <c r="G246" s="8"/>
      <c r="H246" s="8"/>
      <c r="AA246" s="8"/>
      <c r="AB246" s="8"/>
      <c r="AC246" s="8"/>
      <c r="AD246" s="8"/>
      <c r="AE246" s="8"/>
      <c r="AF246" s="8"/>
      <c r="AG246" s="8"/>
      <c r="AH246" s="8"/>
    </row>
    <row r="247" spans="1:34" s="78" customFormat="1">
      <c r="A247" s="8"/>
      <c r="B247" s="8"/>
      <c r="C247" s="8"/>
      <c r="D247" s="8"/>
      <c r="E247" s="8"/>
      <c r="F247" s="8"/>
      <c r="G247" s="8"/>
      <c r="H247" s="8"/>
      <c r="AA247" s="8"/>
      <c r="AB247" s="8"/>
      <c r="AC247" s="8"/>
      <c r="AD247" s="8"/>
      <c r="AE247" s="8"/>
      <c r="AF247" s="8"/>
      <c r="AG247" s="8"/>
      <c r="AH247" s="8"/>
    </row>
    <row r="248" spans="1:34" s="78" customFormat="1">
      <c r="A248" s="8"/>
      <c r="B248" s="8"/>
      <c r="C248" s="8"/>
      <c r="D248" s="8"/>
      <c r="E248" s="8"/>
      <c r="F248" s="8"/>
      <c r="G248" s="8"/>
      <c r="H248" s="8"/>
      <c r="AA248" s="8"/>
      <c r="AB248" s="8"/>
      <c r="AC248" s="8"/>
      <c r="AD248" s="8"/>
      <c r="AE248" s="8"/>
      <c r="AF248" s="8"/>
      <c r="AG248" s="8"/>
      <c r="AH248" s="8"/>
    </row>
    <row r="249" spans="1:34" s="78" customFormat="1">
      <c r="A249" s="8"/>
      <c r="B249" s="8"/>
      <c r="C249" s="8"/>
      <c r="D249" s="8"/>
      <c r="E249" s="8"/>
      <c r="F249" s="8"/>
      <c r="G249" s="8"/>
      <c r="H249" s="8"/>
      <c r="AA249" s="8"/>
      <c r="AB249" s="8"/>
      <c r="AC249" s="8"/>
      <c r="AD249" s="8"/>
      <c r="AE249" s="8"/>
      <c r="AF249" s="8"/>
      <c r="AG249" s="8"/>
      <c r="AH249" s="8"/>
    </row>
    <row r="250" spans="1:34" s="78" customFormat="1">
      <c r="A250" s="8"/>
      <c r="B250" s="8"/>
      <c r="C250" s="8"/>
      <c r="D250" s="8"/>
      <c r="E250" s="8"/>
      <c r="F250" s="8"/>
      <c r="G250" s="8"/>
      <c r="H250" s="8"/>
      <c r="AA250" s="8"/>
      <c r="AB250" s="8"/>
      <c r="AC250" s="8"/>
      <c r="AD250" s="8"/>
      <c r="AE250" s="8"/>
      <c r="AF250" s="8"/>
      <c r="AG250" s="8"/>
      <c r="AH250" s="8"/>
    </row>
    <row r="251" spans="1:34" s="78" customFormat="1">
      <c r="A251" s="8"/>
      <c r="B251" s="8"/>
      <c r="C251" s="8"/>
      <c r="D251" s="8"/>
      <c r="E251" s="8"/>
      <c r="F251" s="8"/>
      <c r="G251" s="8"/>
      <c r="H251" s="8"/>
      <c r="AA251" s="8"/>
      <c r="AB251" s="8"/>
      <c r="AC251" s="8"/>
      <c r="AD251" s="8"/>
      <c r="AE251" s="8"/>
      <c r="AF251" s="8"/>
      <c r="AG251" s="8"/>
      <c r="AH251" s="8"/>
    </row>
    <row r="252" spans="1:34" s="78" customFormat="1">
      <c r="A252" s="8"/>
      <c r="B252" s="8"/>
      <c r="C252" s="8"/>
      <c r="D252" s="8"/>
      <c r="E252" s="8"/>
      <c r="F252" s="8"/>
      <c r="G252" s="8"/>
      <c r="H252" s="8"/>
      <c r="AA252" s="8"/>
      <c r="AB252" s="8"/>
      <c r="AC252" s="8"/>
      <c r="AD252" s="8"/>
      <c r="AE252" s="8"/>
      <c r="AF252" s="8"/>
      <c r="AG252" s="8"/>
      <c r="AH252" s="8"/>
    </row>
    <row r="253" spans="1:34" s="78" customFormat="1">
      <c r="A253" s="8"/>
      <c r="B253" s="8"/>
      <c r="C253" s="8"/>
      <c r="D253" s="8"/>
      <c r="E253" s="8"/>
      <c r="F253" s="8"/>
      <c r="G253" s="8"/>
      <c r="H253" s="8"/>
      <c r="AA253" s="8"/>
      <c r="AB253" s="8"/>
      <c r="AC253" s="8"/>
      <c r="AD253" s="8"/>
      <c r="AE253" s="8"/>
      <c r="AF253" s="8"/>
      <c r="AG253" s="8"/>
      <c r="AH253" s="8"/>
    </row>
    <row r="254" spans="1:34" s="78" customFormat="1">
      <c r="A254" s="8"/>
      <c r="B254" s="8"/>
      <c r="C254" s="8"/>
      <c r="D254" s="8"/>
      <c r="E254" s="8"/>
      <c r="F254" s="8"/>
      <c r="G254" s="8"/>
      <c r="H254" s="8"/>
      <c r="AA254" s="8"/>
      <c r="AB254" s="8"/>
      <c r="AC254" s="8"/>
      <c r="AD254" s="8"/>
      <c r="AE254" s="8"/>
      <c r="AF254" s="8"/>
      <c r="AG254" s="8"/>
      <c r="AH254" s="8"/>
    </row>
    <row r="255" spans="1:34" s="78" customFormat="1">
      <c r="A255" s="8"/>
      <c r="B255" s="8"/>
      <c r="C255" s="8"/>
      <c r="D255" s="8"/>
      <c r="E255" s="8"/>
      <c r="F255" s="8"/>
      <c r="G255" s="8"/>
      <c r="H255" s="8"/>
      <c r="AA255" s="8"/>
      <c r="AB255" s="8"/>
      <c r="AC255" s="8"/>
      <c r="AD255" s="8"/>
      <c r="AE255" s="8"/>
      <c r="AF255" s="8"/>
      <c r="AG255" s="8"/>
      <c r="AH255" s="8"/>
    </row>
    <row r="256" spans="1:34" s="78" customFormat="1">
      <c r="A256" s="8"/>
      <c r="B256" s="8"/>
      <c r="C256" s="8"/>
      <c r="D256" s="8"/>
      <c r="E256" s="8"/>
      <c r="F256" s="8"/>
      <c r="G256" s="8"/>
      <c r="H256" s="8"/>
      <c r="AA256" s="8"/>
      <c r="AB256" s="8"/>
      <c r="AC256" s="8"/>
      <c r="AD256" s="8"/>
      <c r="AE256" s="8"/>
      <c r="AF256" s="8"/>
      <c r="AG256" s="8"/>
      <c r="AH256" s="8"/>
    </row>
    <row r="257" spans="1:34" s="78" customFormat="1">
      <c r="A257" s="8"/>
      <c r="B257" s="8"/>
      <c r="C257" s="8"/>
      <c r="D257" s="8"/>
      <c r="E257" s="8"/>
      <c r="F257" s="8"/>
      <c r="G257" s="8"/>
      <c r="H257" s="8"/>
      <c r="AA257" s="8"/>
      <c r="AB257" s="8"/>
      <c r="AC257" s="8"/>
      <c r="AD257" s="8"/>
      <c r="AE257" s="8"/>
      <c r="AF257" s="8"/>
      <c r="AG257" s="8"/>
      <c r="AH257" s="8"/>
    </row>
    <row r="258" spans="1:34" s="78" customFormat="1">
      <c r="A258" s="8"/>
      <c r="B258" s="8"/>
      <c r="C258" s="8"/>
      <c r="D258" s="8"/>
      <c r="E258" s="8"/>
      <c r="F258" s="8"/>
      <c r="G258" s="8"/>
      <c r="H258" s="8"/>
      <c r="AA258" s="8"/>
      <c r="AB258" s="8"/>
      <c r="AC258" s="8"/>
      <c r="AD258" s="8"/>
      <c r="AE258" s="8"/>
      <c r="AF258" s="8"/>
      <c r="AG258" s="8"/>
      <c r="AH258" s="8"/>
    </row>
    <row r="259" spans="1:34" s="78" customFormat="1">
      <c r="A259" s="8"/>
      <c r="B259" s="8"/>
      <c r="C259" s="8"/>
      <c r="D259" s="8"/>
      <c r="E259" s="8"/>
      <c r="F259" s="8"/>
      <c r="G259" s="8"/>
      <c r="H259" s="8"/>
      <c r="AA259" s="8"/>
      <c r="AB259" s="8"/>
      <c r="AC259" s="8"/>
      <c r="AD259" s="8"/>
      <c r="AE259" s="8"/>
      <c r="AF259" s="8"/>
      <c r="AG259" s="8"/>
      <c r="AH259" s="8"/>
    </row>
    <row r="260" spans="1:34" s="78" customFormat="1">
      <c r="A260" s="8"/>
      <c r="B260" s="8"/>
      <c r="C260" s="8"/>
      <c r="D260" s="8"/>
      <c r="E260" s="8"/>
      <c r="F260" s="8"/>
      <c r="G260" s="8"/>
      <c r="H260" s="8"/>
      <c r="AA260" s="8"/>
      <c r="AB260" s="8"/>
      <c r="AC260" s="8"/>
      <c r="AD260" s="8"/>
      <c r="AE260" s="8"/>
      <c r="AF260" s="8"/>
      <c r="AG260" s="8"/>
      <c r="AH260" s="8"/>
    </row>
    <row r="261" spans="1:34" s="78" customFormat="1">
      <c r="A261" s="8"/>
      <c r="B261" s="8"/>
      <c r="C261" s="8"/>
      <c r="D261" s="8"/>
      <c r="E261" s="8"/>
      <c r="F261" s="8"/>
      <c r="G261" s="8"/>
      <c r="H261" s="8"/>
      <c r="AA261" s="8"/>
      <c r="AB261" s="8"/>
      <c r="AC261" s="8"/>
      <c r="AD261" s="8"/>
      <c r="AE261" s="8"/>
      <c r="AF261" s="8"/>
      <c r="AG261" s="8"/>
      <c r="AH261" s="8"/>
    </row>
    <row r="262" spans="1:34" s="78" customFormat="1">
      <c r="A262" s="8"/>
      <c r="B262" s="8"/>
      <c r="C262" s="8"/>
      <c r="D262" s="8"/>
      <c r="E262" s="8"/>
      <c r="F262" s="8"/>
      <c r="G262" s="8"/>
      <c r="H262" s="8"/>
      <c r="AA262" s="8"/>
      <c r="AB262" s="8"/>
      <c r="AC262" s="8"/>
      <c r="AD262" s="8"/>
      <c r="AE262" s="8"/>
      <c r="AF262" s="8"/>
      <c r="AG262" s="8"/>
      <c r="AH262" s="8"/>
    </row>
    <row r="263" spans="1:34" s="78" customFormat="1">
      <c r="A263" s="8"/>
      <c r="B263" s="8"/>
      <c r="C263" s="8"/>
      <c r="D263" s="8"/>
      <c r="E263" s="8"/>
      <c r="F263" s="8"/>
      <c r="G263" s="8"/>
      <c r="H263" s="8"/>
      <c r="AA263" s="8"/>
      <c r="AB263" s="8"/>
      <c r="AC263" s="8"/>
      <c r="AD263" s="8"/>
      <c r="AE263" s="8"/>
      <c r="AF263" s="8"/>
      <c r="AG263" s="8"/>
      <c r="AH263" s="8"/>
    </row>
    <row r="264" spans="1:34" s="78" customFormat="1">
      <c r="A264" s="8"/>
      <c r="B264" s="8"/>
      <c r="C264" s="8"/>
      <c r="D264" s="8"/>
      <c r="E264" s="8"/>
      <c r="F264" s="8"/>
      <c r="G264" s="8"/>
      <c r="H264" s="8"/>
      <c r="AA264" s="8"/>
      <c r="AB264" s="8"/>
      <c r="AC264" s="8"/>
      <c r="AD264" s="8"/>
      <c r="AE264" s="8"/>
      <c r="AF264" s="8"/>
      <c r="AG264" s="8"/>
      <c r="AH264" s="8"/>
    </row>
    <row r="265" spans="1:34" s="78" customFormat="1">
      <c r="A265" s="8"/>
      <c r="B265" s="8"/>
      <c r="C265" s="8"/>
      <c r="D265" s="8"/>
      <c r="E265" s="8"/>
      <c r="F265" s="8"/>
      <c r="G265" s="8"/>
      <c r="H265" s="8"/>
      <c r="AA265" s="8"/>
      <c r="AB265" s="8"/>
      <c r="AC265" s="8"/>
      <c r="AD265" s="8"/>
      <c r="AE265" s="8"/>
      <c r="AF265" s="8"/>
      <c r="AG265" s="8"/>
      <c r="AH265" s="8"/>
    </row>
    <row r="266" spans="1:34" s="78" customFormat="1">
      <c r="A266" s="8"/>
      <c r="B266" s="8"/>
      <c r="C266" s="8"/>
      <c r="D266" s="8"/>
      <c r="E266" s="8"/>
      <c r="F266" s="8"/>
      <c r="G266" s="8"/>
      <c r="H266" s="8"/>
      <c r="AA266" s="8"/>
      <c r="AB266" s="8"/>
      <c r="AC266" s="8"/>
      <c r="AD266" s="8"/>
      <c r="AE266" s="8"/>
      <c r="AF266" s="8"/>
      <c r="AG266" s="8"/>
      <c r="AH266" s="8"/>
    </row>
    <row r="267" spans="1:34" s="78" customFormat="1">
      <c r="A267" s="8"/>
      <c r="B267" s="8"/>
      <c r="C267" s="8"/>
      <c r="D267" s="8"/>
      <c r="E267" s="8"/>
      <c r="F267" s="8"/>
      <c r="G267" s="8"/>
      <c r="H267" s="8"/>
      <c r="AA267" s="8"/>
      <c r="AB267" s="8"/>
      <c r="AC267" s="8"/>
      <c r="AD267" s="8"/>
      <c r="AE267" s="8"/>
      <c r="AF267" s="8"/>
      <c r="AG267" s="8"/>
      <c r="AH267" s="8"/>
    </row>
    <row r="268" spans="1:34" s="78" customFormat="1">
      <c r="A268" s="8"/>
      <c r="B268" s="8"/>
      <c r="C268" s="8"/>
      <c r="D268" s="8"/>
      <c r="E268" s="8"/>
      <c r="F268" s="8"/>
      <c r="G268" s="8"/>
      <c r="H268" s="8"/>
      <c r="AA268" s="8"/>
      <c r="AB268" s="8"/>
      <c r="AC268" s="8"/>
      <c r="AD268" s="8"/>
      <c r="AE268" s="8"/>
      <c r="AF268" s="8"/>
      <c r="AG268" s="8"/>
      <c r="AH268" s="8"/>
    </row>
    <row r="269" spans="1:34" s="78" customFormat="1">
      <c r="A269" s="8"/>
      <c r="B269" s="8"/>
      <c r="C269" s="8"/>
      <c r="D269" s="8"/>
      <c r="E269" s="8"/>
      <c r="F269" s="8"/>
      <c r="G269" s="8"/>
      <c r="H269" s="8"/>
      <c r="AA269" s="8"/>
      <c r="AB269" s="8"/>
      <c r="AC269" s="8"/>
      <c r="AD269" s="8"/>
      <c r="AE269" s="8"/>
      <c r="AF269" s="8"/>
      <c r="AG269" s="8"/>
      <c r="AH269" s="8"/>
    </row>
    <row r="270" spans="1:34" s="78" customFormat="1">
      <c r="A270" s="8"/>
      <c r="B270" s="8"/>
      <c r="C270" s="8"/>
      <c r="D270" s="8"/>
      <c r="E270" s="8"/>
      <c r="F270" s="8"/>
      <c r="G270" s="8"/>
      <c r="H270" s="8"/>
      <c r="AA270" s="8"/>
      <c r="AB270" s="8"/>
      <c r="AC270" s="8"/>
      <c r="AD270" s="8"/>
      <c r="AE270" s="8"/>
      <c r="AF270" s="8"/>
      <c r="AG270" s="8"/>
      <c r="AH270" s="8"/>
    </row>
    <row r="271" spans="1:34" s="78" customFormat="1">
      <c r="A271" s="8"/>
      <c r="B271" s="8"/>
      <c r="C271" s="8"/>
      <c r="D271" s="8"/>
      <c r="E271" s="8"/>
      <c r="F271" s="8"/>
      <c r="G271" s="8"/>
      <c r="H271" s="8"/>
      <c r="AA271" s="8"/>
      <c r="AB271" s="8"/>
      <c r="AC271" s="8"/>
      <c r="AD271" s="8"/>
      <c r="AE271" s="8"/>
      <c r="AF271" s="8"/>
      <c r="AG271" s="8"/>
      <c r="AH271" s="8"/>
    </row>
    <row r="272" spans="1:34" s="78" customFormat="1">
      <c r="A272" s="8"/>
      <c r="B272" s="8"/>
      <c r="C272" s="8"/>
      <c r="D272" s="8"/>
      <c r="E272" s="8"/>
      <c r="F272" s="8"/>
      <c r="G272" s="8"/>
      <c r="H272" s="8"/>
      <c r="AA272" s="8"/>
      <c r="AB272" s="8"/>
      <c r="AC272" s="8"/>
      <c r="AD272" s="8"/>
      <c r="AE272" s="8"/>
      <c r="AF272" s="8"/>
      <c r="AG272" s="8"/>
      <c r="AH272" s="8"/>
    </row>
    <row r="273" spans="1:34" s="78" customFormat="1">
      <c r="A273" s="8"/>
      <c r="B273" s="8"/>
      <c r="C273" s="8"/>
      <c r="D273" s="8"/>
      <c r="E273" s="8"/>
      <c r="F273" s="8"/>
      <c r="G273" s="8"/>
      <c r="H273" s="8"/>
      <c r="AA273" s="8"/>
      <c r="AB273" s="8"/>
      <c r="AC273" s="8"/>
      <c r="AD273" s="8"/>
      <c r="AE273" s="8"/>
      <c r="AF273" s="8"/>
      <c r="AG273" s="8"/>
      <c r="AH273" s="8"/>
    </row>
    <row r="274" spans="1:34" s="78" customFormat="1">
      <c r="A274" s="8"/>
      <c r="B274" s="8"/>
      <c r="C274" s="8"/>
      <c r="D274" s="8"/>
      <c r="E274" s="8"/>
      <c r="F274" s="8"/>
      <c r="G274" s="8"/>
      <c r="H274" s="8"/>
      <c r="AA274" s="8"/>
      <c r="AB274" s="8"/>
      <c r="AC274" s="8"/>
      <c r="AD274" s="8"/>
      <c r="AE274" s="8"/>
      <c r="AF274" s="8"/>
      <c r="AG274" s="8"/>
      <c r="AH274" s="8"/>
    </row>
    <row r="275" spans="1:34" s="78" customFormat="1">
      <c r="A275" s="8"/>
      <c r="B275" s="8"/>
      <c r="C275" s="8"/>
      <c r="D275" s="8"/>
      <c r="E275" s="8"/>
      <c r="F275" s="8"/>
      <c r="G275" s="8"/>
      <c r="H275" s="8"/>
      <c r="AA275" s="8"/>
      <c r="AB275" s="8"/>
      <c r="AC275" s="8"/>
      <c r="AD275" s="8"/>
      <c r="AE275" s="8"/>
      <c r="AF275" s="8"/>
      <c r="AG275" s="8"/>
      <c r="AH275" s="8"/>
    </row>
    <row r="276" spans="1:34" s="78" customFormat="1">
      <c r="A276" s="8"/>
      <c r="B276" s="8"/>
      <c r="C276" s="8"/>
      <c r="D276" s="8"/>
      <c r="E276" s="8"/>
      <c r="F276" s="8"/>
      <c r="G276" s="8"/>
      <c r="H276" s="8"/>
      <c r="AA276" s="8"/>
      <c r="AB276" s="8"/>
      <c r="AC276" s="8"/>
      <c r="AD276" s="8"/>
      <c r="AE276" s="8"/>
      <c r="AF276" s="8"/>
      <c r="AG276" s="8"/>
      <c r="AH276" s="8"/>
    </row>
    <row r="277" spans="1:34" s="78" customFormat="1">
      <c r="A277" s="8"/>
      <c r="B277" s="8"/>
      <c r="C277" s="8"/>
      <c r="D277" s="8"/>
      <c r="E277" s="8"/>
      <c r="F277" s="8"/>
      <c r="G277" s="8"/>
      <c r="H277" s="8"/>
      <c r="AA277" s="8"/>
      <c r="AB277" s="8"/>
      <c r="AC277" s="8"/>
      <c r="AD277" s="8"/>
      <c r="AE277" s="8"/>
      <c r="AF277" s="8"/>
      <c r="AG277" s="8"/>
      <c r="AH277" s="8"/>
    </row>
    <row r="278" spans="1:34" s="78" customFormat="1">
      <c r="A278" s="8"/>
      <c r="B278" s="8"/>
      <c r="C278" s="8"/>
      <c r="D278" s="8"/>
      <c r="E278" s="8"/>
      <c r="F278" s="8"/>
      <c r="G278" s="8"/>
      <c r="H278" s="8"/>
      <c r="AA278" s="8"/>
      <c r="AB278" s="8"/>
      <c r="AC278" s="8"/>
      <c r="AD278" s="8"/>
      <c r="AE278" s="8"/>
      <c r="AF278" s="8"/>
      <c r="AG278" s="8"/>
      <c r="AH278" s="8"/>
    </row>
    <row r="279" spans="1:34" s="78" customFormat="1">
      <c r="A279" s="8"/>
      <c r="B279" s="8"/>
      <c r="C279" s="8"/>
      <c r="D279" s="8"/>
      <c r="E279" s="8"/>
      <c r="F279" s="8"/>
      <c r="G279" s="8"/>
      <c r="H279" s="8"/>
      <c r="AA279" s="8"/>
      <c r="AB279" s="8"/>
      <c r="AC279" s="8"/>
      <c r="AD279" s="8"/>
      <c r="AE279" s="8"/>
      <c r="AF279" s="8"/>
      <c r="AG279" s="8"/>
      <c r="AH279" s="8"/>
    </row>
    <row r="280" spans="1:34" s="78" customFormat="1">
      <c r="A280" s="8"/>
      <c r="B280" s="8"/>
      <c r="C280" s="8"/>
      <c r="D280" s="8"/>
      <c r="E280" s="8"/>
      <c r="F280" s="8"/>
      <c r="G280" s="8"/>
      <c r="H280" s="8"/>
      <c r="AA280" s="8"/>
      <c r="AB280" s="8"/>
      <c r="AC280" s="8"/>
      <c r="AD280" s="8"/>
      <c r="AE280" s="8"/>
      <c r="AF280" s="8"/>
      <c r="AG280" s="8"/>
      <c r="AH280" s="8"/>
    </row>
    <row r="281" spans="1:34" s="78" customFormat="1">
      <c r="A281" s="8"/>
      <c r="B281" s="8"/>
      <c r="C281" s="8"/>
      <c r="D281" s="8"/>
      <c r="E281" s="8"/>
      <c r="F281" s="8"/>
      <c r="G281" s="8"/>
      <c r="H281" s="8"/>
      <c r="AA281" s="8"/>
      <c r="AB281" s="8"/>
      <c r="AC281" s="8"/>
      <c r="AD281" s="8"/>
      <c r="AE281" s="8"/>
      <c r="AF281" s="8"/>
      <c r="AG281" s="8"/>
      <c r="AH281" s="8"/>
    </row>
    <row r="282" spans="1:34" s="78" customFormat="1">
      <c r="A282" s="8"/>
      <c r="B282" s="8"/>
      <c r="C282" s="8"/>
      <c r="D282" s="8"/>
      <c r="E282" s="8"/>
      <c r="F282" s="8"/>
      <c r="G282" s="8"/>
      <c r="H282" s="8"/>
      <c r="AA282" s="8"/>
      <c r="AB282" s="8"/>
      <c r="AC282" s="8"/>
      <c r="AD282" s="8"/>
      <c r="AE282" s="8"/>
      <c r="AF282" s="8"/>
      <c r="AG282" s="8"/>
      <c r="AH282" s="8"/>
    </row>
    <row r="283" spans="1:34" s="78" customFormat="1">
      <c r="A283" s="8"/>
      <c r="B283" s="8"/>
      <c r="C283" s="8"/>
      <c r="D283" s="8"/>
      <c r="E283" s="8"/>
      <c r="F283" s="8"/>
      <c r="G283" s="8"/>
      <c r="H283" s="8"/>
      <c r="AA283" s="8"/>
      <c r="AB283" s="8"/>
      <c r="AC283" s="8"/>
      <c r="AD283" s="8"/>
      <c r="AE283" s="8"/>
      <c r="AF283" s="8"/>
      <c r="AG283" s="8"/>
      <c r="AH283" s="8"/>
    </row>
    <row r="284" spans="1:34" s="78" customFormat="1">
      <c r="A284" s="8"/>
      <c r="B284" s="8"/>
      <c r="C284" s="8"/>
      <c r="D284" s="8"/>
      <c r="E284" s="8"/>
      <c r="F284" s="8"/>
      <c r="G284" s="8"/>
      <c r="H284" s="8"/>
      <c r="AA284" s="8"/>
      <c r="AB284" s="8"/>
      <c r="AC284" s="8"/>
      <c r="AD284" s="8"/>
      <c r="AE284" s="8"/>
      <c r="AF284" s="8"/>
      <c r="AG284" s="8"/>
      <c r="AH284" s="8"/>
    </row>
    <row r="285" spans="1:34" s="78" customFormat="1">
      <c r="A285" s="8"/>
      <c r="B285" s="8"/>
      <c r="C285" s="8"/>
      <c r="D285" s="8"/>
      <c r="E285" s="8"/>
      <c r="F285" s="8"/>
      <c r="G285" s="8"/>
      <c r="H285" s="8"/>
      <c r="AA285" s="8"/>
      <c r="AB285" s="8"/>
      <c r="AC285" s="8"/>
      <c r="AD285" s="8"/>
      <c r="AE285" s="8"/>
      <c r="AF285" s="8"/>
      <c r="AG285" s="8"/>
      <c r="AH285" s="8"/>
    </row>
    <row r="286" spans="1:34" s="78" customFormat="1">
      <c r="A286" s="8"/>
      <c r="B286" s="8"/>
      <c r="C286" s="8"/>
      <c r="D286" s="8"/>
      <c r="E286" s="8"/>
      <c r="F286" s="8"/>
      <c r="G286" s="8"/>
      <c r="H286" s="8"/>
      <c r="AA286" s="8"/>
      <c r="AB286" s="8"/>
      <c r="AC286" s="8"/>
      <c r="AD286" s="8"/>
      <c r="AE286" s="8"/>
      <c r="AF286" s="8"/>
      <c r="AG286" s="8"/>
      <c r="AH286" s="8"/>
    </row>
    <row r="287" spans="1:34" s="78" customFormat="1">
      <c r="A287" s="8"/>
      <c r="B287" s="8"/>
      <c r="C287" s="8"/>
      <c r="D287" s="8"/>
      <c r="E287" s="8"/>
      <c r="F287" s="8"/>
      <c r="G287" s="8"/>
      <c r="H287" s="8"/>
      <c r="AA287" s="8"/>
      <c r="AB287" s="8"/>
      <c r="AC287" s="8"/>
      <c r="AD287" s="8"/>
      <c r="AE287" s="8"/>
      <c r="AF287" s="8"/>
      <c r="AG287" s="8"/>
      <c r="AH287" s="8"/>
    </row>
    <row r="288" spans="1:34" s="78" customFormat="1">
      <c r="A288" s="8"/>
      <c r="B288" s="8"/>
      <c r="C288" s="8"/>
      <c r="D288" s="8"/>
      <c r="E288" s="8"/>
      <c r="F288" s="8"/>
      <c r="G288" s="8"/>
      <c r="H288" s="8"/>
      <c r="AA288" s="8"/>
      <c r="AB288" s="8"/>
      <c r="AC288" s="8"/>
      <c r="AD288" s="8"/>
      <c r="AE288" s="8"/>
      <c r="AF288" s="8"/>
      <c r="AG288" s="8"/>
      <c r="AH288" s="8"/>
    </row>
    <row r="289" spans="1:34" s="78" customFormat="1">
      <c r="A289" s="8"/>
      <c r="B289" s="8"/>
      <c r="C289" s="8"/>
      <c r="D289" s="8"/>
      <c r="E289" s="8"/>
      <c r="F289" s="8"/>
      <c r="G289" s="8"/>
      <c r="H289" s="8"/>
      <c r="AA289" s="8"/>
      <c r="AB289" s="8"/>
      <c r="AC289" s="8"/>
      <c r="AD289" s="8"/>
      <c r="AE289" s="8"/>
      <c r="AF289" s="8"/>
      <c r="AG289" s="8"/>
      <c r="AH289" s="8"/>
    </row>
    <row r="290" spans="1:34" s="78" customFormat="1">
      <c r="A290" s="8"/>
      <c r="B290" s="8"/>
      <c r="C290" s="8"/>
      <c r="D290" s="8"/>
      <c r="E290" s="8"/>
      <c r="F290" s="8"/>
      <c r="G290" s="8"/>
      <c r="H290" s="8"/>
      <c r="AA290" s="8"/>
      <c r="AB290" s="8"/>
      <c r="AC290" s="8"/>
      <c r="AD290" s="8"/>
      <c r="AE290" s="8"/>
      <c r="AF290" s="8"/>
      <c r="AG290" s="8"/>
      <c r="AH290" s="8"/>
    </row>
    <row r="291" spans="1:34" s="78" customFormat="1">
      <c r="A291" s="8"/>
      <c r="B291" s="8"/>
      <c r="C291" s="8"/>
      <c r="D291" s="8"/>
      <c r="E291" s="8"/>
      <c r="F291" s="8"/>
      <c r="G291" s="8"/>
      <c r="H291" s="8"/>
      <c r="AA291" s="8"/>
      <c r="AB291" s="8"/>
      <c r="AC291" s="8"/>
      <c r="AD291" s="8"/>
      <c r="AE291" s="8"/>
      <c r="AF291" s="8"/>
      <c r="AG291" s="8"/>
      <c r="AH291" s="8"/>
    </row>
    <row r="292" spans="1:34" s="78" customFormat="1">
      <c r="A292" s="8"/>
      <c r="B292" s="8"/>
      <c r="C292" s="8"/>
      <c r="D292" s="8"/>
      <c r="E292" s="8"/>
      <c r="F292" s="8"/>
      <c r="G292" s="8"/>
      <c r="H292" s="8"/>
      <c r="AA292" s="8"/>
      <c r="AB292" s="8"/>
      <c r="AC292" s="8"/>
      <c r="AD292" s="8"/>
      <c r="AE292" s="8"/>
      <c r="AF292" s="8"/>
      <c r="AG292" s="8"/>
      <c r="AH292" s="8"/>
    </row>
    <row r="293" spans="1:34" s="78" customFormat="1">
      <c r="A293" s="8"/>
      <c r="B293" s="8"/>
      <c r="C293" s="8"/>
      <c r="D293" s="8"/>
      <c r="E293" s="8"/>
      <c r="F293" s="8"/>
      <c r="G293" s="8"/>
      <c r="H293" s="8"/>
      <c r="AA293" s="8"/>
      <c r="AB293" s="8"/>
      <c r="AC293" s="8"/>
      <c r="AD293" s="8"/>
      <c r="AE293" s="8"/>
      <c r="AF293" s="8"/>
      <c r="AG293" s="8"/>
      <c r="AH293" s="8"/>
    </row>
    <row r="294" spans="1:34" s="78" customFormat="1">
      <c r="A294" s="8"/>
      <c r="B294" s="8"/>
      <c r="C294" s="8"/>
      <c r="D294" s="8"/>
      <c r="E294" s="8"/>
      <c r="F294" s="8"/>
      <c r="G294" s="8"/>
      <c r="H294" s="8"/>
      <c r="AA294" s="8"/>
      <c r="AB294" s="8"/>
      <c r="AC294" s="8"/>
      <c r="AD294" s="8"/>
      <c r="AE294" s="8"/>
      <c r="AF294" s="8"/>
      <c r="AG294" s="8"/>
      <c r="AH294" s="8"/>
    </row>
    <row r="295" spans="1:34" s="78" customFormat="1">
      <c r="A295" s="8"/>
      <c r="B295" s="8"/>
      <c r="C295" s="8"/>
      <c r="D295" s="8"/>
      <c r="E295" s="8"/>
      <c r="F295" s="8"/>
      <c r="G295" s="8"/>
      <c r="H295" s="8"/>
      <c r="AA295" s="8"/>
      <c r="AB295" s="8"/>
      <c r="AC295" s="8"/>
      <c r="AD295" s="8"/>
      <c r="AE295" s="8"/>
      <c r="AF295" s="8"/>
      <c r="AG295" s="8"/>
      <c r="AH295" s="8"/>
    </row>
    <row r="296" spans="1:34" s="78" customFormat="1">
      <c r="A296" s="8"/>
      <c r="B296" s="8"/>
      <c r="C296" s="8"/>
      <c r="D296" s="8"/>
      <c r="E296" s="8"/>
      <c r="F296" s="8"/>
      <c r="G296" s="8"/>
      <c r="H296" s="8"/>
      <c r="AA296" s="8"/>
      <c r="AB296" s="8"/>
      <c r="AC296" s="8"/>
      <c r="AD296" s="8"/>
      <c r="AE296" s="8"/>
      <c r="AF296" s="8"/>
      <c r="AG296" s="8"/>
      <c r="AH296" s="8"/>
    </row>
    <row r="297" spans="1:34" s="78" customFormat="1">
      <c r="A297" s="8"/>
      <c r="B297" s="8"/>
      <c r="C297" s="8"/>
      <c r="D297" s="8"/>
      <c r="E297" s="8"/>
      <c r="F297" s="8"/>
      <c r="G297" s="8"/>
      <c r="H297" s="8"/>
      <c r="AA297" s="8"/>
      <c r="AB297" s="8"/>
      <c r="AC297" s="8"/>
      <c r="AD297" s="8"/>
      <c r="AE297" s="8"/>
      <c r="AF297" s="8"/>
      <c r="AG297" s="8"/>
      <c r="AH297" s="8"/>
    </row>
    <row r="298" spans="1:34" s="78" customFormat="1">
      <c r="A298" s="8"/>
      <c r="B298" s="8"/>
      <c r="C298" s="8"/>
      <c r="D298" s="8"/>
      <c r="E298" s="8"/>
      <c r="F298" s="8"/>
      <c r="G298" s="8"/>
      <c r="H298" s="8"/>
      <c r="AA298" s="8"/>
      <c r="AB298" s="8"/>
      <c r="AC298" s="8"/>
      <c r="AD298" s="8"/>
      <c r="AE298" s="8"/>
      <c r="AF298" s="8"/>
      <c r="AG298" s="8"/>
      <c r="AH298" s="8"/>
    </row>
    <row r="299" spans="1:34" s="78" customFormat="1">
      <c r="A299" s="8"/>
      <c r="B299" s="8"/>
      <c r="C299" s="8"/>
      <c r="D299" s="8"/>
      <c r="E299" s="8"/>
      <c r="F299" s="8"/>
      <c r="G299" s="8"/>
      <c r="H299" s="8"/>
      <c r="AA299" s="8"/>
      <c r="AB299" s="8"/>
      <c r="AC299" s="8"/>
      <c r="AD299" s="8"/>
      <c r="AE299" s="8"/>
      <c r="AF299" s="8"/>
      <c r="AG299" s="8"/>
      <c r="AH299" s="8"/>
    </row>
    <row r="300" spans="1:34" s="78" customFormat="1">
      <c r="A300" s="8"/>
      <c r="B300" s="8"/>
      <c r="C300" s="8"/>
      <c r="D300" s="8"/>
      <c r="E300" s="8"/>
      <c r="F300" s="8"/>
      <c r="G300" s="8"/>
      <c r="H300" s="8"/>
      <c r="AA300" s="8"/>
      <c r="AB300" s="8"/>
      <c r="AC300" s="8"/>
      <c r="AD300" s="8"/>
      <c r="AE300" s="8"/>
      <c r="AF300" s="8"/>
      <c r="AG300" s="8"/>
      <c r="AH300" s="8"/>
    </row>
    <row r="301" spans="1:34" s="78" customFormat="1">
      <c r="A301" s="8"/>
      <c r="B301" s="8"/>
      <c r="C301" s="8"/>
      <c r="D301" s="8"/>
      <c r="E301" s="8"/>
      <c r="F301" s="8"/>
      <c r="G301" s="8"/>
      <c r="H301" s="8"/>
      <c r="AA301" s="8"/>
      <c r="AB301" s="8"/>
      <c r="AC301" s="8"/>
      <c r="AD301" s="8"/>
      <c r="AE301" s="8"/>
      <c r="AF301" s="8"/>
      <c r="AG301" s="8"/>
      <c r="AH301" s="8"/>
    </row>
    <row r="302" spans="1:34" s="78" customFormat="1">
      <c r="A302" s="8"/>
      <c r="B302" s="8"/>
      <c r="C302" s="8"/>
      <c r="D302" s="8"/>
      <c r="E302" s="8"/>
      <c r="F302" s="8"/>
      <c r="G302" s="8"/>
      <c r="H302" s="8"/>
      <c r="AA302" s="8"/>
      <c r="AB302" s="8"/>
      <c r="AC302" s="8"/>
      <c r="AD302" s="8"/>
      <c r="AE302" s="8"/>
      <c r="AF302" s="8"/>
      <c r="AG302" s="8"/>
      <c r="AH302" s="8"/>
    </row>
    <row r="303" spans="1:34" s="78" customFormat="1">
      <c r="A303" s="8"/>
      <c r="B303" s="8"/>
      <c r="C303" s="8"/>
      <c r="D303" s="8"/>
      <c r="E303" s="8"/>
      <c r="F303" s="8"/>
      <c r="G303" s="8"/>
      <c r="H303" s="8"/>
      <c r="AA303" s="8"/>
      <c r="AB303" s="8"/>
      <c r="AC303" s="8"/>
      <c r="AD303" s="8"/>
      <c r="AE303" s="8"/>
      <c r="AF303" s="8"/>
      <c r="AG303" s="8"/>
      <c r="AH303" s="8"/>
    </row>
    <row r="304" spans="1:34" s="78" customFormat="1">
      <c r="A304" s="8"/>
      <c r="B304" s="8"/>
      <c r="C304" s="8"/>
      <c r="D304" s="8"/>
      <c r="E304" s="8"/>
      <c r="F304" s="8"/>
      <c r="G304" s="8"/>
      <c r="H304" s="8"/>
      <c r="AA304" s="8"/>
      <c r="AB304" s="8"/>
      <c r="AC304" s="8"/>
      <c r="AD304" s="8"/>
      <c r="AE304" s="8"/>
      <c r="AF304" s="8"/>
      <c r="AG304" s="8"/>
      <c r="AH304" s="8"/>
    </row>
    <row r="305" spans="1:34" s="78" customFormat="1">
      <c r="A305" s="8"/>
      <c r="B305" s="8"/>
      <c r="C305" s="8"/>
      <c r="D305" s="8"/>
      <c r="E305" s="8"/>
      <c r="F305" s="8"/>
      <c r="G305" s="8"/>
      <c r="H305" s="8"/>
      <c r="AA305" s="8"/>
      <c r="AB305" s="8"/>
      <c r="AC305" s="8"/>
      <c r="AD305" s="8"/>
      <c r="AE305" s="8"/>
      <c r="AF305" s="8"/>
      <c r="AG305" s="8"/>
      <c r="AH305" s="8"/>
    </row>
    <row r="306" spans="1:34" s="78" customFormat="1">
      <c r="A306" s="8"/>
      <c r="B306" s="8"/>
      <c r="C306" s="8"/>
      <c r="D306" s="8"/>
      <c r="E306" s="8"/>
      <c r="F306" s="8"/>
      <c r="G306" s="8"/>
      <c r="H306" s="8"/>
      <c r="AA306" s="8"/>
      <c r="AB306" s="8"/>
      <c r="AC306" s="8"/>
      <c r="AD306" s="8"/>
      <c r="AE306" s="8"/>
      <c r="AF306" s="8"/>
      <c r="AG306" s="8"/>
      <c r="AH306" s="8"/>
    </row>
    <row r="307" spans="1:34" s="78" customFormat="1">
      <c r="A307" s="8"/>
      <c r="B307" s="8"/>
      <c r="C307" s="8"/>
      <c r="D307" s="8"/>
      <c r="E307" s="8"/>
      <c r="F307" s="8"/>
      <c r="G307" s="8"/>
      <c r="H307" s="8"/>
      <c r="AA307" s="8"/>
      <c r="AB307" s="8"/>
      <c r="AC307" s="8"/>
      <c r="AD307" s="8"/>
      <c r="AE307" s="8"/>
      <c r="AF307" s="8"/>
      <c r="AG307" s="8"/>
      <c r="AH307" s="8"/>
    </row>
    <row r="308" spans="1:34" s="78" customFormat="1">
      <c r="A308" s="8"/>
      <c r="B308" s="8"/>
      <c r="C308" s="8"/>
      <c r="D308" s="8"/>
      <c r="E308" s="8"/>
      <c r="F308" s="8"/>
      <c r="G308" s="8"/>
      <c r="H308" s="8"/>
      <c r="AA308" s="8"/>
      <c r="AB308" s="8"/>
      <c r="AC308" s="8"/>
      <c r="AD308" s="8"/>
      <c r="AE308" s="8"/>
      <c r="AF308" s="8"/>
      <c r="AG308" s="8"/>
      <c r="AH308" s="8"/>
    </row>
    <row r="309" spans="1:34" s="78" customFormat="1">
      <c r="A309" s="8"/>
      <c r="B309" s="8"/>
      <c r="C309" s="8"/>
      <c r="D309" s="8"/>
      <c r="E309" s="8"/>
      <c r="F309" s="8"/>
      <c r="G309" s="8"/>
      <c r="H309" s="8"/>
      <c r="AA309" s="8"/>
      <c r="AB309" s="8"/>
      <c r="AC309" s="8"/>
      <c r="AD309" s="8"/>
      <c r="AE309" s="8"/>
      <c r="AF309" s="8"/>
      <c r="AG309" s="8"/>
      <c r="AH309" s="8"/>
    </row>
    <row r="310" spans="1:34" s="78" customFormat="1">
      <c r="A310" s="8"/>
      <c r="B310" s="8"/>
      <c r="C310" s="8"/>
      <c r="D310" s="8"/>
      <c r="E310" s="8"/>
      <c r="F310" s="8"/>
      <c r="G310" s="8"/>
      <c r="H310" s="8"/>
      <c r="AA310" s="8"/>
      <c r="AB310" s="8"/>
      <c r="AC310" s="8"/>
      <c r="AD310" s="8"/>
      <c r="AE310" s="8"/>
      <c r="AF310" s="8"/>
      <c r="AG310" s="8"/>
      <c r="AH310" s="8"/>
    </row>
    <row r="311" spans="1:34" s="78" customFormat="1">
      <c r="A311" s="8"/>
      <c r="B311" s="8"/>
      <c r="C311" s="8"/>
      <c r="D311" s="8"/>
      <c r="E311" s="8"/>
      <c r="F311" s="8"/>
      <c r="G311" s="8"/>
      <c r="H311" s="8"/>
      <c r="AA311" s="8"/>
      <c r="AB311" s="8"/>
      <c r="AC311" s="8"/>
      <c r="AD311" s="8"/>
      <c r="AE311" s="8"/>
      <c r="AF311" s="8"/>
      <c r="AG311" s="8"/>
      <c r="AH311" s="8"/>
    </row>
    <row r="312" spans="1:34" s="78" customFormat="1">
      <c r="A312" s="8"/>
      <c r="B312" s="8"/>
      <c r="C312" s="8"/>
      <c r="D312" s="8"/>
      <c r="E312" s="8"/>
      <c r="F312" s="8"/>
      <c r="G312" s="8"/>
      <c r="H312" s="8"/>
      <c r="AA312" s="8"/>
      <c r="AB312" s="8"/>
      <c r="AC312" s="8"/>
      <c r="AD312" s="8"/>
      <c r="AE312" s="8"/>
      <c r="AF312" s="8"/>
      <c r="AG312" s="8"/>
      <c r="AH312" s="8"/>
    </row>
    <row r="313" spans="1:34" s="78" customFormat="1">
      <c r="A313" s="8"/>
      <c r="B313" s="8"/>
      <c r="C313" s="8"/>
      <c r="D313" s="8"/>
      <c r="E313" s="8"/>
      <c r="F313" s="8"/>
      <c r="G313" s="8"/>
      <c r="H313" s="8"/>
      <c r="AA313" s="8"/>
      <c r="AB313" s="8"/>
      <c r="AC313" s="8"/>
      <c r="AD313" s="8"/>
      <c r="AE313" s="8"/>
      <c r="AF313" s="8"/>
      <c r="AG313" s="8"/>
      <c r="AH313" s="8"/>
    </row>
    <row r="314" spans="1:34" s="78" customFormat="1">
      <c r="A314" s="8"/>
      <c r="B314" s="8"/>
      <c r="C314" s="8"/>
      <c r="D314" s="8"/>
      <c r="E314" s="8"/>
      <c r="F314" s="8"/>
      <c r="G314" s="8"/>
      <c r="H314" s="8"/>
      <c r="AA314" s="8"/>
      <c r="AB314" s="8"/>
      <c r="AC314" s="8"/>
      <c r="AD314" s="8"/>
      <c r="AE314" s="8"/>
      <c r="AF314" s="8"/>
      <c r="AG314" s="8"/>
      <c r="AH314" s="8"/>
    </row>
    <row r="315" spans="1:34" s="78" customFormat="1">
      <c r="A315" s="8"/>
      <c r="B315" s="8"/>
      <c r="C315" s="8"/>
      <c r="D315" s="8"/>
      <c r="E315" s="8"/>
      <c r="F315" s="8"/>
      <c r="G315" s="8"/>
      <c r="H315" s="8"/>
      <c r="AA315" s="8"/>
      <c r="AB315" s="8"/>
      <c r="AC315" s="8"/>
      <c r="AD315" s="8"/>
      <c r="AE315" s="8"/>
      <c r="AF315" s="8"/>
      <c r="AG315" s="8"/>
      <c r="AH315" s="8"/>
    </row>
    <row r="316" spans="1:34" s="78" customFormat="1">
      <c r="A316" s="8"/>
      <c r="B316" s="8"/>
      <c r="C316" s="8"/>
      <c r="D316" s="8"/>
      <c r="E316" s="8"/>
      <c r="F316" s="8"/>
      <c r="G316" s="8"/>
      <c r="H316" s="8"/>
      <c r="AA316" s="8"/>
      <c r="AB316" s="8"/>
      <c r="AC316" s="8"/>
      <c r="AD316" s="8"/>
      <c r="AE316" s="8"/>
      <c r="AF316" s="8"/>
      <c r="AG316" s="8"/>
      <c r="AH316" s="8"/>
    </row>
    <row r="317" spans="1:34" s="78" customFormat="1">
      <c r="A317" s="8"/>
      <c r="B317" s="8"/>
      <c r="C317" s="8"/>
      <c r="D317" s="8"/>
      <c r="E317" s="8"/>
      <c r="F317" s="8"/>
      <c r="G317" s="8"/>
      <c r="H317" s="8"/>
      <c r="AA317" s="8"/>
      <c r="AB317" s="8"/>
      <c r="AC317" s="8"/>
      <c r="AD317" s="8"/>
      <c r="AE317" s="8"/>
      <c r="AF317" s="8"/>
      <c r="AG317" s="8"/>
      <c r="AH317" s="8"/>
    </row>
    <row r="318" spans="1:34" s="78" customFormat="1">
      <c r="A318" s="8"/>
      <c r="B318" s="8"/>
      <c r="C318" s="8"/>
      <c r="D318" s="8"/>
      <c r="E318" s="8"/>
      <c r="F318" s="8"/>
      <c r="G318" s="8"/>
      <c r="H318" s="8"/>
      <c r="AA318" s="8"/>
      <c r="AB318" s="8"/>
      <c r="AC318" s="8"/>
      <c r="AD318" s="8"/>
      <c r="AE318" s="8"/>
      <c r="AF318" s="8"/>
      <c r="AG318" s="8"/>
      <c r="AH318" s="8"/>
    </row>
    <row r="319" spans="1:34" s="78" customFormat="1">
      <c r="A319" s="8"/>
      <c r="B319" s="8"/>
      <c r="C319" s="8"/>
      <c r="D319" s="8"/>
      <c r="E319" s="8"/>
      <c r="F319" s="8"/>
      <c r="G319" s="8"/>
      <c r="H319" s="8"/>
      <c r="AA319" s="8"/>
      <c r="AB319" s="8"/>
      <c r="AC319" s="8"/>
      <c r="AD319" s="8"/>
      <c r="AE319" s="8"/>
      <c r="AF319" s="8"/>
      <c r="AG319" s="8"/>
      <c r="AH319" s="8"/>
    </row>
    <row r="320" spans="1:34" s="78" customFormat="1">
      <c r="A320" s="8"/>
      <c r="B320" s="8"/>
      <c r="C320" s="8"/>
      <c r="D320" s="8"/>
      <c r="E320" s="8"/>
      <c r="F320" s="8"/>
      <c r="G320" s="8"/>
      <c r="H320" s="8"/>
      <c r="AA320" s="8"/>
      <c r="AB320" s="8"/>
      <c r="AC320" s="8"/>
      <c r="AD320" s="8"/>
      <c r="AE320" s="8"/>
      <c r="AF320" s="8"/>
      <c r="AG320" s="8"/>
      <c r="AH320" s="8"/>
    </row>
    <row r="321" spans="1:34" s="78" customFormat="1">
      <c r="A321" s="8"/>
      <c r="B321" s="8"/>
      <c r="C321" s="8"/>
      <c r="D321" s="8"/>
      <c r="E321" s="8"/>
      <c r="F321" s="8"/>
      <c r="G321" s="8"/>
      <c r="H321" s="8"/>
      <c r="AA321" s="8"/>
      <c r="AB321" s="8"/>
      <c r="AC321" s="8"/>
      <c r="AD321" s="8"/>
      <c r="AE321" s="8"/>
      <c r="AF321" s="8"/>
      <c r="AG321" s="8"/>
      <c r="AH321" s="8"/>
    </row>
    <row r="322" spans="1:34" s="78" customFormat="1">
      <c r="A322" s="8"/>
      <c r="B322" s="8"/>
      <c r="C322" s="8"/>
      <c r="D322" s="8"/>
      <c r="E322" s="8"/>
      <c r="F322" s="8"/>
      <c r="G322" s="8"/>
      <c r="H322" s="8"/>
      <c r="AA322" s="8"/>
      <c r="AB322" s="8"/>
      <c r="AC322" s="8"/>
      <c r="AD322" s="8"/>
      <c r="AE322" s="8"/>
      <c r="AF322" s="8"/>
      <c r="AG322" s="8"/>
      <c r="AH322" s="8"/>
    </row>
    <row r="323" spans="1:34" s="78" customFormat="1">
      <c r="A323" s="8"/>
      <c r="B323" s="8"/>
      <c r="C323" s="8"/>
      <c r="D323" s="8"/>
      <c r="E323" s="8"/>
      <c r="F323" s="8"/>
      <c r="G323" s="8"/>
      <c r="H323" s="8"/>
      <c r="AA323" s="8"/>
      <c r="AB323" s="8"/>
      <c r="AC323" s="8"/>
      <c r="AD323" s="8"/>
      <c r="AE323" s="8"/>
      <c r="AF323" s="8"/>
      <c r="AG323" s="8"/>
      <c r="AH323" s="8"/>
    </row>
    <row r="324" spans="1:34" s="78" customFormat="1">
      <c r="A324" s="8"/>
      <c r="B324" s="8"/>
      <c r="C324" s="8"/>
      <c r="D324" s="8"/>
      <c r="E324" s="8"/>
      <c r="F324" s="8"/>
      <c r="G324" s="8"/>
      <c r="H324" s="8"/>
      <c r="AA324" s="8"/>
      <c r="AB324" s="8"/>
      <c r="AC324" s="8"/>
      <c r="AD324" s="8"/>
      <c r="AE324" s="8"/>
      <c r="AF324" s="8"/>
      <c r="AG324" s="8"/>
      <c r="AH324" s="8"/>
    </row>
    <row r="325" spans="1:34" s="78" customFormat="1">
      <c r="A325" s="8"/>
      <c r="B325" s="8"/>
      <c r="C325" s="8"/>
      <c r="D325" s="8"/>
      <c r="E325" s="8"/>
      <c r="F325" s="8"/>
      <c r="G325" s="8"/>
      <c r="H325" s="8"/>
      <c r="AA325" s="8"/>
      <c r="AB325" s="8"/>
      <c r="AC325" s="8"/>
      <c r="AD325" s="8"/>
      <c r="AE325" s="8"/>
      <c r="AF325" s="8"/>
      <c r="AG325" s="8"/>
      <c r="AH325" s="8"/>
    </row>
    <row r="326" spans="1:34" s="78" customFormat="1">
      <c r="A326" s="8"/>
      <c r="B326" s="8"/>
      <c r="C326" s="8"/>
      <c r="D326" s="8"/>
      <c r="E326" s="8"/>
      <c r="F326" s="8"/>
      <c r="G326" s="8"/>
      <c r="H326" s="8"/>
      <c r="AA326" s="8"/>
      <c r="AB326" s="8"/>
      <c r="AC326" s="8"/>
      <c r="AD326" s="8"/>
      <c r="AE326" s="8"/>
      <c r="AF326" s="8"/>
      <c r="AG326" s="8"/>
      <c r="AH326" s="8"/>
    </row>
    <row r="327" spans="1:34" s="78" customFormat="1">
      <c r="A327" s="8"/>
      <c r="B327" s="8"/>
      <c r="C327" s="8"/>
      <c r="D327" s="8"/>
      <c r="E327" s="8"/>
      <c r="F327" s="8"/>
      <c r="G327" s="8"/>
      <c r="H327" s="8"/>
      <c r="AA327" s="8"/>
      <c r="AB327" s="8"/>
      <c r="AC327" s="8"/>
      <c r="AD327" s="8"/>
      <c r="AE327" s="8"/>
      <c r="AF327" s="8"/>
      <c r="AG327" s="8"/>
      <c r="AH327" s="8"/>
    </row>
    <row r="328" spans="1:34" s="78" customFormat="1">
      <c r="A328" s="8"/>
      <c r="B328" s="8"/>
      <c r="C328" s="8"/>
      <c r="D328" s="8"/>
      <c r="E328" s="8"/>
      <c r="F328" s="8"/>
      <c r="G328" s="8"/>
      <c r="H328" s="8"/>
      <c r="AA328" s="8"/>
      <c r="AB328" s="8"/>
      <c r="AC328" s="8"/>
      <c r="AD328" s="8"/>
      <c r="AE328" s="8"/>
      <c r="AF328" s="8"/>
      <c r="AG328" s="8"/>
      <c r="AH328" s="8"/>
    </row>
    <row r="329" spans="1:34" s="78" customFormat="1">
      <c r="A329" s="8"/>
      <c r="B329" s="8"/>
      <c r="C329" s="8"/>
      <c r="D329" s="8"/>
      <c r="E329" s="8"/>
      <c r="F329" s="8"/>
      <c r="G329" s="8"/>
      <c r="H329" s="8"/>
      <c r="AA329" s="8"/>
      <c r="AB329" s="8"/>
      <c r="AC329" s="8"/>
      <c r="AD329" s="8"/>
      <c r="AE329" s="8"/>
      <c r="AF329" s="8"/>
      <c r="AG329" s="8"/>
      <c r="AH329" s="8"/>
    </row>
    <row r="330" spans="1:34" s="78" customFormat="1">
      <c r="A330" s="8"/>
      <c r="B330" s="8"/>
      <c r="C330" s="8"/>
      <c r="D330" s="8"/>
      <c r="E330" s="8"/>
      <c r="F330" s="8"/>
      <c r="G330" s="8"/>
      <c r="H330" s="8"/>
      <c r="AA330" s="8"/>
      <c r="AB330" s="8"/>
      <c r="AC330" s="8"/>
      <c r="AD330" s="8"/>
      <c r="AE330" s="8"/>
      <c r="AF330" s="8"/>
      <c r="AG330" s="8"/>
      <c r="AH330" s="8"/>
    </row>
    <row r="331" spans="1:34" s="78" customFormat="1">
      <c r="A331" s="8"/>
      <c r="B331" s="8"/>
      <c r="C331" s="8"/>
      <c r="D331" s="8"/>
      <c r="E331" s="8"/>
      <c r="F331" s="8"/>
      <c r="G331" s="8"/>
      <c r="H331" s="8"/>
      <c r="AA331" s="8"/>
      <c r="AB331" s="8"/>
      <c r="AC331" s="8"/>
      <c r="AD331" s="8"/>
      <c r="AE331" s="8"/>
      <c r="AF331" s="8"/>
      <c r="AG331" s="8"/>
      <c r="AH331" s="8"/>
    </row>
    <row r="332" spans="1:34" s="78" customFormat="1">
      <c r="A332" s="8"/>
      <c r="B332" s="8"/>
      <c r="C332" s="8"/>
      <c r="D332" s="8"/>
      <c r="E332" s="8"/>
      <c r="F332" s="8"/>
      <c r="G332" s="8"/>
      <c r="H332" s="8"/>
      <c r="AA332" s="8"/>
      <c r="AB332" s="8"/>
      <c r="AC332" s="8"/>
      <c r="AD332" s="8"/>
      <c r="AE332" s="8"/>
      <c r="AF332" s="8"/>
      <c r="AG332" s="8"/>
      <c r="AH332" s="8"/>
    </row>
    <row r="333" spans="1:34" s="78" customFormat="1">
      <c r="A333" s="8"/>
      <c r="B333" s="8"/>
      <c r="C333" s="8"/>
      <c r="D333" s="8"/>
      <c r="E333" s="8"/>
      <c r="F333" s="8"/>
      <c r="G333" s="8"/>
      <c r="H333" s="8"/>
      <c r="AA333" s="8"/>
      <c r="AB333" s="8"/>
      <c r="AC333" s="8"/>
      <c r="AD333" s="8"/>
      <c r="AE333" s="8"/>
      <c r="AF333" s="8"/>
      <c r="AG333" s="8"/>
      <c r="AH333" s="8"/>
    </row>
    <row r="334" spans="1:34" s="78" customFormat="1">
      <c r="A334" s="8"/>
      <c r="B334" s="8"/>
      <c r="C334" s="8"/>
      <c r="D334" s="8"/>
      <c r="E334" s="8"/>
      <c r="F334" s="8"/>
      <c r="G334" s="8"/>
      <c r="H334" s="8"/>
      <c r="AA334" s="8"/>
      <c r="AB334" s="8"/>
      <c r="AC334" s="8"/>
      <c r="AD334" s="8"/>
      <c r="AE334" s="8"/>
      <c r="AF334" s="8"/>
      <c r="AG334" s="8"/>
      <c r="AH334" s="8"/>
    </row>
    <row r="335" spans="1:34" s="78" customFormat="1">
      <c r="A335" s="8"/>
      <c r="B335" s="8"/>
      <c r="C335" s="8"/>
      <c r="D335" s="8"/>
      <c r="E335" s="8"/>
      <c r="F335" s="8"/>
      <c r="G335" s="8"/>
      <c r="H335" s="8"/>
      <c r="AA335" s="8"/>
      <c r="AB335" s="8"/>
      <c r="AC335" s="8"/>
      <c r="AD335" s="8"/>
      <c r="AE335" s="8"/>
      <c r="AF335" s="8"/>
      <c r="AG335" s="8"/>
      <c r="AH335" s="8"/>
    </row>
    <row r="336" spans="1:34" s="78" customFormat="1">
      <c r="A336" s="8"/>
      <c r="B336" s="8"/>
      <c r="C336" s="8"/>
      <c r="D336" s="8"/>
      <c r="E336" s="8"/>
      <c r="F336" s="8"/>
      <c r="G336" s="8"/>
      <c r="H336" s="8"/>
      <c r="AA336" s="8"/>
      <c r="AB336" s="8"/>
      <c r="AC336" s="8"/>
      <c r="AD336" s="8"/>
      <c r="AE336" s="8"/>
      <c r="AF336" s="8"/>
      <c r="AG336" s="8"/>
      <c r="AH336" s="8"/>
    </row>
    <row r="337" spans="1:34" s="78" customFormat="1">
      <c r="A337" s="8"/>
      <c r="B337" s="8"/>
      <c r="C337" s="8"/>
      <c r="D337" s="8"/>
      <c r="E337" s="8"/>
      <c r="F337" s="8"/>
      <c r="G337" s="8"/>
      <c r="H337" s="8"/>
      <c r="AA337" s="8"/>
      <c r="AB337" s="8"/>
      <c r="AC337" s="8"/>
      <c r="AD337" s="8"/>
      <c r="AE337" s="8"/>
      <c r="AF337" s="8"/>
      <c r="AG337" s="8"/>
      <c r="AH337" s="8"/>
    </row>
    <row r="338" spans="1:34" s="78" customFormat="1">
      <c r="A338" s="8"/>
      <c r="B338" s="8"/>
      <c r="C338" s="8"/>
      <c r="D338" s="8"/>
      <c r="E338" s="8"/>
      <c r="F338" s="8"/>
      <c r="G338" s="8"/>
      <c r="H338" s="8"/>
      <c r="AA338" s="8"/>
      <c r="AB338" s="8"/>
      <c r="AC338" s="8"/>
      <c r="AD338" s="8"/>
      <c r="AE338" s="8"/>
      <c r="AF338" s="8"/>
      <c r="AG338" s="8"/>
      <c r="AH338" s="8"/>
    </row>
    <row r="339" spans="1:34" s="78" customFormat="1">
      <c r="A339" s="8"/>
      <c r="B339" s="8"/>
      <c r="C339" s="8"/>
      <c r="D339" s="8"/>
      <c r="E339" s="8"/>
      <c r="F339" s="8"/>
      <c r="G339" s="8"/>
      <c r="H339" s="8"/>
      <c r="AA339" s="8"/>
      <c r="AB339" s="8"/>
      <c r="AC339" s="8"/>
      <c r="AD339" s="8"/>
      <c r="AE339" s="8"/>
      <c r="AF339" s="8"/>
      <c r="AG339" s="8"/>
      <c r="AH339" s="8"/>
    </row>
    <row r="340" spans="1:34" s="78" customFormat="1">
      <c r="A340" s="8"/>
      <c r="B340" s="8"/>
      <c r="C340" s="8"/>
      <c r="D340" s="8"/>
      <c r="E340" s="8"/>
      <c r="F340" s="8"/>
      <c r="G340" s="8"/>
      <c r="H340" s="8"/>
      <c r="AA340" s="8"/>
      <c r="AB340" s="8"/>
      <c r="AC340" s="8"/>
      <c r="AD340" s="8"/>
      <c r="AE340" s="8"/>
      <c r="AF340" s="8"/>
      <c r="AG340" s="8"/>
      <c r="AH340" s="8"/>
    </row>
    <row r="341" spans="1:34" s="78" customFormat="1">
      <c r="A341" s="8"/>
      <c r="B341" s="8"/>
      <c r="C341" s="8"/>
      <c r="D341" s="8"/>
      <c r="E341" s="8"/>
      <c r="F341" s="8"/>
      <c r="G341" s="8"/>
      <c r="H341" s="8"/>
      <c r="AA341" s="8"/>
      <c r="AB341" s="8"/>
      <c r="AC341" s="8"/>
      <c r="AD341" s="8"/>
      <c r="AE341" s="8"/>
      <c r="AF341" s="8"/>
      <c r="AG341" s="8"/>
      <c r="AH341" s="8"/>
    </row>
    <row r="342" spans="1:34" s="78" customFormat="1">
      <c r="A342" s="8"/>
      <c r="B342" s="8"/>
      <c r="C342" s="8"/>
      <c r="D342" s="8"/>
      <c r="E342" s="8"/>
      <c r="F342" s="8"/>
      <c r="G342" s="8"/>
      <c r="H342" s="8"/>
      <c r="AA342" s="8"/>
      <c r="AB342" s="8"/>
      <c r="AC342" s="8"/>
      <c r="AD342" s="8"/>
      <c r="AE342" s="8"/>
      <c r="AF342" s="8"/>
      <c r="AG342" s="8"/>
      <c r="AH342" s="8"/>
    </row>
    <row r="343" spans="1:34" s="78" customFormat="1">
      <c r="A343" s="8"/>
      <c r="B343" s="8"/>
      <c r="C343" s="8"/>
      <c r="D343" s="8"/>
      <c r="E343" s="8"/>
      <c r="F343" s="8"/>
      <c r="G343" s="8"/>
      <c r="H343" s="8"/>
      <c r="AA343" s="8"/>
      <c r="AB343" s="8"/>
      <c r="AC343" s="8"/>
      <c r="AD343" s="8"/>
      <c r="AE343" s="8"/>
      <c r="AF343" s="8"/>
      <c r="AG343" s="8"/>
      <c r="AH343" s="8"/>
    </row>
    <row r="344" spans="1:34" s="78" customFormat="1">
      <c r="A344" s="8"/>
      <c r="B344" s="8"/>
      <c r="C344" s="8"/>
      <c r="D344" s="8"/>
      <c r="E344" s="8"/>
      <c r="F344" s="8"/>
      <c r="G344" s="8"/>
      <c r="H344" s="8"/>
      <c r="AA344" s="8"/>
      <c r="AB344" s="8"/>
      <c r="AC344" s="8"/>
      <c r="AD344" s="8"/>
      <c r="AE344" s="8"/>
      <c r="AF344" s="8"/>
      <c r="AG344" s="8"/>
      <c r="AH344" s="8"/>
    </row>
    <row r="345" spans="1:34" s="78" customFormat="1">
      <c r="A345" s="8"/>
      <c r="B345" s="8"/>
      <c r="C345" s="8"/>
      <c r="D345" s="8"/>
      <c r="E345" s="8"/>
      <c r="F345" s="8"/>
      <c r="G345" s="8"/>
      <c r="H345" s="8"/>
      <c r="AA345" s="8"/>
      <c r="AB345" s="8"/>
      <c r="AC345" s="8"/>
      <c r="AD345" s="8"/>
      <c r="AE345" s="8"/>
      <c r="AF345" s="8"/>
      <c r="AG345" s="8"/>
      <c r="AH345" s="8"/>
    </row>
    <row r="346" spans="1:34" s="78" customFormat="1">
      <c r="A346" s="8"/>
      <c r="B346" s="8"/>
      <c r="C346" s="8"/>
      <c r="D346" s="8"/>
      <c r="E346" s="8"/>
      <c r="F346" s="8"/>
      <c r="G346" s="8"/>
      <c r="H346" s="8"/>
      <c r="AA346" s="8"/>
      <c r="AB346" s="8"/>
      <c r="AC346" s="8"/>
      <c r="AD346" s="8"/>
      <c r="AE346" s="8"/>
      <c r="AF346" s="8"/>
      <c r="AG346" s="8"/>
      <c r="AH346" s="8"/>
    </row>
    <row r="347" spans="1:34" s="78" customFormat="1">
      <c r="A347" s="8"/>
      <c r="B347" s="8"/>
      <c r="C347" s="8"/>
      <c r="D347" s="8"/>
      <c r="E347" s="8"/>
      <c r="F347" s="8"/>
      <c r="G347" s="8"/>
      <c r="H347" s="8"/>
      <c r="AA347" s="8"/>
      <c r="AB347" s="8"/>
      <c r="AC347" s="8"/>
      <c r="AD347" s="8"/>
      <c r="AE347" s="8"/>
      <c r="AF347" s="8"/>
      <c r="AG347" s="8"/>
      <c r="AH347" s="8"/>
    </row>
    <row r="348" spans="1:34" s="78" customFormat="1">
      <c r="A348" s="8"/>
      <c r="B348" s="8"/>
      <c r="C348" s="8"/>
      <c r="D348" s="8"/>
      <c r="E348" s="8"/>
      <c r="F348" s="8"/>
      <c r="G348" s="8"/>
      <c r="H348" s="8"/>
      <c r="AA348" s="8"/>
      <c r="AB348" s="8"/>
      <c r="AC348" s="8"/>
      <c r="AD348" s="8"/>
      <c r="AE348" s="8"/>
      <c r="AF348" s="8"/>
      <c r="AG348" s="8"/>
      <c r="AH348" s="8"/>
    </row>
    <row r="349" spans="1:34" s="78" customFormat="1">
      <c r="A349" s="8"/>
      <c r="B349" s="8"/>
      <c r="C349" s="8"/>
      <c r="D349" s="8"/>
      <c r="E349" s="8"/>
      <c r="F349" s="8"/>
      <c r="G349" s="8"/>
      <c r="H349" s="8"/>
      <c r="AA349" s="8"/>
      <c r="AB349" s="8"/>
      <c r="AC349" s="8"/>
      <c r="AD349" s="8"/>
      <c r="AE349" s="8"/>
      <c r="AF349" s="8"/>
      <c r="AG349" s="8"/>
      <c r="AH349" s="8"/>
    </row>
    <row r="350" spans="1:34" s="78" customFormat="1">
      <c r="A350" s="8"/>
      <c r="B350" s="8"/>
      <c r="C350" s="8"/>
      <c r="D350" s="8"/>
      <c r="E350" s="8"/>
      <c r="F350" s="8"/>
      <c r="G350" s="8"/>
      <c r="H350" s="8"/>
      <c r="AA350" s="8"/>
      <c r="AB350" s="8"/>
      <c r="AC350" s="8"/>
      <c r="AD350" s="8"/>
      <c r="AE350" s="8"/>
      <c r="AF350" s="8"/>
      <c r="AG350" s="8"/>
      <c r="AH350" s="8"/>
    </row>
    <row r="351" spans="1:34" s="78" customFormat="1">
      <c r="A351" s="8"/>
      <c r="B351" s="8"/>
      <c r="C351" s="8"/>
      <c r="D351" s="8"/>
      <c r="E351" s="8"/>
      <c r="F351" s="8"/>
      <c r="G351" s="8"/>
      <c r="H351" s="8"/>
      <c r="AA351" s="8"/>
      <c r="AB351" s="8"/>
      <c r="AC351" s="8"/>
      <c r="AD351" s="8"/>
      <c r="AE351" s="8"/>
      <c r="AF351" s="8"/>
      <c r="AG351" s="8"/>
      <c r="AH351" s="8"/>
    </row>
    <row r="352" spans="1:34" s="78" customFormat="1">
      <c r="A352" s="8"/>
      <c r="B352" s="8"/>
      <c r="C352" s="8"/>
      <c r="D352" s="8"/>
      <c r="E352" s="8"/>
      <c r="F352" s="8"/>
      <c r="G352" s="8"/>
      <c r="H352" s="8"/>
      <c r="AA352" s="8"/>
      <c r="AB352" s="8"/>
      <c r="AC352" s="8"/>
      <c r="AD352" s="8"/>
      <c r="AE352" s="8"/>
      <c r="AF352" s="8"/>
      <c r="AG352" s="8"/>
      <c r="AH352" s="8"/>
    </row>
    <row r="353" spans="1:34" s="78" customFormat="1">
      <c r="A353" s="8"/>
      <c r="B353" s="8"/>
      <c r="C353" s="8"/>
      <c r="D353" s="8"/>
      <c r="E353" s="8"/>
      <c r="F353" s="8"/>
      <c r="G353" s="8"/>
      <c r="H353" s="8"/>
      <c r="AA353" s="8"/>
      <c r="AB353" s="8"/>
      <c r="AC353" s="8"/>
      <c r="AD353" s="8"/>
      <c r="AE353" s="8"/>
      <c r="AF353" s="8"/>
      <c r="AG353" s="8"/>
      <c r="AH353" s="8"/>
    </row>
    <row r="354" spans="1:34" s="78" customFormat="1">
      <c r="A354" s="8"/>
      <c r="B354" s="8"/>
      <c r="C354" s="8"/>
      <c r="D354" s="8"/>
      <c r="E354" s="8"/>
      <c r="F354" s="8"/>
      <c r="G354" s="8"/>
      <c r="H354" s="8"/>
      <c r="AA354" s="8"/>
      <c r="AB354" s="8"/>
      <c r="AC354" s="8"/>
      <c r="AD354" s="8"/>
      <c r="AE354" s="8"/>
      <c r="AF354" s="8"/>
      <c r="AG354" s="8"/>
      <c r="AH354" s="8"/>
    </row>
    <row r="355" spans="1:34" s="78" customFormat="1">
      <c r="A355" s="8"/>
      <c r="B355" s="8"/>
      <c r="C355" s="8"/>
      <c r="D355" s="8"/>
      <c r="E355" s="8"/>
      <c r="F355" s="8"/>
      <c r="G355" s="8"/>
      <c r="H355" s="8"/>
      <c r="AA355" s="8"/>
      <c r="AB355" s="8"/>
      <c r="AC355" s="8"/>
      <c r="AD355" s="8"/>
      <c r="AE355" s="8"/>
      <c r="AF355" s="8"/>
      <c r="AG355" s="8"/>
      <c r="AH355" s="8"/>
    </row>
    <row r="356" spans="1:34" s="78" customFormat="1">
      <c r="A356" s="8"/>
      <c r="B356" s="8"/>
      <c r="C356" s="8"/>
      <c r="D356" s="8"/>
      <c r="E356" s="8"/>
      <c r="F356" s="8"/>
      <c r="G356" s="8"/>
      <c r="H356" s="8"/>
      <c r="AA356" s="8"/>
      <c r="AB356" s="8"/>
      <c r="AC356" s="8"/>
      <c r="AD356" s="8"/>
      <c r="AE356" s="8"/>
      <c r="AF356" s="8"/>
      <c r="AG356" s="8"/>
      <c r="AH356" s="8"/>
    </row>
    <row r="357" spans="1:34" s="78" customFormat="1">
      <c r="A357" s="8"/>
      <c r="B357" s="8"/>
      <c r="C357" s="8"/>
      <c r="D357" s="8"/>
      <c r="E357" s="8"/>
      <c r="F357" s="8"/>
      <c r="G357" s="8"/>
      <c r="H357" s="8"/>
      <c r="AA357" s="8"/>
      <c r="AB357" s="8"/>
      <c r="AC357" s="8"/>
      <c r="AD357" s="8"/>
      <c r="AE357" s="8"/>
      <c r="AF357" s="8"/>
      <c r="AG357" s="8"/>
      <c r="AH357" s="8"/>
    </row>
    <row r="358" spans="1:34" s="78" customFormat="1">
      <c r="A358" s="8"/>
      <c r="B358" s="8"/>
      <c r="C358" s="8"/>
      <c r="D358" s="8"/>
      <c r="E358" s="8"/>
      <c r="F358" s="8"/>
      <c r="G358" s="8"/>
      <c r="H358" s="8"/>
      <c r="AA358" s="8"/>
      <c r="AB358" s="8"/>
      <c r="AC358" s="8"/>
      <c r="AD358" s="8"/>
      <c r="AE358" s="8"/>
      <c r="AF358" s="8"/>
      <c r="AG358" s="8"/>
      <c r="AH358" s="8"/>
    </row>
    <row r="359" spans="1:34" s="78" customFormat="1">
      <c r="A359" s="8"/>
      <c r="B359" s="8"/>
      <c r="C359" s="8"/>
      <c r="D359" s="8"/>
      <c r="E359" s="8"/>
      <c r="F359" s="8"/>
      <c r="G359" s="8"/>
      <c r="H359" s="8"/>
      <c r="AA359" s="8"/>
      <c r="AB359" s="8"/>
      <c r="AC359" s="8"/>
      <c r="AD359" s="8"/>
      <c r="AE359" s="8"/>
      <c r="AF359" s="8"/>
      <c r="AG359" s="8"/>
      <c r="AH359" s="8"/>
    </row>
    <row r="360" spans="1:34" s="78" customFormat="1">
      <c r="A360" s="8"/>
      <c r="B360" s="8"/>
      <c r="C360" s="8"/>
      <c r="D360" s="8"/>
      <c r="E360" s="8"/>
      <c r="F360" s="8"/>
      <c r="G360" s="8"/>
      <c r="H360" s="8"/>
      <c r="AA360" s="8"/>
      <c r="AB360" s="8"/>
      <c r="AC360" s="8"/>
      <c r="AD360" s="8"/>
      <c r="AE360" s="8"/>
      <c r="AF360" s="8"/>
      <c r="AG360" s="8"/>
      <c r="AH360" s="8"/>
    </row>
    <row r="361" spans="1:34" s="78" customFormat="1">
      <c r="A361" s="8"/>
      <c r="B361" s="8"/>
      <c r="C361" s="8"/>
      <c r="D361" s="8"/>
      <c r="E361" s="8"/>
      <c r="F361" s="8"/>
      <c r="G361" s="8"/>
      <c r="H361" s="8"/>
      <c r="AA361" s="8"/>
      <c r="AB361" s="8"/>
      <c r="AC361" s="8"/>
      <c r="AD361" s="8"/>
      <c r="AE361" s="8"/>
      <c r="AF361" s="8"/>
      <c r="AG361" s="8"/>
      <c r="AH361" s="8"/>
    </row>
    <row r="362" spans="1:34" s="78" customFormat="1">
      <c r="A362" s="8"/>
      <c r="B362" s="8"/>
      <c r="C362" s="8"/>
      <c r="D362" s="8"/>
      <c r="E362" s="8"/>
      <c r="F362" s="8"/>
      <c r="G362" s="8"/>
      <c r="H362" s="8"/>
      <c r="AA362" s="8"/>
      <c r="AB362" s="8"/>
      <c r="AC362" s="8"/>
      <c r="AD362" s="8"/>
      <c r="AE362" s="8"/>
      <c r="AF362" s="8"/>
      <c r="AG362" s="8"/>
      <c r="AH362" s="8"/>
    </row>
    <row r="363" spans="1:34" s="78" customFormat="1">
      <c r="A363" s="8"/>
      <c r="B363" s="8"/>
      <c r="C363" s="8"/>
      <c r="D363" s="8"/>
      <c r="E363" s="8"/>
      <c r="F363" s="8"/>
      <c r="G363" s="8"/>
      <c r="H363" s="8"/>
      <c r="AA363" s="8"/>
      <c r="AB363" s="8"/>
      <c r="AC363" s="8"/>
      <c r="AD363" s="8"/>
      <c r="AE363" s="8"/>
      <c r="AF363" s="8"/>
      <c r="AG363" s="8"/>
      <c r="AH363" s="8"/>
    </row>
    <row r="364" spans="1:34" s="78" customFormat="1">
      <c r="A364" s="8"/>
      <c r="B364" s="8"/>
      <c r="C364" s="8"/>
      <c r="D364" s="8"/>
      <c r="E364" s="8"/>
      <c r="F364" s="8"/>
      <c r="G364" s="8"/>
      <c r="H364" s="8"/>
      <c r="AA364" s="8"/>
      <c r="AB364" s="8"/>
      <c r="AC364" s="8"/>
      <c r="AD364" s="8"/>
      <c r="AE364" s="8"/>
      <c r="AF364" s="8"/>
      <c r="AG364" s="8"/>
      <c r="AH364" s="8"/>
    </row>
    <row r="365" spans="1:34" s="78" customFormat="1">
      <c r="A365" s="8"/>
      <c r="B365" s="8"/>
      <c r="C365" s="8"/>
      <c r="D365" s="8"/>
      <c r="E365" s="8"/>
      <c r="F365" s="8"/>
      <c r="G365" s="8"/>
      <c r="H365" s="8"/>
      <c r="AA365" s="8"/>
      <c r="AB365" s="8"/>
      <c r="AC365" s="8"/>
      <c r="AD365" s="8"/>
      <c r="AE365" s="8"/>
      <c r="AF365" s="8"/>
      <c r="AG365" s="8"/>
      <c r="AH365" s="8"/>
    </row>
    <row r="366" spans="1:34" s="78" customFormat="1">
      <c r="A366" s="8"/>
      <c r="B366" s="8"/>
      <c r="C366" s="8"/>
      <c r="D366" s="8"/>
      <c r="E366" s="8"/>
      <c r="F366" s="8"/>
      <c r="G366" s="8"/>
      <c r="H366" s="8"/>
      <c r="AA366" s="8"/>
      <c r="AB366" s="8"/>
      <c r="AC366" s="8"/>
      <c r="AD366" s="8"/>
      <c r="AE366" s="8"/>
      <c r="AF366" s="8"/>
      <c r="AG366" s="8"/>
      <c r="AH366" s="8"/>
    </row>
    <row r="367" spans="1:34" s="78" customFormat="1">
      <c r="A367" s="8"/>
      <c r="B367" s="8"/>
      <c r="C367" s="8"/>
      <c r="D367" s="8"/>
      <c r="E367" s="8"/>
      <c r="F367" s="8"/>
      <c r="G367" s="8"/>
      <c r="H367" s="8"/>
      <c r="AA367" s="8"/>
      <c r="AB367" s="8"/>
      <c r="AC367" s="8"/>
      <c r="AD367" s="8"/>
      <c r="AE367" s="8"/>
      <c r="AF367" s="8"/>
      <c r="AG367" s="8"/>
      <c r="AH367" s="8"/>
    </row>
    <row r="368" spans="1:34" s="78" customFormat="1">
      <c r="A368" s="8"/>
      <c r="B368" s="8"/>
      <c r="C368" s="8"/>
      <c r="D368" s="8"/>
      <c r="E368" s="8"/>
      <c r="F368" s="8"/>
      <c r="G368" s="8"/>
      <c r="H368" s="8"/>
      <c r="AA368" s="8"/>
      <c r="AB368" s="8"/>
      <c r="AC368" s="8"/>
      <c r="AD368" s="8"/>
      <c r="AE368" s="8"/>
      <c r="AF368" s="8"/>
      <c r="AG368" s="8"/>
      <c r="AH368" s="8"/>
    </row>
    <row r="369" spans="1:34" s="78" customFormat="1">
      <c r="A369" s="8"/>
      <c r="B369" s="8"/>
      <c r="C369" s="8"/>
      <c r="D369" s="8"/>
      <c r="E369" s="8"/>
      <c r="F369" s="8"/>
      <c r="G369" s="8"/>
      <c r="H369" s="8"/>
      <c r="AA369" s="8"/>
      <c r="AB369" s="8"/>
      <c r="AC369" s="8"/>
      <c r="AD369" s="8"/>
      <c r="AE369" s="8"/>
      <c r="AF369" s="8"/>
      <c r="AG369" s="8"/>
      <c r="AH369" s="8"/>
    </row>
    <row r="370" spans="1:34" s="78" customFormat="1">
      <c r="A370" s="8"/>
      <c r="B370" s="8"/>
      <c r="C370" s="8"/>
      <c r="D370" s="8"/>
      <c r="E370" s="8"/>
      <c r="F370" s="8"/>
      <c r="G370" s="8"/>
      <c r="H370" s="8"/>
      <c r="AA370" s="8"/>
      <c r="AB370" s="8"/>
      <c r="AC370" s="8"/>
      <c r="AD370" s="8"/>
      <c r="AE370" s="8"/>
      <c r="AF370" s="8"/>
      <c r="AG370" s="8"/>
      <c r="AH370" s="8"/>
    </row>
    <row r="371" spans="1:34" s="78" customFormat="1">
      <c r="A371" s="8"/>
      <c r="B371" s="8"/>
      <c r="C371" s="8"/>
      <c r="D371" s="8"/>
      <c r="E371" s="8"/>
      <c r="F371" s="8"/>
      <c r="G371" s="8"/>
      <c r="H371" s="8"/>
      <c r="AA371" s="8"/>
      <c r="AB371" s="8"/>
      <c r="AC371" s="8"/>
      <c r="AD371" s="8"/>
      <c r="AE371" s="8"/>
      <c r="AF371" s="8"/>
      <c r="AG371" s="8"/>
      <c r="AH371" s="8"/>
    </row>
    <row r="372" spans="1:34" s="78" customFormat="1">
      <c r="A372" s="8"/>
      <c r="B372" s="8"/>
      <c r="C372" s="8"/>
      <c r="D372" s="8"/>
      <c r="E372" s="8"/>
      <c r="F372" s="8"/>
      <c r="G372" s="8"/>
      <c r="H372" s="8"/>
      <c r="AA372" s="8"/>
      <c r="AB372" s="8"/>
      <c r="AC372" s="8"/>
      <c r="AD372" s="8"/>
      <c r="AE372" s="8"/>
      <c r="AF372" s="8"/>
      <c r="AG372" s="8"/>
      <c r="AH372" s="8"/>
    </row>
    <row r="373" spans="1:34" s="78" customFormat="1">
      <c r="A373" s="8"/>
      <c r="B373" s="8"/>
      <c r="C373" s="8"/>
      <c r="D373" s="8"/>
      <c r="E373" s="8"/>
      <c r="F373" s="8"/>
      <c r="G373" s="8"/>
      <c r="H373" s="8"/>
      <c r="AA373" s="8"/>
      <c r="AB373" s="8"/>
      <c r="AC373" s="8"/>
      <c r="AD373" s="8"/>
      <c r="AE373" s="8"/>
      <c r="AF373" s="8"/>
      <c r="AG373" s="8"/>
      <c r="AH373" s="8"/>
    </row>
    <row r="374" spans="1:34" s="78" customFormat="1">
      <c r="A374" s="8"/>
      <c r="B374" s="8"/>
      <c r="C374" s="8"/>
      <c r="D374" s="8"/>
      <c r="E374" s="8"/>
      <c r="F374" s="8"/>
      <c r="G374" s="8"/>
      <c r="H374" s="8"/>
      <c r="AA374" s="8"/>
      <c r="AB374" s="8"/>
      <c r="AC374" s="8"/>
      <c r="AD374" s="8"/>
      <c r="AE374" s="8"/>
      <c r="AF374" s="8"/>
      <c r="AG374" s="8"/>
      <c r="AH374" s="8"/>
    </row>
    <row r="375" spans="1:34" s="78" customFormat="1">
      <c r="A375" s="8"/>
      <c r="B375" s="8"/>
      <c r="C375" s="8"/>
      <c r="D375" s="8"/>
      <c r="E375" s="8"/>
      <c r="F375" s="8"/>
      <c r="G375" s="8"/>
      <c r="H375" s="8"/>
      <c r="AA375" s="8"/>
      <c r="AB375" s="8"/>
      <c r="AC375" s="8"/>
      <c r="AD375" s="8"/>
      <c r="AE375" s="8"/>
      <c r="AF375" s="8"/>
      <c r="AG375" s="8"/>
      <c r="AH375" s="8"/>
    </row>
    <row r="376" spans="1:34" s="78" customFormat="1">
      <c r="A376" s="8"/>
      <c r="B376" s="8"/>
      <c r="C376" s="8"/>
      <c r="D376" s="8"/>
      <c r="E376" s="8"/>
      <c r="F376" s="8"/>
      <c r="G376" s="8"/>
      <c r="H376" s="8"/>
      <c r="AA376" s="8"/>
      <c r="AB376" s="8"/>
      <c r="AC376" s="8"/>
      <c r="AD376" s="8"/>
      <c r="AE376" s="8"/>
      <c r="AF376" s="8"/>
      <c r="AG376" s="8"/>
      <c r="AH376" s="8"/>
    </row>
    <row r="377" spans="1:34" s="78" customFormat="1">
      <c r="A377" s="8"/>
      <c r="B377" s="8"/>
      <c r="C377" s="8"/>
      <c r="D377" s="8"/>
      <c r="E377" s="8"/>
      <c r="F377" s="8"/>
      <c r="G377" s="8"/>
      <c r="H377" s="8"/>
      <c r="AA377" s="8"/>
      <c r="AB377" s="8"/>
      <c r="AC377" s="8"/>
      <c r="AD377" s="8"/>
      <c r="AE377" s="8"/>
      <c r="AF377" s="8"/>
      <c r="AG377" s="8"/>
      <c r="AH377" s="8"/>
    </row>
    <row r="378" spans="1:34" s="78" customFormat="1">
      <c r="A378" s="8"/>
      <c r="B378" s="8"/>
      <c r="C378" s="8"/>
      <c r="D378" s="8"/>
      <c r="E378" s="8"/>
      <c r="F378" s="8"/>
      <c r="G378" s="8"/>
      <c r="H378" s="8"/>
      <c r="AA378" s="8"/>
      <c r="AB378" s="8"/>
      <c r="AC378" s="8"/>
      <c r="AD378" s="8"/>
      <c r="AE378" s="8"/>
      <c r="AF378" s="8"/>
      <c r="AG378" s="8"/>
      <c r="AH378" s="8"/>
    </row>
    <row r="379" spans="1:34" s="78" customFormat="1">
      <c r="A379" s="8"/>
      <c r="B379" s="8"/>
      <c r="C379" s="8"/>
      <c r="D379" s="8"/>
      <c r="E379" s="8"/>
      <c r="F379" s="8"/>
      <c r="G379" s="8"/>
      <c r="H379" s="8"/>
      <c r="AA379" s="8"/>
      <c r="AB379" s="8"/>
      <c r="AC379" s="8"/>
      <c r="AD379" s="8"/>
      <c r="AE379" s="8"/>
      <c r="AF379" s="8"/>
      <c r="AG379" s="8"/>
      <c r="AH379" s="8"/>
    </row>
    <row r="380" spans="1:34" s="78" customFormat="1">
      <c r="A380" s="8"/>
      <c r="B380" s="8"/>
      <c r="C380" s="8"/>
      <c r="D380" s="8"/>
      <c r="E380" s="8"/>
      <c r="F380" s="8"/>
      <c r="G380" s="8"/>
      <c r="H380" s="8"/>
      <c r="AA380" s="8"/>
      <c r="AB380" s="8"/>
      <c r="AC380" s="8"/>
      <c r="AD380" s="8"/>
      <c r="AE380" s="8"/>
      <c r="AF380" s="8"/>
      <c r="AG380" s="8"/>
      <c r="AH380" s="8"/>
    </row>
    <row r="381" spans="1:34" s="78" customFormat="1">
      <c r="A381" s="8"/>
      <c r="B381" s="8"/>
      <c r="C381" s="8"/>
      <c r="D381" s="8"/>
      <c r="E381" s="8"/>
      <c r="F381" s="8"/>
      <c r="G381" s="8"/>
      <c r="H381" s="8"/>
      <c r="AA381" s="8"/>
      <c r="AB381" s="8"/>
      <c r="AC381" s="8"/>
      <c r="AD381" s="8"/>
      <c r="AE381" s="8"/>
      <c r="AF381" s="8"/>
      <c r="AG381" s="8"/>
      <c r="AH381" s="8"/>
    </row>
    <row r="382" spans="1:34" s="78" customFormat="1">
      <c r="A382" s="8"/>
      <c r="B382" s="8"/>
      <c r="C382" s="8"/>
      <c r="D382" s="8"/>
      <c r="E382" s="8"/>
      <c r="F382" s="8"/>
      <c r="G382" s="8"/>
      <c r="H382" s="8"/>
      <c r="AA382" s="8"/>
      <c r="AB382" s="8"/>
      <c r="AC382" s="8"/>
      <c r="AD382" s="8"/>
      <c r="AE382" s="8"/>
      <c r="AF382" s="8"/>
      <c r="AG382" s="8"/>
      <c r="AH382" s="8"/>
    </row>
    <row r="383" spans="1:34" s="78" customFormat="1">
      <c r="A383" s="8"/>
      <c r="B383" s="8"/>
      <c r="C383" s="8"/>
      <c r="D383" s="8"/>
      <c r="E383" s="8"/>
      <c r="F383" s="8"/>
      <c r="G383" s="8"/>
      <c r="H383" s="8"/>
      <c r="AA383" s="8"/>
      <c r="AB383" s="8"/>
      <c r="AC383" s="8"/>
      <c r="AD383" s="8"/>
      <c r="AE383" s="8"/>
      <c r="AF383" s="8"/>
      <c r="AG383" s="8"/>
      <c r="AH383" s="8"/>
    </row>
    <row r="384" spans="1:34" s="78" customFormat="1">
      <c r="A384" s="8"/>
      <c r="B384" s="8"/>
      <c r="C384" s="8"/>
      <c r="D384" s="8"/>
      <c r="E384" s="8"/>
      <c r="F384" s="8"/>
      <c r="G384" s="8"/>
      <c r="H384" s="8"/>
      <c r="AA384" s="8"/>
      <c r="AB384" s="8"/>
      <c r="AC384" s="8"/>
      <c r="AD384" s="8"/>
      <c r="AE384" s="8"/>
      <c r="AF384" s="8"/>
      <c r="AG384" s="8"/>
      <c r="AH384" s="8"/>
    </row>
    <row r="385" spans="1:34" s="78" customFormat="1">
      <c r="A385" s="8"/>
      <c r="B385" s="8"/>
      <c r="C385" s="8"/>
      <c r="D385" s="8"/>
      <c r="E385" s="8"/>
      <c r="F385" s="8"/>
      <c r="G385" s="8"/>
      <c r="H385" s="8"/>
      <c r="AA385" s="8"/>
      <c r="AB385" s="8"/>
      <c r="AC385" s="8"/>
      <c r="AD385" s="8"/>
      <c r="AE385" s="8"/>
      <c r="AF385" s="8"/>
      <c r="AG385" s="8"/>
      <c r="AH385" s="8"/>
    </row>
    <row r="386" spans="1:34" s="78" customFormat="1">
      <c r="A386" s="8"/>
      <c r="B386" s="8"/>
      <c r="C386" s="8"/>
      <c r="D386" s="8"/>
      <c r="E386" s="8"/>
      <c r="F386" s="8"/>
      <c r="G386" s="8"/>
      <c r="H386" s="8"/>
      <c r="AA386" s="8"/>
      <c r="AB386" s="8"/>
      <c r="AC386" s="8"/>
      <c r="AD386" s="8"/>
      <c r="AE386" s="8"/>
      <c r="AF386" s="8"/>
      <c r="AG386" s="8"/>
      <c r="AH386" s="8"/>
    </row>
    <row r="387" spans="1:34" s="78" customFormat="1">
      <c r="A387" s="8"/>
      <c r="B387" s="8"/>
      <c r="C387" s="8"/>
      <c r="D387" s="8"/>
      <c r="E387" s="8"/>
      <c r="F387" s="8"/>
      <c r="G387" s="8"/>
      <c r="H387" s="8"/>
      <c r="AA387" s="8"/>
      <c r="AB387" s="8"/>
      <c r="AC387" s="8"/>
      <c r="AD387" s="8"/>
      <c r="AE387" s="8"/>
      <c r="AF387" s="8"/>
      <c r="AG387" s="8"/>
      <c r="AH387" s="8"/>
    </row>
    <row r="388" spans="1:34" s="78" customFormat="1">
      <c r="A388" s="8"/>
      <c r="B388" s="8"/>
      <c r="C388" s="8"/>
      <c r="D388" s="8"/>
      <c r="E388" s="8"/>
      <c r="F388" s="8"/>
      <c r="G388" s="8"/>
      <c r="H388" s="8"/>
      <c r="AA388" s="8"/>
      <c r="AB388" s="8"/>
      <c r="AC388" s="8"/>
      <c r="AD388" s="8"/>
      <c r="AE388" s="8"/>
      <c r="AF388" s="8"/>
      <c r="AG388" s="8"/>
      <c r="AH388" s="8"/>
    </row>
    <row r="389" spans="1:34" s="78" customFormat="1">
      <c r="A389" s="8"/>
      <c r="B389" s="8"/>
      <c r="C389" s="8"/>
      <c r="D389" s="8"/>
      <c r="E389" s="8"/>
      <c r="F389" s="8"/>
      <c r="G389" s="8"/>
      <c r="H389" s="8"/>
      <c r="AA389" s="8"/>
      <c r="AB389" s="8"/>
      <c r="AC389" s="8"/>
      <c r="AD389" s="8"/>
      <c r="AE389" s="8"/>
      <c r="AF389" s="8"/>
      <c r="AG389" s="8"/>
      <c r="AH389" s="8"/>
    </row>
    <row r="390" spans="1:34" s="78" customFormat="1">
      <c r="A390" s="8"/>
      <c r="B390" s="8"/>
      <c r="C390" s="8"/>
      <c r="D390" s="8"/>
      <c r="E390" s="8"/>
      <c r="F390" s="8"/>
      <c r="G390" s="8"/>
      <c r="H390" s="8"/>
      <c r="AA390" s="8"/>
      <c r="AB390" s="8"/>
      <c r="AC390" s="8"/>
      <c r="AD390" s="8"/>
      <c r="AE390" s="8"/>
      <c r="AF390" s="8"/>
      <c r="AG390" s="8"/>
      <c r="AH390" s="8"/>
    </row>
    <row r="391" spans="1:34" s="78" customFormat="1">
      <c r="A391" s="8"/>
      <c r="B391" s="8"/>
      <c r="C391" s="8"/>
      <c r="D391" s="8"/>
      <c r="E391" s="8"/>
      <c r="F391" s="8"/>
      <c r="G391" s="8"/>
      <c r="H391" s="8"/>
      <c r="AA391" s="8"/>
      <c r="AB391" s="8"/>
      <c r="AC391" s="8"/>
      <c r="AD391" s="8"/>
      <c r="AE391" s="8"/>
      <c r="AF391" s="8"/>
      <c r="AG391" s="8"/>
      <c r="AH391" s="8"/>
    </row>
    <row r="392" spans="1:34" s="78" customFormat="1">
      <c r="A392" s="8"/>
      <c r="B392" s="8"/>
      <c r="C392" s="8"/>
      <c r="D392" s="8"/>
      <c r="E392" s="8"/>
      <c r="F392" s="8"/>
      <c r="G392" s="8"/>
      <c r="H392" s="8"/>
      <c r="AA392" s="8"/>
      <c r="AB392" s="8"/>
      <c r="AC392" s="8"/>
      <c r="AD392" s="8"/>
      <c r="AE392" s="8"/>
      <c r="AF392" s="8"/>
      <c r="AG392" s="8"/>
      <c r="AH392" s="8"/>
    </row>
    <row r="393" spans="1:34" s="78" customFormat="1">
      <c r="A393" s="8"/>
      <c r="B393" s="8"/>
      <c r="C393" s="8"/>
      <c r="D393" s="8"/>
      <c r="E393" s="8"/>
      <c r="F393" s="8"/>
      <c r="G393" s="8"/>
      <c r="H393" s="8"/>
      <c r="AA393" s="8"/>
      <c r="AB393" s="8"/>
      <c r="AC393" s="8"/>
      <c r="AD393" s="8"/>
      <c r="AE393" s="8"/>
      <c r="AF393" s="8"/>
      <c r="AG393" s="8"/>
      <c r="AH393" s="8"/>
    </row>
    <row r="394" spans="1:34" s="78" customFormat="1">
      <c r="A394" s="8"/>
      <c r="B394" s="8"/>
      <c r="C394" s="8"/>
      <c r="D394" s="8"/>
      <c r="E394" s="8"/>
      <c r="F394" s="8"/>
      <c r="G394" s="8"/>
      <c r="H394" s="8"/>
      <c r="AA394" s="8"/>
      <c r="AB394" s="8"/>
      <c r="AC394" s="8"/>
      <c r="AD394" s="8"/>
      <c r="AE394" s="8"/>
      <c r="AF394" s="8"/>
      <c r="AG394" s="8"/>
      <c r="AH394" s="8"/>
    </row>
    <row r="395" spans="1:34" s="78" customFormat="1">
      <c r="A395" s="8"/>
      <c r="B395" s="8"/>
      <c r="C395" s="8"/>
      <c r="D395" s="8"/>
      <c r="E395" s="8"/>
      <c r="F395" s="8"/>
      <c r="G395" s="8"/>
      <c r="H395" s="8"/>
      <c r="AA395" s="8"/>
      <c r="AB395" s="8"/>
      <c r="AC395" s="8"/>
      <c r="AD395" s="8"/>
      <c r="AE395" s="8"/>
      <c r="AF395" s="8"/>
      <c r="AG395" s="8"/>
      <c r="AH395" s="8"/>
    </row>
    <row r="396" spans="1:34" s="78" customFormat="1">
      <c r="A396" s="8"/>
      <c r="B396" s="8"/>
      <c r="C396" s="8"/>
      <c r="D396" s="8"/>
      <c r="E396" s="8"/>
      <c r="F396" s="8"/>
      <c r="G396" s="8"/>
      <c r="H396" s="8"/>
      <c r="AA396" s="8"/>
      <c r="AB396" s="8"/>
      <c r="AC396" s="8"/>
      <c r="AD396" s="8"/>
      <c r="AE396" s="8"/>
      <c r="AF396" s="8"/>
      <c r="AG396" s="8"/>
      <c r="AH396" s="8"/>
    </row>
    <row r="397" spans="1:34" s="78" customFormat="1">
      <c r="A397" s="8"/>
      <c r="B397" s="8"/>
      <c r="C397" s="8"/>
      <c r="D397" s="8"/>
      <c r="E397" s="8"/>
      <c r="F397" s="8"/>
      <c r="G397" s="8"/>
      <c r="H397" s="8"/>
      <c r="AA397" s="8"/>
      <c r="AB397" s="8"/>
      <c r="AC397" s="8"/>
      <c r="AD397" s="8"/>
      <c r="AE397" s="8"/>
      <c r="AF397" s="8"/>
      <c r="AG397" s="8"/>
      <c r="AH397" s="8"/>
    </row>
    <row r="398" spans="1:34" s="78" customFormat="1">
      <c r="A398" s="8"/>
      <c r="B398" s="8"/>
      <c r="C398" s="8"/>
      <c r="D398" s="8"/>
      <c r="E398" s="8"/>
      <c r="F398" s="8"/>
      <c r="G398" s="8"/>
      <c r="H398" s="8"/>
      <c r="AA398" s="8"/>
      <c r="AB398" s="8"/>
      <c r="AC398" s="8"/>
      <c r="AD398" s="8"/>
      <c r="AE398" s="8"/>
      <c r="AF398" s="8"/>
      <c r="AG398" s="8"/>
      <c r="AH398" s="8"/>
    </row>
    <row r="399" spans="1:34" s="78" customFormat="1">
      <c r="A399" s="8"/>
      <c r="B399" s="8"/>
      <c r="C399" s="8"/>
      <c r="D399" s="8"/>
      <c r="E399" s="8"/>
      <c r="F399" s="8"/>
      <c r="G399" s="8"/>
      <c r="H399" s="8"/>
      <c r="AA399" s="8"/>
      <c r="AB399" s="8"/>
      <c r="AC399" s="8"/>
      <c r="AD399" s="8"/>
      <c r="AE399" s="8"/>
      <c r="AF399" s="8"/>
      <c r="AG399" s="8"/>
      <c r="AH399" s="8"/>
    </row>
    <row r="400" spans="1:34" s="78" customFormat="1">
      <c r="A400" s="8"/>
      <c r="B400" s="8"/>
      <c r="C400" s="8"/>
      <c r="D400" s="8"/>
      <c r="E400" s="8"/>
      <c r="F400" s="8"/>
      <c r="G400" s="8"/>
      <c r="H400" s="8"/>
      <c r="AA400" s="8"/>
      <c r="AB400" s="8"/>
      <c r="AC400" s="8"/>
      <c r="AD400" s="8"/>
      <c r="AE400" s="8"/>
      <c r="AF400" s="8"/>
      <c r="AG400" s="8"/>
      <c r="AH400" s="8"/>
    </row>
    <row r="401" spans="1:34" s="78" customFormat="1">
      <c r="A401" s="8"/>
      <c r="B401" s="8"/>
      <c r="C401" s="8"/>
      <c r="D401" s="8"/>
      <c r="E401" s="8"/>
      <c r="F401" s="8"/>
      <c r="G401" s="8"/>
      <c r="H401" s="8"/>
      <c r="AA401" s="8"/>
      <c r="AB401" s="8"/>
      <c r="AC401" s="8"/>
      <c r="AD401" s="8"/>
      <c r="AE401" s="8"/>
      <c r="AF401" s="8"/>
      <c r="AG401" s="8"/>
      <c r="AH401" s="8"/>
    </row>
    <row r="402" spans="1:34" s="78" customFormat="1">
      <c r="A402" s="8"/>
      <c r="B402" s="8"/>
      <c r="C402" s="8"/>
      <c r="D402" s="8"/>
      <c r="E402" s="8"/>
      <c r="F402" s="8"/>
      <c r="G402" s="8"/>
      <c r="H402" s="8"/>
      <c r="AA402" s="8"/>
      <c r="AB402" s="8"/>
      <c r="AC402" s="8"/>
      <c r="AD402" s="8"/>
      <c r="AE402" s="8"/>
      <c r="AF402" s="8"/>
      <c r="AG402" s="8"/>
      <c r="AH402" s="8"/>
    </row>
    <row r="403" spans="1:34" s="78" customFormat="1">
      <c r="A403" s="8"/>
      <c r="B403" s="8"/>
      <c r="C403" s="8"/>
      <c r="D403" s="8"/>
      <c r="E403" s="8"/>
      <c r="F403" s="8"/>
      <c r="G403" s="8"/>
      <c r="H403" s="8"/>
      <c r="AA403" s="8"/>
      <c r="AB403" s="8"/>
      <c r="AC403" s="8"/>
      <c r="AD403" s="8"/>
      <c r="AE403" s="8"/>
      <c r="AF403" s="8"/>
      <c r="AG403" s="8"/>
      <c r="AH403" s="8"/>
    </row>
    <row r="404" spans="1:34" s="78" customFormat="1">
      <c r="A404" s="8"/>
      <c r="B404" s="8"/>
      <c r="C404" s="8"/>
      <c r="D404" s="8"/>
      <c r="E404" s="8"/>
      <c r="F404" s="8"/>
      <c r="G404" s="8"/>
      <c r="H404" s="8"/>
      <c r="AA404" s="8"/>
      <c r="AB404" s="8"/>
      <c r="AC404" s="8"/>
      <c r="AD404" s="8"/>
      <c r="AE404" s="8"/>
      <c r="AF404" s="8"/>
      <c r="AG404" s="8"/>
      <c r="AH404" s="8"/>
    </row>
    <row r="405" spans="1:34" s="78" customFormat="1">
      <c r="A405" s="8"/>
      <c r="B405" s="8"/>
      <c r="C405" s="8"/>
      <c r="D405" s="8"/>
      <c r="E405" s="8"/>
      <c r="F405" s="8"/>
      <c r="G405" s="8"/>
      <c r="H405" s="8"/>
      <c r="AA405" s="8"/>
      <c r="AB405" s="8"/>
      <c r="AC405" s="8"/>
      <c r="AD405" s="8"/>
      <c r="AE405" s="8"/>
      <c r="AF405" s="8"/>
      <c r="AG405" s="8"/>
      <c r="AH405" s="8"/>
    </row>
    <row r="406" spans="1:34" s="78" customFormat="1">
      <c r="A406" s="8"/>
      <c r="B406" s="8"/>
      <c r="C406" s="8"/>
      <c r="D406" s="8"/>
      <c r="E406" s="8"/>
      <c r="F406" s="8"/>
      <c r="G406" s="8"/>
      <c r="H406" s="8"/>
      <c r="AA406" s="8"/>
      <c r="AB406" s="8"/>
      <c r="AC406" s="8"/>
      <c r="AD406" s="8"/>
      <c r="AE406" s="8"/>
      <c r="AF406" s="8"/>
      <c r="AG406" s="8"/>
      <c r="AH406" s="8"/>
    </row>
    <row r="407" spans="1:34" s="78" customFormat="1">
      <c r="A407" s="8"/>
      <c r="B407" s="8"/>
      <c r="C407" s="8"/>
      <c r="D407" s="8"/>
      <c r="E407" s="8"/>
      <c r="F407" s="8"/>
      <c r="G407" s="8"/>
      <c r="H407" s="8"/>
      <c r="AA407" s="8"/>
      <c r="AB407" s="8"/>
      <c r="AC407" s="8"/>
      <c r="AD407" s="8"/>
      <c r="AE407" s="8"/>
      <c r="AF407" s="8"/>
      <c r="AG407" s="8"/>
      <c r="AH407" s="8"/>
    </row>
    <row r="408" spans="1:34" s="78" customFormat="1">
      <c r="A408" s="8"/>
      <c r="B408" s="8"/>
      <c r="C408" s="8"/>
      <c r="D408" s="8"/>
      <c r="E408" s="8"/>
      <c r="F408" s="8"/>
      <c r="G408" s="8"/>
      <c r="H408" s="8"/>
      <c r="AA408" s="8"/>
      <c r="AB408" s="8"/>
      <c r="AC408" s="8"/>
      <c r="AD408" s="8"/>
      <c r="AE408" s="8"/>
      <c r="AF408" s="8"/>
      <c r="AG408" s="8"/>
      <c r="AH408" s="8"/>
    </row>
    <row r="409" spans="1:34" s="78" customFormat="1">
      <c r="A409" s="8"/>
      <c r="B409" s="8"/>
      <c r="C409" s="8"/>
      <c r="D409" s="8"/>
      <c r="E409" s="8"/>
      <c r="F409" s="8"/>
      <c r="G409" s="8"/>
      <c r="H409" s="8"/>
      <c r="AA409" s="8"/>
      <c r="AB409" s="8"/>
      <c r="AC409" s="8"/>
      <c r="AD409" s="8"/>
      <c r="AE409" s="8"/>
      <c r="AF409" s="8"/>
      <c r="AG409" s="8"/>
      <c r="AH409" s="8"/>
    </row>
    <row r="410" spans="1:34" s="78" customFormat="1">
      <c r="A410" s="8"/>
      <c r="B410" s="8"/>
      <c r="C410" s="8"/>
      <c r="D410" s="8"/>
      <c r="E410" s="8"/>
      <c r="F410" s="8"/>
      <c r="G410" s="8"/>
      <c r="H410" s="8"/>
      <c r="AA410" s="8"/>
      <c r="AB410" s="8"/>
      <c r="AC410" s="8"/>
      <c r="AD410" s="8"/>
      <c r="AE410" s="8"/>
      <c r="AF410" s="8"/>
      <c r="AG410" s="8"/>
      <c r="AH410" s="8"/>
    </row>
    <row r="411" spans="1:34" s="78" customFormat="1">
      <c r="A411" s="8"/>
      <c r="B411" s="8"/>
      <c r="C411" s="8"/>
      <c r="D411" s="8"/>
      <c r="E411" s="8"/>
      <c r="F411" s="8"/>
      <c r="G411" s="8"/>
      <c r="H411" s="8"/>
      <c r="AA411" s="8"/>
      <c r="AB411" s="8"/>
      <c r="AC411" s="8"/>
      <c r="AD411" s="8"/>
      <c r="AE411" s="8"/>
      <c r="AF411" s="8"/>
      <c r="AG411" s="8"/>
      <c r="AH411" s="8"/>
    </row>
    <row r="412" spans="1:34" s="78" customFormat="1">
      <c r="A412" s="8"/>
      <c r="B412" s="8"/>
      <c r="C412" s="8"/>
      <c r="D412" s="8"/>
      <c r="E412" s="8"/>
      <c r="F412" s="8"/>
      <c r="G412" s="8"/>
      <c r="H412" s="8"/>
      <c r="AA412" s="8"/>
      <c r="AB412" s="8"/>
      <c r="AC412" s="8"/>
      <c r="AD412" s="8"/>
      <c r="AE412" s="8"/>
      <c r="AF412" s="8"/>
      <c r="AG412" s="8"/>
      <c r="AH412" s="8"/>
    </row>
    <row r="413" spans="1:34" s="78" customFormat="1">
      <c r="A413" s="8"/>
      <c r="B413" s="8"/>
      <c r="C413" s="8"/>
      <c r="D413" s="8"/>
      <c r="E413" s="8"/>
      <c r="F413" s="8"/>
      <c r="G413" s="8"/>
      <c r="H413" s="8"/>
      <c r="AA413" s="8"/>
      <c r="AB413" s="8"/>
      <c r="AC413" s="8"/>
      <c r="AD413" s="8"/>
      <c r="AE413" s="8"/>
      <c r="AF413" s="8"/>
      <c r="AG413" s="8"/>
      <c r="AH413" s="8"/>
    </row>
    <row r="414" spans="1:34" s="78" customFormat="1">
      <c r="A414" s="8"/>
      <c r="B414" s="8"/>
      <c r="C414" s="8"/>
      <c r="D414" s="8"/>
      <c r="E414" s="8"/>
      <c r="F414" s="8"/>
      <c r="G414" s="8"/>
      <c r="H414" s="8"/>
      <c r="AA414" s="8"/>
      <c r="AB414" s="8"/>
      <c r="AC414" s="8"/>
      <c r="AD414" s="8"/>
      <c r="AE414" s="8"/>
      <c r="AF414" s="8"/>
      <c r="AG414" s="8"/>
      <c r="AH414" s="8"/>
    </row>
    <row r="415" spans="1:34" s="78" customFormat="1">
      <c r="A415" s="8"/>
      <c r="B415" s="8"/>
      <c r="C415" s="8"/>
      <c r="D415" s="8"/>
      <c r="E415" s="8"/>
      <c r="F415" s="8"/>
      <c r="G415" s="8"/>
      <c r="H415" s="8"/>
      <c r="AA415" s="8"/>
      <c r="AB415" s="8"/>
      <c r="AC415" s="8"/>
      <c r="AD415" s="8"/>
      <c r="AE415" s="8"/>
      <c r="AF415" s="8"/>
      <c r="AG415" s="8"/>
      <c r="AH415" s="8"/>
    </row>
    <row r="416" spans="1:34" s="78" customFormat="1">
      <c r="A416" s="8"/>
      <c r="B416" s="8"/>
      <c r="C416" s="8"/>
      <c r="D416" s="8"/>
      <c r="E416" s="8"/>
      <c r="F416" s="8"/>
      <c r="G416" s="8"/>
      <c r="H416" s="8"/>
      <c r="AA416" s="8"/>
      <c r="AB416" s="8"/>
      <c r="AC416" s="8"/>
      <c r="AD416" s="8"/>
      <c r="AE416" s="8"/>
      <c r="AF416" s="8"/>
      <c r="AG416" s="8"/>
      <c r="AH416" s="8"/>
    </row>
    <row r="417" spans="1:34" s="78" customFormat="1">
      <c r="A417" s="8"/>
      <c r="B417" s="8"/>
      <c r="C417" s="8"/>
      <c r="D417" s="8"/>
      <c r="E417" s="8"/>
      <c r="F417" s="8"/>
      <c r="G417" s="8"/>
      <c r="H417" s="8"/>
      <c r="AA417" s="8"/>
      <c r="AB417" s="8"/>
      <c r="AC417" s="8"/>
      <c r="AD417" s="8"/>
      <c r="AE417" s="8"/>
      <c r="AF417" s="8"/>
      <c r="AG417" s="8"/>
      <c r="AH417" s="8"/>
    </row>
    <row r="418" spans="1:34" s="78" customFormat="1">
      <c r="A418" s="8"/>
      <c r="B418" s="8"/>
      <c r="C418" s="8"/>
      <c r="D418" s="8"/>
      <c r="E418" s="8"/>
      <c r="F418" s="8"/>
      <c r="G418" s="8"/>
      <c r="H418" s="8"/>
      <c r="AA418" s="8"/>
      <c r="AB418" s="8"/>
      <c r="AC418" s="8"/>
      <c r="AD418" s="8"/>
      <c r="AE418" s="8"/>
      <c r="AF418" s="8"/>
      <c r="AG418" s="8"/>
      <c r="AH418" s="8"/>
    </row>
    <row r="419" spans="1:34" s="78" customFormat="1">
      <c r="A419" s="8"/>
      <c r="B419" s="8"/>
      <c r="C419" s="8"/>
      <c r="D419" s="8"/>
      <c r="E419" s="8"/>
      <c r="F419" s="8"/>
      <c r="G419" s="8"/>
      <c r="H419" s="8"/>
      <c r="AA419" s="8"/>
      <c r="AB419" s="8"/>
      <c r="AC419" s="8"/>
      <c r="AD419" s="8"/>
      <c r="AE419" s="8"/>
      <c r="AF419" s="8"/>
      <c r="AG419" s="8"/>
      <c r="AH419" s="8"/>
    </row>
    <row r="420" spans="1:34" s="78" customFormat="1">
      <c r="A420" s="8"/>
      <c r="B420" s="8"/>
      <c r="C420" s="8"/>
      <c r="D420" s="8"/>
      <c r="E420" s="8"/>
      <c r="F420" s="8"/>
      <c r="G420" s="8"/>
      <c r="H420" s="8"/>
      <c r="AA420" s="8"/>
      <c r="AB420" s="8"/>
      <c r="AC420" s="8"/>
      <c r="AD420" s="8"/>
      <c r="AE420" s="8"/>
      <c r="AF420" s="8"/>
      <c r="AG420" s="8"/>
      <c r="AH420" s="8"/>
    </row>
    <row r="421" spans="1:34" s="78" customFormat="1">
      <c r="A421" s="8"/>
      <c r="B421" s="8"/>
      <c r="C421" s="8"/>
      <c r="D421" s="8"/>
      <c r="E421" s="8"/>
      <c r="F421" s="8"/>
      <c r="G421" s="8"/>
      <c r="H421" s="8"/>
      <c r="AA421" s="8"/>
      <c r="AB421" s="8"/>
      <c r="AC421" s="8"/>
      <c r="AD421" s="8"/>
      <c r="AE421" s="8"/>
      <c r="AF421" s="8"/>
      <c r="AG421" s="8"/>
      <c r="AH421" s="8"/>
    </row>
    <row r="422" spans="1:34" s="78" customFormat="1">
      <c r="A422" s="8"/>
      <c r="B422" s="8"/>
      <c r="C422" s="8"/>
      <c r="D422" s="8"/>
      <c r="E422" s="8"/>
      <c r="F422" s="8"/>
      <c r="G422" s="8"/>
      <c r="H422" s="8"/>
      <c r="AA422" s="8"/>
      <c r="AB422" s="8"/>
      <c r="AC422" s="8"/>
      <c r="AD422" s="8"/>
      <c r="AE422" s="8"/>
      <c r="AF422" s="8"/>
      <c r="AG422" s="8"/>
      <c r="AH422" s="8"/>
    </row>
    <row r="423" spans="1:34" s="78" customFormat="1">
      <c r="A423" s="8"/>
      <c r="B423" s="8"/>
      <c r="C423" s="8"/>
      <c r="D423" s="8"/>
      <c r="E423" s="8"/>
      <c r="F423" s="8"/>
      <c r="G423" s="8"/>
      <c r="H423" s="8"/>
      <c r="AA423" s="8"/>
      <c r="AB423" s="8"/>
      <c r="AC423" s="8"/>
      <c r="AD423" s="8"/>
      <c r="AE423" s="8"/>
      <c r="AF423" s="8"/>
      <c r="AG423" s="8"/>
      <c r="AH423" s="8"/>
    </row>
    <row r="424" spans="1:34" s="78" customFormat="1">
      <c r="A424" s="8"/>
      <c r="B424" s="8"/>
      <c r="C424" s="8"/>
      <c r="D424" s="8"/>
      <c r="E424" s="8"/>
      <c r="F424" s="8"/>
      <c r="G424" s="8"/>
      <c r="H424" s="8"/>
      <c r="AA424" s="8"/>
      <c r="AB424" s="8"/>
      <c r="AC424" s="8"/>
      <c r="AD424" s="8"/>
      <c r="AE424" s="8"/>
      <c r="AF424" s="8"/>
      <c r="AG424" s="8"/>
      <c r="AH424" s="8"/>
    </row>
    <row r="425" spans="1:34" s="78" customFormat="1">
      <c r="A425" s="8"/>
      <c r="B425" s="8"/>
      <c r="C425" s="8"/>
      <c r="D425" s="8"/>
      <c r="E425" s="8"/>
      <c r="F425" s="8"/>
      <c r="G425" s="8"/>
      <c r="H425" s="8"/>
      <c r="AA425" s="8"/>
      <c r="AB425" s="8"/>
      <c r="AC425" s="8"/>
      <c r="AD425" s="8"/>
      <c r="AE425" s="8"/>
      <c r="AF425" s="8"/>
      <c r="AG425" s="8"/>
      <c r="AH425" s="8"/>
    </row>
    <row r="426" spans="1:34" s="78" customFormat="1">
      <c r="A426" s="8"/>
      <c r="B426" s="8"/>
      <c r="C426" s="8"/>
      <c r="D426" s="8"/>
      <c r="E426" s="8"/>
      <c r="F426" s="8"/>
      <c r="G426" s="8"/>
      <c r="H426" s="8"/>
      <c r="AA426" s="8"/>
      <c r="AB426" s="8"/>
      <c r="AC426" s="8"/>
      <c r="AD426" s="8"/>
      <c r="AE426" s="8"/>
      <c r="AF426" s="8"/>
      <c r="AG426" s="8"/>
      <c r="AH426" s="8"/>
    </row>
    <row r="427" spans="1:34" s="78" customFormat="1">
      <c r="A427" s="8"/>
      <c r="B427" s="8"/>
      <c r="C427" s="8"/>
      <c r="D427" s="8"/>
      <c r="E427" s="8"/>
      <c r="F427" s="8"/>
      <c r="G427" s="8"/>
      <c r="H427" s="8"/>
      <c r="AA427" s="8"/>
      <c r="AB427" s="8"/>
      <c r="AC427" s="8"/>
      <c r="AD427" s="8"/>
      <c r="AE427" s="8"/>
      <c r="AF427" s="8"/>
      <c r="AG427" s="8"/>
      <c r="AH427" s="8"/>
    </row>
    <row r="428" spans="1:34" s="78" customFormat="1">
      <c r="A428" s="8"/>
      <c r="B428" s="8"/>
      <c r="C428" s="8"/>
      <c r="D428" s="8"/>
      <c r="E428" s="8"/>
      <c r="F428" s="8"/>
      <c r="G428" s="8"/>
      <c r="H428" s="8"/>
      <c r="AA428" s="8"/>
      <c r="AB428" s="8"/>
      <c r="AC428" s="8"/>
      <c r="AD428" s="8"/>
      <c r="AE428" s="8"/>
      <c r="AF428" s="8"/>
      <c r="AG428" s="8"/>
      <c r="AH428" s="8"/>
    </row>
    <row r="429" spans="1:34" s="78" customFormat="1">
      <c r="A429" s="8"/>
      <c r="B429" s="8"/>
      <c r="C429" s="8"/>
      <c r="D429" s="8"/>
      <c r="E429" s="8"/>
      <c r="F429" s="8"/>
      <c r="G429" s="8"/>
      <c r="H429" s="8"/>
      <c r="AA429" s="8"/>
      <c r="AB429" s="8"/>
      <c r="AC429" s="8"/>
      <c r="AD429" s="8"/>
      <c r="AE429" s="8"/>
      <c r="AF429" s="8"/>
      <c r="AG429" s="8"/>
      <c r="AH429" s="8"/>
    </row>
    <row r="430" spans="1:34" s="78" customFormat="1">
      <c r="A430" s="8"/>
      <c r="B430" s="8"/>
      <c r="C430" s="8"/>
      <c r="D430" s="8"/>
      <c r="E430" s="8"/>
      <c r="F430" s="8"/>
      <c r="G430" s="8"/>
      <c r="H430" s="8"/>
      <c r="AA430" s="8"/>
      <c r="AB430" s="8"/>
      <c r="AC430" s="8"/>
      <c r="AD430" s="8"/>
      <c r="AE430" s="8"/>
      <c r="AF430" s="8"/>
      <c r="AG430" s="8"/>
      <c r="AH430" s="8"/>
    </row>
    <row r="431" spans="1:34" s="78" customFormat="1">
      <c r="A431" s="8"/>
      <c r="B431" s="8"/>
      <c r="C431" s="8"/>
      <c r="D431" s="8"/>
      <c r="E431" s="8"/>
      <c r="F431" s="8"/>
      <c r="G431" s="8"/>
      <c r="H431" s="8"/>
      <c r="AA431" s="8"/>
      <c r="AB431" s="8"/>
      <c r="AC431" s="8"/>
      <c r="AD431" s="8"/>
      <c r="AE431" s="8"/>
      <c r="AF431" s="8"/>
      <c r="AG431" s="8"/>
      <c r="AH431" s="8"/>
    </row>
    <row r="432" spans="1:34" s="78" customFormat="1">
      <c r="A432" s="8"/>
      <c r="B432" s="8"/>
      <c r="C432" s="8"/>
      <c r="D432" s="8"/>
      <c r="E432" s="8"/>
      <c r="F432" s="8"/>
      <c r="G432" s="8"/>
      <c r="H432" s="8"/>
      <c r="AA432" s="8"/>
      <c r="AB432" s="8"/>
      <c r="AC432" s="8"/>
      <c r="AD432" s="8"/>
      <c r="AE432" s="8"/>
      <c r="AF432" s="8"/>
      <c r="AG432" s="8"/>
      <c r="AH432" s="8"/>
    </row>
    <row r="433" spans="1:34" s="78" customFormat="1">
      <c r="A433" s="8"/>
      <c r="B433" s="8"/>
      <c r="C433" s="8"/>
      <c r="D433" s="8"/>
      <c r="E433" s="8"/>
      <c r="F433" s="8"/>
      <c r="G433" s="8"/>
      <c r="H433" s="8"/>
      <c r="AA433" s="8"/>
      <c r="AB433" s="8"/>
      <c r="AC433" s="8"/>
      <c r="AD433" s="8"/>
      <c r="AE433" s="8"/>
      <c r="AF433" s="8"/>
      <c r="AG433" s="8"/>
      <c r="AH433" s="8"/>
    </row>
    <row r="434" spans="1:34" s="78" customFormat="1">
      <c r="A434" s="8"/>
      <c r="B434" s="8"/>
      <c r="C434" s="8"/>
      <c r="D434" s="8"/>
      <c r="E434" s="8"/>
      <c r="F434" s="8"/>
      <c r="G434" s="8"/>
      <c r="H434" s="8"/>
      <c r="AA434" s="8"/>
      <c r="AB434" s="8"/>
      <c r="AC434" s="8"/>
      <c r="AD434" s="8"/>
      <c r="AE434" s="8"/>
      <c r="AF434" s="8"/>
      <c r="AG434" s="8"/>
      <c r="AH434" s="8"/>
    </row>
    <row r="435" spans="1:34" s="78" customFormat="1">
      <c r="A435" s="8"/>
      <c r="B435" s="8"/>
      <c r="C435" s="8"/>
      <c r="D435" s="8"/>
      <c r="E435" s="8"/>
      <c r="F435" s="8"/>
      <c r="G435" s="8"/>
      <c r="H435" s="8"/>
      <c r="AA435" s="8"/>
      <c r="AB435" s="8"/>
      <c r="AC435" s="8"/>
      <c r="AD435" s="8"/>
      <c r="AE435" s="8"/>
      <c r="AF435" s="8"/>
      <c r="AG435" s="8"/>
      <c r="AH435" s="8"/>
    </row>
    <row r="436" spans="1:34" s="78" customFormat="1">
      <c r="A436" s="8"/>
      <c r="B436" s="8"/>
      <c r="C436" s="8"/>
      <c r="D436" s="8"/>
      <c r="E436" s="8"/>
      <c r="F436" s="8"/>
      <c r="G436" s="8"/>
      <c r="H436" s="8"/>
      <c r="AA436" s="8"/>
      <c r="AB436" s="8"/>
      <c r="AC436" s="8"/>
      <c r="AD436" s="8"/>
      <c r="AE436" s="8"/>
      <c r="AF436" s="8"/>
      <c r="AG436" s="8"/>
      <c r="AH436" s="8"/>
    </row>
    <row r="437" spans="1:34" s="78" customFormat="1">
      <c r="A437" s="8"/>
      <c r="B437" s="8"/>
      <c r="C437" s="8"/>
      <c r="D437" s="8"/>
      <c r="E437" s="8"/>
      <c r="F437" s="8"/>
      <c r="G437" s="8"/>
      <c r="H437" s="8"/>
      <c r="AA437" s="8"/>
      <c r="AB437" s="8"/>
      <c r="AC437" s="8"/>
      <c r="AD437" s="8"/>
      <c r="AE437" s="8"/>
      <c r="AF437" s="8"/>
      <c r="AG437" s="8"/>
      <c r="AH437" s="8"/>
    </row>
    <row r="438" spans="1:34" s="78" customFormat="1">
      <c r="A438" s="8"/>
      <c r="B438" s="8"/>
      <c r="C438" s="8"/>
      <c r="D438" s="8"/>
      <c r="E438" s="8"/>
      <c r="F438" s="8"/>
      <c r="G438" s="8"/>
      <c r="H438" s="8"/>
      <c r="AA438" s="8"/>
      <c r="AB438" s="8"/>
      <c r="AC438" s="8"/>
      <c r="AD438" s="8"/>
      <c r="AE438" s="8"/>
      <c r="AF438" s="8"/>
      <c r="AG438" s="8"/>
      <c r="AH438" s="8"/>
    </row>
    <row r="439" spans="1:34" s="78" customFormat="1">
      <c r="A439" s="8"/>
      <c r="B439" s="8"/>
      <c r="C439" s="8"/>
      <c r="D439" s="8"/>
      <c r="E439" s="8"/>
      <c r="F439" s="8"/>
      <c r="G439" s="8"/>
      <c r="H439" s="8"/>
      <c r="AA439" s="8"/>
      <c r="AB439" s="8"/>
      <c r="AC439" s="8"/>
      <c r="AD439" s="8"/>
      <c r="AE439" s="8"/>
      <c r="AF439" s="8"/>
      <c r="AG439" s="8"/>
      <c r="AH439" s="8"/>
    </row>
    <row r="440" spans="1:34" s="78" customFormat="1">
      <c r="A440" s="8"/>
      <c r="B440" s="8"/>
      <c r="C440" s="8"/>
      <c r="D440" s="8"/>
      <c r="E440" s="8"/>
      <c r="F440" s="8"/>
      <c r="G440" s="8"/>
      <c r="H440" s="8"/>
      <c r="AA440" s="8"/>
      <c r="AB440" s="8"/>
      <c r="AC440" s="8"/>
      <c r="AD440" s="8"/>
      <c r="AE440" s="8"/>
      <c r="AF440" s="8"/>
      <c r="AG440" s="8"/>
      <c r="AH440" s="8"/>
    </row>
    <row r="441" spans="1:34" s="78" customFormat="1">
      <c r="A441" s="8"/>
      <c r="B441" s="8"/>
      <c r="C441" s="8"/>
      <c r="D441" s="8"/>
      <c r="E441" s="8"/>
      <c r="F441" s="8"/>
      <c r="G441" s="8"/>
      <c r="H441" s="8"/>
      <c r="AA441" s="8"/>
      <c r="AB441" s="8"/>
      <c r="AC441" s="8"/>
      <c r="AD441" s="8"/>
      <c r="AE441" s="8"/>
      <c r="AF441" s="8"/>
      <c r="AG441" s="8"/>
      <c r="AH441" s="8"/>
    </row>
    <row r="442" spans="1:34" s="78" customFormat="1">
      <c r="A442" s="8"/>
      <c r="B442" s="8"/>
      <c r="C442" s="8"/>
      <c r="D442" s="8"/>
      <c r="E442" s="8"/>
      <c r="F442" s="8"/>
      <c r="G442" s="8"/>
      <c r="H442" s="8"/>
      <c r="AA442" s="8"/>
      <c r="AB442" s="8"/>
      <c r="AC442" s="8"/>
      <c r="AD442" s="8"/>
      <c r="AE442" s="8"/>
      <c r="AF442" s="8"/>
      <c r="AG442" s="8"/>
      <c r="AH442" s="8"/>
    </row>
    <row r="443" spans="1:34" s="78" customFormat="1">
      <c r="A443" s="8"/>
      <c r="B443" s="8"/>
      <c r="C443" s="8"/>
      <c r="D443" s="8"/>
      <c r="E443" s="8"/>
      <c r="F443" s="8"/>
      <c r="G443" s="8"/>
      <c r="H443" s="8"/>
      <c r="AA443" s="8"/>
      <c r="AB443" s="8"/>
      <c r="AC443" s="8"/>
      <c r="AD443" s="8"/>
      <c r="AE443" s="8"/>
      <c r="AF443" s="8"/>
      <c r="AG443" s="8"/>
      <c r="AH443" s="8"/>
    </row>
    <row r="444" spans="1:34" s="78" customFormat="1">
      <c r="A444" s="8"/>
      <c r="B444" s="8"/>
      <c r="C444" s="8"/>
      <c r="D444" s="8"/>
      <c r="E444" s="8"/>
      <c r="F444" s="8"/>
      <c r="G444" s="8"/>
      <c r="H444" s="8"/>
      <c r="AA444" s="8"/>
      <c r="AB444" s="8"/>
      <c r="AC444" s="8"/>
      <c r="AD444" s="8"/>
      <c r="AE444" s="8"/>
      <c r="AF444" s="8"/>
      <c r="AG444" s="8"/>
      <c r="AH444" s="8"/>
    </row>
    <row r="445" spans="1:34" s="78" customFormat="1">
      <c r="A445" s="8"/>
      <c r="B445" s="8"/>
      <c r="C445" s="8"/>
      <c r="D445" s="8"/>
      <c r="E445" s="8"/>
      <c r="F445" s="8"/>
      <c r="G445" s="8"/>
      <c r="H445" s="8"/>
      <c r="AA445" s="8"/>
      <c r="AB445" s="8"/>
      <c r="AC445" s="8"/>
      <c r="AD445" s="8"/>
      <c r="AE445" s="8"/>
      <c r="AF445" s="8"/>
      <c r="AG445" s="8"/>
      <c r="AH445" s="8"/>
    </row>
    <row r="446" spans="1:34" s="78" customFormat="1">
      <c r="A446" s="8"/>
      <c r="B446" s="8"/>
      <c r="C446" s="8"/>
      <c r="D446" s="8"/>
      <c r="E446" s="8"/>
      <c r="F446" s="8"/>
      <c r="G446" s="8"/>
      <c r="H446" s="8"/>
      <c r="AA446" s="8"/>
      <c r="AB446" s="8"/>
      <c r="AC446" s="8"/>
      <c r="AD446" s="8"/>
      <c r="AE446" s="8"/>
      <c r="AF446" s="8"/>
      <c r="AG446" s="8"/>
      <c r="AH446" s="8"/>
    </row>
    <row r="447" spans="1:34" s="78" customFormat="1">
      <c r="A447" s="8"/>
      <c r="B447" s="8"/>
      <c r="C447" s="8"/>
      <c r="D447" s="8"/>
      <c r="E447" s="8"/>
      <c r="F447" s="8"/>
      <c r="G447" s="8"/>
      <c r="H447" s="8"/>
      <c r="AA447" s="8"/>
      <c r="AB447" s="8"/>
      <c r="AC447" s="8"/>
      <c r="AD447" s="8"/>
      <c r="AE447" s="8"/>
      <c r="AF447" s="8"/>
      <c r="AG447" s="8"/>
      <c r="AH447" s="8"/>
    </row>
    <row r="448" spans="1:34" s="78" customFormat="1">
      <c r="A448" s="8"/>
      <c r="B448" s="8"/>
      <c r="C448" s="8"/>
      <c r="D448" s="8"/>
      <c r="E448" s="8"/>
      <c r="F448" s="8"/>
      <c r="G448" s="8"/>
      <c r="H448" s="8"/>
      <c r="AA448" s="8"/>
      <c r="AB448" s="8"/>
      <c r="AC448" s="8"/>
      <c r="AD448" s="8"/>
      <c r="AE448" s="8"/>
      <c r="AF448" s="8"/>
      <c r="AG448" s="8"/>
      <c r="AH448" s="8"/>
    </row>
    <row r="449" spans="1:34" s="78" customFormat="1">
      <c r="A449" s="8"/>
      <c r="B449" s="8"/>
      <c r="C449" s="8"/>
      <c r="D449" s="8"/>
      <c r="E449" s="8"/>
      <c r="F449" s="8"/>
      <c r="G449" s="8"/>
      <c r="H449" s="8"/>
      <c r="AA449" s="8"/>
      <c r="AB449" s="8"/>
      <c r="AC449" s="8"/>
      <c r="AD449" s="8"/>
      <c r="AE449" s="8"/>
      <c r="AF449" s="8"/>
      <c r="AG449" s="8"/>
      <c r="AH449" s="8"/>
    </row>
    <row r="450" spans="1:34" s="78" customFormat="1">
      <c r="A450" s="8"/>
      <c r="B450" s="8"/>
      <c r="C450" s="8"/>
      <c r="D450" s="8"/>
      <c r="E450" s="8"/>
      <c r="F450" s="8"/>
      <c r="G450" s="8"/>
      <c r="H450" s="8"/>
      <c r="AA450" s="8"/>
      <c r="AB450" s="8"/>
      <c r="AC450" s="8"/>
      <c r="AD450" s="8"/>
      <c r="AE450" s="8"/>
      <c r="AF450" s="8"/>
      <c r="AG450" s="8"/>
      <c r="AH450" s="8"/>
    </row>
    <row r="451" spans="1:34" s="78" customFormat="1">
      <c r="A451" s="8"/>
      <c r="B451" s="8"/>
      <c r="C451" s="8"/>
      <c r="D451" s="8"/>
      <c r="E451" s="8"/>
      <c r="F451" s="8"/>
      <c r="G451" s="8"/>
      <c r="H451" s="8"/>
      <c r="AA451" s="8"/>
      <c r="AB451" s="8"/>
      <c r="AC451" s="8"/>
      <c r="AD451" s="8"/>
      <c r="AE451" s="8"/>
      <c r="AF451" s="8"/>
      <c r="AG451" s="8"/>
      <c r="AH451" s="8"/>
    </row>
    <row r="452" spans="1:34" s="78" customFormat="1">
      <c r="A452" s="8"/>
      <c r="B452" s="8"/>
      <c r="C452" s="8"/>
      <c r="D452" s="8"/>
      <c r="E452" s="8"/>
      <c r="F452" s="8"/>
      <c r="G452" s="8"/>
      <c r="H452" s="8"/>
      <c r="AA452" s="8"/>
      <c r="AB452" s="8"/>
      <c r="AC452" s="8"/>
      <c r="AD452" s="8"/>
      <c r="AE452" s="8"/>
      <c r="AF452" s="8"/>
      <c r="AG452" s="8"/>
      <c r="AH452" s="8"/>
    </row>
    <row r="453" spans="1:34" s="78" customFormat="1">
      <c r="A453" s="8"/>
      <c r="B453" s="8"/>
      <c r="C453" s="8"/>
      <c r="D453" s="8"/>
      <c r="E453" s="8"/>
      <c r="F453" s="8"/>
      <c r="G453" s="8"/>
      <c r="H453" s="8"/>
      <c r="AA453" s="8"/>
      <c r="AB453" s="8"/>
      <c r="AC453" s="8"/>
      <c r="AD453" s="8"/>
      <c r="AE453" s="8"/>
      <c r="AF453" s="8"/>
      <c r="AG453" s="8"/>
      <c r="AH453" s="8"/>
    </row>
    <row r="454" spans="1:34" s="78" customFormat="1">
      <c r="A454" s="8"/>
      <c r="B454" s="8"/>
      <c r="C454" s="8"/>
      <c r="D454" s="8"/>
      <c r="E454" s="8"/>
      <c r="F454" s="8"/>
      <c r="G454" s="8"/>
      <c r="H454" s="8"/>
      <c r="AA454" s="8"/>
      <c r="AB454" s="8"/>
      <c r="AC454" s="8"/>
      <c r="AD454" s="8"/>
      <c r="AE454" s="8"/>
      <c r="AF454" s="8"/>
      <c r="AG454" s="8"/>
      <c r="AH454" s="8"/>
    </row>
    <row r="455" spans="1:34" s="78" customFormat="1">
      <c r="A455" s="8"/>
      <c r="B455" s="8"/>
      <c r="C455" s="8"/>
      <c r="D455" s="8"/>
      <c r="E455" s="8"/>
      <c r="F455" s="8"/>
      <c r="G455" s="8"/>
      <c r="H455" s="8"/>
      <c r="AA455" s="8"/>
      <c r="AB455" s="8"/>
      <c r="AC455" s="8"/>
      <c r="AD455" s="8"/>
      <c r="AE455" s="8"/>
      <c r="AF455" s="8"/>
      <c r="AG455" s="8"/>
      <c r="AH455" s="8"/>
    </row>
    <row r="456" spans="1:34" s="78" customFormat="1">
      <c r="A456" s="8"/>
      <c r="B456" s="8"/>
      <c r="C456" s="8"/>
      <c r="D456" s="8"/>
      <c r="E456" s="8"/>
      <c r="F456" s="8"/>
      <c r="G456" s="8"/>
      <c r="H456" s="8"/>
      <c r="AA456" s="8"/>
      <c r="AB456" s="8"/>
      <c r="AC456" s="8"/>
      <c r="AD456" s="8"/>
      <c r="AE456" s="8"/>
      <c r="AF456" s="8"/>
      <c r="AG456" s="8"/>
      <c r="AH456" s="8"/>
    </row>
    <row r="457" spans="1:34" s="78" customFormat="1">
      <c r="A457" s="8"/>
      <c r="B457" s="8"/>
      <c r="C457" s="8"/>
      <c r="D457" s="8"/>
      <c r="E457" s="8"/>
      <c r="F457" s="8"/>
      <c r="G457" s="8"/>
      <c r="H457" s="8"/>
      <c r="AA457" s="8"/>
      <c r="AB457" s="8"/>
      <c r="AC457" s="8"/>
      <c r="AD457" s="8"/>
      <c r="AE457" s="8"/>
      <c r="AF457" s="8"/>
      <c r="AG457" s="8"/>
      <c r="AH457" s="8"/>
    </row>
    <row r="458" spans="1:34" s="78" customFormat="1">
      <c r="A458" s="8"/>
      <c r="B458" s="8"/>
      <c r="C458" s="8"/>
      <c r="D458" s="8"/>
      <c r="E458" s="8"/>
      <c r="F458" s="8"/>
      <c r="G458" s="8"/>
      <c r="H458" s="8"/>
      <c r="AA458" s="8"/>
      <c r="AB458" s="8"/>
      <c r="AC458" s="8"/>
      <c r="AD458" s="8"/>
      <c r="AE458" s="8"/>
      <c r="AF458" s="8"/>
      <c r="AG458" s="8"/>
      <c r="AH458" s="8"/>
    </row>
    <row r="459" spans="1:34" s="78" customFormat="1">
      <c r="A459" s="8"/>
      <c r="B459" s="8"/>
      <c r="C459" s="8"/>
      <c r="D459" s="8"/>
      <c r="E459" s="8"/>
      <c r="F459" s="8"/>
      <c r="G459" s="8"/>
      <c r="H459" s="8"/>
      <c r="AA459" s="8"/>
      <c r="AB459" s="8"/>
      <c r="AC459" s="8"/>
      <c r="AD459" s="8"/>
      <c r="AE459" s="8"/>
      <c r="AF459" s="8"/>
      <c r="AG459" s="8"/>
      <c r="AH459" s="8"/>
    </row>
    <row r="460" spans="1:34" s="78" customFormat="1">
      <c r="A460" s="8"/>
      <c r="B460" s="8"/>
      <c r="C460" s="8"/>
      <c r="D460" s="8"/>
      <c r="E460" s="8"/>
      <c r="F460" s="8"/>
      <c r="G460" s="8"/>
      <c r="H460" s="8"/>
      <c r="AA460" s="8"/>
      <c r="AB460" s="8"/>
      <c r="AC460" s="8"/>
      <c r="AD460" s="8"/>
      <c r="AE460" s="8"/>
      <c r="AF460" s="8"/>
      <c r="AG460" s="8"/>
      <c r="AH460" s="8"/>
    </row>
    <row r="461" spans="1:34" s="78" customFormat="1">
      <c r="A461" s="8"/>
      <c r="B461" s="8"/>
      <c r="C461" s="8"/>
      <c r="D461" s="8"/>
      <c r="E461" s="8"/>
      <c r="F461" s="8"/>
      <c r="G461" s="8"/>
      <c r="H461" s="8"/>
      <c r="AA461" s="8"/>
      <c r="AB461" s="8"/>
      <c r="AC461" s="8"/>
      <c r="AD461" s="8"/>
      <c r="AE461" s="8"/>
      <c r="AF461" s="8"/>
      <c r="AG461" s="8"/>
      <c r="AH461" s="8"/>
    </row>
    <row r="462" spans="1:34" s="78" customFormat="1">
      <c r="A462" s="8"/>
      <c r="B462" s="8"/>
      <c r="C462" s="8"/>
      <c r="D462" s="8"/>
      <c r="E462" s="8"/>
      <c r="F462" s="8"/>
      <c r="G462" s="8"/>
      <c r="H462" s="8"/>
      <c r="AA462" s="8"/>
      <c r="AB462" s="8"/>
      <c r="AC462" s="8"/>
      <c r="AD462" s="8"/>
      <c r="AE462" s="8"/>
      <c r="AF462" s="8"/>
      <c r="AG462" s="8"/>
      <c r="AH462" s="8"/>
    </row>
    <row r="463" spans="1:34" s="78" customFormat="1">
      <c r="A463" s="8"/>
      <c r="B463" s="8"/>
      <c r="C463" s="8"/>
      <c r="D463" s="8"/>
      <c r="E463" s="8"/>
      <c r="F463" s="8"/>
      <c r="G463" s="8"/>
      <c r="H463" s="8"/>
      <c r="AA463" s="8"/>
      <c r="AB463" s="8"/>
      <c r="AC463" s="8"/>
      <c r="AD463" s="8"/>
      <c r="AE463" s="8"/>
      <c r="AF463" s="8"/>
      <c r="AG463" s="8"/>
      <c r="AH463" s="8"/>
    </row>
    <row r="464" spans="1:34" s="78" customFormat="1">
      <c r="A464" s="8"/>
      <c r="B464" s="8"/>
      <c r="C464" s="8"/>
      <c r="D464" s="8"/>
      <c r="E464" s="8"/>
      <c r="F464" s="8"/>
      <c r="G464" s="8"/>
      <c r="H464" s="8"/>
      <c r="AA464" s="8"/>
      <c r="AB464" s="8"/>
      <c r="AC464" s="8"/>
      <c r="AD464" s="8"/>
      <c r="AE464" s="8"/>
      <c r="AF464" s="8"/>
      <c r="AG464" s="8"/>
      <c r="AH464" s="8"/>
    </row>
    <row r="465" spans="1:34" s="78" customFormat="1">
      <c r="A465" s="8"/>
      <c r="B465" s="8"/>
      <c r="C465" s="8"/>
      <c r="D465" s="8"/>
      <c r="E465" s="8"/>
      <c r="F465" s="8"/>
      <c r="G465" s="8"/>
      <c r="H465" s="8"/>
      <c r="AA465" s="8"/>
      <c r="AB465" s="8"/>
      <c r="AC465" s="8"/>
      <c r="AD465" s="8"/>
      <c r="AE465" s="8"/>
      <c r="AF465" s="8"/>
      <c r="AG465" s="8"/>
      <c r="AH465" s="8"/>
    </row>
    <row r="466" spans="1:34" s="78" customFormat="1">
      <c r="A466" s="8"/>
      <c r="B466" s="8"/>
      <c r="C466" s="8"/>
      <c r="D466" s="8"/>
      <c r="E466" s="8"/>
      <c r="F466" s="8"/>
      <c r="G466" s="8"/>
      <c r="H466" s="8"/>
      <c r="AA466" s="8"/>
      <c r="AB466" s="8"/>
      <c r="AC466" s="8"/>
      <c r="AD466" s="8"/>
      <c r="AE466" s="8"/>
      <c r="AF466" s="8"/>
      <c r="AG466" s="8"/>
      <c r="AH466" s="8"/>
    </row>
    <row r="467" spans="1:34" s="78" customFormat="1">
      <c r="A467" s="8"/>
      <c r="B467" s="8"/>
      <c r="C467" s="8"/>
      <c r="D467" s="8"/>
      <c r="E467" s="8"/>
      <c r="F467" s="8"/>
      <c r="G467" s="8"/>
      <c r="H467" s="8"/>
      <c r="AA467" s="8"/>
      <c r="AB467" s="8"/>
      <c r="AC467" s="8"/>
      <c r="AD467" s="8"/>
      <c r="AE467" s="8"/>
      <c r="AF467" s="8"/>
      <c r="AG467" s="8"/>
      <c r="AH467" s="8"/>
    </row>
    <row r="468" spans="1:34" s="78" customFormat="1">
      <c r="A468" s="8"/>
      <c r="B468" s="8"/>
      <c r="C468" s="8"/>
      <c r="D468" s="8"/>
      <c r="E468" s="8"/>
      <c r="F468" s="8"/>
      <c r="G468" s="8"/>
      <c r="H468" s="8"/>
      <c r="AA468" s="8"/>
      <c r="AB468" s="8"/>
      <c r="AC468" s="8"/>
      <c r="AD468" s="8"/>
      <c r="AE468" s="8"/>
      <c r="AF468" s="8"/>
      <c r="AG468" s="8"/>
      <c r="AH468" s="8"/>
    </row>
    <row r="469" spans="1:34" s="78" customFormat="1">
      <c r="A469" s="8"/>
      <c r="B469" s="8"/>
      <c r="C469" s="8"/>
      <c r="D469" s="8"/>
      <c r="E469" s="8"/>
      <c r="F469" s="8"/>
      <c r="G469" s="8"/>
      <c r="H469" s="8"/>
      <c r="AA469" s="8"/>
      <c r="AB469" s="8"/>
      <c r="AC469" s="8"/>
      <c r="AD469" s="8"/>
      <c r="AE469" s="8"/>
      <c r="AF469" s="8"/>
      <c r="AG469" s="8"/>
      <c r="AH469" s="8"/>
    </row>
    <row r="470" spans="1:34" s="78" customFormat="1">
      <c r="A470" s="8"/>
      <c r="B470" s="8"/>
      <c r="C470" s="8"/>
      <c r="D470" s="8"/>
      <c r="E470" s="8"/>
      <c r="F470" s="8"/>
      <c r="G470" s="8"/>
      <c r="H470" s="8"/>
      <c r="AA470" s="8"/>
      <c r="AB470" s="8"/>
      <c r="AC470" s="8"/>
      <c r="AD470" s="8"/>
      <c r="AE470" s="8"/>
      <c r="AF470" s="8"/>
      <c r="AG470" s="8"/>
      <c r="AH470" s="8"/>
    </row>
    <row r="471" spans="1:34" s="78" customFormat="1">
      <c r="A471" s="8"/>
      <c r="B471" s="8"/>
      <c r="C471" s="8"/>
      <c r="D471" s="8"/>
      <c r="E471" s="8"/>
      <c r="F471" s="8"/>
      <c r="G471" s="8"/>
      <c r="H471" s="8"/>
      <c r="AA471" s="8"/>
      <c r="AB471" s="8"/>
      <c r="AC471" s="8"/>
      <c r="AD471" s="8"/>
      <c r="AE471" s="8"/>
      <c r="AF471" s="8"/>
      <c r="AG471" s="8"/>
      <c r="AH471" s="8"/>
    </row>
    <row r="472" spans="1:34" s="78" customFormat="1">
      <c r="A472" s="8"/>
      <c r="B472" s="8"/>
      <c r="C472" s="8"/>
      <c r="D472" s="8"/>
      <c r="E472" s="8"/>
      <c r="F472" s="8"/>
      <c r="G472" s="8"/>
      <c r="H472" s="8"/>
      <c r="AA472" s="8"/>
      <c r="AB472" s="8"/>
      <c r="AC472" s="8"/>
      <c r="AD472" s="8"/>
      <c r="AE472" s="8"/>
      <c r="AF472" s="8"/>
      <c r="AG472" s="8"/>
      <c r="AH472" s="8"/>
    </row>
    <row r="473" spans="1:34" s="78" customFormat="1">
      <c r="A473" s="8"/>
      <c r="B473" s="8"/>
      <c r="C473" s="8"/>
      <c r="D473" s="8"/>
      <c r="E473" s="8"/>
      <c r="F473" s="8"/>
      <c r="G473" s="8"/>
      <c r="H473" s="8"/>
      <c r="AA473" s="8"/>
      <c r="AB473" s="8"/>
      <c r="AC473" s="8"/>
      <c r="AD473" s="8"/>
      <c r="AE473" s="8"/>
      <c r="AF473" s="8"/>
      <c r="AG473" s="8"/>
      <c r="AH473" s="8"/>
    </row>
    <row r="474" spans="1:34" s="78" customFormat="1">
      <c r="A474" s="8"/>
      <c r="B474" s="8"/>
      <c r="C474" s="8"/>
      <c r="D474" s="8"/>
      <c r="E474" s="8"/>
      <c r="F474" s="8"/>
      <c r="G474" s="8"/>
      <c r="H474" s="8"/>
      <c r="AA474" s="8"/>
      <c r="AB474" s="8"/>
      <c r="AC474" s="8"/>
      <c r="AD474" s="8"/>
      <c r="AE474" s="8"/>
      <c r="AF474" s="8"/>
      <c r="AG474" s="8"/>
      <c r="AH474" s="8"/>
    </row>
    <row r="475" spans="1:34" s="78" customFormat="1">
      <c r="A475" s="8"/>
      <c r="B475" s="8"/>
      <c r="C475" s="8"/>
      <c r="D475" s="8"/>
      <c r="E475" s="8"/>
      <c r="F475" s="8"/>
      <c r="G475" s="8"/>
      <c r="H475" s="8"/>
      <c r="AA475" s="8"/>
      <c r="AB475" s="8"/>
      <c r="AC475" s="8"/>
      <c r="AD475" s="8"/>
      <c r="AE475" s="8"/>
      <c r="AF475" s="8"/>
      <c r="AG475" s="8"/>
      <c r="AH475" s="8"/>
    </row>
    <row r="476" spans="1:34" s="78" customFormat="1">
      <c r="A476" s="8"/>
      <c r="B476" s="8"/>
      <c r="C476" s="8"/>
      <c r="D476" s="8"/>
      <c r="E476" s="8"/>
      <c r="F476" s="8"/>
      <c r="G476" s="8"/>
      <c r="H476" s="8"/>
      <c r="AA476" s="8"/>
      <c r="AB476" s="8"/>
      <c r="AC476" s="8"/>
      <c r="AD476" s="8"/>
      <c r="AE476" s="8"/>
      <c r="AF476" s="8"/>
      <c r="AG476" s="8"/>
      <c r="AH476" s="8"/>
    </row>
    <row r="477" spans="1:34" s="78" customFormat="1">
      <c r="A477" s="8"/>
      <c r="B477" s="8"/>
      <c r="C477" s="8"/>
      <c r="D477" s="8"/>
      <c r="E477" s="8"/>
      <c r="F477" s="8"/>
      <c r="G477" s="8"/>
      <c r="H477" s="8"/>
      <c r="AA477" s="8"/>
      <c r="AB477" s="8"/>
      <c r="AC477" s="8"/>
      <c r="AD477" s="8"/>
      <c r="AE477" s="8"/>
      <c r="AF477" s="8"/>
      <c r="AG477" s="8"/>
      <c r="AH477" s="8"/>
    </row>
    <row r="478" spans="1:34" s="78" customFormat="1">
      <c r="A478" s="8"/>
      <c r="B478" s="8"/>
      <c r="C478" s="8"/>
      <c r="D478" s="8"/>
      <c r="E478" s="8"/>
      <c r="F478" s="8"/>
      <c r="G478" s="8"/>
      <c r="H478" s="8"/>
      <c r="AA478" s="8"/>
      <c r="AB478" s="8"/>
      <c r="AC478" s="8"/>
      <c r="AD478" s="8"/>
      <c r="AE478" s="8"/>
      <c r="AF478" s="8"/>
      <c r="AG478" s="8"/>
      <c r="AH478" s="8"/>
    </row>
    <row r="479" spans="1:34" s="78" customFormat="1">
      <c r="A479" s="8"/>
      <c r="B479" s="8"/>
      <c r="C479" s="8"/>
      <c r="D479" s="8"/>
      <c r="E479" s="8"/>
      <c r="F479" s="8"/>
      <c r="G479" s="8"/>
      <c r="H479" s="8"/>
      <c r="AA479" s="8"/>
      <c r="AB479" s="8"/>
      <c r="AC479" s="8"/>
      <c r="AD479" s="8"/>
      <c r="AE479" s="8"/>
      <c r="AF479" s="8"/>
      <c r="AG479" s="8"/>
      <c r="AH479" s="8"/>
    </row>
    <row r="480" spans="1:34" s="78" customFormat="1">
      <c r="A480" s="8"/>
      <c r="B480" s="8"/>
      <c r="C480" s="8"/>
      <c r="D480" s="8"/>
      <c r="E480" s="8"/>
      <c r="F480" s="8"/>
      <c r="G480" s="8"/>
      <c r="H480" s="8"/>
      <c r="AA480" s="8"/>
      <c r="AB480" s="8"/>
      <c r="AC480" s="8"/>
      <c r="AD480" s="8"/>
      <c r="AE480" s="8"/>
      <c r="AF480" s="8"/>
      <c r="AG480" s="8"/>
      <c r="AH480" s="8"/>
    </row>
    <row r="481" spans="1:34" s="78" customFormat="1">
      <c r="A481" s="8"/>
      <c r="B481" s="8"/>
      <c r="C481" s="8"/>
      <c r="D481" s="8"/>
      <c r="E481" s="8"/>
      <c r="F481" s="8"/>
      <c r="G481" s="8"/>
      <c r="H481" s="8"/>
      <c r="AA481" s="8"/>
      <c r="AB481" s="8"/>
      <c r="AC481" s="8"/>
      <c r="AD481" s="8"/>
      <c r="AE481" s="8"/>
      <c r="AF481" s="8"/>
      <c r="AG481" s="8"/>
      <c r="AH481" s="8"/>
    </row>
    <row r="482" spans="1:34" s="78" customFormat="1">
      <c r="A482" s="8"/>
      <c r="B482" s="8"/>
      <c r="C482" s="8"/>
      <c r="D482" s="8"/>
      <c r="E482" s="8"/>
      <c r="F482" s="8"/>
      <c r="G482" s="8"/>
      <c r="H482" s="8"/>
      <c r="AA482" s="8"/>
      <c r="AB482" s="8"/>
      <c r="AC482" s="8"/>
      <c r="AD482" s="8"/>
      <c r="AE482" s="8"/>
      <c r="AF482" s="8"/>
      <c r="AG482" s="8"/>
      <c r="AH482" s="8"/>
    </row>
    <row r="483" spans="1:34" s="78" customFormat="1">
      <c r="A483" s="8"/>
      <c r="B483" s="8"/>
      <c r="C483" s="8"/>
      <c r="D483" s="8"/>
      <c r="E483" s="8"/>
      <c r="F483" s="8"/>
      <c r="G483" s="8"/>
      <c r="H483" s="8"/>
      <c r="AA483" s="8"/>
      <c r="AB483" s="8"/>
      <c r="AC483" s="8"/>
      <c r="AD483" s="8"/>
      <c r="AE483" s="8"/>
      <c r="AF483" s="8"/>
      <c r="AG483" s="8"/>
      <c r="AH483" s="8"/>
    </row>
    <row r="484" spans="1:34" s="78" customFormat="1">
      <c r="A484" s="8"/>
      <c r="B484" s="8"/>
      <c r="C484" s="8"/>
      <c r="D484" s="8"/>
      <c r="E484" s="8"/>
      <c r="F484" s="8"/>
      <c r="G484" s="8"/>
      <c r="H484" s="8"/>
      <c r="AA484" s="8"/>
      <c r="AB484" s="8"/>
      <c r="AC484" s="8"/>
      <c r="AD484" s="8"/>
      <c r="AE484" s="8"/>
      <c r="AF484" s="8"/>
      <c r="AG484" s="8"/>
      <c r="AH484" s="8"/>
    </row>
    <row r="485" spans="1:34" s="78" customFormat="1">
      <c r="A485" s="8"/>
      <c r="B485" s="8"/>
      <c r="C485" s="8"/>
      <c r="D485" s="8"/>
      <c r="E485" s="8"/>
      <c r="F485" s="8"/>
      <c r="G485" s="8"/>
      <c r="H485" s="8"/>
      <c r="AA485" s="8"/>
      <c r="AB485" s="8"/>
      <c r="AC485" s="8"/>
      <c r="AD485" s="8"/>
      <c r="AE485" s="8"/>
      <c r="AF485" s="8"/>
      <c r="AG485" s="8"/>
      <c r="AH485" s="8"/>
    </row>
    <row r="486" spans="1:34" s="78" customFormat="1">
      <c r="A486" s="8"/>
      <c r="B486" s="8"/>
      <c r="C486" s="8"/>
      <c r="D486" s="8"/>
      <c r="E486" s="8"/>
      <c r="F486" s="8"/>
      <c r="G486" s="8"/>
      <c r="H486" s="8"/>
      <c r="AA486" s="8"/>
      <c r="AB486" s="8"/>
      <c r="AC486" s="8"/>
      <c r="AD486" s="8"/>
      <c r="AE486" s="8"/>
      <c r="AF486" s="8"/>
      <c r="AG486" s="8"/>
      <c r="AH486" s="8"/>
    </row>
    <row r="487" spans="1:34" s="78" customFormat="1">
      <c r="A487" s="8"/>
      <c r="B487" s="8"/>
      <c r="C487" s="8"/>
      <c r="D487" s="8"/>
      <c r="E487" s="8"/>
      <c r="F487" s="8"/>
      <c r="G487" s="8"/>
      <c r="H487" s="8"/>
      <c r="AA487" s="8"/>
      <c r="AB487" s="8"/>
      <c r="AC487" s="8"/>
      <c r="AD487" s="8"/>
      <c r="AE487" s="8"/>
      <c r="AF487" s="8"/>
      <c r="AG487" s="8"/>
      <c r="AH487" s="8"/>
    </row>
    <row r="488" spans="1:34" s="78" customFormat="1">
      <c r="A488" s="8"/>
      <c r="B488" s="8"/>
      <c r="C488" s="8"/>
      <c r="D488" s="8"/>
      <c r="E488" s="8"/>
      <c r="F488" s="8"/>
      <c r="G488" s="8"/>
      <c r="H488" s="8"/>
      <c r="AA488" s="8"/>
      <c r="AB488" s="8"/>
      <c r="AC488" s="8"/>
      <c r="AD488" s="8"/>
      <c r="AE488" s="8"/>
      <c r="AF488" s="8"/>
      <c r="AG488" s="8"/>
      <c r="AH488" s="8"/>
    </row>
    <row r="489" spans="1:34" s="78" customFormat="1">
      <c r="A489" s="8"/>
      <c r="B489" s="8"/>
      <c r="C489" s="8"/>
      <c r="D489" s="8"/>
      <c r="E489" s="8"/>
      <c r="F489" s="8"/>
      <c r="G489" s="8"/>
      <c r="H489" s="8"/>
      <c r="AA489" s="8"/>
      <c r="AB489" s="8"/>
      <c r="AC489" s="8"/>
      <c r="AD489" s="8"/>
      <c r="AE489" s="8"/>
      <c r="AF489" s="8"/>
      <c r="AG489" s="8"/>
      <c r="AH489" s="8"/>
    </row>
    <row r="490" spans="1:34" s="78" customFormat="1">
      <c r="A490" s="8"/>
      <c r="B490" s="8"/>
      <c r="C490" s="8"/>
      <c r="D490" s="8"/>
      <c r="E490" s="8"/>
      <c r="F490" s="8"/>
      <c r="G490" s="8"/>
      <c r="H490" s="8"/>
      <c r="AA490" s="8"/>
      <c r="AB490" s="8"/>
      <c r="AC490" s="8"/>
      <c r="AD490" s="8"/>
      <c r="AE490" s="8"/>
      <c r="AF490" s="8"/>
      <c r="AG490" s="8"/>
      <c r="AH490" s="8"/>
    </row>
    <row r="491" spans="1:34" s="78" customFormat="1">
      <c r="A491" s="8"/>
      <c r="B491" s="8"/>
      <c r="C491" s="8"/>
      <c r="D491" s="8"/>
      <c r="E491" s="8"/>
      <c r="F491" s="8"/>
      <c r="G491" s="8"/>
      <c r="H491" s="8"/>
      <c r="AA491" s="8"/>
      <c r="AB491" s="8"/>
      <c r="AC491" s="8"/>
      <c r="AD491" s="8"/>
      <c r="AE491" s="8"/>
      <c r="AF491" s="8"/>
      <c r="AG491" s="8"/>
      <c r="AH491" s="8"/>
    </row>
    <row r="492" spans="1:34" s="78" customFormat="1">
      <c r="A492" s="8"/>
      <c r="B492" s="8"/>
      <c r="C492" s="8"/>
      <c r="D492" s="8"/>
      <c r="E492" s="8"/>
      <c r="F492" s="8"/>
      <c r="G492" s="8"/>
      <c r="H492" s="8"/>
      <c r="AA492" s="8"/>
      <c r="AB492" s="8"/>
      <c r="AC492" s="8"/>
      <c r="AD492" s="8"/>
      <c r="AE492" s="8"/>
      <c r="AF492" s="8"/>
      <c r="AG492" s="8"/>
      <c r="AH492" s="8"/>
    </row>
    <row r="493" spans="1:34" s="78" customFormat="1">
      <c r="A493" s="8"/>
      <c r="B493" s="8"/>
      <c r="C493" s="8"/>
      <c r="D493" s="8"/>
      <c r="E493" s="8"/>
      <c r="F493" s="8"/>
      <c r="G493" s="8"/>
      <c r="H493" s="8"/>
      <c r="AA493" s="8"/>
      <c r="AB493" s="8"/>
      <c r="AC493" s="8"/>
      <c r="AD493" s="8"/>
      <c r="AE493" s="8"/>
      <c r="AF493" s="8"/>
      <c r="AG493" s="8"/>
      <c r="AH493" s="8"/>
    </row>
    <row r="494" spans="1:34" s="78" customFormat="1">
      <c r="A494" s="8"/>
      <c r="B494" s="8"/>
      <c r="C494" s="8"/>
      <c r="D494" s="8"/>
      <c r="E494" s="8"/>
      <c r="F494" s="8"/>
      <c r="G494" s="8"/>
      <c r="H494" s="8"/>
      <c r="AA494" s="8"/>
      <c r="AB494" s="8"/>
      <c r="AC494" s="8"/>
      <c r="AD494" s="8"/>
      <c r="AE494" s="8"/>
      <c r="AF494" s="8"/>
      <c r="AG494" s="8"/>
      <c r="AH494" s="8"/>
    </row>
    <row r="495" spans="1:34" s="78" customFormat="1">
      <c r="A495" s="8"/>
      <c r="B495" s="8"/>
      <c r="C495" s="8"/>
      <c r="D495" s="8"/>
      <c r="E495" s="8"/>
      <c r="F495" s="8"/>
      <c r="G495" s="8"/>
      <c r="H495" s="8"/>
      <c r="AA495" s="8"/>
      <c r="AB495" s="8"/>
      <c r="AC495" s="8"/>
      <c r="AD495" s="8"/>
      <c r="AE495" s="8"/>
      <c r="AF495" s="8"/>
      <c r="AG495" s="8"/>
      <c r="AH495" s="8"/>
    </row>
    <row r="496" spans="1:34" s="78" customFormat="1">
      <c r="A496" s="8"/>
      <c r="B496" s="8"/>
      <c r="C496" s="8"/>
      <c r="D496" s="8"/>
      <c r="E496" s="8"/>
      <c r="F496" s="8"/>
      <c r="G496" s="8"/>
      <c r="H496" s="8"/>
      <c r="AA496" s="8"/>
      <c r="AB496" s="8"/>
      <c r="AC496" s="8"/>
      <c r="AD496" s="8"/>
      <c r="AE496" s="8"/>
      <c r="AF496" s="8"/>
      <c r="AG496" s="8"/>
      <c r="AH496" s="8"/>
    </row>
    <row r="497" spans="1:34" s="78" customFormat="1">
      <c r="A497" s="8"/>
      <c r="B497" s="8"/>
      <c r="C497" s="8"/>
      <c r="D497" s="8"/>
      <c r="E497" s="8"/>
      <c r="F497" s="8"/>
      <c r="G497" s="8"/>
      <c r="H497" s="8"/>
      <c r="AA497" s="8"/>
      <c r="AB497" s="8"/>
      <c r="AC497" s="8"/>
      <c r="AD497" s="8"/>
      <c r="AE497" s="8"/>
      <c r="AF497" s="8"/>
      <c r="AG497" s="8"/>
      <c r="AH497" s="8"/>
    </row>
    <row r="498" spans="1:34" s="78" customFormat="1">
      <c r="A498" s="8"/>
      <c r="B498" s="8"/>
      <c r="C498" s="8"/>
      <c r="D498" s="8"/>
      <c r="E498" s="8"/>
      <c r="F498" s="8"/>
      <c r="G498" s="8"/>
      <c r="H498" s="8"/>
      <c r="AA498" s="8"/>
      <c r="AB498" s="8"/>
      <c r="AC498" s="8"/>
      <c r="AD498" s="8"/>
      <c r="AE498" s="8"/>
      <c r="AF498" s="8"/>
      <c r="AG498" s="8"/>
      <c r="AH498" s="8"/>
    </row>
    <row r="499" spans="1:34" s="78" customFormat="1">
      <c r="A499" s="8"/>
      <c r="B499" s="8"/>
      <c r="C499" s="8"/>
      <c r="D499" s="8"/>
      <c r="E499" s="8"/>
      <c r="F499" s="8"/>
      <c r="G499" s="8"/>
      <c r="H499" s="8"/>
      <c r="AA499" s="8"/>
      <c r="AB499" s="8"/>
      <c r="AC499" s="8"/>
      <c r="AD499" s="8"/>
      <c r="AE499" s="8"/>
      <c r="AF499" s="8"/>
      <c r="AG499" s="8"/>
      <c r="AH499" s="8"/>
    </row>
    <row r="500" spans="1:34" s="78" customFormat="1">
      <c r="A500" s="8"/>
      <c r="B500" s="8"/>
      <c r="C500" s="8"/>
      <c r="D500" s="8"/>
      <c r="E500" s="8"/>
      <c r="F500" s="8"/>
      <c r="G500" s="8"/>
      <c r="H500" s="8"/>
      <c r="AA500" s="8"/>
      <c r="AB500" s="8"/>
      <c r="AC500" s="8"/>
      <c r="AD500" s="8"/>
      <c r="AE500" s="8"/>
      <c r="AF500" s="8"/>
      <c r="AG500" s="8"/>
      <c r="AH500" s="8"/>
    </row>
    <row r="501" spans="1:34" s="78" customFormat="1">
      <c r="A501" s="8"/>
      <c r="B501" s="8"/>
      <c r="C501" s="8"/>
      <c r="D501" s="8"/>
      <c r="E501" s="8"/>
      <c r="F501" s="8"/>
      <c r="G501" s="8"/>
      <c r="H501" s="8"/>
      <c r="AA501" s="8"/>
      <c r="AB501" s="8"/>
      <c r="AC501" s="8"/>
      <c r="AD501" s="8"/>
      <c r="AE501" s="8"/>
      <c r="AF501" s="8"/>
      <c r="AG501" s="8"/>
      <c r="AH501" s="8"/>
    </row>
    <row r="502" spans="1:34" s="78" customFormat="1">
      <c r="A502" s="8"/>
      <c r="B502" s="8"/>
      <c r="C502" s="8"/>
      <c r="D502" s="8"/>
      <c r="E502" s="8"/>
      <c r="F502" s="8"/>
      <c r="G502" s="8"/>
      <c r="H502" s="8"/>
      <c r="AA502" s="8"/>
      <c r="AB502" s="8"/>
      <c r="AC502" s="8"/>
      <c r="AD502" s="8"/>
      <c r="AE502" s="8"/>
      <c r="AF502" s="8"/>
      <c r="AG502" s="8"/>
      <c r="AH502" s="8"/>
    </row>
    <row r="503" spans="1:34" s="78" customFormat="1">
      <c r="A503" s="8"/>
      <c r="B503" s="8"/>
      <c r="C503" s="8"/>
      <c r="D503" s="8"/>
      <c r="E503" s="8"/>
      <c r="F503" s="8"/>
      <c r="G503" s="8"/>
      <c r="H503" s="8"/>
      <c r="AA503" s="8"/>
      <c r="AB503" s="8"/>
      <c r="AC503" s="8"/>
      <c r="AD503" s="8"/>
      <c r="AE503" s="8"/>
      <c r="AF503" s="8"/>
      <c r="AG503" s="8"/>
      <c r="AH503" s="8"/>
    </row>
    <row r="504" spans="1:34" s="78" customFormat="1">
      <c r="A504" s="8"/>
      <c r="B504" s="8"/>
      <c r="C504" s="8"/>
      <c r="D504" s="8"/>
      <c r="E504" s="8"/>
      <c r="F504" s="8"/>
      <c r="G504" s="8"/>
      <c r="H504" s="8"/>
      <c r="AA504" s="8"/>
      <c r="AB504" s="8"/>
      <c r="AC504" s="8"/>
      <c r="AD504" s="8"/>
      <c r="AE504" s="8"/>
      <c r="AF504" s="8"/>
      <c r="AG504" s="8"/>
      <c r="AH504" s="8"/>
    </row>
    <row r="505" spans="1:34" s="78" customFormat="1">
      <c r="A505" s="8"/>
      <c r="B505" s="8"/>
      <c r="C505" s="8"/>
      <c r="D505" s="8"/>
      <c r="E505" s="8"/>
      <c r="F505" s="8"/>
      <c r="G505" s="8"/>
      <c r="H505" s="8"/>
      <c r="AA505" s="8"/>
      <c r="AB505" s="8"/>
      <c r="AC505" s="8"/>
      <c r="AD505" s="8"/>
      <c r="AE505" s="8"/>
      <c r="AF505" s="8"/>
      <c r="AG505" s="8"/>
      <c r="AH505" s="8"/>
    </row>
    <row r="506" spans="1:34" s="78" customFormat="1">
      <c r="A506" s="8"/>
      <c r="B506" s="8"/>
      <c r="C506" s="8"/>
      <c r="D506" s="8"/>
      <c r="E506" s="8"/>
      <c r="F506" s="8"/>
      <c r="G506" s="8"/>
      <c r="H506" s="8"/>
      <c r="AA506" s="8"/>
      <c r="AB506" s="8"/>
      <c r="AC506" s="8"/>
      <c r="AD506" s="8"/>
      <c r="AE506" s="8"/>
      <c r="AF506" s="8"/>
      <c r="AG506" s="8"/>
      <c r="AH506" s="8"/>
    </row>
    <row r="507" spans="1:34" s="78" customFormat="1">
      <c r="A507" s="8"/>
      <c r="B507" s="8"/>
      <c r="C507" s="8"/>
      <c r="D507" s="8"/>
      <c r="E507" s="8"/>
      <c r="F507" s="8"/>
      <c r="G507" s="8"/>
      <c r="H507" s="8"/>
      <c r="AA507" s="8"/>
      <c r="AB507" s="8"/>
      <c r="AC507" s="8"/>
      <c r="AD507" s="8"/>
      <c r="AE507" s="8"/>
      <c r="AF507" s="8"/>
      <c r="AG507" s="8"/>
      <c r="AH507" s="8"/>
    </row>
    <row r="508" spans="1:34" s="78" customFormat="1">
      <c r="A508" s="8"/>
      <c r="B508" s="8"/>
      <c r="C508" s="8"/>
      <c r="D508" s="8"/>
      <c r="E508" s="8"/>
      <c r="F508" s="8"/>
      <c r="G508" s="8"/>
      <c r="H508" s="8"/>
      <c r="AA508" s="8"/>
      <c r="AB508" s="8"/>
      <c r="AC508" s="8"/>
      <c r="AD508" s="8"/>
      <c r="AE508" s="8"/>
      <c r="AF508" s="8"/>
      <c r="AG508" s="8"/>
      <c r="AH508" s="8"/>
    </row>
    <row r="509" spans="1:34" s="78" customFormat="1">
      <c r="A509" s="8"/>
      <c r="B509" s="8"/>
      <c r="C509" s="8"/>
      <c r="D509" s="8"/>
      <c r="E509" s="8"/>
      <c r="F509" s="8"/>
      <c r="G509" s="8"/>
      <c r="H509" s="8"/>
      <c r="AA509" s="8"/>
      <c r="AB509" s="8"/>
      <c r="AC509" s="8"/>
      <c r="AD509" s="8"/>
      <c r="AE509" s="8"/>
      <c r="AF509" s="8"/>
      <c r="AG509" s="8"/>
      <c r="AH509" s="8"/>
    </row>
    <row r="510" spans="1:34" s="78" customFormat="1">
      <c r="A510" s="8"/>
      <c r="B510" s="8"/>
      <c r="C510" s="8"/>
      <c r="D510" s="8"/>
      <c r="E510" s="8"/>
      <c r="F510" s="8"/>
      <c r="G510" s="8"/>
      <c r="H510" s="8"/>
      <c r="AA510" s="8"/>
      <c r="AB510" s="8"/>
      <c r="AC510" s="8"/>
      <c r="AD510" s="8"/>
      <c r="AE510" s="8"/>
      <c r="AF510" s="8"/>
      <c r="AG510" s="8"/>
      <c r="AH510" s="8"/>
    </row>
    <row r="511" spans="1:34" s="78" customFormat="1">
      <c r="A511" s="8"/>
      <c r="B511" s="8"/>
      <c r="C511" s="8"/>
      <c r="D511" s="8"/>
      <c r="E511" s="8"/>
      <c r="F511" s="8"/>
      <c r="G511" s="8"/>
      <c r="H511" s="8"/>
      <c r="AA511" s="8"/>
      <c r="AB511" s="8"/>
      <c r="AC511" s="8"/>
      <c r="AD511" s="8"/>
      <c r="AE511" s="8"/>
      <c r="AF511" s="8"/>
      <c r="AG511" s="8"/>
      <c r="AH511" s="8"/>
    </row>
    <row r="512" spans="1:34" s="78" customFormat="1">
      <c r="A512" s="8"/>
      <c r="B512" s="8"/>
      <c r="C512" s="8"/>
      <c r="D512" s="8"/>
      <c r="E512" s="8"/>
      <c r="F512" s="8"/>
      <c r="G512" s="8"/>
      <c r="H512" s="8"/>
      <c r="AA512" s="8"/>
      <c r="AB512" s="8"/>
      <c r="AC512" s="8"/>
      <c r="AD512" s="8"/>
      <c r="AE512" s="8"/>
      <c r="AF512" s="8"/>
      <c r="AG512" s="8"/>
      <c r="AH512" s="8"/>
    </row>
    <row r="513" spans="1:34" s="78" customFormat="1">
      <c r="A513" s="8"/>
      <c r="B513" s="8"/>
      <c r="C513" s="8"/>
      <c r="D513" s="8"/>
      <c r="E513" s="8"/>
      <c r="F513" s="8"/>
      <c r="G513" s="8"/>
      <c r="H513" s="8"/>
      <c r="AA513" s="8"/>
      <c r="AB513" s="8"/>
      <c r="AC513" s="8"/>
      <c r="AD513" s="8"/>
      <c r="AE513" s="8"/>
      <c r="AF513" s="8"/>
      <c r="AG513" s="8"/>
      <c r="AH513" s="8"/>
    </row>
    <row r="514" spans="1:34" s="78" customFormat="1">
      <c r="A514" s="8"/>
      <c r="B514" s="8"/>
      <c r="C514" s="8"/>
      <c r="D514" s="8"/>
      <c r="E514" s="8"/>
      <c r="F514" s="8"/>
      <c r="G514" s="8"/>
      <c r="H514" s="8"/>
      <c r="AA514" s="8"/>
      <c r="AB514" s="8"/>
      <c r="AC514" s="8"/>
      <c r="AD514" s="8"/>
      <c r="AE514" s="8"/>
      <c r="AF514" s="8"/>
      <c r="AG514" s="8"/>
      <c r="AH514" s="8"/>
    </row>
    <row r="515" spans="1:34" s="78" customFormat="1">
      <c r="A515" s="8"/>
      <c r="B515" s="8"/>
      <c r="C515" s="8"/>
      <c r="D515" s="8"/>
      <c r="E515" s="8"/>
      <c r="F515" s="8"/>
      <c r="G515" s="8"/>
      <c r="H515" s="8"/>
      <c r="AA515" s="8"/>
      <c r="AB515" s="8"/>
      <c r="AC515" s="8"/>
      <c r="AD515" s="8"/>
      <c r="AE515" s="8"/>
      <c r="AF515" s="8"/>
      <c r="AG515" s="8"/>
      <c r="AH515" s="8"/>
    </row>
    <row r="516" spans="1:34" s="78" customFormat="1">
      <c r="A516" s="8"/>
      <c r="B516" s="8"/>
      <c r="C516" s="8"/>
      <c r="D516" s="8"/>
      <c r="E516" s="8"/>
      <c r="F516" s="8"/>
      <c r="G516" s="8"/>
      <c r="H516" s="8"/>
      <c r="AA516" s="8"/>
      <c r="AB516" s="8"/>
      <c r="AC516" s="8"/>
      <c r="AD516" s="8"/>
      <c r="AE516" s="8"/>
      <c r="AF516" s="8"/>
      <c r="AG516" s="8"/>
      <c r="AH516" s="8"/>
    </row>
    <row r="517" spans="1:34" s="78" customFormat="1">
      <c r="A517" s="8"/>
      <c r="B517" s="8"/>
      <c r="C517" s="8"/>
      <c r="D517" s="8"/>
      <c r="E517" s="8"/>
      <c r="F517" s="8"/>
      <c r="G517" s="8"/>
      <c r="H517" s="8"/>
      <c r="AA517" s="8"/>
      <c r="AB517" s="8"/>
      <c r="AC517" s="8"/>
      <c r="AD517" s="8"/>
      <c r="AE517" s="8"/>
      <c r="AF517" s="8"/>
      <c r="AG517" s="8"/>
      <c r="AH517" s="8"/>
    </row>
    <row r="518" spans="1:34" s="78" customFormat="1">
      <c r="A518" s="8"/>
      <c r="B518" s="8"/>
      <c r="C518" s="8"/>
      <c r="D518" s="8"/>
      <c r="E518" s="8"/>
      <c r="F518" s="8"/>
      <c r="G518" s="8"/>
      <c r="H518" s="8"/>
      <c r="AA518" s="8"/>
      <c r="AB518" s="8"/>
      <c r="AC518" s="8"/>
      <c r="AD518" s="8"/>
      <c r="AE518" s="8"/>
      <c r="AF518" s="8"/>
      <c r="AG518" s="8"/>
      <c r="AH518" s="8"/>
    </row>
    <row r="519" spans="1:34" s="78" customFormat="1">
      <c r="A519" s="8"/>
      <c r="B519" s="8"/>
      <c r="C519" s="8"/>
      <c r="D519" s="8"/>
      <c r="E519" s="8"/>
      <c r="F519" s="8"/>
      <c r="G519" s="8"/>
      <c r="H519" s="8"/>
      <c r="AA519" s="8"/>
      <c r="AB519" s="8"/>
      <c r="AC519" s="8"/>
      <c r="AD519" s="8"/>
      <c r="AE519" s="8"/>
      <c r="AF519" s="8"/>
      <c r="AG519" s="8"/>
      <c r="AH519" s="8"/>
    </row>
    <row r="520" spans="1:34" s="78" customFormat="1">
      <c r="A520" s="8"/>
      <c r="B520" s="8"/>
      <c r="C520" s="8"/>
      <c r="D520" s="8"/>
      <c r="E520" s="8"/>
      <c r="F520" s="8"/>
      <c r="G520" s="8"/>
      <c r="H520" s="8"/>
      <c r="AA520" s="8"/>
      <c r="AB520" s="8"/>
      <c r="AC520" s="8"/>
      <c r="AD520" s="8"/>
      <c r="AE520" s="8"/>
      <c r="AF520" s="8"/>
      <c r="AG520" s="8"/>
      <c r="AH520" s="8"/>
    </row>
    <row r="521" spans="1:34" s="78" customFormat="1">
      <c r="A521" s="8"/>
      <c r="B521" s="8"/>
      <c r="C521" s="8"/>
      <c r="D521" s="8"/>
      <c r="E521" s="8"/>
      <c r="F521" s="8"/>
      <c r="G521" s="8"/>
      <c r="H521" s="8"/>
      <c r="AA521" s="8"/>
      <c r="AB521" s="8"/>
      <c r="AC521" s="8"/>
      <c r="AD521" s="8"/>
      <c r="AE521" s="8"/>
      <c r="AF521" s="8"/>
      <c r="AG521" s="8"/>
      <c r="AH521" s="8"/>
    </row>
    <row r="522" spans="1:34" s="78" customFormat="1">
      <c r="A522" s="8"/>
      <c r="B522" s="8"/>
      <c r="C522" s="8"/>
      <c r="D522" s="8"/>
      <c r="E522" s="8"/>
      <c r="F522" s="8"/>
      <c r="G522" s="8"/>
      <c r="H522" s="8"/>
      <c r="AA522" s="8"/>
      <c r="AB522" s="8"/>
      <c r="AC522" s="8"/>
      <c r="AD522" s="8"/>
      <c r="AE522" s="8"/>
      <c r="AF522" s="8"/>
      <c r="AG522" s="8"/>
      <c r="AH522" s="8"/>
    </row>
    <row r="523" spans="1:34" s="78" customFormat="1">
      <c r="A523" s="8"/>
      <c r="B523" s="8"/>
      <c r="C523" s="8"/>
      <c r="D523" s="8"/>
      <c r="E523" s="8"/>
      <c r="F523" s="8"/>
      <c r="G523" s="8"/>
      <c r="H523" s="8"/>
      <c r="AA523" s="8"/>
      <c r="AB523" s="8"/>
      <c r="AC523" s="8"/>
      <c r="AD523" s="8"/>
      <c r="AE523" s="8"/>
      <c r="AF523" s="8"/>
      <c r="AG523" s="8"/>
      <c r="AH523" s="8"/>
    </row>
    <row r="524" spans="1:34" s="78" customFormat="1">
      <c r="A524" s="8"/>
      <c r="B524" s="8"/>
      <c r="C524" s="8"/>
      <c r="D524" s="8"/>
      <c r="E524" s="8"/>
      <c r="F524" s="8"/>
      <c r="G524" s="8"/>
      <c r="H524" s="8"/>
      <c r="AA524" s="8"/>
      <c r="AB524" s="8"/>
      <c r="AC524" s="8"/>
      <c r="AD524" s="8"/>
      <c r="AE524" s="8"/>
      <c r="AF524" s="8"/>
      <c r="AG524" s="8"/>
      <c r="AH524" s="8"/>
    </row>
    <row r="525" spans="1:34" s="78" customFormat="1">
      <c r="A525" s="8"/>
      <c r="B525" s="8"/>
      <c r="C525" s="8"/>
      <c r="D525" s="8"/>
      <c r="E525" s="8"/>
      <c r="F525" s="8"/>
      <c r="G525" s="8"/>
      <c r="H525" s="8"/>
      <c r="AA525" s="8"/>
      <c r="AB525" s="8"/>
      <c r="AC525" s="8"/>
      <c r="AD525" s="8"/>
      <c r="AE525" s="8"/>
      <c r="AF525" s="8"/>
      <c r="AG525" s="8"/>
      <c r="AH525" s="8"/>
    </row>
    <row r="526" spans="1:34" s="78" customFormat="1">
      <c r="A526" s="8"/>
      <c r="B526" s="8"/>
      <c r="C526" s="8"/>
      <c r="D526" s="8"/>
      <c r="E526" s="8"/>
      <c r="F526" s="8"/>
      <c r="G526" s="8"/>
      <c r="H526" s="8"/>
      <c r="AA526" s="8"/>
      <c r="AB526" s="8"/>
      <c r="AC526" s="8"/>
      <c r="AD526" s="8"/>
      <c r="AE526" s="8"/>
      <c r="AF526" s="8"/>
      <c r="AG526" s="8"/>
      <c r="AH526" s="8"/>
    </row>
    <row r="527" spans="1:34" s="78" customFormat="1">
      <c r="A527" s="8"/>
      <c r="B527" s="8"/>
      <c r="C527" s="8"/>
      <c r="D527" s="8"/>
      <c r="E527" s="8"/>
      <c r="F527" s="8"/>
      <c r="G527" s="8"/>
      <c r="H527" s="8"/>
      <c r="AA527" s="8"/>
      <c r="AB527" s="8"/>
      <c r="AC527" s="8"/>
      <c r="AD527" s="8"/>
      <c r="AE527" s="8"/>
      <c r="AF527" s="8"/>
      <c r="AG527" s="8"/>
      <c r="AH527" s="8"/>
    </row>
    <row r="528" spans="1:34" s="78" customFormat="1">
      <c r="A528" s="8"/>
      <c r="B528" s="8"/>
      <c r="C528" s="8"/>
      <c r="D528" s="8"/>
      <c r="E528" s="8"/>
      <c r="F528" s="8"/>
      <c r="G528" s="8"/>
      <c r="H528" s="8"/>
      <c r="AA528" s="8"/>
      <c r="AB528" s="8"/>
      <c r="AC528" s="8"/>
      <c r="AD528" s="8"/>
      <c r="AE528" s="8"/>
      <c r="AF528" s="8"/>
      <c r="AG528" s="8"/>
      <c r="AH528" s="8"/>
    </row>
    <row r="529" spans="1:34" s="78" customFormat="1">
      <c r="A529" s="8"/>
      <c r="B529" s="8"/>
      <c r="C529" s="8"/>
      <c r="D529" s="8"/>
      <c r="E529" s="8"/>
      <c r="F529" s="8"/>
      <c r="G529" s="8"/>
      <c r="H529" s="8"/>
      <c r="AA529" s="8"/>
      <c r="AB529" s="8"/>
      <c r="AC529" s="8"/>
      <c r="AD529" s="8"/>
      <c r="AE529" s="8"/>
      <c r="AF529" s="8"/>
      <c r="AG529" s="8"/>
      <c r="AH529" s="8"/>
    </row>
    <row r="530" spans="1:34" s="78" customFormat="1">
      <c r="A530" s="8"/>
      <c r="B530" s="8"/>
      <c r="C530" s="8"/>
      <c r="D530" s="8"/>
      <c r="E530" s="8"/>
      <c r="F530" s="8"/>
      <c r="G530" s="8"/>
      <c r="H530" s="8"/>
      <c r="AA530" s="8"/>
      <c r="AB530" s="8"/>
      <c r="AC530" s="8"/>
      <c r="AD530" s="8"/>
      <c r="AE530" s="8"/>
      <c r="AF530" s="8"/>
      <c r="AG530" s="8"/>
      <c r="AH530" s="8"/>
    </row>
    <row r="531" spans="1:34" s="78" customFormat="1">
      <c r="A531" s="8"/>
      <c r="B531" s="8"/>
      <c r="C531" s="8"/>
      <c r="D531" s="8"/>
      <c r="E531" s="8"/>
      <c r="F531" s="8"/>
      <c r="G531" s="8"/>
      <c r="H531" s="8"/>
      <c r="AA531" s="8"/>
      <c r="AB531" s="8"/>
      <c r="AC531" s="8"/>
      <c r="AD531" s="8"/>
      <c r="AE531" s="8"/>
      <c r="AF531" s="8"/>
      <c r="AG531" s="8"/>
      <c r="AH531" s="8"/>
    </row>
    <row r="532" spans="1:34" s="78" customFormat="1">
      <c r="A532" s="8"/>
      <c r="B532" s="8"/>
      <c r="C532" s="8"/>
      <c r="D532" s="8"/>
      <c r="E532" s="8"/>
      <c r="F532" s="8"/>
      <c r="G532" s="8"/>
      <c r="H532" s="8"/>
      <c r="AA532" s="8"/>
      <c r="AB532" s="8"/>
      <c r="AC532" s="8"/>
      <c r="AD532" s="8"/>
      <c r="AE532" s="8"/>
      <c r="AF532" s="8"/>
      <c r="AG532" s="8"/>
      <c r="AH532" s="8"/>
    </row>
    <row r="533" spans="1:34" s="78" customFormat="1">
      <c r="A533" s="8"/>
      <c r="B533" s="8"/>
      <c r="C533" s="8"/>
      <c r="D533" s="8"/>
      <c r="E533" s="8"/>
      <c r="F533" s="8"/>
      <c r="G533" s="8"/>
      <c r="H533" s="8"/>
      <c r="AA533" s="8"/>
      <c r="AB533" s="8"/>
      <c r="AC533" s="8"/>
      <c r="AD533" s="8"/>
      <c r="AE533" s="8"/>
      <c r="AF533" s="8"/>
      <c r="AG533" s="8"/>
      <c r="AH533" s="8"/>
    </row>
    <row r="534" spans="1:34" s="78" customFormat="1">
      <c r="A534" s="8"/>
      <c r="B534" s="8"/>
      <c r="C534" s="8"/>
      <c r="D534" s="8"/>
      <c r="E534" s="8"/>
      <c r="F534" s="8"/>
      <c r="G534" s="8"/>
      <c r="H534" s="8"/>
      <c r="AA534" s="8"/>
      <c r="AB534" s="8"/>
      <c r="AC534" s="8"/>
      <c r="AD534" s="8"/>
      <c r="AE534" s="8"/>
      <c r="AF534" s="8"/>
      <c r="AG534" s="8"/>
      <c r="AH534" s="8"/>
    </row>
    <row r="535" spans="1:34" s="78" customFormat="1">
      <c r="A535" s="8"/>
      <c r="B535" s="8"/>
      <c r="C535" s="8"/>
      <c r="D535" s="8"/>
      <c r="E535" s="8"/>
      <c r="F535" s="8"/>
      <c r="G535" s="8"/>
      <c r="H535" s="8"/>
      <c r="AA535" s="8"/>
      <c r="AB535" s="8"/>
      <c r="AC535" s="8"/>
      <c r="AD535" s="8"/>
      <c r="AE535" s="8"/>
      <c r="AF535" s="8"/>
      <c r="AG535" s="8"/>
      <c r="AH535" s="8"/>
    </row>
    <row r="536" spans="1:34" s="78" customFormat="1">
      <c r="A536" s="8"/>
      <c r="B536" s="8"/>
      <c r="C536" s="8"/>
      <c r="D536" s="8"/>
      <c r="E536" s="8"/>
      <c r="F536" s="8"/>
      <c r="G536" s="8"/>
      <c r="H536" s="8"/>
      <c r="AA536" s="8"/>
      <c r="AB536" s="8"/>
      <c r="AC536" s="8"/>
      <c r="AD536" s="8"/>
      <c r="AE536" s="8"/>
      <c r="AF536" s="8"/>
      <c r="AG536" s="8"/>
      <c r="AH536" s="8"/>
    </row>
    <row r="537" spans="1:34" s="78" customFormat="1">
      <c r="A537" s="8"/>
      <c r="B537" s="8"/>
      <c r="C537" s="8"/>
      <c r="D537" s="8"/>
      <c r="E537" s="8"/>
      <c r="F537" s="8"/>
      <c r="G537" s="8"/>
      <c r="H537" s="8"/>
      <c r="AA537" s="8"/>
      <c r="AB537" s="8"/>
      <c r="AC537" s="8"/>
      <c r="AD537" s="8"/>
      <c r="AE537" s="8"/>
      <c r="AF537" s="8"/>
      <c r="AG537" s="8"/>
      <c r="AH537" s="8"/>
    </row>
    <row r="538" spans="1:34" s="78" customFormat="1">
      <c r="A538" s="8"/>
      <c r="B538" s="8"/>
      <c r="C538" s="8"/>
      <c r="D538" s="8"/>
      <c r="E538" s="8"/>
      <c r="F538" s="8"/>
      <c r="G538" s="8"/>
      <c r="H538" s="8"/>
      <c r="AA538" s="8"/>
      <c r="AB538" s="8"/>
      <c r="AC538" s="8"/>
      <c r="AD538" s="8"/>
      <c r="AE538" s="8"/>
      <c r="AF538" s="8"/>
      <c r="AG538" s="8"/>
      <c r="AH538" s="8"/>
    </row>
    <row r="539" spans="1:34" s="78" customFormat="1">
      <c r="A539" s="8"/>
      <c r="B539" s="8"/>
      <c r="C539" s="8"/>
      <c r="D539" s="8"/>
      <c r="E539" s="8"/>
      <c r="F539" s="8"/>
      <c r="G539" s="8"/>
      <c r="H539" s="8"/>
      <c r="AA539" s="8"/>
      <c r="AB539" s="8"/>
      <c r="AC539" s="8"/>
      <c r="AD539" s="8"/>
      <c r="AE539" s="8"/>
      <c r="AF539" s="8"/>
      <c r="AG539" s="8"/>
      <c r="AH539" s="8"/>
    </row>
    <row r="540" spans="1:34" s="78" customFormat="1">
      <c r="A540" s="8"/>
      <c r="B540" s="8"/>
      <c r="C540" s="8"/>
      <c r="D540" s="8"/>
      <c r="E540" s="8"/>
      <c r="F540" s="8"/>
      <c r="G540" s="8"/>
      <c r="H540" s="8"/>
      <c r="AA540" s="8"/>
      <c r="AB540" s="8"/>
      <c r="AC540" s="8"/>
      <c r="AD540" s="8"/>
      <c r="AE540" s="8"/>
      <c r="AF540" s="8"/>
      <c r="AG540" s="8"/>
      <c r="AH540" s="8"/>
    </row>
    <row r="541" spans="1:34" s="78" customFormat="1">
      <c r="A541" s="8"/>
      <c r="B541" s="8"/>
      <c r="C541" s="8"/>
      <c r="D541" s="8"/>
      <c r="E541" s="8"/>
      <c r="F541" s="8"/>
      <c r="G541" s="8"/>
      <c r="H541" s="8"/>
      <c r="AA541" s="8"/>
      <c r="AB541" s="8"/>
      <c r="AC541" s="8"/>
      <c r="AD541" s="8"/>
      <c r="AE541" s="8"/>
      <c r="AF541" s="8"/>
      <c r="AG541" s="8"/>
      <c r="AH541" s="8"/>
    </row>
    <row r="542" spans="1:34" s="78" customFormat="1">
      <c r="A542" s="8"/>
      <c r="B542" s="8"/>
      <c r="C542" s="8"/>
      <c r="D542" s="8"/>
      <c r="E542" s="8"/>
      <c r="F542" s="8"/>
      <c r="G542" s="8"/>
      <c r="H542" s="8"/>
      <c r="AA542" s="8"/>
      <c r="AB542" s="8"/>
      <c r="AC542" s="8"/>
      <c r="AD542" s="8"/>
      <c r="AE542" s="8"/>
      <c r="AF542" s="8"/>
      <c r="AG542" s="8"/>
      <c r="AH542" s="8"/>
    </row>
    <row r="543" spans="1:34" s="78" customFormat="1">
      <c r="A543" s="8"/>
      <c r="B543" s="8"/>
      <c r="C543" s="8"/>
      <c r="D543" s="8"/>
      <c r="E543" s="8"/>
      <c r="F543" s="8"/>
      <c r="G543" s="8"/>
      <c r="H543" s="8"/>
      <c r="AA543" s="8"/>
      <c r="AB543" s="8"/>
      <c r="AC543" s="8"/>
      <c r="AD543" s="8"/>
      <c r="AE543" s="8"/>
      <c r="AF543" s="8"/>
      <c r="AG543" s="8"/>
      <c r="AH543" s="8"/>
    </row>
    <row r="544" spans="1:34" s="78" customFormat="1">
      <c r="A544" s="8"/>
      <c r="B544" s="8"/>
      <c r="C544" s="8"/>
      <c r="D544" s="8"/>
      <c r="E544" s="8"/>
      <c r="F544" s="8"/>
      <c r="G544" s="8"/>
      <c r="H544" s="8"/>
      <c r="AA544" s="8"/>
      <c r="AB544" s="8"/>
      <c r="AC544" s="8"/>
      <c r="AD544" s="8"/>
      <c r="AE544" s="8"/>
      <c r="AF544" s="8"/>
      <c r="AG544" s="8"/>
      <c r="AH544" s="8"/>
    </row>
    <row r="545" spans="1:34" s="78" customFormat="1">
      <c r="A545" s="8"/>
      <c r="B545" s="8"/>
      <c r="C545" s="8"/>
      <c r="D545" s="8"/>
      <c r="E545" s="8"/>
      <c r="F545" s="8"/>
      <c r="G545" s="8"/>
      <c r="H545" s="8"/>
      <c r="AA545" s="8"/>
      <c r="AB545" s="8"/>
      <c r="AC545" s="8"/>
      <c r="AD545" s="8"/>
      <c r="AE545" s="8"/>
      <c r="AF545" s="8"/>
      <c r="AG545" s="8"/>
      <c r="AH545" s="8"/>
    </row>
    <row r="546" spans="1:34" s="78" customFormat="1">
      <c r="A546" s="8"/>
      <c r="B546" s="8"/>
      <c r="C546" s="8"/>
      <c r="D546" s="8"/>
      <c r="E546" s="8"/>
      <c r="F546" s="8"/>
      <c r="G546" s="8"/>
      <c r="H546" s="8"/>
      <c r="AA546" s="8"/>
      <c r="AB546" s="8"/>
      <c r="AC546" s="8"/>
      <c r="AD546" s="8"/>
      <c r="AE546" s="8"/>
      <c r="AF546" s="8"/>
      <c r="AG546" s="8"/>
      <c r="AH546" s="8"/>
    </row>
    <row r="547" spans="1:34" s="78" customFormat="1">
      <c r="A547" s="8"/>
      <c r="B547" s="8"/>
      <c r="C547" s="8"/>
      <c r="D547" s="8"/>
      <c r="E547" s="8"/>
      <c r="F547" s="8"/>
      <c r="G547" s="8"/>
      <c r="H547" s="8"/>
      <c r="AA547" s="8"/>
      <c r="AB547" s="8"/>
      <c r="AC547" s="8"/>
      <c r="AD547" s="8"/>
      <c r="AE547" s="8"/>
      <c r="AF547" s="8"/>
      <c r="AG547" s="8"/>
      <c r="AH547" s="8"/>
    </row>
    <row r="548" spans="1:34" s="78" customFormat="1">
      <c r="A548" s="8"/>
      <c r="B548" s="8"/>
      <c r="C548" s="8"/>
      <c r="D548" s="8"/>
      <c r="E548" s="8"/>
      <c r="F548" s="8"/>
      <c r="G548" s="8"/>
      <c r="H548" s="8"/>
      <c r="AA548" s="8"/>
      <c r="AB548" s="8"/>
      <c r="AC548" s="8"/>
      <c r="AD548" s="8"/>
      <c r="AE548" s="8"/>
      <c r="AF548" s="8"/>
      <c r="AG548" s="8"/>
      <c r="AH548" s="8"/>
    </row>
    <row r="549" spans="1:34" s="78" customFormat="1">
      <c r="A549" s="8"/>
      <c r="B549" s="8"/>
      <c r="C549" s="8"/>
      <c r="D549" s="8"/>
      <c r="E549" s="8"/>
      <c r="F549" s="8"/>
      <c r="G549" s="8"/>
      <c r="H549" s="8"/>
      <c r="AA549" s="8"/>
      <c r="AB549" s="8"/>
      <c r="AC549" s="8"/>
      <c r="AD549" s="8"/>
      <c r="AE549" s="8"/>
      <c r="AF549" s="8"/>
      <c r="AG549" s="8"/>
      <c r="AH549" s="8"/>
    </row>
    <row r="550" spans="1:34" s="78" customFormat="1">
      <c r="A550" s="8"/>
      <c r="B550" s="8"/>
      <c r="C550" s="8"/>
      <c r="D550" s="8"/>
      <c r="E550" s="8"/>
      <c r="F550" s="8"/>
      <c r="G550" s="8"/>
      <c r="H550" s="8"/>
      <c r="AA550" s="8"/>
      <c r="AB550" s="8"/>
      <c r="AC550" s="8"/>
      <c r="AD550" s="8"/>
      <c r="AE550" s="8"/>
      <c r="AF550" s="8"/>
      <c r="AG550" s="8"/>
      <c r="AH550" s="8"/>
    </row>
    <row r="551" spans="1:34" s="78" customFormat="1">
      <c r="A551" s="8"/>
      <c r="B551" s="8"/>
      <c r="C551" s="8"/>
      <c r="D551" s="8"/>
      <c r="E551" s="8"/>
      <c r="F551" s="8"/>
      <c r="G551" s="8"/>
      <c r="H551" s="8"/>
      <c r="AA551" s="8"/>
      <c r="AB551" s="8"/>
      <c r="AC551" s="8"/>
      <c r="AD551" s="8"/>
      <c r="AE551" s="8"/>
      <c r="AF551" s="8"/>
      <c r="AG551" s="8"/>
      <c r="AH551" s="8"/>
    </row>
    <row r="552" spans="1:34" s="78" customFormat="1">
      <c r="A552" s="8"/>
      <c r="B552" s="8"/>
      <c r="C552" s="8"/>
      <c r="D552" s="8"/>
      <c r="E552" s="8"/>
      <c r="F552" s="8"/>
      <c r="G552" s="8"/>
      <c r="H552" s="8"/>
      <c r="AA552" s="8"/>
      <c r="AB552" s="8"/>
      <c r="AC552" s="8"/>
      <c r="AD552" s="8"/>
      <c r="AE552" s="8"/>
      <c r="AF552" s="8"/>
      <c r="AG552" s="8"/>
      <c r="AH552" s="8"/>
    </row>
    <row r="553" spans="1:34" s="78" customFormat="1">
      <c r="A553" s="8"/>
      <c r="B553" s="8"/>
      <c r="C553" s="8"/>
      <c r="D553" s="8"/>
      <c r="E553" s="8"/>
      <c r="F553" s="8"/>
      <c r="G553" s="8"/>
      <c r="H553" s="8"/>
      <c r="AA553" s="8"/>
      <c r="AB553" s="8"/>
      <c r="AC553" s="8"/>
      <c r="AD553" s="8"/>
      <c r="AE553" s="8"/>
      <c r="AF553" s="8"/>
      <c r="AG553" s="8"/>
      <c r="AH553" s="8"/>
    </row>
    <row r="554" spans="1:34" s="78" customFormat="1">
      <c r="A554" s="8"/>
      <c r="B554" s="8"/>
      <c r="C554" s="8"/>
      <c r="D554" s="8"/>
      <c r="E554" s="8"/>
      <c r="F554" s="8"/>
      <c r="G554" s="8"/>
      <c r="H554" s="8"/>
      <c r="AA554" s="8"/>
      <c r="AB554" s="8"/>
      <c r="AC554" s="8"/>
      <c r="AD554" s="8"/>
      <c r="AE554" s="8"/>
      <c r="AF554" s="8"/>
      <c r="AG554" s="8"/>
      <c r="AH554" s="8"/>
    </row>
    <row r="555" spans="1:34" s="78" customFormat="1">
      <c r="A555" s="8"/>
      <c r="B555" s="8"/>
      <c r="C555" s="8"/>
      <c r="D555" s="8"/>
      <c r="E555" s="8"/>
      <c r="F555" s="8"/>
      <c r="G555" s="8"/>
      <c r="H555" s="8"/>
      <c r="AA555" s="8"/>
      <c r="AB555" s="8"/>
      <c r="AC555" s="8"/>
      <c r="AD555" s="8"/>
      <c r="AE555" s="8"/>
      <c r="AF555" s="8"/>
      <c r="AG555" s="8"/>
      <c r="AH555" s="8"/>
    </row>
    <row r="556" spans="1:34" s="78" customFormat="1">
      <c r="A556" s="8"/>
      <c r="B556" s="8"/>
      <c r="C556" s="8"/>
      <c r="D556" s="8"/>
      <c r="E556" s="8"/>
      <c r="F556" s="8"/>
      <c r="G556" s="8"/>
      <c r="H556" s="8"/>
      <c r="AA556" s="8"/>
      <c r="AB556" s="8"/>
      <c r="AC556" s="8"/>
      <c r="AD556" s="8"/>
      <c r="AE556" s="8"/>
      <c r="AF556" s="8"/>
      <c r="AG556" s="8"/>
      <c r="AH556" s="8"/>
    </row>
    <row r="557" spans="1:34" s="78" customFormat="1">
      <c r="A557" s="8"/>
      <c r="B557" s="8"/>
      <c r="C557" s="8"/>
      <c r="D557" s="8"/>
      <c r="E557" s="8"/>
      <c r="F557" s="8"/>
      <c r="G557" s="8"/>
      <c r="H557" s="8"/>
      <c r="AA557" s="8"/>
      <c r="AB557" s="8"/>
      <c r="AC557" s="8"/>
      <c r="AD557" s="8"/>
      <c r="AE557" s="8"/>
      <c r="AF557" s="8"/>
      <c r="AG557" s="8"/>
      <c r="AH557" s="8"/>
    </row>
    <row r="558" spans="1:34" s="78" customFormat="1">
      <c r="A558" s="8"/>
      <c r="B558" s="8"/>
      <c r="C558" s="8"/>
      <c r="D558" s="8"/>
      <c r="E558" s="8"/>
      <c r="F558" s="8"/>
      <c r="G558" s="8"/>
      <c r="H558" s="8"/>
      <c r="AA558" s="8"/>
      <c r="AB558" s="8"/>
      <c r="AC558" s="8"/>
      <c r="AD558" s="8"/>
      <c r="AE558" s="8"/>
      <c r="AF558" s="8"/>
      <c r="AG558" s="8"/>
      <c r="AH558" s="8"/>
    </row>
    <row r="559" spans="1:34" s="78" customFormat="1">
      <c r="A559" s="8"/>
      <c r="B559" s="8"/>
      <c r="C559" s="8"/>
      <c r="D559" s="8"/>
      <c r="E559" s="8"/>
      <c r="F559" s="8"/>
      <c r="G559" s="8"/>
      <c r="H559" s="8"/>
      <c r="AA559" s="8"/>
      <c r="AB559" s="8"/>
      <c r="AC559" s="8"/>
      <c r="AD559" s="8"/>
      <c r="AE559" s="8"/>
      <c r="AF559" s="8"/>
      <c r="AG559" s="8"/>
      <c r="AH559" s="8"/>
    </row>
    <row r="560" spans="1:34" s="78" customFormat="1">
      <c r="A560" s="8"/>
      <c r="B560" s="8"/>
      <c r="C560" s="8"/>
      <c r="D560" s="8"/>
      <c r="E560" s="8"/>
      <c r="F560" s="8"/>
      <c r="G560" s="8"/>
      <c r="H560" s="8"/>
      <c r="AA560" s="8"/>
      <c r="AB560" s="8"/>
      <c r="AC560" s="8"/>
      <c r="AD560" s="8"/>
      <c r="AE560" s="8"/>
      <c r="AF560" s="8"/>
      <c r="AG560" s="8"/>
      <c r="AH560" s="8"/>
    </row>
    <row r="561" spans="1:34" s="78" customFormat="1">
      <c r="A561" s="8"/>
      <c r="B561" s="8"/>
      <c r="C561" s="8"/>
      <c r="D561" s="8"/>
      <c r="E561" s="8"/>
      <c r="F561" s="8"/>
      <c r="G561" s="8"/>
      <c r="H561" s="8"/>
      <c r="AA561" s="8"/>
      <c r="AB561" s="8"/>
      <c r="AC561" s="8"/>
      <c r="AD561" s="8"/>
      <c r="AE561" s="8"/>
      <c r="AF561" s="8"/>
      <c r="AG561" s="8"/>
      <c r="AH561" s="8"/>
    </row>
    <row r="562" spans="1:34" s="78" customFormat="1">
      <c r="A562" s="8"/>
      <c r="B562" s="8"/>
      <c r="C562" s="8"/>
      <c r="D562" s="8"/>
      <c r="E562" s="8"/>
      <c r="F562" s="8"/>
      <c r="G562" s="8"/>
      <c r="H562" s="8"/>
      <c r="AA562" s="8"/>
      <c r="AB562" s="8"/>
      <c r="AC562" s="8"/>
      <c r="AD562" s="8"/>
      <c r="AE562" s="8"/>
      <c r="AF562" s="8"/>
      <c r="AG562" s="8"/>
      <c r="AH562" s="8"/>
    </row>
    <row r="563" spans="1:34" s="78" customFormat="1">
      <c r="A563" s="8"/>
      <c r="B563" s="8"/>
      <c r="C563" s="8"/>
      <c r="D563" s="8"/>
      <c r="E563" s="8"/>
      <c r="F563" s="8"/>
      <c r="G563" s="8"/>
      <c r="H563" s="8"/>
      <c r="AA563" s="8"/>
      <c r="AB563" s="8"/>
      <c r="AC563" s="8"/>
      <c r="AD563" s="8"/>
      <c r="AE563" s="8"/>
      <c r="AF563" s="8"/>
      <c r="AG563" s="8"/>
      <c r="AH563" s="8"/>
    </row>
    <row r="564" spans="1:34" s="78" customFormat="1">
      <c r="A564" s="8"/>
      <c r="B564" s="8"/>
      <c r="C564" s="8"/>
      <c r="D564" s="8"/>
      <c r="E564" s="8"/>
      <c r="F564" s="8"/>
      <c r="G564" s="8"/>
      <c r="H564" s="8"/>
      <c r="AA564" s="8"/>
      <c r="AB564" s="8"/>
      <c r="AC564" s="8"/>
      <c r="AD564" s="8"/>
      <c r="AE564" s="8"/>
      <c r="AF564" s="8"/>
      <c r="AG564" s="8"/>
      <c r="AH564" s="8"/>
    </row>
    <row r="565" spans="1:34" s="78" customFormat="1">
      <c r="A565" s="8"/>
      <c r="B565" s="8"/>
      <c r="C565" s="8"/>
      <c r="D565" s="8"/>
      <c r="E565" s="8"/>
      <c r="F565" s="8"/>
      <c r="G565" s="8"/>
      <c r="H565" s="8"/>
      <c r="AA565" s="8"/>
      <c r="AB565" s="8"/>
      <c r="AC565" s="8"/>
      <c r="AD565" s="8"/>
      <c r="AE565" s="8"/>
      <c r="AF565" s="8"/>
      <c r="AG565" s="8"/>
      <c r="AH565" s="8"/>
    </row>
    <row r="566" spans="1:34" s="78" customFormat="1">
      <c r="A566" s="8"/>
      <c r="B566" s="8"/>
      <c r="C566" s="8"/>
      <c r="D566" s="8"/>
      <c r="E566" s="8"/>
      <c r="F566" s="8"/>
      <c r="G566" s="8"/>
      <c r="H566" s="8"/>
      <c r="AA566" s="8"/>
      <c r="AB566" s="8"/>
      <c r="AC566" s="8"/>
      <c r="AD566" s="8"/>
      <c r="AE566" s="8"/>
      <c r="AF566" s="8"/>
      <c r="AG566" s="8"/>
      <c r="AH566" s="8"/>
    </row>
    <row r="567" spans="1:34" s="78" customFormat="1">
      <c r="A567" s="8"/>
      <c r="B567" s="8"/>
      <c r="C567" s="8"/>
      <c r="D567" s="8"/>
      <c r="E567" s="8"/>
      <c r="F567" s="8"/>
      <c r="G567" s="8"/>
      <c r="H567" s="8"/>
      <c r="AA567" s="8"/>
      <c r="AB567" s="8"/>
      <c r="AC567" s="8"/>
      <c r="AD567" s="8"/>
      <c r="AE567" s="8"/>
      <c r="AF567" s="8"/>
      <c r="AG567" s="8"/>
      <c r="AH567" s="8"/>
    </row>
    <row r="568" spans="1:34" s="78" customFormat="1">
      <c r="A568" s="8"/>
      <c r="B568" s="8"/>
      <c r="C568" s="8"/>
      <c r="D568" s="8"/>
      <c r="E568" s="8"/>
      <c r="F568" s="8"/>
      <c r="G568" s="8"/>
      <c r="H568" s="8"/>
      <c r="AA568" s="8"/>
      <c r="AB568" s="8"/>
      <c r="AC568" s="8"/>
      <c r="AD568" s="8"/>
      <c r="AE568" s="8"/>
      <c r="AF568" s="8"/>
      <c r="AG568" s="8"/>
      <c r="AH568" s="8"/>
    </row>
    <row r="569" spans="1:34" s="78" customFormat="1">
      <c r="A569" s="8"/>
      <c r="B569" s="8"/>
      <c r="C569" s="8"/>
      <c r="D569" s="8"/>
      <c r="E569" s="8"/>
      <c r="F569" s="8"/>
      <c r="G569" s="8"/>
      <c r="H569" s="8"/>
      <c r="AA569" s="8"/>
      <c r="AB569" s="8"/>
      <c r="AC569" s="8"/>
      <c r="AD569" s="8"/>
      <c r="AE569" s="8"/>
      <c r="AF569" s="8"/>
      <c r="AG569" s="8"/>
      <c r="AH569" s="8"/>
    </row>
    <row r="570" spans="1:34" s="78" customFormat="1">
      <c r="A570" s="8"/>
      <c r="B570" s="8"/>
      <c r="C570" s="8"/>
      <c r="D570" s="8"/>
      <c r="E570" s="8"/>
      <c r="F570" s="8"/>
      <c r="G570" s="8"/>
      <c r="H570" s="8"/>
      <c r="AA570" s="8"/>
      <c r="AB570" s="8"/>
      <c r="AC570" s="8"/>
      <c r="AD570" s="8"/>
      <c r="AE570" s="8"/>
      <c r="AF570" s="8"/>
      <c r="AG570" s="8"/>
      <c r="AH570" s="8"/>
    </row>
    <row r="571" spans="1:34" s="78" customFormat="1">
      <c r="A571" s="8"/>
      <c r="B571" s="8"/>
      <c r="C571" s="8"/>
      <c r="D571" s="8"/>
      <c r="E571" s="8"/>
      <c r="F571" s="8"/>
      <c r="G571" s="8"/>
      <c r="H571" s="8"/>
      <c r="AA571" s="8"/>
      <c r="AB571" s="8"/>
      <c r="AC571" s="8"/>
      <c r="AD571" s="8"/>
      <c r="AE571" s="8"/>
      <c r="AF571" s="8"/>
      <c r="AG571" s="8"/>
      <c r="AH571" s="8"/>
    </row>
    <row r="572" spans="1:34" s="78" customFormat="1">
      <c r="A572" s="8"/>
      <c r="B572" s="8"/>
      <c r="C572" s="8"/>
      <c r="D572" s="8"/>
      <c r="E572" s="8"/>
      <c r="F572" s="8"/>
      <c r="G572" s="8"/>
      <c r="H572" s="8"/>
      <c r="AA572" s="8"/>
      <c r="AB572" s="8"/>
      <c r="AC572" s="8"/>
      <c r="AD572" s="8"/>
      <c r="AE572" s="8"/>
      <c r="AF572" s="8"/>
      <c r="AG572" s="8"/>
      <c r="AH572" s="8"/>
    </row>
    <row r="573" spans="1:34" s="78" customFormat="1">
      <c r="A573" s="8"/>
      <c r="B573" s="8"/>
      <c r="C573" s="8"/>
      <c r="D573" s="8"/>
      <c r="E573" s="8"/>
      <c r="F573" s="8"/>
      <c r="G573" s="8"/>
      <c r="H573" s="8"/>
      <c r="AA573" s="8"/>
      <c r="AB573" s="8"/>
      <c r="AC573" s="8"/>
      <c r="AD573" s="8"/>
      <c r="AE573" s="8"/>
      <c r="AF573" s="8"/>
      <c r="AG573" s="8"/>
      <c r="AH573" s="8"/>
    </row>
    <row r="574" spans="1:34" s="78" customFormat="1">
      <c r="A574" s="8"/>
      <c r="B574" s="8"/>
      <c r="C574" s="8"/>
      <c r="D574" s="8"/>
      <c r="E574" s="8"/>
      <c r="F574" s="8"/>
      <c r="G574" s="8"/>
      <c r="H574" s="8"/>
      <c r="AA574" s="8"/>
      <c r="AB574" s="8"/>
      <c r="AC574" s="8"/>
      <c r="AD574" s="8"/>
      <c r="AE574" s="8"/>
      <c r="AF574" s="8"/>
      <c r="AG574" s="8"/>
      <c r="AH574" s="8"/>
    </row>
    <row r="575" spans="1:34" s="78" customFormat="1">
      <c r="A575" s="8"/>
      <c r="B575" s="8"/>
      <c r="C575" s="8"/>
      <c r="D575" s="8"/>
      <c r="E575" s="8"/>
      <c r="F575" s="8"/>
      <c r="G575" s="8"/>
      <c r="H575" s="8"/>
      <c r="AA575" s="8"/>
      <c r="AB575" s="8"/>
      <c r="AC575" s="8"/>
      <c r="AD575" s="8"/>
      <c r="AE575" s="8"/>
      <c r="AF575" s="8"/>
      <c r="AG575" s="8"/>
      <c r="AH575" s="8"/>
    </row>
    <row r="576" spans="1:34" s="78" customFormat="1">
      <c r="A576" s="8"/>
      <c r="B576" s="8"/>
      <c r="C576" s="8"/>
      <c r="D576" s="8"/>
      <c r="E576" s="8"/>
      <c r="F576" s="8"/>
      <c r="G576" s="8"/>
      <c r="H576" s="8"/>
      <c r="AA576" s="8"/>
      <c r="AB576" s="8"/>
      <c r="AC576" s="8"/>
      <c r="AD576" s="8"/>
      <c r="AE576" s="8"/>
      <c r="AF576" s="8"/>
      <c r="AG576" s="8"/>
      <c r="AH576" s="8"/>
    </row>
    <row r="577" spans="1:34" s="78" customFormat="1">
      <c r="A577" s="8"/>
      <c r="B577" s="8"/>
      <c r="C577" s="8"/>
      <c r="D577" s="8"/>
      <c r="E577" s="8"/>
      <c r="F577" s="8"/>
      <c r="G577" s="8"/>
      <c r="H577" s="8"/>
      <c r="AA577" s="8"/>
      <c r="AB577" s="8"/>
      <c r="AC577" s="8"/>
      <c r="AD577" s="8"/>
      <c r="AE577" s="8"/>
      <c r="AF577" s="8"/>
      <c r="AG577" s="8"/>
      <c r="AH577" s="8"/>
    </row>
    <row r="578" spans="1:34" s="78" customFormat="1">
      <c r="A578" s="8"/>
      <c r="B578" s="8"/>
      <c r="C578" s="8"/>
      <c r="D578" s="8"/>
      <c r="E578" s="8"/>
      <c r="F578" s="8"/>
      <c r="G578" s="8"/>
      <c r="H578" s="8"/>
      <c r="AA578" s="8"/>
      <c r="AB578" s="8"/>
      <c r="AC578" s="8"/>
      <c r="AD578" s="8"/>
      <c r="AE578" s="8"/>
      <c r="AF578" s="8"/>
      <c r="AG578" s="8"/>
      <c r="AH578" s="8"/>
    </row>
    <row r="579" spans="1:34" s="78" customFormat="1">
      <c r="A579" s="8"/>
      <c r="B579" s="8"/>
      <c r="C579" s="8"/>
      <c r="D579" s="8"/>
      <c r="E579" s="8"/>
      <c r="F579" s="8"/>
      <c r="G579" s="8"/>
      <c r="H579" s="8"/>
      <c r="AA579" s="8"/>
      <c r="AB579" s="8"/>
      <c r="AC579" s="8"/>
      <c r="AD579" s="8"/>
      <c r="AE579" s="8"/>
      <c r="AF579" s="8"/>
      <c r="AG579" s="8"/>
      <c r="AH579" s="8"/>
    </row>
    <row r="580" spans="1:34" s="78" customFormat="1">
      <c r="A580" s="8"/>
      <c r="B580" s="8"/>
      <c r="C580" s="8"/>
      <c r="D580" s="8"/>
      <c r="E580" s="8"/>
      <c r="F580" s="8"/>
      <c r="G580" s="8"/>
      <c r="H580" s="8"/>
      <c r="AA580" s="8"/>
      <c r="AB580" s="8"/>
      <c r="AC580" s="8"/>
      <c r="AD580" s="8"/>
      <c r="AE580" s="8"/>
      <c r="AF580" s="8"/>
      <c r="AG580" s="8"/>
      <c r="AH580" s="8"/>
    </row>
    <row r="581" spans="1:34" s="78" customFormat="1">
      <c r="A581" s="8"/>
      <c r="B581" s="8"/>
      <c r="C581" s="8"/>
      <c r="D581" s="8"/>
      <c r="E581" s="8"/>
      <c r="F581" s="8"/>
      <c r="G581" s="8"/>
      <c r="H581" s="8"/>
      <c r="AA581" s="8"/>
      <c r="AB581" s="8"/>
      <c r="AC581" s="8"/>
      <c r="AD581" s="8"/>
      <c r="AE581" s="8"/>
      <c r="AF581" s="8"/>
      <c r="AG581" s="8"/>
      <c r="AH581" s="8"/>
    </row>
    <row r="582" spans="1:34" s="78" customFormat="1">
      <c r="A582" s="8"/>
      <c r="B582" s="8"/>
      <c r="C582" s="8"/>
      <c r="D582" s="8"/>
      <c r="E582" s="8"/>
      <c r="F582" s="8"/>
      <c r="G582" s="8"/>
      <c r="H582" s="8"/>
      <c r="AA582" s="8"/>
      <c r="AB582" s="8"/>
      <c r="AC582" s="8"/>
      <c r="AD582" s="8"/>
      <c r="AE582" s="8"/>
      <c r="AF582" s="8"/>
      <c r="AG582" s="8"/>
      <c r="AH582" s="8"/>
    </row>
    <row r="583" spans="1:34" s="78" customFormat="1">
      <c r="A583" s="8"/>
      <c r="B583" s="8"/>
      <c r="C583" s="8"/>
      <c r="D583" s="8"/>
      <c r="E583" s="8"/>
      <c r="F583" s="8"/>
      <c r="G583" s="8"/>
      <c r="H583" s="8"/>
      <c r="AA583" s="8"/>
      <c r="AB583" s="8"/>
      <c r="AC583" s="8"/>
      <c r="AD583" s="8"/>
      <c r="AE583" s="8"/>
      <c r="AF583" s="8"/>
      <c r="AG583" s="8"/>
      <c r="AH583" s="8"/>
    </row>
    <row r="584" spans="1:34" s="78" customFormat="1">
      <c r="A584" s="8"/>
      <c r="B584" s="8"/>
      <c r="C584" s="8"/>
      <c r="D584" s="8"/>
      <c r="E584" s="8"/>
      <c r="F584" s="8"/>
      <c r="G584" s="8"/>
      <c r="H584" s="8"/>
      <c r="AA584" s="8"/>
      <c r="AB584" s="8"/>
      <c r="AC584" s="8"/>
      <c r="AD584" s="8"/>
      <c r="AE584" s="8"/>
      <c r="AF584" s="8"/>
      <c r="AG584" s="8"/>
      <c r="AH584" s="8"/>
    </row>
    <row r="585" spans="1:34" s="78" customFormat="1">
      <c r="A585" s="8"/>
      <c r="B585" s="8"/>
      <c r="C585" s="8"/>
      <c r="D585" s="8"/>
      <c r="E585" s="8"/>
      <c r="F585" s="8"/>
      <c r="G585" s="8"/>
      <c r="H585" s="8"/>
      <c r="AA585" s="8"/>
      <c r="AB585" s="8"/>
      <c r="AC585" s="8"/>
      <c r="AD585" s="8"/>
      <c r="AE585" s="8"/>
      <c r="AF585" s="8"/>
      <c r="AG585" s="8"/>
      <c r="AH585" s="8"/>
    </row>
    <row r="586" spans="1:34" s="78" customFormat="1">
      <c r="A586" s="8"/>
      <c r="B586" s="8"/>
      <c r="C586" s="8"/>
      <c r="D586" s="8"/>
      <c r="E586" s="8"/>
      <c r="F586" s="8"/>
      <c r="G586" s="8"/>
      <c r="H586" s="8"/>
      <c r="AA586" s="8"/>
      <c r="AB586" s="8"/>
      <c r="AC586" s="8"/>
      <c r="AD586" s="8"/>
      <c r="AE586" s="8"/>
      <c r="AF586" s="8"/>
      <c r="AG586" s="8"/>
      <c r="AH586" s="8"/>
    </row>
    <row r="587" spans="1:34" s="78" customFormat="1">
      <c r="A587" s="8"/>
      <c r="B587" s="8"/>
      <c r="C587" s="8"/>
      <c r="D587" s="8"/>
      <c r="E587" s="8"/>
      <c r="F587" s="8"/>
      <c r="G587" s="8"/>
      <c r="H587" s="8"/>
      <c r="AA587" s="8"/>
      <c r="AB587" s="8"/>
      <c r="AC587" s="8"/>
      <c r="AD587" s="8"/>
      <c r="AE587" s="8"/>
      <c r="AF587" s="8"/>
      <c r="AG587" s="8"/>
      <c r="AH587" s="8"/>
    </row>
    <row r="588" spans="1:34" s="78" customFormat="1">
      <c r="A588" s="8"/>
      <c r="B588" s="8"/>
      <c r="C588" s="8"/>
      <c r="D588" s="8"/>
      <c r="E588" s="8"/>
      <c r="F588" s="8"/>
      <c r="G588" s="8"/>
      <c r="H588" s="8"/>
      <c r="AA588" s="8"/>
      <c r="AB588" s="8"/>
      <c r="AC588" s="8"/>
      <c r="AD588" s="8"/>
      <c r="AE588" s="8"/>
      <c r="AF588" s="8"/>
      <c r="AG588" s="8"/>
      <c r="AH588" s="8"/>
    </row>
    <row r="589" spans="1:34" s="78" customFormat="1">
      <c r="A589" s="8"/>
      <c r="B589" s="8"/>
      <c r="C589" s="8"/>
      <c r="D589" s="8"/>
      <c r="E589" s="8"/>
      <c r="F589" s="8"/>
      <c r="G589" s="8"/>
      <c r="H589" s="8"/>
      <c r="AA589" s="8"/>
      <c r="AB589" s="8"/>
      <c r="AC589" s="8"/>
      <c r="AD589" s="8"/>
      <c r="AE589" s="8"/>
      <c r="AF589" s="8"/>
      <c r="AG589" s="8"/>
      <c r="AH589" s="8"/>
    </row>
    <row r="590" spans="1:34" s="78" customFormat="1">
      <c r="A590" s="8"/>
      <c r="B590" s="8"/>
      <c r="C590" s="8"/>
      <c r="D590" s="8"/>
      <c r="E590" s="8"/>
      <c r="F590" s="8"/>
      <c r="G590" s="8"/>
      <c r="H590" s="8"/>
      <c r="AA590" s="8"/>
      <c r="AB590" s="8"/>
      <c r="AC590" s="8"/>
      <c r="AD590" s="8"/>
      <c r="AE590" s="8"/>
      <c r="AF590" s="8"/>
      <c r="AG590" s="8"/>
      <c r="AH590" s="8"/>
    </row>
    <row r="591" spans="1:34" s="78" customFormat="1">
      <c r="A591" s="8"/>
      <c r="B591" s="8"/>
      <c r="C591" s="8"/>
      <c r="D591" s="8"/>
      <c r="E591" s="8"/>
      <c r="F591" s="8"/>
      <c r="G591" s="8"/>
      <c r="H591" s="8"/>
      <c r="AA591" s="8"/>
      <c r="AB591" s="8"/>
      <c r="AC591" s="8"/>
      <c r="AD591" s="8"/>
      <c r="AE591" s="8"/>
      <c r="AF591" s="8"/>
      <c r="AG591" s="8"/>
      <c r="AH591" s="8"/>
    </row>
    <row r="592" spans="1:34" s="78" customFormat="1">
      <c r="A592" s="8"/>
      <c r="B592" s="8"/>
      <c r="C592" s="8"/>
      <c r="D592" s="8"/>
      <c r="E592" s="8"/>
      <c r="F592" s="8"/>
      <c r="G592" s="8"/>
      <c r="H592" s="8"/>
      <c r="AA592" s="8"/>
      <c r="AB592" s="8"/>
      <c r="AC592" s="8"/>
      <c r="AD592" s="8"/>
      <c r="AE592" s="8"/>
      <c r="AF592" s="8"/>
      <c r="AG592" s="8"/>
      <c r="AH592" s="8"/>
    </row>
    <row r="593" spans="1:34" s="78" customFormat="1">
      <c r="A593" s="8"/>
      <c r="B593" s="8"/>
      <c r="C593" s="8"/>
      <c r="D593" s="8"/>
      <c r="E593" s="8"/>
      <c r="F593" s="8"/>
      <c r="G593" s="8"/>
      <c r="H593" s="8"/>
      <c r="AA593" s="8"/>
      <c r="AB593" s="8"/>
      <c r="AC593" s="8"/>
      <c r="AD593" s="8"/>
      <c r="AE593" s="8"/>
      <c r="AF593" s="8"/>
      <c r="AG593" s="8"/>
      <c r="AH593" s="8"/>
    </row>
    <row r="594" spans="1:34" s="78" customFormat="1">
      <c r="A594" s="8"/>
      <c r="B594" s="8"/>
      <c r="C594" s="8"/>
      <c r="D594" s="8"/>
      <c r="E594" s="8"/>
      <c r="F594" s="8"/>
      <c r="G594" s="8"/>
      <c r="H594" s="8"/>
      <c r="AA594" s="8"/>
      <c r="AB594" s="8"/>
      <c r="AC594" s="8"/>
      <c r="AD594" s="8"/>
      <c r="AE594" s="8"/>
      <c r="AF594" s="8"/>
      <c r="AG594" s="8"/>
      <c r="AH594" s="8"/>
    </row>
    <row r="595" spans="1:34" s="78" customFormat="1">
      <c r="A595" s="8"/>
      <c r="B595" s="8"/>
      <c r="C595" s="8"/>
      <c r="D595" s="8"/>
      <c r="E595" s="8"/>
      <c r="F595" s="8"/>
      <c r="G595" s="8"/>
      <c r="H595" s="8"/>
      <c r="AA595" s="8"/>
      <c r="AB595" s="8"/>
      <c r="AC595" s="8"/>
      <c r="AD595" s="8"/>
      <c r="AE595" s="8"/>
      <c r="AF595" s="8"/>
      <c r="AG595" s="8"/>
      <c r="AH595" s="8"/>
    </row>
    <row r="596" spans="1:34" s="78" customFormat="1">
      <c r="A596" s="8"/>
      <c r="B596" s="8"/>
      <c r="C596" s="8"/>
      <c r="D596" s="8"/>
      <c r="E596" s="8"/>
      <c r="F596" s="8"/>
      <c r="G596" s="8"/>
      <c r="H596" s="8"/>
      <c r="AA596" s="8"/>
      <c r="AB596" s="8"/>
      <c r="AC596" s="8"/>
      <c r="AD596" s="8"/>
      <c r="AE596" s="8"/>
      <c r="AF596" s="8"/>
      <c r="AG596" s="8"/>
      <c r="AH596" s="8"/>
    </row>
    <row r="597" spans="1:34" s="78" customFormat="1">
      <c r="A597" s="8"/>
      <c r="B597" s="8"/>
      <c r="C597" s="8"/>
      <c r="D597" s="8"/>
      <c r="E597" s="8"/>
      <c r="F597" s="8"/>
      <c r="G597" s="8"/>
      <c r="H597" s="8"/>
      <c r="AA597" s="8"/>
      <c r="AB597" s="8"/>
      <c r="AC597" s="8"/>
      <c r="AD597" s="8"/>
      <c r="AE597" s="8"/>
      <c r="AF597" s="8"/>
      <c r="AG597" s="8"/>
      <c r="AH597" s="8"/>
    </row>
    <row r="598" spans="1:34" s="78" customFormat="1">
      <c r="A598" s="8"/>
      <c r="B598" s="8"/>
      <c r="C598" s="8"/>
      <c r="D598" s="8"/>
      <c r="E598" s="8"/>
      <c r="F598" s="8"/>
      <c r="G598" s="8"/>
      <c r="H598" s="8"/>
      <c r="AA598" s="8"/>
      <c r="AB598" s="8"/>
      <c r="AC598" s="8"/>
      <c r="AD598" s="8"/>
      <c r="AE598" s="8"/>
      <c r="AF598" s="8"/>
      <c r="AG598" s="8"/>
      <c r="AH598" s="8"/>
    </row>
    <row r="599" spans="1:34" s="78" customFormat="1">
      <c r="A599" s="8"/>
      <c r="B599" s="8"/>
      <c r="C599" s="8"/>
      <c r="D599" s="8"/>
      <c r="E599" s="8"/>
      <c r="F599" s="8"/>
      <c r="G599" s="8"/>
      <c r="H599" s="8"/>
      <c r="AA599" s="8"/>
      <c r="AB599" s="8"/>
      <c r="AC599" s="8"/>
      <c r="AD599" s="8"/>
      <c r="AE599" s="8"/>
      <c r="AF599" s="8"/>
      <c r="AG599" s="8"/>
      <c r="AH599" s="8"/>
    </row>
    <row r="600" spans="1:34" s="78" customFormat="1">
      <c r="A600" s="8"/>
      <c r="B600" s="8"/>
      <c r="C600" s="8"/>
      <c r="D600" s="8"/>
      <c r="E600" s="8"/>
      <c r="F600" s="8"/>
      <c r="G600" s="8"/>
      <c r="H600" s="8"/>
      <c r="AA600" s="8"/>
      <c r="AB600" s="8"/>
      <c r="AC600" s="8"/>
      <c r="AD600" s="8"/>
      <c r="AE600" s="8"/>
      <c r="AF600" s="8"/>
      <c r="AG600" s="8"/>
      <c r="AH600" s="8"/>
    </row>
    <row r="601" spans="1:34" s="78" customFormat="1">
      <c r="A601" s="8"/>
      <c r="B601" s="8"/>
      <c r="C601" s="8"/>
      <c r="D601" s="8"/>
      <c r="E601" s="8"/>
      <c r="F601" s="8"/>
      <c r="G601" s="8"/>
      <c r="H601" s="8"/>
      <c r="AA601" s="8"/>
      <c r="AB601" s="8"/>
      <c r="AC601" s="8"/>
      <c r="AD601" s="8"/>
      <c r="AE601" s="8"/>
      <c r="AF601" s="8"/>
      <c r="AG601" s="8"/>
      <c r="AH601" s="8"/>
    </row>
    <row r="602" spans="1:34" s="78" customFormat="1">
      <c r="A602" s="8"/>
      <c r="B602" s="8"/>
      <c r="C602" s="8"/>
      <c r="D602" s="8"/>
      <c r="E602" s="8"/>
      <c r="F602" s="8"/>
      <c r="G602" s="8"/>
      <c r="H602" s="8"/>
      <c r="AA602" s="8"/>
      <c r="AB602" s="8"/>
      <c r="AC602" s="8"/>
      <c r="AD602" s="8"/>
      <c r="AE602" s="8"/>
      <c r="AF602" s="8"/>
      <c r="AG602" s="8"/>
      <c r="AH602" s="8"/>
    </row>
    <row r="603" spans="1:34" s="78" customFormat="1">
      <c r="A603" s="8"/>
      <c r="B603" s="8"/>
      <c r="C603" s="8"/>
      <c r="D603" s="8"/>
      <c r="E603" s="8"/>
      <c r="F603" s="8"/>
      <c r="G603" s="8"/>
      <c r="H603" s="8"/>
      <c r="AA603" s="8"/>
      <c r="AB603" s="8"/>
      <c r="AC603" s="8"/>
      <c r="AD603" s="8"/>
      <c r="AE603" s="8"/>
      <c r="AF603" s="8"/>
      <c r="AG603" s="8"/>
      <c r="AH603" s="8"/>
    </row>
    <row r="604" spans="1:34" s="78" customFormat="1">
      <c r="A604" s="8"/>
      <c r="B604" s="8"/>
      <c r="C604" s="8"/>
      <c r="D604" s="8"/>
      <c r="E604" s="8"/>
      <c r="F604" s="8"/>
      <c r="G604" s="8"/>
      <c r="H604" s="8"/>
      <c r="AA604" s="8"/>
      <c r="AB604" s="8"/>
      <c r="AC604" s="8"/>
      <c r="AD604" s="8"/>
      <c r="AE604" s="8"/>
      <c r="AF604" s="8"/>
      <c r="AG604" s="8"/>
      <c r="AH604" s="8"/>
    </row>
    <row r="605" spans="1:34" s="78" customFormat="1">
      <c r="A605" s="8"/>
      <c r="B605" s="8"/>
      <c r="C605" s="8"/>
      <c r="D605" s="8"/>
      <c r="E605" s="8"/>
      <c r="F605" s="8"/>
      <c r="G605" s="8"/>
      <c r="H605" s="8"/>
      <c r="AA605" s="8"/>
      <c r="AB605" s="8"/>
      <c r="AC605" s="8"/>
      <c r="AD605" s="8"/>
      <c r="AE605" s="8"/>
      <c r="AF605" s="8"/>
      <c r="AG605" s="8"/>
      <c r="AH605" s="8"/>
    </row>
    <row r="606" spans="1:34" s="78" customFormat="1">
      <c r="A606" s="8"/>
      <c r="B606" s="8"/>
      <c r="C606" s="8"/>
      <c r="D606" s="8"/>
      <c r="E606" s="8"/>
      <c r="F606" s="8"/>
      <c r="G606" s="8"/>
      <c r="H606" s="8"/>
      <c r="AA606" s="8"/>
      <c r="AB606" s="8"/>
      <c r="AC606" s="8"/>
      <c r="AD606" s="8"/>
      <c r="AE606" s="8"/>
      <c r="AF606" s="8"/>
      <c r="AG606" s="8"/>
      <c r="AH606" s="8"/>
    </row>
    <row r="607" spans="1:34" s="78" customFormat="1">
      <c r="A607" s="8"/>
      <c r="B607" s="8"/>
      <c r="C607" s="8"/>
      <c r="D607" s="8"/>
      <c r="E607" s="8"/>
      <c r="F607" s="8"/>
      <c r="G607" s="8"/>
      <c r="H607" s="8"/>
      <c r="AA607" s="8"/>
      <c r="AB607" s="8"/>
      <c r="AC607" s="8"/>
      <c r="AD607" s="8"/>
      <c r="AE607" s="8"/>
      <c r="AF607" s="8"/>
      <c r="AG607" s="8"/>
      <c r="AH607" s="8"/>
    </row>
    <row r="608" spans="1:34" s="78" customFormat="1">
      <c r="A608" s="8"/>
      <c r="B608" s="8"/>
      <c r="C608" s="8"/>
      <c r="D608" s="8"/>
      <c r="E608" s="8"/>
      <c r="F608" s="8"/>
      <c r="G608" s="8"/>
      <c r="H608" s="8"/>
      <c r="AA608" s="8"/>
      <c r="AB608" s="8"/>
      <c r="AC608" s="8"/>
      <c r="AD608" s="8"/>
      <c r="AE608" s="8"/>
      <c r="AF608" s="8"/>
      <c r="AG608" s="8"/>
      <c r="AH608" s="8"/>
    </row>
    <row r="609" spans="1:34" s="78" customFormat="1">
      <c r="A609" s="8"/>
      <c r="B609" s="8"/>
      <c r="C609" s="8"/>
      <c r="D609" s="8"/>
      <c r="E609" s="8"/>
      <c r="F609" s="8"/>
      <c r="G609" s="8"/>
      <c r="H609" s="8"/>
      <c r="AA609" s="8"/>
      <c r="AB609" s="8"/>
      <c r="AC609" s="8"/>
      <c r="AD609" s="8"/>
      <c r="AE609" s="8"/>
      <c r="AF609" s="8"/>
      <c r="AG609" s="8"/>
      <c r="AH609" s="8"/>
    </row>
    <row r="610" spans="1:34" s="78" customFormat="1">
      <c r="A610" s="8"/>
      <c r="B610" s="8"/>
      <c r="C610" s="8"/>
      <c r="D610" s="8"/>
      <c r="E610" s="8"/>
      <c r="F610" s="8"/>
      <c r="G610" s="8"/>
      <c r="H610" s="8"/>
      <c r="AA610" s="8"/>
      <c r="AB610" s="8"/>
      <c r="AC610" s="8"/>
      <c r="AD610" s="8"/>
      <c r="AE610" s="8"/>
      <c r="AF610" s="8"/>
      <c r="AG610" s="8"/>
      <c r="AH610" s="8"/>
    </row>
    <row r="611" spans="1:34" s="78" customFormat="1">
      <c r="A611" s="8"/>
      <c r="B611" s="8"/>
      <c r="C611" s="8"/>
      <c r="D611" s="8"/>
      <c r="E611" s="8"/>
      <c r="F611" s="8"/>
      <c r="G611" s="8"/>
      <c r="H611" s="8"/>
      <c r="AA611" s="8"/>
      <c r="AB611" s="8"/>
      <c r="AC611" s="8"/>
      <c r="AD611" s="8"/>
      <c r="AE611" s="8"/>
      <c r="AF611" s="8"/>
      <c r="AG611" s="8"/>
      <c r="AH611" s="8"/>
    </row>
    <row r="612" spans="1:34" s="78" customFormat="1">
      <c r="A612" s="8"/>
      <c r="B612" s="8"/>
      <c r="C612" s="8"/>
      <c r="D612" s="8"/>
      <c r="E612" s="8"/>
      <c r="F612" s="8"/>
      <c r="G612" s="8"/>
      <c r="H612" s="8"/>
      <c r="AA612" s="8"/>
      <c r="AB612" s="8"/>
      <c r="AC612" s="8"/>
      <c r="AD612" s="8"/>
      <c r="AE612" s="8"/>
      <c r="AF612" s="8"/>
      <c r="AG612" s="8"/>
      <c r="AH612" s="8"/>
    </row>
    <row r="613" spans="1:34" s="78" customFormat="1">
      <c r="A613" s="8"/>
      <c r="B613" s="8"/>
      <c r="C613" s="8"/>
      <c r="D613" s="8"/>
      <c r="E613" s="8"/>
      <c r="F613" s="8"/>
      <c r="G613" s="8"/>
      <c r="H613" s="8"/>
      <c r="AA613" s="8"/>
      <c r="AB613" s="8"/>
      <c r="AC613" s="8"/>
      <c r="AD613" s="8"/>
      <c r="AE613" s="8"/>
      <c r="AF613" s="8"/>
      <c r="AG613" s="8"/>
      <c r="AH613" s="8"/>
    </row>
    <row r="614" spans="1:34" s="78" customFormat="1">
      <c r="A614" s="8"/>
      <c r="B614" s="8"/>
      <c r="C614" s="8"/>
      <c r="D614" s="8"/>
      <c r="E614" s="8"/>
      <c r="F614" s="8"/>
      <c r="G614" s="8"/>
      <c r="H614" s="8"/>
      <c r="AA614" s="8"/>
      <c r="AB614" s="8"/>
      <c r="AC614" s="8"/>
      <c r="AD614" s="8"/>
      <c r="AE614" s="8"/>
      <c r="AF614" s="8"/>
      <c r="AG614" s="8"/>
      <c r="AH614" s="8"/>
    </row>
    <row r="615" spans="1:34" s="78" customFormat="1">
      <c r="A615" s="8"/>
      <c r="B615" s="8"/>
      <c r="C615" s="8"/>
      <c r="D615" s="8"/>
      <c r="E615" s="8"/>
      <c r="F615" s="8"/>
      <c r="G615" s="8"/>
      <c r="H615" s="8"/>
      <c r="AA615" s="8"/>
      <c r="AB615" s="8"/>
      <c r="AC615" s="8"/>
      <c r="AD615" s="8"/>
      <c r="AE615" s="8"/>
      <c r="AF615" s="8"/>
      <c r="AG615" s="8"/>
      <c r="AH615" s="8"/>
    </row>
    <row r="616" spans="1:34" s="78" customFormat="1">
      <c r="A616" s="8"/>
      <c r="B616" s="8"/>
      <c r="C616" s="8"/>
      <c r="D616" s="8"/>
      <c r="E616" s="8"/>
      <c r="F616" s="8"/>
      <c r="G616" s="8"/>
      <c r="H616" s="8"/>
      <c r="AA616" s="8"/>
      <c r="AB616" s="8"/>
      <c r="AC616" s="8"/>
      <c r="AD616" s="8"/>
      <c r="AE616" s="8"/>
      <c r="AF616" s="8"/>
      <c r="AG616" s="8"/>
      <c r="AH616" s="8"/>
    </row>
    <row r="617" spans="1:34" s="78" customFormat="1">
      <c r="A617" s="8"/>
      <c r="B617" s="8"/>
      <c r="C617" s="8"/>
      <c r="D617" s="8"/>
      <c r="E617" s="8"/>
      <c r="F617" s="8"/>
      <c r="G617" s="8"/>
      <c r="H617" s="8"/>
      <c r="AA617" s="8"/>
      <c r="AB617" s="8"/>
      <c r="AC617" s="8"/>
      <c r="AD617" s="8"/>
      <c r="AE617" s="8"/>
      <c r="AF617" s="8"/>
      <c r="AG617" s="8"/>
      <c r="AH617" s="8"/>
    </row>
    <row r="618" spans="1:34" s="78" customFormat="1">
      <c r="A618" s="8"/>
      <c r="B618" s="8"/>
      <c r="C618" s="8"/>
      <c r="D618" s="8"/>
      <c r="E618" s="8"/>
      <c r="F618" s="8"/>
      <c r="G618" s="8"/>
      <c r="H618" s="8"/>
      <c r="AA618" s="8"/>
      <c r="AB618" s="8"/>
      <c r="AC618" s="8"/>
      <c r="AD618" s="8"/>
      <c r="AE618" s="8"/>
      <c r="AF618" s="8"/>
      <c r="AG618" s="8"/>
      <c r="AH618" s="8"/>
    </row>
    <row r="619" spans="1:34" s="78" customFormat="1">
      <c r="A619" s="8"/>
      <c r="B619" s="8"/>
      <c r="C619" s="8"/>
      <c r="D619" s="8"/>
      <c r="E619" s="8"/>
      <c r="F619" s="8"/>
      <c r="G619" s="8"/>
      <c r="H619" s="8"/>
      <c r="AA619" s="8"/>
      <c r="AB619" s="8"/>
      <c r="AC619" s="8"/>
      <c r="AD619" s="8"/>
      <c r="AE619" s="8"/>
      <c r="AF619" s="8"/>
      <c r="AG619" s="8"/>
      <c r="AH619" s="8"/>
    </row>
    <row r="620" spans="1:34" s="78" customFormat="1">
      <c r="A620" s="8"/>
      <c r="B620" s="8"/>
      <c r="C620" s="8"/>
      <c r="D620" s="8"/>
      <c r="E620" s="8"/>
      <c r="F620" s="8"/>
      <c r="G620" s="8"/>
      <c r="H620" s="8"/>
      <c r="AA620" s="8"/>
      <c r="AB620" s="8"/>
      <c r="AC620" s="8"/>
      <c r="AD620" s="8"/>
      <c r="AE620" s="8"/>
      <c r="AF620" s="8"/>
      <c r="AG620" s="8"/>
      <c r="AH620" s="8"/>
    </row>
    <row r="621" spans="1:34" s="78" customFormat="1">
      <c r="A621" s="8"/>
      <c r="B621" s="8"/>
      <c r="C621" s="8"/>
      <c r="D621" s="8"/>
      <c r="E621" s="8"/>
      <c r="F621" s="8"/>
      <c r="G621" s="8"/>
      <c r="H621" s="8"/>
      <c r="AA621" s="8"/>
      <c r="AB621" s="8"/>
      <c r="AC621" s="8"/>
      <c r="AD621" s="8"/>
      <c r="AE621" s="8"/>
      <c r="AF621" s="8"/>
      <c r="AG621" s="8"/>
      <c r="AH621" s="8"/>
    </row>
    <row r="622" spans="1:34" s="78" customFormat="1">
      <c r="A622" s="8"/>
      <c r="B622" s="8"/>
      <c r="C622" s="8"/>
      <c r="D622" s="8"/>
      <c r="E622" s="8"/>
      <c r="F622" s="8"/>
      <c r="G622" s="8"/>
      <c r="H622" s="8"/>
      <c r="AA622" s="8"/>
      <c r="AB622" s="8"/>
      <c r="AC622" s="8"/>
      <c r="AD622" s="8"/>
      <c r="AE622" s="8"/>
      <c r="AF622" s="8"/>
      <c r="AG622" s="8"/>
      <c r="AH622" s="8"/>
    </row>
    <row r="623" spans="1:34" s="78" customFormat="1">
      <c r="A623" s="8"/>
      <c r="B623" s="8"/>
      <c r="C623" s="8"/>
      <c r="D623" s="8"/>
      <c r="E623" s="8"/>
      <c r="F623" s="8"/>
      <c r="G623" s="8"/>
      <c r="H623" s="8"/>
      <c r="AA623" s="8"/>
      <c r="AB623" s="8"/>
      <c r="AC623" s="8"/>
      <c r="AD623" s="8"/>
      <c r="AE623" s="8"/>
      <c r="AF623" s="8"/>
      <c r="AG623" s="8"/>
      <c r="AH623" s="8"/>
    </row>
    <row r="624" spans="1:34" s="78" customFormat="1">
      <c r="A624" s="8"/>
      <c r="B624" s="8"/>
      <c r="C624" s="8"/>
      <c r="D624" s="8"/>
      <c r="E624" s="8"/>
      <c r="F624" s="8"/>
      <c r="G624" s="8"/>
      <c r="H624" s="8"/>
      <c r="AA624" s="8"/>
      <c r="AB624" s="8"/>
      <c r="AC624" s="8"/>
      <c r="AD624" s="8"/>
      <c r="AE624" s="8"/>
      <c r="AF624" s="8"/>
      <c r="AG624" s="8"/>
      <c r="AH624" s="8"/>
    </row>
    <row r="625" spans="1:34" s="78" customFormat="1">
      <c r="A625" s="8"/>
      <c r="B625" s="8"/>
      <c r="C625" s="8"/>
      <c r="D625" s="8"/>
      <c r="E625" s="8"/>
      <c r="F625" s="8"/>
      <c r="G625" s="8"/>
      <c r="H625" s="8"/>
      <c r="AA625" s="8"/>
      <c r="AB625" s="8"/>
      <c r="AC625" s="8"/>
      <c r="AD625" s="8"/>
      <c r="AE625" s="8"/>
      <c r="AF625" s="8"/>
      <c r="AG625" s="8"/>
      <c r="AH625" s="8"/>
    </row>
    <row r="626" spans="1:34" s="78" customFormat="1">
      <c r="A626" s="8"/>
      <c r="B626" s="8"/>
      <c r="C626" s="8"/>
      <c r="D626" s="8"/>
      <c r="E626" s="8"/>
      <c r="F626" s="8"/>
      <c r="G626" s="8"/>
      <c r="H626" s="8"/>
      <c r="AA626" s="8"/>
      <c r="AB626" s="8"/>
      <c r="AC626" s="8"/>
      <c r="AD626" s="8"/>
      <c r="AE626" s="8"/>
      <c r="AF626" s="8"/>
      <c r="AG626" s="8"/>
      <c r="AH626" s="8"/>
    </row>
    <row r="627" spans="1:34" s="78" customFormat="1">
      <c r="A627" s="8"/>
      <c r="B627" s="8"/>
      <c r="C627" s="8"/>
      <c r="D627" s="8"/>
      <c r="E627" s="8"/>
      <c r="F627" s="8"/>
      <c r="G627" s="8"/>
      <c r="H627" s="8"/>
      <c r="AA627" s="8"/>
      <c r="AB627" s="8"/>
      <c r="AC627" s="8"/>
      <c r="AD627" s="8"/>
      <c r="AE627" s="8"/>
      <c r="AF627" s="8"/>
      <c r="AG627" s="8"/>
      <c r="AH627" s="8"/>
    </row>
    <row r="628" spans="1:34" s="78" customFormat="1">
      <c r="A628" s="8"/>
      <c r="B628" s="8"/>
      <c r="C628" s="8"/>
      <c r="D628" s="8"/>
      <c r="E628" s="8"/>
      <c r="F628" s="8"/>
      <c r="G628" s="8"/>
      <c r="H628" s="8"/>
      <c r="AA628" s="8"/>
      <c r="AB628" s="8"/>
      <c r="AC628" s="8"/>
      <c r="AD628" s="8"/>
      <c r="AE628" s="8"/>
      <c r="AF628" s="8"/>
      <c r="AG628" s="8"/>
      <c r="AH628" s="8"/>
    </row>
    <row r="629" spans="1:34" s="78" customFormat="1">
      <c r="A629" s="8"/>
      <c r="B629" s="8"/>
      <c r="C629" s="8"/>
      <c r="D629" s="8"/>
      <c r="E629" s="8"/>
      <c r="F629" s="8"/>
      <c r="G629" s="8"/>
      <c r="H629" s="8"/>
      <c r="AA629" s="8"/>
      <c r="AB629" s="8"/>
      <c r="AC629" s="8"/>
      <c r="AD629" s="8"/>
      <c r="AE629" s="8"/>
      <c r="AF629" s="8"/>
      <c r="AG629" s="8"/>
      <c r="AH629" s="8"/>
    </row>
    <row r="630" spans="1:34" s="78" customFormat="1">
      <c r="A630" s="8"/>
      <c r="B630" s="8"/>
      <c r="C630" s="8"/>
      <c r="D630" s="8"/>
      <c r="E630" s="8"/>
      <c r="F630" s="8"/>
      <c r="G630" s="8"/>
      <c r="H630" s="8"/>
      <c r="AA630" s="8"/>
      <c r="AB630" s="8"/>
      <c r="AC630" s="8"/>
      <c r="AD630" s="8"/>
      <c r="AE630" s="8"/>
      <c r="AF630" s="8"/>
      <c r="AG630" s="8"/>
      <c r="AH630" s="8"/>
    </row>
    <row r="631" spans="1:34" s="78" customFormat="1">
      <c r="A631" s="8"/>
      <c r="B631" s="8"/>
      <c r="C631" s="8"/>
      <c r="D631" s="8"/>
      <c r="E631" s="8"/>
      <c r="F631" s="8"/>
      <c r="G631" s="8"/>
      <c r="H631" s="8"/>
      <c r="AA631" s="8"/>
      <c r="AB631" s="8"/>
      <c r="AC631" s="8"/>
      <c r="AD631" s="8"/>
      <c r="AE631" s="8"/>
      <c r="AF631" s="8"/>
      <c r="AG631" s="8"/>
      <c r="AH631" s="8"/>
    </row>
    <row r="632" spans="1:34" s="78" customFormat="1">
      <c r="A632" s="8"/>
      <c r="B632" s="8"/>
      <c r="C632" s="8"/>
      <c r="D632" s="8"/>
      <c r="E632" s="8"/>
      <c r="F632" s="8"/>
      <c r="G632" s="8"/>
      <c r="H632" s="8"/>
      <c r="AA632" s="8"/>
      <c r="AB632" s="8"/>
      <c r="AC632" s="8"/>
      <c r="AD632" s="8"/>
      <c r="AE632" s="8"/>
      <c r="AF632" s="8"/>
      <c r="AG632" s="8"/>
      <c r="AH632" s="8"/>
    </row>
    <row r="633" spans="1:34" s="78" customFormat="1">
      <c r="A633" s="8"/>
      <c r="B633" s="8"/>
      <c r="C633" s="8"/>
      <c r="D633" s="8"/>
      <c r="E633" s="8"/>
      <c r="F633" s="8"/>
      <c r="G633" s="8"/>
      <c r="H633" s="8"/>
      <c r="AA633" s="8"/>
      <c r="AB633" s="8"/>
      <c r="AC633" s="8"/>
      <c r="AD633" s="8"/>
      <c r="AE633" s="8"/>
      <c r="AF633" s="8"/>
      <c r="AG633" s="8"/>
      <c r="AH633" s="8"/>
    </row>
    <row r="634" spans="1:34" s="78" customFormat="1">
      <c r="A634" s="8"/>
      <c r="B634" s="8"/>
      <c r="C634" s="8"/>
      <c r="D634" s="8"/>
      <c r="E634" s="8"/>
      <c r="F634" s="8"/>
      <c r="G634" s="8"/>
      <c r="H634" s="8"/>
      <c r="AA634" s="8"/>
      <c r="AB634" s="8"/>
      <c r="AC634" s="8"/>
      <c r="AD634" s="8"/>
      <c r="AE634" s="8"/>
      <c r="AF634" s="8"/>
      <c r="AG634" s="8"/>
      <c r="AH634" s="8"/>
    </row>
    <row r="635" spans="1:34" s="78" customFormat="1">
      <c r="A635" s="8"/>
      <c r="B635" s="8"/>
      <c r="C635" s="8"/>
      <c r="D635" s="8"/>
      <c r="E635" s="8"/>
      <c r="F635" s="8"/>
      <c r="G635" s="8"/>
      <c r="H635" s="8"/>
      <c r="AA635" s="8"/>
      <c r="AB635" s="8"/>
      <c r="AC635" s="8"/>
      <c r="AD635" s="8"/>
      <c r="AE635" s="8"/>
      <c r="AF635" s="8"/>
      <c r="AG635" s="8"/>
      <c r="AH635" s="8"/>
    </row>
    <row r="636" spans="1:34" s="78" customFormat="1">
      <c r="A636" s="8"/>
      <c r="B636" s="8"/>
      <c r="C636" s="8"/>
      <c r="D636" s="8"/>
      <c r="E636" s="8"/>
      <c r="F636" s="8"/>
      <c r="G636" s="8"/>
      <c r="H636" s="8"/>
      <c r="AA636" s="8"/>
      <c r="AB636" s="8"/>
      <c r="AC636" s="8"/>
      <c r="AD636" s="8"/>
      <c r="AE636" s="8"/>
      <c r="AF636" s="8"/>
      <c r="AG636" s="8"/>
      <c r="AH636" s="8"/>
    </row>
    <row r="637" spans="1:34" s="78" customFormat="1">
      <c r="A637" s="8"/>
      <c r="B637" s="8"/>
      <c r="C637" s="8"/>
      <c r="D637" s="8"/>
      <c r="E637" s="8"/>
      <c r="F637" s="8"/>
      <c r="G637" s="8"/>
      <c r="H637" s="8"/>
      <c r="AA637" s="8"/>
      <c r="AB637" s="8"/>
      <c r="AC637" s="8"/>
      <c r="AD637" s="8"/>
      <c r="AE637" s="8"/>
      <c r="AF637" s="8"/>
      <c r="AG637" s="8"/>
      <c r="AH637" s="8"/>
    </row>
    <row r="638" spans="1:34" s="78" customFormat="1">
      <c r="A638" s="8"/>
      <c r="B638" s="8"/>
      <c r="C638" s="8"/>
      <c r="D638" s="8"/>
      <c r="E638" s="8"/>
      <c r="F638" s="8"/>
      <c r="G638" s="8"/>
      <c r="H638" s="8"/>
      <c r="AA638" s="8"/>
      <c r="AB638" s="8"/>
      <c r="AC638" s="8"/>
      <c r="AD638" s="8"/>
      <c r="AE638" s="8"/>
      <c r="AF638" s="8"/>
      <c r="AG638" s="8"/>
      <c r="AH638" s="8"/>
    </row>
    <row r="639" spans="1:34" s="78" customFormat="1">
      <c r="A639" s="8"/>
      <c r="B639" s="8"/>
      <c r="C639" s="8"/>
      <c r="D639" s="8"/>
      <c r="E639" s="8"/>
      <c r="F639" s="8"/>
      <c r="G639" s="8"/>
      <c r="H639" s="8"/>
      <c r="AA639" s="8"/>
      <c r="AB639" s="8"/>
      <c r="AC639" s="8"/>
      <c r="AD639" s="8"/>
      <c r="AE639" s="8"/>
      <c r="AF639" s="8"/>
      <c r="AG639" s="8"/>
      <c r="AH639" s="8"/>
    </row>
    <row r="640" spans="1:34" s="78" customFormat="1">
      <c r="A640" s="8"/>
      <c r="B640" s="8"/>
      <c r="C640" s="8"/>
      <c r="D640" s="8"/>
      <c r="E640" s="8"/>
      <c r="F640" s="8"/>
      <c r="G640" s="8"/>
      <c r="H640" s="8"/>
      <c r="AA640" s="8"/>
      <c r="AB640" s="8"/>
      <c r="AC640" s="8"/>
      <c r="AD640" s="8"/>
      <c r="AE640" s="8"/>
      <c r="AF640" s="8"/>
      <c r="AG640" s="8"/>
      <c r="AH640" s="8"/>
    </row>
    <row r="641" spans="1:34" s="78" customFormat="1">
      <c r="A641" s="8"/>
      <c r="B641" s="8"/>
      <c r="C641" s="8"/>
      <c r="D641" s="8"/>
      <c r="E641" s="8"/>
      <c r="F641" s="8"/>
      <c r="G641" s="8"/>
      <c r="H641" s="8"/>
      <c r="AA641" s="8"/>
      <c r="AB641" s="8"/>
      <c r="AC641" s="8"/>
      <c r="AD641" s="8"/>
      <c r="AE641" s="8"/>
      <c r="AF641" s="8"/>
      <c r="AG641" s="8"/>
      <c r="AH641" s="8"/>
    </row>
    <row r="642" spans="1:34" s="78" customFormat="1">
      <c r="A642" s="8"/>
      <c r="B642" s="8"/>
      <c r="C642" s="8"/>
      <c r="D642" s="8"/>
      <c r="E642" s="8"/>
      <c r="F642" s="8"/>
      <c r="G642" s="8"/>
      <c r="H642" s="8"/>
      <c r="AA642" s="8"/>
      <c r="AB642" s="8"/>
      <c r="AC642" s="8"/>
      <c r="AD642" s="8"/>
      <c r="AE642" s="8"/>
      <c r="AF642" s="8"/>
      <c r="AG642" s="8"/>
      <c r="AH642" s="8"/>
    </row>
    <row r="643" spans="1:34" s="78" customFormat="1">
      <c r="A643" s="8"/>
      <c r="B643" s="8"/>
      <c r="C643" s="8"/>
      <c r="D643" s="8"/>
      <c r="E643" s="8"/>
      <c r="F643" s="8"/>
      <c r="G643" s="8"/>
      <c r="H643" s="8"/>
      <c r="AA643" s="8"/>
      <c r="AB643" s="8"/>
      <c r="AC643" s="8"/>
      <c r="AD643" s="8"/>
      <c r="AE643" s="8"/>
      <c r="AF643" s="8"/>
      <c r="AG643" s="8"/>
      <c r="AH643" s="8"/>
    </row>
    <row r="644" spans="1:34" s="78" customFormat="1">
      <c r="A644" s="8"/>
      <c r="B644" s="8"/>
      <c r="C644" s="8"/>
      <c r="D644" s="8"/>
      <c r="E644" s="8"/>
      <c r="F644" s="8"/>
      <c r="G644" s="8"/>
      <c r="H644" s="8"/>
      <c r="AA644" s="8"/>
      <c r="AB644" s="8"/>
      <c r="AC644" s="8"/>
      <c r="AD644" s="8"/>
      <c r="AE644" s="8"/>
      <c r="AF644" s="8"/>
      <c r="AG644" s="8"/>
      <c r="AH644" s="8"/>
    </row>
    <row r="645" spans="1:34" s="78" customFormat="1">
      <c r="A645" s="8"/>
      <c r="B645" s="8"/>
      <c r="C645" s="8"/>
      <c r="D645" s="8"/>
      <c r="E645" s="8"/>
      <c r="F645" s="8"/>
      <c r="G645" s="8"/>
      <c r="H645" s="8"/>
      <c r="AA645" s="8"/>
      <c r="AB645" s="8"/>
      <c r="AC645" s="8"/>
      <c r="AD645" s="8"/>
      <c r="AE645" s="8"/>
      <c r="AF645" s="8"/>
      <c r="AG645" s="8"/>
      <c r="AH645" s="8"/>
    </row>
    <row r="646" spans="1:34" s="78" customFormat="1">
      <c r="A646" s="8"/>
      <c r="B646" s="8"/>
      <c r="C646" s="8"/>
      <c r="D646" s="8"/>
      <c r="E646" s="8"/>
      <c r="F646" s="8"/>
      <c r="G646" s="8"/>
      <c r="H646" s="8"/>
      <c r="AA646" s="8"/>
      <c r="AB646" s="8"/>
      <c r="AC646" s="8"/>
      <c r="AD646" s="8"/>
      <c r="AE646" s="8"/>
      <c r="AF646" s="8"/>
      <c r="AG646" s="8"/>
      <c r="AH646" s="8"/>
    </row>
    <row r="647" spans="1:34" s="78" customFormat="1">
      <c r="A647" s="8"/>
      <c r="B647" s="8"/>
      <c r="C647" s="8"/>
      <c r="D647" s="8"/>
      <c r="E647" s="8"/>
      <c r="F647" s="8"/>
      <c r="G647" s="8"/>
      <c r="H647" s="8"/>
      <c r="AA647" s="8"/>
      <c r="AB647" s="8"/>
      <c r="AC647" s="8"/>
      <c r="AD647" s="8"/>
      <c r="AE647" s="8"/>
      <c r="AF647" s="8"/>
      <c r="AG647" s="8"/>
      <c r="AH647" s="8"/>
    </row>
    <row r="648" spans="1:34" s="78" customFormat="1">
      <c r="A648" s="8"/>
      <c r="B648" s="8"/>
      <c r="C648" s="8"/>
      <c r="D648" s="8"/>
      <c r="E648" s="8"/>
      <c r="F648" s="8"/>
      <c r="G648" s="8"/>
      <c r="H648" s="8"/>
      <c r="AA648" s="8"/>
      <c r="AB648" s="8"/>
      <c r="AC648" s="8"/>
      <c r="AD648" s="8"/>
      <c r="AE648" s="8"/>
      <c r="AF648" s="8"/>
      <c r="AG648" s="8"/>
      <c r="AH648" s="8"/>
    </row>
    <row r="649" spans="1:34" s="78" customFormat="1">
      <c r="A649" s="8"/>
      <c r="B649" s="8"/>
      <c r="C649" s="8"/>
      <c r="D649" s="8"/>
      <c r="E649" s="8"/>
      <c r="F649" s="8"/>
      <c r="G649" s="8"/>
      <c r="H649" s="8"/>
      <c r="AA649" s="8"/>
      <c r="AB649" s="8"/>
      <c r="AC649" s="8"/>
      <c r="AD649" s="8"/>
      <c r="AE649" s="8"/>
      <c r="AF649" s="8"/>
      <c r="AG649" s="8"/>
      <c r="AH649" s="8"/>
    </row>
    <row r="650" spans="1:34" s="78" customFormat="1">
      <c r="A650" s="8"/>
      <c r="B650" s="8"/>
      <c r="C650" s="8"/>
      <c r="D650" s="8"/>
      <c r="E650" s="8"/>
      <c r="F650" s="8"/>
      <c r="G650" s="8"/>
      <c r="H650" s="8"/>
      <c r="AA650" s="8"/>
      <c r="AB650" s="8"/>
      <c r="AC650" s="8"/>
      <c r="AD650" s="8"/>
      <c r="AE650" s="8"/>
      <c r="AF650" s="8"/>
      <c r="AG650" s="8"/>
      <c r="AH650" s="8"/>
    </row>
    <row r="651" spans="1:34" s="78" customFormat="1">
      <c r="A651" s="8"/>
      <c r="B651" s="8"/>
      <c r="C651" s="8"/>
      <c r="D651" s="8"/>
      <c r="E651" s="8"/>
      <c r="F651" s="8"/>
      <c r="G651" s="8"/>
      <c r="H651" s="8"/>
      <c r="AA651" s="8"/>
      <c r="AB651" s="8"/>
      <c r="AC651" s="8"/>
      <c r="AD651" s="8"/>
      <c r="AE651" s="8"/>
      <c r="AF651" s="8"/>
      <c r="AG651" s="8"/>
      <c r="AH651" s="8"/>
    </row>
    <row r="652" spans="1:34" s="78" customFormat="1">
      <c r="A652" s="8"/>
      <c r="B652" s="8"/>
      <c r="C652" s="8"/>
      <c r="D652" s="8"/>
      <c r="E652" s="8"/>
      <c r="F652" s="8"/>
      <c r="G652" s="8"/>
      <c r="H652" s="8"/>
      <c r="AA652" s="8"/>
      <c r="AB652" s="8"/>
      <c r="AC652" s="8"/>
      <c r="AD652" s="8"/>
      <c r="AE652" s="8"/>
      <c r="AF652" s="8"/>
      <c r="AG652" s="8"/>
      <c r="AH652" s="8"/>
    </row>
    <row r="653" spans="1:34" s="78" customFormat="1">
      <c r="A653" s="8"/>
      <c r="B653" s="8"/>
      <c r="C653" s="8"/>
      <c r="D653" s="8"/>
      <c r="E653" s="8"/>
      <c r="F653" s="8"/>
      <c r="G653" s="8"/>
      <c r="H653" s="8"/>
      <c r="AA653" s="8"/>
      <c r="AB653" s="8"/>
      <c r="AC653" s="8"/>
      <c r="AD653" s="8"/>
      <c r="AE653" s="8"/>
      <c r="AF653" s="8"/>
      <c r="AG653" s="8"/>
      <c r="AH653" s="8"/>
    </row>
    <row r="654" spans="1:34" s="78" customFormat="1">
      <c r="A654" s="8"/>
      <c r="B654" s="8"/>
      <c r="C654" s="8"/>
      <c r="D654" s="8"/>
      <c r="E654" s="8"/>
      <c r="F654" s="8"/>
      <c r="G654" s="8"/>
      <c r="H654" s="8"/>
      <c r="AA654" s="8"/>
      <c r="AB654" s="8"/>
      <c r="AC654" s="8"/>
      <c r="AD654" s="8"/>
      <c r="AE654" s="8"/>
      <c r="AF654" s="8"/>
      <c r="AG654" s="8"/>
      <c r="AH654" s="8"/>
    </row>
    <row r="655" spans="1:34" s="78" customFormat="1">
      <c r="A655" s="8"/>
      <c r="B655" s="8"/>
      <c r="C655" s="8"/>
      <c r="D655" s="8"/>
      <c r="E655" s="8"/>
      <c r="F655" s="8"/>
      <c r="G655" s="8"/>
      <c r="H655" s="8"/>
      <c r="AA655" s="8"/>
      <c r="AB655" s="8"/>
      <c r="AC655" s="8"/>
      <c r="AD655" s="8"/>
      <c r="AE655" s="8"/>
      <c r="AF655" s="8"/>
      <c r="AG655" s="8"/>
      <c r="AH655" s="8"/>
    </row>
    <row r="656" spans="1:34" s="78" customFormat="1">
      <c r="A656" s="8"/>
      <c r="B656" s="8"/>
      <c r="C656" s="8"/>
      <c r="D656" s="8"/>
      <c r="E656" s="8"/>
      <c r="F656" s="8"/>
      <c r="G656" s="8"/>
      <c r="H656" s="8"/>
      <c r="AA656" s="8"/>
      <c r="AB656" s="8"/>
      <c r="AC656" s="8"/>
      <c r="AD656" s="8"/>
      <c r="AE656" s="8"/>
      <c r="AF656" s="8"/>
      <c r="AG656" s="8"/>
      <c r="AH656" s="8"/>
    </row>
    <row r="657" spans="1:34" s="78" customFormat="1">
      <c r="A657" s="8"/>
      <c r="B657" s="8"/>
      <c r="C657" s="8"/>
      <c r="D657" s="8"/>
      <c r="E657" s="8"/>
      <c r="F657" s="8"/>
      <c r="G657" s="8"/>
      <c r="H657" s="8"/>
      <c r="AA657" s="8"/>
      <c r="AB657" s="8"/>
      <c r="AC657" s="8"/>
      <c r="AD657" s="8"/>
      <c r="AE657" s="8"/>
      <c r="AF657" s="8"/>
      <c r="AG657" s="8"/>
      <c r="AH657" s="8"/>
    </row>
    <row r="658" spans="1:34" s="78" customFormat="1">
      <c r="A658" s="8"/>
      <c r="B658" s="8"/>
      <c r="C658" s="8"/>
      <c r="D658" s="8"/>
      <c r="E658" s="8"/>
      <c r="F658" s="8"/>
      <c r="G658" s="8"/>
      <c r="H658" s="8"/>
      <c r="AA658" s="8"/>
      <c r="AB658" s="8"/>
      <c r="AC658" s="8"/>
      <c r="AD658" s="8"/>
      <c r="AE658" s="8"/>
      <c r="AF658" s="8"/>
      <c r="AG658" s="8"/>
      <c r="AH658" s="8"/>
    </row>
    <row r="659" spans="1:34" s="78" customFormat="1">
      <c r="A659" s="8"/>
      <c r="B659" s="8"/>
      <c r="C659" s="8"/>
      <c r="D659" s="8"/>
      <c r="E659" s="8"/>
      <c r="F659" s="8"/>
      <c r="G659" s="8"/>
      <c r="H659" s="8"/>
      <c r="AA659" s="8"/>
      <c r="AB659" s="8"/>
      <c r="AC659" s="8"/>
      <c r="AD659" s="8"/>
      <c r="AE659" s="8"/>
      <c r="AF659" s="8"/>
      <c r="AG659" s="8"/>
      <c r="AH659" s="8"/>
    </row>
    <row r="660" spans="1:34" s="78" customFormat="1">
      <c r="A660" s="8"/>
      <c r="B660" s="8"/>
      <c r="C660" s="8"/>
      <c r="D660" s="8"/>
      <c r="E660" s="8"/>
      <c r="F660" s="8"/>
      <c r="G660" s="8"/>
      <c r="H660" s="8"/>
      <c r="AA660" s="8"/>
      <c r="AB660" s="8"/>
      <c r="AC660" s="8"/>
      <c r="AD660" s="8"/>
      <c r="AE660" s="8"/>
      <c r="AF660" s="8"/>
      <c r="AG660" s="8"/>
      <c r="AH660" s="8"/>
    </row>
    <row r="661" spans="1:34" s="78" customFormat="1">
      <c r="A661" s="8"/>
      <c r="B661" s="8"/>
      <c r="C661" s="8"/>
      <c r="D661" s="8"/>
      <c r="E661" s="8"/>
      <c r="F661" s="8"/>
      <c r="G661" s="8"/>
      <c r="H661" s="8"/>
      <c r="AA661" s="8"/>
      <c r="AB661" s="8"/>
      <c r="AC661" s="8"/>
      <c r="AD661" s="8"/>
      <c r="AE661" s="8"/>
      <c r="AF661" s="8"/>
      <c r="AG661" s="8"/>
      <c r="AH661" s="8"/>
    </row>
    <row r="662" spans="1:34" s="78" customFormat="1">
      <c r="A662" s="8"/>
      <c r="B662" s="8"/>
      <c r="C662" s="8"/>
      <c r="D662" s="8"/>
      <c r="E662" s="8"/>
      <c r="F662" s="8"/>
      <c r="G662" s="8"/>
      <c r="H662" s="8"/>
      <c r="AA662" s="8"/>
      <c r="AB662" s="8"/>
      <c r="AC662" s="8"/>
      <c r="AD662" s="8"/>
      <c r="AE662" s="8"/>
      <c r="AF662" s="8"/>
      <c r="AG662" s="8"/>
      <c r="AH662" s="8"/>
    </row>
    <row r="663" spans="1:34" s="78" customFormat="1">
      <c r="A663" s="8"/>
      <c r="B663" s="8"/>
      <c r="C663" s="8"/>
      <c r="D663" s="8"/>
      <c r="E663" s="8"/>
      <c r="F663" s="8"/>
      <c r="G663" s="8"/>
      <c r="H663" s="8"/>
      <c r="AA663" s="8"/>
      <c r="AB663" s="8"/>
      <c r="AC663" s="8"/>
      <c r="AD663" s="8"/>
      <c r="AE663" s="8"/>
      <c r="AF663" s="8"/>
      <c r="AG663" s="8"/>
      <c r="AH663" s="8"/>
    </row>
    <row r="664" spans="1:34" s="78" customFormat="1">
      <c r="A664" s="8"/>
      <c r="B664" s="8"/>
      <c r="C664" s="8"/>
      <c r="D664" s="8"/>
      <c r="E664" s="8"/>
      <c r="F664" s="8"/>
      <c r="G664" s="8"/>
      <c r="H664" s="8"/>
      <c r="AA664" s="8"/>
      <c r="AB664" s="8"/>
      <c r="AC664" s="8"/>
      <c r="AD664" s="8"/>
      <c r="AE664" s="8"/>
      <c r="AF664" s="8"/>
      <c r="AG664" s="8"/>
      <c r="AH664" s="8"/>
    </row>
    <row r="665" spans="1:34" s="78" customFormat="1">
      <c r="A665" s="8"/>
      <c r="B665" s="8"/>
      <c r="C665" s="8"/>
      <c r="D665" s="8"/>
      <c r="E665" s="8"/>
      <c r="F665" s="8"/>
      <c r="G665" s="8"/>
      <c r="H665" s="8"/>
      <c r="AA665" s="8"/>
      <c r="AB665" s="8"/>
      <c r="AC665" s="8"/>
      <c r="AD665" s="8"/>
      <c r="AE665" s="8"/>
      <c r="AF665" s="8"/>
      <c r="AG665" s="8"/>
      <c r="AH665" s="8"/>
    </row>
    <row r="666" spans="1:34" s="78" customFormat="1">
      <c r="A666" s="8"/>
      <c r="B666" s="8"/>
      <c r="C666" s="8"/>
      <c r="D666" s="8"/>
      <c r="E666" s="8"/>
      <c r="F666" s="8"/>
      <c r="G666" s="8"/>
      <c r="H666" s="8"/>
      <c r="AA666" s="8"/>
      <c r="AB666" s="8"/>
      <c r="AC666" s="8"/>
      <c r="AD666" s="8"/>
      <c r="AE666" s="8"/>
      <c r="AF666" s="8"/>
      <c r="AG666" s="8"/>
      <c r="AH666" s="8"/>
    </row>
    <row r="667" spans="1:34" s="78" customFormat="1">
      <c r="A667" s="8"/>
      <c r="B667" s="8"/>
      <c r="C667" s="8"/>
      <c r="D667" s="8"/>
      <c r="E667" s="8"/>
      <c r="F667" s="8"/>
      <c r="G667" s="8"/>
      <c r="H667" s="8"/>
      <c r="AA667" s="8"/>
      <c r="AB667" s="8"/>
      <c r="AC667" s="8"/>
      <c r="AD667" s="8"/>
      <c r="AE667" s="8"/>
      <c r="AF667" s="8"/>
      <c r="AG667" s="8"/>
      <c r="AH667" s="8"/>
    </row>
    <row r="668" spans="1:34" s="78" customFormat="1">
      <c r="A668" s="8"/>
      <c r="B668" s="8"/>
      <c r="C668" s="8"/>
      <c r="D668" s="8"/>
      <c r="E668" s="8"/>
      <c r="F668" s="8"/>
      <c r="G668" s="8"/>
      <c r="H668" s="8"/>
      <c r="AA668" s="8"/>
      <c r="AB668" s="8"/>
      <c r="AC668" s="8"/>
      <c r="AD668" s="8"/>
      <c r="AE668" s="8"/>
      <c r="AF668" s="8"/>
      <c r="AG668" s="8"/>
      <c r="AH668" s="8"/>
    </row>
    <row r="669" spans="1:34" s="78" customFormat="1">
      <c r="A669" s="8"/>
      <c r="B669" s="8"/>
      <c r="C669" s="8"/>
      <c r="D669" s="8"/>
      <c r="E669" s="8"/>
      <c r="F669" s="8"/>
      <c r="G669" s="8"/>
      <c r="H669" s="8"/>
      <c r="AA669" s="8"/>
      <c r="AB669" s="8"/>
      <c r="AC669" s="8"/>
      <c r="AD669" s="8"/>
      <c r="AE669" s="8"/>
      <c r="AF669" s="8"/>
      <c r="AG669" s="8"/>
      <c r="AH669" s="8"/>
    </row>
    <row r="670" spans="1:34" s="78" customFormat="1">
      <c r="A670" s="8"/>
      <c r="B670" s="8"/>
      <c r="C670" s="8"/>
      <c r="D670" s="8"/>
      <c r="E670" s="8"/>
      <c r="F670" s="8"/>
      <c r="G670" s="8"/>
      <c r="H670" s="8"/>
      <c r="AA670" s="8"/>
      <c r="AB670" s="8"/>
      <c r="AC670" s="8"/>
      <c r="AD670" s="8"/>
      <c r="AE670" s="8"/>
      <c r="AF670" s="8"/>
      <c r="AG670" s="8"/>
      <c r="AH670" s="8"/>
    </row>
    <row r="671" spans="1:34" s="78" customFormat="1">
      <c r="A671" s="8"/>
      <c r="B671" s="8"/>
      <c r="C671" s="8"/>
      <c r="D671" s="8"/>
      <c r="E671" s="8"/>
      <c r="F671" s="8"/>
      <c r="G671" s="8"/>
      <c r="H671" s="8"/>
      <c r="AA671" s="8"/>
      <c r="AB671" s="8"/>
      <c r="AC671" s="8"/>
      <c r="AD671" s="8"/>
      <c r="AE671" s="8"/>
      <c r="AF671" s="8"/>
      <c r="AG671" s="8"/>
      <c r="AH671" s="8"/>
    </row>
    <row r="672" spans="1:34" s="78" customFormat="1">
      <c r="A672" s="8"/>
      <c r="B672" s="8"/>
      <c r="C672" s="8"/>
      <c r="D672" s="8"/>
      <c r="E672" s="8"/>
      <c r="F672" s="8"/>
      <c r="G672" s="8"/>
      <c r="H672" s="8"/>
      <c r="AA672" s="8"/>
      <c r="AB672" s="8"/>
      <c r="AC672" s="8"/>
      <c r="AD672" s="8"/>
      <c r="AE672" s="8"/>
      <c r="AF672" s="8"/>
      <c r="AG672" s="8"/>
      <c r="AH672" s="8"/>
    </row>
    <row r="673" spans="1:34" s="78" customFormat="1">
      <c r="A673" s="8"/>
      <c r="B673" s="8"/>
      <c r="C673" s="8"/>
      <c r="D673" s="8"/>
      <c r="E673" s="8"/>
      <c r="F673" s="8"/>
      <c r="G673" s="8"/>
      <c r="H673" s="8"/>
      <c r="AA673" s="8"/>
      <c r="AB673" s="8"/>
      <c r="AC673" s="8"/>
      <c r="AD673" s="8"/>
      <c r="AE673" s="8"/>
      <c r="AF673" s="8"/>
      <c r="AG673" s="8"/>
      <c r="AH673" s="8"/>
    </row>
    <row r="674" spans="1:34" s="78" customFormat="1">
      <c r="A674" s="8"/>
      <c r="B674" s="8"/>
      <c r="C674" s="8"/>
      <c r="D674" s="8"/>
      <c r="E674" s="8"/>
      <c r="F674" s="8"/>
      <c r="G674" s="8"/>
      <c r="H674" s="8"/>
      <c r="AA674" s="8"/>
      <c r="AB674" s="8"/>
      <c r="AC674" s="8"/>
      <c r="AD674" s="8"/>
      <c r="AE674" s="8"/>
      <c r="AF674" s="8"/>
      <c r="AG674" s="8"/>
      <c r="AH674" s="8"/>
    </row>
    <row r="675" spans="1:34" s="78" customFormat="1">
      <c r="A675" s="8"/>
      <c r="B675" s="8"/>
      <c r="C675" s="8"/>
      <c r="D675" s="8"/>
      <c r="E675" s="8"/>
      <c r="F675" s="8"/>
      <c r="G675" s="8"/>
      <c r="H675" s="8"/>
      <c r="AA675" s="8"/>
      <c r="AB675" s="8"/>
      <c r="AC675" s="8"/>
      <c r="AD675" s="8"/>
      <c r="AE675" s="8"/>
      <c r="AF675" s="8"/>
      <c r="AG675" s="8"/>
      <c r="AH675" s="8"/>
    </row>
    <row r="676" spans="1:34" s="78" customFormat="1">
      <c r="A676" s="8"/>
      <c r="B676" s="8"/>
      <c r="C676" s="8"/>
      <c r="D676" s="8"/>
      <c r="E676" s="8"/>
      <c r="F676" s="8"/>
      <c r="G676" s="8"/>
      <c r="H676" s="8"/>
      <c r="AA676" s="8"/>
      <c r="AB676" s="8"/>
      <c r="AC676" s="8"/>
      <c r="AD676" s="8"/>
      <c r="AE676" s="8"/>
      <c r="AF676" s="8"/>
      <c r="AG676" s="8"/>
      <c r="AH676" s="8"/>
    </row>
    <row r="677" spans="1:34" s="78" customFormat="1">
      <c r="A677" s="8"/>
      <c r="B677" s="8"/>
      <c r="C677" s="8"/>
      <c r="D677" s="8"/>
      <c r="E677" s="8"/>
      <c r="F677" s="8"/>
      <c r="G677" s="8"/>
      <c r="H677" s="8"/>
      <c r="AA677" s="8"/>
      <c r="AB677" s="8"/>
      <c r="AC677" s="8"/>
      <c r="AD677" s="8"/>
      <c r="AE677" s="8"/>
      <c r="AF677" s="8"/>
      <c r="AG677" s="8"/>
      <c r="AH677" s="8"/>
    </row>
    <row r="678" spans="1:34" s="78" customFormat="1">
      <c r="A678" s="8"/>
      <c r="B678" s="8"/>
      <c r="C678" s="8"/>
      <c r="D678" s="8"/>
      <c r="E678" s="8"/>
      <c r="F678" s="8"/>
      <c r="G678" s="8"/>
      <c r="H678" s="8"/>
      <c r="AA678" s="8"/>
      <c r="AB678" s="8"/>
      <c r="AC678" s="8"/>
      <c r="AD678" s="8"/>
      <c r="AE678" s="8"/>
      <c r="AF678" s="8"/>
      <c r="AG678" s="8"/>
      <c r="AH678" s="8"/>
    </row>
    <row r="679" spans="1:34" s="78" customFormat="1">
      <c r="A679" s="8"/>
      <c r="B679" s="8"/>
      <c r="C679" s="8"/>
      <c r="D679" s="8"/>
      <c r="E679" s="8"/>
      <c r="F679" s="8"/>
      <c r="G679" s="8"/>
      <c r="H679" s="8"/>
      <c r="AA679" s="8"/>
      <c r="AB679" s="8"/>
      <c r="AC679" s="8"/>
      <c r="AD679" s="8"/>
      <c r="AE679" s="8"/>
      <c r="AF679" s="8"/>
      <c r="AG679" s="8"/>
      <c r="AH679" s="8"/>
    </row>
    <row r="680" spans="1:34" s="78" customFormat="1">
      <c r="A680" s="8"/>
      <c r="B680" s="8"/>
      <c r="C680" s="8"/>
      <c r="D680" s="8"/>
      <c r="E680" s="8"/>
      <c r="F680" s="8"/>
      <c r="G680" s="8"/>
      <c r="H680" s="8"/>
      <c r="AA680" s="8"/>
      <c r="AB680" s="8"/>
      <c r="AC680" s="8"/>
      <c r="AD680" s="8"/>
      <c r="AE680" s="8"/>
      <c r="AF680" s="8"/>
      <c r="AG680" s="8"/>
      <c r="AH680" s="8"/>
    </row>
    <row r="681" spans="1:34" s="78" customFormat="1">
      <c r="A681" s="8"/>
      <c r="B681" s="8"/>
      <c r="C681" s="8"/>
      <c r="D681" s="8"/>
      <c r="E681" s="8"/>
      <c r="F681" s="8"/>
      <c r="G681" s="8"/>
      <c r="H681" s="8"/>
      <c r="AA681" s="8"/>
      <c r="AB681" s="8"/>
      <c r="AC681" s="8"/>
      <c r="AD681" s="8"/>
      <c r="AE681" s="8"/>
      <c r="AF681" s="8"/>
      <c r="AG681" s="8"/>
      <c r="AH681" s="8"/>
    </row>
    <row r="682" spans="1:34" s="78" customFormat="1">
      <c r="A682" s="8"/>
      <c r="B682" s="8"/>
      <c r="C682" s="8"/>
      <c r="D682" s="8"/>
      <c r="E682" s="8"/>
      <c r="F682" s="8"/>
      <c r="G682" s="8"/>
      <c r="H682" s="8"/>
      <c r="AA682" s="8"/>
      <c r="AB682" s="8"/>
      <c r="AC682" s="8"/>
      <c r="AD682" s="8"/>
      <c r="AE682" s="8"/>
      <c r="AF682" s="8"/>
      <c r="AG682" s="8"/>
      <c r="AH682" s="8"/>
    </row>
    <row r="683" spans="1:34" s="78" customFormat="1">
      <c r="A683" s="8"/>
      <c r="B683" s="8"/>
      <c r="C683" s="8"/>
      <c r="D683" s="8"/>
      <c r="E683" s="8"/>
      <c r="F683" s="8"/>
      <c r="G683" s="8"/>
      <c r="H683" s="8"/>
      <c r="AA683" s="8"/>
      <c r="AB683" s="8"/>
      <c r="AC683" s="8"/>
      <c r="AD683" s="8"/>
      <c r="AE683" s="8"/>
      <c r="AF683" s="8"/>
      <c r="AG683" s="8"/>
      <c r="AH683" s="8"/>
    </row>
    <row r="684" spans="1:34" s="78" customFormat="1">
      <c r="A684" s="8"/>
      <c r="B684" s="8"/>
      <c r="C684" s="8"/>
      <c r="D684" s="8"/>
      <c r="E684" s="8"/>
      <c r="F684" s="8"/>
      <c r="G684" s="8"/>
      <c r="H684" s="8"/>
      <c r="AA684" s="8"/>
      <c r="AB684" s="8"/>
      <c r="AC684" s="8"/>
      <c r="AD684" s="8"/>
      <c r="AE684" s="8"/>
      <c r="AF684" s="8"/>
      <c r="AG684" s="8"/>
      <c r="AH684" s="8"/>
    </row>
    <row r="685" spans="1:34" s="78" customFormat="1">
      <c r="A685" s="8"/>
      <c r="B685" s="8"/>
      <c r="C685" s="8"/>
      <c r="D685" s="8"/>
      <c r="E685" s="8"/>
      <c r="F685" s="8"/>
      <c r="G685" s="8"/>
      <c r="H685" s="8"/>
      <c r="AA685" s="8"/>
      <c r="AB685" s="8"/>
      <c r="AC685" s="8"/>
      <c r="AD685" s="8"/>
      <c r="AE685" s="8"/>
      <c r="AF685" s="8"/>
      <c r="AG685" s="8"/>
      <c r="AH685" s="8"/>
    </row>
    <row r="686" spans="1:34" s="78" customFormat="1">
      <c r="A686" s="8"/>
      <c r="B686" s="8"/>
      <c r="C686" s="8"/>
      <c r="D686" s="8"/>
      <c r="E686" s="8"/>
      <c r="F686" s="8"/>
      <c r="G686" s="8"/>
      <c r="H686" s="8"/>
      <c r="AA686" s="8"/>
      <c r="AB686" s="8"/>
      <c r="AC686" s="8"/>
      <c r="AD686" s="8"/>
      <c r="AE686" s="8"/>
      <c r="AF686" s="8"/>
      <c r="AG686" s="8"/>
      <c r="AH686" s="8"/>
    </row>
    <row r="687" spans="1:34" s="78" customFormat="1">
      <c r="A687" s="8"/>
      <c r="B687" s="8"/>
      <c r="C687" s="8"/>
      <c r="D687" s="8"/>
      <c r="E687" s="8"/>
      <c r="F687" s="8"/>
      <c r="G687" s="8"/>
      <c r="H687" s="8"/>
      <c r="AA687" s="8"/>
      <c r="AB687" s="8"/>
      <c r="AC687" s="8"/>
      <c r="AD687" s="8"/>
      <c r="AE687" s="8"/>
      <c r="AF687" s="8"/>
      <c r="AG687" s="8"/>
      <c r="AH687" s="8"/>
    </row>
    <row r="688" spans="1:34" s="78" customFormat="1">
      <c r="A688" s="8"/>
      <c r="B688" s="8"/>
      <c r="C688" s="8"/>
      <c r="D688" s="8"/>
      <c r="E688" s="8"/>
      <c r="F688" s="8"/>
      <c r="G688" s="8"/>
      <c r="H688" s="8"/>
      <c r="AA688" s="8"/>
      <c r="AB688" s="8"/>
      <c r="AC688" s="8"/>
      <c r="AD688" s="8"/>
      <c r="AE688" s="8"/>
      <c r="AF688" s="8"/>
      <c r="AG688" s="8"/>
      <c r="AH688" s="8"/>
    </row>
    <row r="689" spans="1:34" s="78" customFormat="1">
      <c r="A689" s="8"/>
      <c r="B689" s="8"/>
      <c r="C689" s="8"/>
      <c r="D689" s="8"/>
      <c r="E689" s="8"/>
      <c r="F689" s="8"/>
      <c r="G689" s="8"/>
      <c r="H689" s="8"/>
      <c r="AA689" s="8"/>
      <c r="AB689" s="8"/>
      <c r="AC689" s="8"/>
      <c r="AD689" s="8"/>
      <c r="AE689" s="8"/>
      <c r="AF689" s="8"/>
      <c r="AG689" s="8"/>
      <c r="AH689" s="8"/>
    </row>
    <row r="690" spans="1:34" s="78" customFormat="1">
      <c r="A690" s="8"/>
      <c r="B690" s="8"/>
      <c r="C690" s="8"/>
      <c r="D690" s="8"/>
      <c r="E690" s="8"/>
      <c r="F690" s="8"/>
      <c r="G690" s="8"/>
      <c r="H690" s="8"/>
      <c r="AA690" s="8"/>
      <c r="AB690" s="8"/>
      <c r="AC690" s="8"/>
      <c r="AD690" s="8"/>
      <c r="AE690" s="8"/>
      <c r="AF690" s="8"/>
      <c r="AG690" s="8"/>
      <c r="AH690" s="8"/>
    </row>
    <row r="691" spans="1:34" s="78" customFormat="1">
      <c r="A691" s="8"/>
      <c r="B691" s="8"/>
      <c r="C691" s="8"/>
      <c r="D691" s="8"/>
      <c r="E691" s="8"/>
      <c r="F691" s="8"/>
      <c r="G691" s="8"/>
      <c r="H691" s="8"/>
      <c r="AA691" s="8"/>
      <c r="AB691" s="8"/>
      <c r="AC691" s="8"/>
      <c r="AD691" s="8"/>
      <c r="AE691" s="8"/>
      <c r="AF691" s="8"/>
      <c r="AG691" s="8"/>
      <c r="AH691" s="8"/>
    </row>
    <row r="692" spans="1:34" s="78" customFormat="1">
      <c r="A692" s="8"/>
      <c r="B692" s="8"/>
      <c r="C692" s="8"/>
      <c r="D692" s="8"/>
      <c r="E692" s="8"/>
      <c r="F692" s="8"/>
      <c r="G692" s="8"/>
      <c r="H692" s="8"/>
      <c r="AA692" s="8"/>
      <c r="AB692" s="8"/>
      <c r="AC692" s="8"/>
      <c r="AD692" s="8"/>
      <c r="AE692" s="8"/>
      <c r="AF692" s="8"/>
      <c r="AG692" s="8"/>
      <c r="AH692" s="8"/>
    </row>
    <row r="693" spans="1:34" s="78" customFormat="1">
      <c r="A693" s="8"/>
      <c r="B693" s="8"/>
      <c r="C693" s="8"/>
      <c r="D693" s="8"/>
      <c r="E693" s="8"/>
      <c r="F693" s="8"/>
      <c r="G693" s="8"/>
      <c r="H693" s="8"/>
      <c r="AA693" s="8"/>
      <c r="AB693" s="8"/>
      <c r="AC693" s="8"/>
      <c r="AD693" s="8"/>
      <c r="AE693" s="8"/>
      <c r="AF693" s="8"/>
      <c r="AG693" s="8"/>
      <c r="AH693" s="8"/>
    </row>
    <row r="694" spans="1:34" s="78" customFormat="1">
      <c r="A694" s="8"/>
      <c r="B694" s="8"/>
      <c r="C694" s="8"/>
      <c r="D694" s="8"/>
      <c r="E694" s="8"/>
      <c r="F694" s="8"/>
      <c r="G694" s="8"/>
      <c r="H694" s="8"/>
      <c r="AA694" s="8"/>
      <c r="AB694" s="8"/>
      <c r="AC694" s="8"/>
      <c r="AD694" s="8"/>
      <c r="AE694" s="8"/>
      <c r="AF694" s="8"/>
      <c r="AG694" s="8"/>
      <c r="AH694" s="8"/>
    </row>
    <row r="695" spans="1:34" s="78" customFormat="1">
      <c r="A695" s="8"/>
      <c r="B695" s="8"/>
      <c r="C695" s="8"/>
      <c r="D695" s="8"/>
      <c r="E695" s="8"/>
      <c r="F695" s="8"/>
      <c r="G695" s="8"/>
      <c r="H695" s="8"/>
      <c r="AA695" s="8"/>
      <c r="AB695" s="8"/>
      <c r="AC695" s="8"/>
      <c r="AD695" s="8"/>
      <c r="AE695" s="8"/>
      <c r="AF695" s="8"/>
      <c r="AG695" s="8"/>
      <c r="AH695" s="8"/>
    </row>
    <row r="696" spans="1:34" s="78" customFormat="1">
      <c r="A696" s="8"/>
      <c r="B696" s="8"/>
      <c r="C696" s="8"/>
      <c r="D696" s="8"/>
      <c r="E696" s="8"/>
      <c r="F696" s="8"/>
      <c r="G696" s="8"/>
      <c r="H696" s="8"/>
      <c r="AA696" s="8"/>
      <c r="AB696" s="8"/>
      <c r="AC696" s="8"/>
      <c r="AD696" s="8"/>
      <c r="AE696" s="8"/>
      <c r="AF696" s="8"/>
      <c r="AG696" s="8"/>
      <c r="AH696" s="8"/>
    </row>
    <row r="697" spans="1:34" s="78" customFormat="1">
      <c r="A697" s="8"/>
      <c r="B697" s="8"/>
      <c r="C697" s="8"/>
      <c r="D697" s="8"/>
      <c r="E697" s="8"/>
      <c r="F697" s="8"/>
      <c r="G697" s="8"/>
      <c r="H697" s="8"/>
      <c r="AA697" s="8"/>
      <c r="AB697" s="8"/>
      <c r="AC697" s="8"/>
      <c r="AD697" s="8"/>
      <c r="AE697" s="8"/>
      <c r="AF697" s="8"/>
      <c r="AG697" s="8"/>
      <c r="AH697" s="8"/>
    </row>
    <row r="698" spans="1:34" s="78" customFormat="1">
      <c r="A698" s="8"/>
      <c r="B698" s="8"/>
      <c r="C698" s="8"/>
      <c r="D698" s="8"/>
      <c r="E698" s="8"/>
      <c r="F698" s="8"/>
      <c r="G698" s="8"/>
      <c r="H698" s="8"/>
      <c r="AA698" s="8"/>
      <c r="AB698" s="8"/>
      <c r="AC698" s="8"/>
      <c r="AD698" s="8"/>
      <c r="AE698" s="8"/>
      <c r="AF698" s="8"/>
      <c r="AG698" s="8"/>
      <c r="AH698" s="8"/>
    </row>
    <row r="699" spans="1:34" s="78" customFormat="1">
      <c r="A699" s="8"/>
      <c r="B699" s="8"/>
      <c r="C699" s="8"/>
      <c r="D699" s="8"/>
      <c r="E699" s="8"/>
      <c r="F699" s="8"/>
      <c r="G699" s="8"/>
      <c r="H699" s="8"/>
      <c r="AA699" s="8"/>
      <c r="AB699" s="8"/>
      <c r="AC699" s="8"/>
      <c r="AD699" s="8"/>
      <c r="AE699" s="8"/>
      <c r="AF699" s="8"/>
      <c r="AG699" s="8"/>
      <c r="AH699" s="8"/>
    </row>
    <row r="700" spans="1:34" s="78" customFormat="1">
      <c r="A700" s="8"/>
      <c r="B700" s="8"/>
      <c r="C700" s="8"/>
      <c r="D700" s="8"/>
      <c r="E700" s="8"/>
      <c r="F700" s="8"/>
      <c r="G700" s="8"/>
      <c r="H700" s="8"/>
      <c r="AA700" s="8"/>
      <c r="AB700" s="8"/>
      <c r="AC700" s="8"/>
      <c r="AD700" s="8"/>
      <c r="AE700" s="8"/>
      <c r="AF700" s="8"/>
      <c r="AG700" s="8"/>
      <c r="AH700" s="8"/>
    </row>
    <row r="701" spans="1:34" s="78" customFormat="1">
      <c r="A701" s="8"/>
      <c r="B701" s="8"/>
      <c r="C701" s="8"/>
      <c r="D701" s="8"/>
      <c r="E701" s="8"/>
      <c r="F701" s="8"/>
      <c r="G701" s="8"/>
      <c r="H701" s="8"/>
      <c r="AA701" s="8"/>
      <c r="AB701" s="8"/>
      <c r="AC701" s="8"/>
      <c r="AD701" s="8"/>
      <c r="AE701" s="8"/>
      <c r="AF701" s="8"/>
      <c r="AG701" s="8"/>
      <c r="AH701" s="8"/>
    </row>
    <row r="702" spans="1:34" s="78" customFormat="1">
      <c r="A702" s="8"/>
      <c r="B702" s="8"/>
      <c r="C702" s="8"/>
      <c r="D702" s="8"/>
      <c r="E702" s="8"/>
      <c r="F702" s="8"/>
      <c r="G702" s="8"/>
      <c r="H702" s="8"/>
      <c r="AA702" s="8"/>
      <c r="AB702" s="8"/>
      <c r="AC702" s="8"/>
      <c r="AD702" s="8"/>
      <c r="AE702" s="8"/>
      <c r="AF702" s="8"/>
      <c r="AG702" s="8"/>
      <c r="AH702" s="8"/>
    </row>
    <row r="703" spans="1:34" s="78" customFormat="1">
      <c r="A703" s="8"/>
      <c r="B703" s="8"/>
      <c r="C703" s="8"/>
      <c r="D703" s="8"/>
      <c r="E703" s="8"/>
      <c r="F703" s="8"/>
      <c r="G703" s="8"/>
      <c r="H703" s="8"/>
      <c r="AA703" s="8"/>
      <c r="AB703" s="8"/>
      <c r="AC703" s="8"/>
      <c r="AD703" s="8"/>
      <c r="AE703" s="8"/>
      <c r="AF703" s="8"/>
      <c r="AG703" s="8"/>
      <c r="AH703" s="8"/>
    </row>
    <row r="704" spans="1:34" s="78" customFormat="1">
      <c r="A704" s="8"/>
      <c r="B704" s="8"/>
      <c r="C704" s="8"/>
      <c r="D704" s="8"/>
      <c r="E704" s="8"/>
      <c r="F704" s="8"/>
      <c r="G704" s="8"/>
      <c r="H704" s="8"/>
      <c r="AA704" s="8"/>
      <c r="AB704" s="8"/>
      <c r="AC704" s="8"/>
      <c r="AD704" s="8"/>
      <c r="AE704" s="8"/>
      <c r="AF704" s="8"/>
      <c r="AG704" s="8"/>
      <c r="AH704" s="8"/>
    </row>
    <row r="705" spans="1:34" s="78" customFormat="1">
      <c r="A705" s="8"/>
      <c r="B705" s="8"/>
      <c r="C705" s="8"/>
      <c r="D705" s="8"/>
      <c r="E705" s="8"/>
      <c r="F705" s="8"/>
      <c r="G705" s="8"/>
      <c r="H705" s="8"/>
      <c r="AA705" s="8"/>
      <c r="AB705" s="8"/>
      <c r="AC705" s="8"/>
      <c r="AD705" s="8"/>
      <c r="AE705" s="8"/>
      <c r="AF705" s="8"/>
      <c r="AG705" s="8"/>
      <c r="AH705" s="8"/>
    </row>
    <row r="706" spans="1:34" s="78" customFormat="1">
      <c r="A706" s="8"/>
      <c r="B706" s="8"/>
      <c r="C706" s="8"/>
      <c r="D706" s="8"/>
      <c r="E706" s="8"/>
      <c r="F706" s="8"/>
      <c r="G706" s="8"/>
      <c r="H706" s="8"/>
      <c r="AA706" s="8"/>
      <c r="AB706" s="8"/>
      <c r="AC706" s="8"/>
      <c r="AD706" s="8"/>
      <c r="AE706" s="8"/>
      <c r="AF706" s="8"/>
      <c r="AG706" s="8"/>
      <c r="AH706" s="8"/>
    </row>
    <row r="707" spans="1:34" s="78" customFormat="1">
      <c r="A707" s="8"/>
      <c r="B707" s="8"/>
      <c r="C707" s="8"/>
      <c r="D707" s="8"/>
      <c r="E707" s="8"/>
      <c r="F707" s="8"/>
      <c r="G707" s="8"/>
      <c r="H707" s="8"/>
      <c r="AA707" s="8"/>
      <c r="AB707" s="8"/>
      <c r="AC707" s="8"/>
      <c r="AD707" s="8"/>
      <c r="AE707" s="8"/>
      <c r="AF707" s="8"/>
      <c r="AG707" s="8"/>
      <c r="AH707" s="8"/>
    </row>
    <row r="708" spans="1:34" s="78" customFormat="1">
      <c r="A708" s="8"/>
      <c r="B708" s="8"/>
      <c r="C708" s="8"/>
      <c r="D708" s="8"/>
      <c r="E708" s="8"/>
      <c r="F708" s="8"/>
      <c r="G708" s="8"/>
      <c r="H708" s="8"/>
      <c r="AA708" s="8"/>
      <c r="AB708" s="8"/>
      <c r="AC708" s="8"/>
      <c r="AD708" s="8"/>
      <c r="AE708" s="8"/>
      <c r="AF708" s="8"/>
      <c r="AG708" s="8"/>
      <c r="AH708" s="8"/>
    </row>
    <row r="709" spans="1:34" s="78" customFormat="1">
      <c r="A709" s="8"/>
      <c r="B709" s="8"/>
      <c r="C709" s="8"/>
      <c r="D709" s="8"/>
      <c r="E709" s="8"/>
      <c r="F709" s="8"/>
      <c r="G709" s="8"/>
      <c r="H709" s="8"/>
      <c r="AA709" s="8"/>
      <c r="AB709" s="8"/>
      <c r="AC709" s="8"/>
      <c r="AD709" s="8"/>
      <c r="AE709" s="8"/>
      <c r="AF709" s="8"/>
      <c r="AG709" s="8"/>
      <c r="AH709" s="8"/>
    </row>
    <row r="710" spans="1:34" s="78" customFormat="1">
      <c r="A710" s="8"/>
      <c r="B710" s="8"/>
      <c r="C710" s="8"/>
      <c r="D710" s="8"/>
      <c r="E710" s="8"/>
      <c r="F710" s="8"/>
      <c r="G710" s="8"/>
      <c r="H710" s="8"/>
      <c r="AA710" s="8"/>
      <c r="AB710" s="8"/>
      <c r="AC710" s="8"/>
      <c r="AD710" s="8"/>
      <c r="AE710" s="8"/>
      <c r="AF710" s="8"/>
      <c r="AG710" s="8"/>
      <c r="AH710" s="8"/>
    </row>
    <row r="711" spans="1:34" s="78" customFormat="1">
      <c r="A711" s="8"/>
      <c r="B711" s="8"/>
      <c r="C711" s="8"/>
      <c r="D711" s="8"/>
      <c r="E711" s="8"/>
      <c r="F711" s="8"/>
      <c r="G711" s="8"/>
      <c r="H711" s="8"/>
      <c r="AA711" s="8"/>
      <c r="AB711" s="8"/>
      <c r="AC711" s="8"/>
      <c r="AD711" s="8"/>
      <c r="AE711" s="8"/>
      <c r="AF711" s="8"/>
      <c r="AG711" s="8"/>
      <c r="AH711" s="8"/>
    </row>
    <row r="712" spans="1:34" s="78" customFormat="1">
      <c r="A712" s="8"/>
      <c r="B712" s="8"/>
      <c r="C712" s="8"/>
      <c r="D712" s="8"/>
      <c r="E712" s="8"/>
      <c r="F712" s="8"/>
      <c r="G712" s="8"/>
      <c r="H712" s="8"/>
      <c r="AA712" s="8"/>
      <c r="AB712" s="8"/>
      <c r="AC712" s="8"/>
      <c r="AD712" s="8"/>
      <c r="AE712" s="8"/>
      <c r="AF712" s="8"/>
      <c r="AG712" s="8"/>
      <c r="AH712" s="8"/>
    </row>
    <row r="713" spans="1:34" s="78" customFormat="1">
      <c r="A713" s="8"/>
      <c r="B713" s="8"/>
      <c r="C713" s="8"/>
      <c r="D713" s="8"/>
      <c r="E713" s="8"/>
      <c r="F713" s="8"/>
      <c r="G713" s="8"/>
      <c r="H713" s="8"/>
      <c r="AA713" s="8"/>
      <c r="AB713" s="8"/>
      <c r="AC713" s="8"/>
      <c r="AD713" s="8"/>
      <c r="AE713" s="8"/>
      <c r="AF713" s="8"/>
      <c r="AG713" s="8"/>
      <c r="AH713" s="8"/>
    </row>
    <row r="714" spans="1:34" s="78" customFormat="1">
      <c r="A714" s="8"/>
      <c r="B714" s="8"/>
      <c r="C714" s="8"/>
      <c r="D714" s="8"/>
      <c r="E714" s="8"/>
      <c r="F714" s="8"/>
      <c r="G714" s="8"/>
      <c r="H714" s="8"/>
      <c r="AA714" s="8"/>
      <c r="AB714" s="8"/>
      <c r="AC714" s="8"/>
      <c r="AD714" s="8"/>
      <c r="AE714" s="8"/>
      <c r="AF714" s="8"/>
      <c r="AG714" s="8"/>
      <c r="AH714" s="8"/>
    </row>
    <row r="715" spans="1:34" s="78" customFormat="1">
      <c r="A715" s="8"/>
      <c r="B715" s="8"/>
      <c r="C715" s="8"/>
      <c r="D715" s="8"/>
      <c r="E715" s="8"/>
      <c r="F715" s="8"/>
      <c r="G715" s="8"/>
      <c r="H715" s="8"/>
      <c r="AA715" s="8"/>
      <c r="AB715" s="8"/>
      <c r="AC715" s="8"/>
      <c r="AD715" s="8"/>
      <c r="AE715" s="8"/>
      <c r="AF715" s="8"/>
      <c r="AG715" s="8"/>
      <c r="AH715" s="8"/>
    </row>
    <row r="716" spans="1:34" s="78" customFormat="1">
      <c r="A716" s="8"/>
      <c r="B716" s="8"/>
      <c r="C716" s="8"/>
      <c r="D716" s="8"/>
      <c r="E716" s="8"/>
      <c r="F716" s="8"/>
      <c r="G716" s="8"/>
      <c r="H716" s="8"/>
      <c r="AA716" s="8"/>
      <c r="AB716" s="8"/>
      <c r="AC716" s="8"/>
      <c r="AD716" s="8"/>
      <c r="AE716" s="8"/>
      <c r="AF716" s="8"/>
      <c r="AG716" s="8"/>
      <c r="AH716" s="8"/>
    </row>
    <row r="717" spans="1:34" s="78" customFormat="1">
      <c r="A717" s="8"/>
      <c r="B717" s="8"/>
      <c r="C717" s="8"/>
      <c r="D717" s="8"/>
      <c r="E717" s="8"/>
      <c r="F717" s="8"/>
      <c r="G717" s="8"/>
      <c r="H717" s="8"/>
      <c r="AA717" s="8"/>
      <c r="AB717" s="8"/>
      <c r="AC717" s="8"/>
      <c r="AD717" s="8"/>
      <c r="AE717" s="8"/>
      <c r="AF717" s="8"/>
      <c r="AG717" s="8"/>
      <c r="AH717" s="8"/>
    </row>
    <row r="718" spans="1:34" s="78" customFormat="1">
      <c r="A718" s="8"/>
      <c r="B718" s="8"/>
      <c r="C718" s="8"/>
      <c r="D718" s="8"/>
      <c r="E718" s="8"/>
      <c r="F718" s="8"/>
      <c r="G718" s="8"/>
      <c r="H718" s="8"/>
      <c r="AA718" s="8"/>
      <c r="AB718" s="8"/>
      <c r="AC718" s="8"/>
      <c r="AD718" s="8"/>
      <c r="AE718" s="8"/>
      <c r="AF718" s="8"/>
      <c r="AG718" s="8"/>
      <c r="AH718" s="8"/>
    </row>
    <row r="719" spans="1:34" s="78" customFormat="1">
      <c r="A719" s="8"/>
      <c r="B719" s="8"/>
      <c r="C719" s="8"/>
      <c r="D719" s="8"/>
      <c r="E719" s="8"/>
      <c r="F719" s="8"/>
      <c r="G719" s="8"/>
      <c r="H719" s="8"/>
      <c r="AA719" s="8"/>
      <c r="AB719" s="8"/>
      <c r="AC719" s="8"/>
      <c r="AD719" s="8"/>
      <c r="AE719" s="8"/>
      <c r="AF719" s="8"/>
      <c r="AG719" s="8"/>
      <c r="AH719" s="8"/>
    </row>
    <row r="720" spans="1:34" s="78" customFormat="1">
      <c r="A720" s="8"/>
      <c r="B720" s="8"/>
      <c r="C720" s="8"/>
      <c r="D720" s="8"/>
      <c r="E720" s="8"/>
      <c r="F720" s="8"/>
      <c r="G720" s="8"/>
      <c r="H720" s="8"/>
      <c r="AA720" s="8"/>
      <c r="AB720" s="8"/>
      <c r="AC720" s="8"/>
      <c r="AD720" s="8"/>
      <c r="AE720" s="8"/>
      <c r="AF720" s="8"/>
      <c r="AG720" s="8"/>
      <c r="AH720" s="8"/>
    </row>
    <row r="721" spans="1:34" s="78" customFormat="1">
      <c r="A721" s="8"/>
      <c r="B721" s="8"/>
      <c r="C721" s="8"/>
      <c r="D721" s="8"/>
      <c r="E721" s="8"/>
      <c r="F721" s="8"/>
      <c r="G721" s="8"/>
      <c r="H721" s="8"/>
      <c r="AA721" s="8"/>
      <c r="AB721" s="8"/>
      <c r="AC721" s="8"/>
      <c r="AD721" s="8"/>
      <c r="AE721" s="8"/>
      <c r="AF721" s="8"/>
      <c r="AG721" s="8"/>
      <c r="AH721" s="8"/>
    </row>
    <row r="722" spans="1:34" s="78" customFormat="1">
      <c r="A722" s="8"/>
      <c r="B722" s="8"/>
      <c r="C722" s="8"/>
      <c r="D722" s="8"/>
      <c r="E722" s="8"/>
      <c r="F722" s="8"/>
      <c r="G722" s="8"/>
      <c r="H722" s="8"/>
      <c r="AA722" s="8"/>
      <c r="AB722" s="8"/>
      <c r="AC722" s="8"/>
      <c r="AD722" s="8"/>
      <c r="AE722" s="8"/>
      <c r="AF722" s="8"/>
      <c r="AG722" s="8"/>
      <c r="AH722" s="8"/>
    </row>
    <row r="723" spans="1:34" s="78" customFormat="1">
      <c r="A723" s="8"/>
      <c r="B723" s="8"/>
      <c r="C723" s="8"/>
      <c r="D723" s="8"/>
      <c r="E723" s="8"/>
      <c r="F723" s="8"/>
      <c r="G723" s="8"/>
      <c r="H723" s="8"/>
      <c r="AA723" s="8"/>
      <c r="AB723" s="8"/>
      <c r="AC723" s="8"/>
      <c r="AD723" s="8"/>
      <c r="AE723" s="8"/>
      <c r="AF723" s="8"/>
      <c r="AG723" s="8"/>
      <c r="AH723" s="8"/>
    </row>
    <row r="724" spans="1:34" s="78" customFormat="1">
      <c r="A724" s="8"/>
      <c r="B724" s="8"/>
      <c r="C724" s="8"/>
      <c r="D724" s="8"/>
      <c r="E724" s="8"/>
      <c r="F724" s="8"/>
      <c r="G724" s="8"/>
      <c r="H724" s="8"/>
      <c r="AA724" s="8"/>
      <c r="AB724" s="8"/>
      <c r="AC724" s="8"/>
      <c r="AD724" s="8"/>
      <c r="AE724" s="8"/>
      <c r="AF724" s="8"/>
      <c r="AG724" s="8"/>
      <c r="AH724" s="8"/>
    </row>
    <row r="725" spans="1:34" s="78" customFormat="1">
      <c r="A725" s="8"/>
      <c r="B725" s="8"/>
      <c r="C725" s="8"/>
      <c r="D725" s="8"/>
      <c r="E725" s="8"/>
      <c r="F725" s="8"/>
      <c r="G725" s="8"/>
      <c r="H725" s="8"/>
      <c r="AA725" s="8"/>
      <c r="AB725" s="8"/>
      <c r="AC725" s="8"/>
      <c r="AD725" s="8"/>
      <c r="AE725" s="8"/>
      <c r="AF725" s="8"/>
      <c r="AG725" s="8"/>
      <c r="AH725" s="8"/>
    </row>
    <row r="726" spans="1:34" s="78" customFormat="1">
      <c r="A726" s="8"/>
      <c r="B726" s="8"/>
      <c r="C726" s="8"/>
      <c r="D726" s="8"/>
      <c r="E726" s="8"/>
      <c r="F726" s="8"/>
      <c r="G726" s="8"/>
      <c r="H726" s="8"/>
      <c r="AA726" s="8"/>
      <c r="AB726" s="8"/>
      <c r="AC726" s="8"/>
      <c r="AD726" s="8"/>
      <c r="AE726" s="8"/>
      <c r="AF726" s="8"/>
      <c r="AG726" s="8"/>
      <c r="AH726" s="8"/>
    </row>
    <row r="727" spans="1:34" s="78" customFormat="1">
      <c r="A727" s="8"/>
      <c r="B727" s="8"/>
      <c r="C727" s="8"/>
      <c r="D727" s="8"/>
      <c r="E727" s="8"/>
      <c r="F727" s="8"/>
      <c r="G727" s="8"/>
      <c r="H727" s="8"/>
      <c r="AA727" s="8"/>
      <c r="AB727" s="8"/>
      <c r="AC727" s="8"/>
      <c r="AD727" s="8"/>
      <c r="AE727" s="8"/>
      <c r="AF727" s="8"/>
      <c r="AG727" s="8"/>
      <c r="AH727" s="8"/>
    </row>
    <row r="728" spans="1:34" s="78" customFormat="1">
      <c r="A728" s="8"/>
      <c r="B728" s="8"/>
      <c r="C728" s="8"/>
      <c r="D728" s="8"/>
      <c r="E728" s="8"/>
      <c r="F728" s="8"/>
      <c r="G728" s="8"/>
      <c r="H728" s="8"/>
      <c r="AA728" s="8"/>
      <c r="AB728" s="8"/>
      <c r="AC728" s="8"/>
      <c r="AD728" s="8"/>
      <c r="AE728" s="8"/>
      <c r="AF728" s="8"/>
      <c r="AG728" s="8"/>
      <c r="AH728" s="8"/>
    </row>
    <row r="729" spans="1:34" s="78" customFormat="1">
      <c r="A729" s="8"/>
      <c r="B729" s="8"/>
      <c r="C729" s="8"/>
      <c r="D729" s="8"/>
      <c r="E729" s="8"/>
      <c r="F729" s="8"/>
      <c r="G729" s="8"/>
      <c r="H729" s="8"/>
      <c r="AA729" s="8"/>
      <c r="AB729" s="8"/>
      <c r="AC729" s="8"/>
      <c r="AD729" s="8"/>
      <c r="AE729" s="8"/>
      <c r="AF729" s="8"/>
      <c r="AG729" s="8"/>
      <c r="AH729" s="8"/>
    </row>
    <row r="730" spans="1:34" s="78" customFormat="1">
      <c r="A730" s="8"/>
      <c r="B730" s="8"/>
      <c r="C730" s="8"/>
      <c r="D730" s="8"/>
      <c r="E730" s="8"/>
      <c r="F730" s="8"/>
      <c r="G730" s="8"/>
      <c r="H730" s="8"/>
      <c r="AA730" s="8"/>
      <c r="AB730" s="8"/>
      <c r="AC730" s="8"/>
      <c r="AD730" s="8"/>
      <c r="AE730" s="8"/>
      <c r="AF730" s="8"/>
      <c r="AG730" s="8"/>
      <c r="AH730" s="8"/>
    </row>
    <row r="731" spans="1:34" s="78" customFormat="1">
      <c r="A731" s="8"/>
      <c r="B731" s="8"/>
      <c r="C731" s="8"/>
      <c r="D731" s="8"/>
      <c r="E731" s="8"/>
      <c r="F731" s="8"/>
      <c r="G731" s="8"/>
      <c r="H731" s="8"/>
      <c r="AA731" s="8"/>
      <c r="AB731" s="8"/>
      <c r="AC731" s="8"/>
      <c r="AD731" s="8"/>
      <c r="AE731" s="8"/>
      <c r="AF731" s="8"/>
      <c r="AG731" s="8"/>
      <c r="AH731" s="8"/>
    </row>
    <row r="732" spans="1:34" s="78" customFormat="1">
      <c r="A732" s="8"/>
      <c r="B732" s="8"/>
      <c r="C732" s="8"/>
      <c r="D732" s="8"/>
      <c r="E732" s="8"/>
      <c r="F732" s="8"/>
      <c r="G732" s="8"/>
      <c r="H732" s="8"/>
      <c r="AA732" s="8"/>
      <c r="AB732" s="8"/>
      <c r="AC732" s="8"/>
      <c r="AD732" s="8"/>
      <c r="AE732" s="8"/>
      <c r="AF732" s="8"/>
      <c r="AG732" s="8"/>
      <c r="AH732" s="8"/>
    </row>
    <row r="733" spans="1:34" s="78" customFormat="1">
      <c r="A733" s="8"/>
      <c r="B733" s="8"/>
      <c r="C733" s="8"/>
      <c r="D733" s="8"/>
      <c r="E733" s="8"/>
      <c r="F733" s="8"/>
      <c r="G733" s="8"/>
      <c r="H733" s="8"/>
      <c r="AA733" s="8"/>
      <c r="AB733" s="8"/>
      <c r="AC733" s="8"/>
      <c r="AD733" s="8"/>
      <c r="AE733" s="8"/>
      <c r="AF733" s="8"/>
      <c r="AG733" s="8"/>
      <c r="AH733" s="8"/>
    </row>
    <row r="734" spans="1:34" s="78" customFormat="1">
      <c r="A734" s="8"/>
      <c r="B734" s="8"/>
      <c r="C734" s="8"/>
      <c r="D734" s="8"/>
      <c r="E734" s="8"/>
      <c r="F734" s="8"/>
      <c r="G734" s="8"/>
      <c r="H734" s="8"/>
      <c r="AA734" s="8"/>
      <c r="AB734" s="8"/>
      <c r="AC734" s="8"/>
      <c r="AD734" s="8"/>
      <c r="AE734" s="8"/>
      <c r="AF734" s="8"/>
      <c r="AG734" s="8"/>
      <c r="AH734" s="8"/>
    </row>
    <row r="735" spans="1:34" s="78" customFormat="1">
      <c r="A735" s="8"/>
      <c r="B735" s="8"/>
      <c r="C735" s="8"/>
      <c r="D735" s="8"/>
      <c r="E735" s="8"/>
      <c r="F735" s="8"/>
      <c r="G735" s="8"/>
      <c r="H735" s="8"/>
      <c r="AA735" s="8"/>
      <c r="AB735" s="8"/>
      <c r="AC735" s="8"/>
      <c r="AD735" s="8"/>
      <c r="AE735" s="8"/>
      <c r="AF735" s="8"/>
      <c r="AG735" s="8"/>
      <c r="AH735" s="8"/>
    </row>
    <row r="736" spans="1:34" s="78" customFormat="1">
      <c r="A736" s="8"/>
      <c r="B736" s="8"/>
      <c r="C736" s="8"/>
      <c r="D736" s="8"/>
      <c r="E736" s="8"/>
      <c r="F736" s="8"/>
      <c r="G736" s="8"/>
      <c r="H736" s="8"/>
      <c r="AA736" s="8"/>
      <c r="AB736" s="8"/>
      <c r="AC736" s="8"/>
      <c r="AD736" s="8"/>
      <c r="AE736" s="8"/>
      <c r="AF736" s="8"/>
      <c r="AG736" s="8"/>
      <c r="AH736" s="8"/>
    </row>
    <row r="737" spans="1:34" s="78" customFormat="1">
      <c r="A737" s="8"/>
      <c r="B737" s="8"/>
      <c r="C737" s="8"/>
      <c r="D737" s="8"/>
      <c r="E737" s="8"/>
      <c r="F737" s="8"/>
      <c r="G737" s="8"/>
      <c r="H737" s="8"/>
      <c r="AA737" s="8"/>
      <c r="AB737" s="8"/>
      <c r="AC737" s="8"/>
      <c r="AD737" s="8"/>
      <c r="AE737" s="8"/>
      <c r="AF737" s="8"/>
      <c r="AG737" s="8"/>
      <c r="AH737" s="8"/>
    </row>
    <row r="738" spans="1:34" s="78" customFormat="1">
      <c r="A738" s="8"/>
      <c r="B738" s="8"/>
      <c r="C738" s="8"/>
      <c r="D738" s="8"/>
      <c r="E738" s="8"/>
      <c r="F738" s="8"/>
      <c r="G738" s="8"/>
      <c r="H738" s="8"/>
      <c r="AA738" s="8"/>
      <c r="AB738" s="8"/>
      <c r="AC738" s="8"/>
      <c r="AD738" s="8"/>
      <c r="AE738" s="8"/>
      <c r="AF738" s="8"/>
      <c r="AG738" s="8"/>
      <c r="AH738" s="8"/>
    </row>
    <row r="739" spans="1:34" s="78" customFormat="1">
      <c r="A739" s="8"/>
      <c r="B739" s="8"/>
      <c r="C739" s="8"/>
      <c r="D739" s="8"/>
      <c r="E739" s="8"/>
      <c r="F739" s="8"/>
      <c r="G739" s="8"/>
      <c r="H739" s="8"/>
      <c r="AA739" s="8"/>
      <c r="AB739" s="8"/>
      <c r="AC739" s="8"/>
      <c r="AD739" s="8"/>
      <c r="AE739" s="8"/>
      <c r="AF739" s="8"/>
      <c r="AG739" s="8"/>
      <c r="AH739" s="8"/>
    </row>
    <row r="740" spans="1:34" s="78" customFormat="1">
      <c r="A740" s="8"/>
      <c r="B740" s="8"/>
      <c r="C740" s="8"/>
      <c r="D740" s="8"/>
      <c r="E740" s="8"/>
      <c r="F740" s="8"/>
      <c r="G740" s="8"/>
      <c r="H740" s="8"/>
      <c r="AA740" s="8"/>
      <c r="AB740" s="8"/>
      <c r="AC740" s="8"/>
      <c r="AD740" s="8"/>
      <c r="AE740" s="8"/>
      <c r="AF740" s="8"/>
      <c r="AG740" s="8"/>
      <c r="AH740" s="8"/>
    </row>
    <row r="741" spans="1:34" s="78" customFormat="1">
      <c r="A741" s="8"/>
      <c r="B741" s="8"/>
      <c r="C741" s="8"/>
      <c r="D741" s="8"/>
      <c r="E741" s="8"/>
      <c r="F741" s="8"/>
      <c r="G741" s="8"/>
      <c r="H741" s="8"/>
      <c r="AA741" s="8"/>
      <c r="AB741" s="8"/>
      <c r="AC741" s="8"/>
      <c r="AD741" s="8"/>
      <c r="AE741" s="8"/>
      <c r="AF741" s="8"/>
      <c r="AG741" s="8"/>
      <c r="AH741" s="8"/>
    </row>
    <row r="742" spans="1:34" s="78" customFormat="1">
      <c r="A742" s="8"/>
      <c r="B742" s="8"/>
      <c r="C742" s="8"/>
      <c r="D742" s="8"/>
      <c r="E742" s="8"/>
      <c r="F742" s="8"/>
      <c r="G742" s="8"/>
      <c r="H742" s="8"/>
      <c r="AA742" s="8"/>
      <c r="AB742" s="8"/>
      <c r="AC742" s="8"/>
      <c r="AD742" s="8"/>
      <c r="AE742" s="8"/>
      <c r="AF742" s="8"/>
      <c r="AG742" s="8"/>
      <c r="AH742" s="8"/>
    </row>
    <row r="743" spans="1:34" s="78" customFormat="1">
      <c r="A743" s="8"/>
      <c r="B743" s="8"/>
      <c r="C743" s="8"/>
      <c r="D743" s="8"/>
      <c r="E743" s="8"/>
      <c r="F743" s="8"/>
      <c r="G743" s="8"/>
      <c r="H743" s="8"/>
      <c r="AA743" s="8"/>
      <c r="AB743" s="8"/>
      <c r="AC743" s="8"/>
      <c r="AD743" s="8"/>
      <c r="AE743" s="8"/>
      <c r="AF743" s="8"/>
      <c r="AG743" s="8"/>
      <c r="AH743" s="8"/>
    </row>
    <row r="744" spans="1:34" s="78" customFormat="1">
      <c r="A744" s="8"/>
      <c r="B744" s="8"/>
      <c r="C744" s="8"/>
      <c r="D744" s="8"/>
      <c r="E744" s="8"/>
      <c r="F744" s="8"/>
      <c r="G744" s="8"/>
      <c r="H744" s="8"/>
      <c r="AA744" s="8"/>
      <c r="AB744" s="8"/>
      <c r="AC744" s="8"/>
      <c r="AD744" s="8"/>
      <c r="AE744" s="8"/>
      <c r="AF744" s="8"/>
      <c r="AG744" s="8"/>
      <c r="AH744" s="8"/>
    </row>
    <row r="745" spans="1:34" s="78" customFormat="1">
      <c r="A745" s="8"/>
      <c r="B745" s="8"/>
      <c r="C745" s="8"/>
      <c r="D745" s="8"/>
      <c r="E745" s="8"/>
      <c r="F745" s="8"/>
      <c r="G745" s="8"/>
      <c r="H745" s="8"/>
      <c r="AA745" s="8"/>
      <c r="AB745" s="8"/>
      <c r="AC745" s="8"/>
      <c r="AD745" s="8"/>
      <c r="AE745" s="8"/>
      <c r="AF745" s="8"/>
      <c r="AG745" s="8"/>
      <c r="AH745" s="8"/>
    </row>
    <row r="746" spans="1:34" s="78" customFormat="1">
      <c r="A746" s="8"/>
      <c r="B746" s="8"/>
      <c r="C746" s="8"/>
      <c r="D746" s="8"/>
      <c r="E746" s="8"/>
      <c r="F746" s="8"/>
      <c r="G746" s="8"/>
      <c r="H746" s="8"/>
      <c r="AA746" s="8"/>
      <c r="AB746" s="8"/>
      <c r="AC746" s="8"/>
      <c r="AD746" s="8"/>
      <c r="AE746" s="8"/>
      <c r="AF746" s="8"/>
      <c r="AG746" s="8"/>
      <c r="AH746" s="8"/>
    </row>
    <row r="747" spans="1:34" s="78" customFormat="1">
      <c r="A747" s="8"/>
      <c r="B747" s="8"/>
      <c r="C747" s="8"/>
      <c r="D747" s="8"/>
      <c r="E747" s="8"/>
      <c r="F747" s="8"/>
      <c r="G747" s="8"/>
      <c r="H747" s="8"/>
      <c r="AA747" s="8"/>
      <c r="AB747" s="8"/>
      <c r="AC747" s="8"/>
      <c r="AD747" s="8"/>
      <c r="AE747" s="8"/>
      <c r="AF747" s="8"/>
      <c r="AG747" s="8"/>
      <c r="AH747" s="8"/>
    </row>
    <row r="748" spans="1:34" s="78" customFormat="1">
      <c r="A748" s="8"/>
      <c r="B748" s="8"/>
      <c r="C748" s="8"/>
      <c r="D748" s="8"/>
      <c r="E748" s="8"/>
      <c r="F748" s="8"/>
      <c r="G748" s="8"/>
      <c r="H748" s="8"/>
      <c r="AA748" s="8"/>
      <c r="AB748" s="8"/>
      <c r="AC748" s="8"/>
      <c r="AD748" s="8"/>
      <c r="AE748" s="8"/>
      <c r="AF748" s="8"/>
      <c r="AG748" s="8"/>
      <c r="AH748" s="8"/>
    </row>
    <row r="749" spans="1:34" s="78" customFormat="1">
      <c r="A749" s="8"/>
      <c r="B749" s="8"/>
      <c r="C749" s="8"/>
      <c r="D749" s="8"/>
      <c r="E749" s="8"/>
      <c r="F749" s="8"/>
      <c r="G749" s="8"/>
      <c r="H749" s="8"/>
      <c r="AA749" s="8"/>
      <c r="AB749" s="8"/>
      <c r="AC749" s="8"/>
      <c r="AD749" s="8"/>
      <c r="AE749" s="8"/>
      <c r="AF749" s="8"/>
      <c r="AG749" s="8"/>
      <c r="AH749" s="8"/>
    </row>
    <row r="750" spans="1:34" s="78" customFormat="1">
      <c r="A750" s="8"/>
      <c r="B750" s="8"/>
      <c r="C750" s="8"/>
      <c r="D750" s="8"/>
      <c r="E750" s="8"/>
      <c r="F750" s="8"/>
      <c r="G750" s="8"/>
      <c r="H750" s="8"/>
      <c r="AA750" s="8"/>
      <c r="AB750" s="8"/>
      <c r="AC750" s="8"/>
      <c r="AD750" s="8"/>
      <c r="AE750" s="8"/>
      <c r="AF750" s="8"/>
      <c r="AG750" s="8"/>
      <c r="AH750" s="8"/>
    </row>
    <row r="751" spans="1:34" s="78" customFormat="1">
      <c r="A751" s="8"/>
      <c r="B751" s="8"/>
      <c r="C751" s="8"/>
      <c r="D751" s="8"/>
      <c r="E751" s="8"/>
      <c r="F751" s="8"/>
      <c r="G751" s="8"/>
      <c r="H751" s="8"/>
      <c r="AA751" s="8"/>
      <c r="AB751" s="8"/>
      <c r="AC751" s="8"/>
      <c r="AD751" s="8"/>
      <c r="AE751" s="8"/>
      <c r="AF751" s="8"/>
      <c r="AG751" s="8"/>
      <c r="AH751" s="8"/>
    </row>
    <row r="752" spans="1:34" s="78" customFormat="1">
      <c r="A752" s="8"/>
      <c r="B752" s="8"/>
      <c r="C752" s="8"/>
      <c r="D752" s="8"/>
      <c r="E752" s="8"/>
      <c r="F752" s="8"/>
      <c r="G752" s="8"/>
      <c r="H752" s="8"/>
      <c r="AA752" s="8"/>
      <c r="AB752" s="8"/>
      <c r="AC752" s="8"/>
      <c r="AD752" s="8"/>
      <c r="AE752" s="8"/>
      <c r="AF752" s="8"/>
      <c r="AG752" s="8"/>
      <c r="AH752" s="8"/>
    </row>
    <row r="753" spans="1:34" s="78" customFormat="1">
      <c r="A753" s="8"/>
      <c r="B753" s="8"/>
      <c r="C753" s="8"/>
      <c r="D753" s="8"/>
      <c r="E753" s="8"/>
      <c r="F753" s="8"/>
      <c r="G753" s="8"/>
      <c r="H753" s="8"/>
      <c r="AA753" s="8"/>
      <c r="AB753" s="8"/>
      <c r="AC753" s="8"/>
      <c r="AD753" s="8"/>
      <c r="AE753" s="8"/>
      <c r="AF753" s="8"/>
      <c r="AG753" s="8"/>
      <c r="AH753" s="8"/>
    </row>
    <row r="754" spans="1:34" s="78" customFormat="1">
      <c r="A754" s="8"/>
      <c r="B754" s="8"/>
      <c r="C754" s="8"/>
      <c r="D754" s="8"/>
      <c r="E754" s="8"/>
      <c r="F754" s="8"/>
      <c r="G754" s="8"/>
      <c r="H754" s="8"/>
      <c r="AA754" s="8"/>
      <c r="AB754" s="8"/>
      <c r="AC754" s="8"/>
      <c r="AD754" s="8"/>
      <c r="AE754" s="8"/>
      <c r="AF754" s="8"/>
      <c r="AG754" s="8"/>
      <c r="AH754" s="8"/>
    </row>
    <row r="755" spans="1:34" s="78" customFormat="1">
      <c r="A755" s="8"/>
      <c r="B755" s="8"/>
      <c r="C755" s="8"/>
      <c r="D755" s="8"/>
      <c r="E755" s="8"/>
      <c r="F755" s="8"/>
      <c r="G755" s="8"/>
      <c r="H755" s="8"/>
      <c r="AA755" s="8"/>
      <c r="AB755" s="8"/>
      <c r="AC755" s="8"/>
      <c r="AD755" s="8"/>
      <c r="AE755" s="8"/>
      <c r="AF755" s="8"/>
      <c r="AG755" s="8"/>
      <c r="AH755" s="8"/>
    </row>
    <row r="756" spans="1:34" s="78" customFormat="1">
      <c r="A756" s="8"/>
      <c r="B756" s="8"/>
      <c r="C756" s="8"/>
      <c r="D756" s="8"/>
      <c r="E756" s="8"/>
      <c r="F756" s="8"/>
      <c r="G756" s="8"/>
      <c r="H756" s="8"/>
      <c r="AA756" s="8"/>
      <c r="AB756" s="8"/>
      <c r="AC756" s="8"/>
      <c r="AD756" s="8"/>
      <c r="AE756" s="8"/>
      <c r="AF756" s="8"/>
      <c r="AG756" s="8"/>
      <c r="AH756" s="8"/>
    </row>
    <row r="757" spans="1:34" s="78" customFormat="1">
      <c r="A757" s="8"/>
      <c r="B757" s="8"/>
      <c r="C757" s="8"/>
      <c r="D757" s="8"/>
      <c r="E757" s="8"/>
      <c r="F757" s="8"/>
      <c r="G757" s="8"/>
      <c r="H757" s="8"/>
      <c r="AA757" s="8"/>
      <c r="AB757" s="8"/>
      <c r="AC757" s="8"/>
      <c r="AD757" s="8"/>
      <c r="AE757" s="8"/>
      <c r="AF757" s="8"/>
      <c r="AG757" s="8"/>
      <c r="AH757" s="8"/>
    </row>
    <row r="758" spans="1:34" s="78" customFormat="1">
      <c r="A758" s="8"/>
      <c r="B758" s="8"/>
      <c r="C758" s="8"/>
      <c r="D758" s="8"/>
      <c r="E758" s="8"/>
      <c r="F758" s="8"/>
      <c r="G758" s="8"/>
      <c r="H758" s="8"/>
      <c r="AA758" s="8"/>
      <c r="AB758" s="8"/>
      <c r="AC758" s="8"/>
      <c r="AD758" s="8"/>
      <c r="AE758" s="8"/>
      <c r="AF758" s="8"/>
      <c r="AG758" s="8"/>
      <c r="AH758" s="8"/>
    </row>
    <row r="759" spans="1:34" s="78" customFormat="1">
      <c r="A759" s="8"/>
      <c r="B759" s="8"/>
      <c r="C759" s="8"/>
      <c r="D759" s="8"/>
      <c r="E759" s="8"/>
      <c r="F759" s="8"/>
      <c r="G759" s="8"/>
      <c r="H759" s="8"/>
      <c r="AA759" s="8"/>
      <c r="AB759" s="8"/>
      <c r="AC759" s="8"/>
      <c r="AD759" s="8"/>
      <c r="AE759" s="8"/>
      <c r="AF759" s="8"/>
      <c r="AG759" s="8"/>
      <c r="AH759" s="8"/>
    </row>
    <row r="760" spans="1:34" s="78" customFormat="1">
      <c r="A760" s="8"/>
      <c r="B760" s="8"/>
      <c r="C760" s="8"/>
      <c r="D760" s="8"/>
      <c r="E760" s="8"/>
      <c r="F760" s="8"/>
      <c r="G760" s="8"/>
      <c r="H760" s="8"/>
      <c r="AA760" s="8"/>
      <c r="AB760" s="8"/>
      <c r="AC760" s="8"/>
      <c r="AD760" s="8"/>
      <c r="AE760" s="8"/>
      <c r="AF760" s="8"/>
      <c r="AG760" s="8"/>
      <c r="AH760" s="8"/>
    </row>
    <row r="761" spans="1:34" s="78" customFormat="1">
      <c r="A761" s="8"/>
      <c r="B761" s="8"/>
      <c r="C761" s="8"/>
      <c r="D761" s="8"/>
      <c r="E761" s="8"/>
      <c r="F761" s="8"/>
      <c r="G761" s="8"/>
      <c r="H761" s="8"/>
      <c r="AA761" s="8"/>
      <c r="AB761" s="8"/>
      <c r="AC761" s="8"/>
      <c r="AD761" s="8"/>
      <c r="AE761" s="8"/>
      <c r="AF761" s="8"/>
      <c r="AG761" s="8"/>
      <c r="AH761" s="8"/>
    </row>
    <row r="762" spans="1:34" s="78" customFormat="1">
      <c r="A762" s="8"/>
      <c r="B762" s="8"/>
      <c r="C762" s="8"/>
      <c r="D762" s="8"/>
      <c r="E762" s="8"/>
      <c r="F762" s="8"/>
      <c r="G762" s="8"/>
      <c r="H762" s="8"/>
      <c r="AA762" s="8"/>
      <c r="AB762" s="8"/>
      <c r="AC762" s="8"/>
      <c r="AD762" s="8"/>
      <c r="AE762" s="8"/>
      <c r="AF762" s="8"/>
      <c r="AG762" s="8"/>
      <c r="AH762" s="8"/>
    </row>
    <row r="763" spans="1:34" s="78" customFormat="1">
      <c r="A763" s="8"/>
      <c r="B763" s="8"/>
      <c r="C763" s="8"/>
      <c r="D763" s="8"/>
      <c r="E763" s="8"/>
      <c r="F763" s="8"/>
      <c r="G763" s="8"/>
      <c r="H763" s="8"/>
      <c r="AA763" s="8"/>
      <c r="AB763" s="8"/>
      <c r="AC763" s="8"/>
      <c r="AD763" s="8"/>
      <c r="AE763" s="8"/>
      <c r="AF763" s="8"/>
      <c r="AG763" s="8"/>
      <c r="AH763" s="8"/>
    </row>
    <row r="764" spans="1:34" s="78" customFormat="1">
      <c r="A764" s="8"/>
      <c r="B764" s="8"/>
      <c r="C764" s="8"/>
      <c r="D764" s="8"/>
      <c r="E764" s="8"/>
      <c r="F764" s="8"/>
      <c r="G764" s="8"/>
      <c r="H764" s="8"/>
      <c r="AA764" s="8"/>
      <c r="AB764" s="8"/>
      <c r="AC764" s="8"/>
      <c r="AD764" s="8"/>
      <c r="AE764" s="8"/>
      <c r="AF764" s="8"/>
      <c r="AG764" s="8"/>
      <c r="AH764" s="8"/>
    </row>
    <row r="765" spans="1:34" s="78" customFormat="1">
      <c r="A765" s="8"/>
      <c r="B765" s="8"/>
      <c r="C765" s="8"/>
      <c r="D765" s="8"/>
      <c r="E765" s="8"/>
      <c r="F765" s="8"/>
      <c r="G765" s="8"/>
      <c r="H765" s="8"/>
      <c r="AA765" s="8"/>
      <c r="AB765" s="8"/>
      <c r="AC765" s="8"/>
      <c r="AD765" s="8"/>
      <c r="AE765" s="8"/>
      <c r="AF765" s="8"/>
      <c r="AG765" s="8"/>
      <c r="AH765" s="8"/>
    </row>
    <row r="766" spans="1:34" s="78" customFormat="1">
      <c r="A766" s="8"/>
      <c r="B766" s="8"/>
      <c r="C766" s="8"/>
      <c r="D766" s="8"/>
      <c r="E766" s="8"/>
      <c r="F766" s="8"/>
      <c r="G766" s="8"/>
      <c r="H766" s="8"/>
      <c r="AA766" s="8"/>
      <c r="AB766" s="8"/>
      <c r="AC766" s="8"/>
      <c r="AD766" s="8"/>
      <c r="AE766" s="8"/>
      <c r="AF766" s="8"/>
      <c r="AG766" s="8"/>
      <c r="AH766" s="8"/>
    </row>
    <row r="767" spans="1:34" s="78" customFormat="1">
      <c r="A767" s="8"/>
      <c r="B767" s="8"/>
      <c r="C767" s="8"/>
      <c r="D767" s="8"/>
      <c r="E767" s="8"/>
      <c r="F767" s="8"/>
      <c r="G767" s="8"/>
      <c r="H767" s="8"/>
      <c r="AA767" s="8"/>
      <c r="AB767" s="8"/>
      <c r="AC767" s="8"/>
      <c r="AD767" s="8"/>
      <c r="AE767" s="8"/>
      <c r="AF767" s="8"/>
      <c r="AG767" s="8"/>
      <c r="AH767" s="8"/>
    </row>
    <row r="768" spans="1:34" s="78" customFormat="1">
      <c r="A768" s="8"/>
      <c r="B768" s="8"/>
      <c r="C768" s="8"/>
      <c r="D768" s="8"/>
      <c r="E768" s="8"/>
      <c r="F768" s="8"/>
      <c r="G768" s="8"/>
      <c r="H768" s="8"/>
      <c r="AA768" s="8"/>
      <c r="AB768" s="8"/>
      <c r="AC768" s="8"/>
      <c r="AD768" s="8"/>
      <c r="AE768" s="8"/>
      <c r="AF768" s="8"/>
      <c r="AG768" s="8"/>
      <c r="AH768" s="8"/>
    </row>
    <row r="769" spans="1:34" s="78" customFormat="1">
      <c r="A769" s="8"/>
      <c r="B769" s="8"/>
      <c r="C769" s="8"/>
      <c r="D769" s="8"/>
      <c r="E769" s="8"/>
      <c r="F769" s="8"/>
      <c r="G769" s="8"/>
      <c r="H769" s="8"/>
      <c r="AA769" s="8"/>
      <c r="AB769" s="8"/>
      <c r="AC769" s="8"/>
      <c r="AD769" s="8"/>
      <c r="AE769" s="8"/>
      <c r="AF769" s="8"/>
      <c r="AG769" s="8"/>
      <c r="AH769" s="8"/>
    </row>
    <row r="770" spans="1:34" s="78" customFormat="1">
      <c r="A770" s="8"/>
      <c r="B770" s="8"/>
      <c r="C770" s="8"/>
      <c r="D770" s="8"/>
      <c r="E770" s="8"/>
      <c r="F770" s="8"/>
      <c r="G770" s="8"/>
      <c r="H770" s="8"/>
      <c r="AA770" s="8"/>
      <c r="AB770" s="8"/>
      <c r="AC770" s="8"/>
      <c r="AD770" s="8"/>
      <c r="AE770" s="8"/>
      <c r="AF770" s="8"/>
      <c r="AG770" s="8"/>
      <c r="AH770" s="8"/>
    </row>
    <row r="771" spans="1:34" s="78" customFormat="1">
      <c r="A771" s="8"/>
      <c r="B771" s="8"/>
      <c r="C771" s="8"/>
      <c r="D771" s="8"/>
      <c r="E771" s="8"/>
      <c r="F771" s="8"/>
      <c r="G771" s="8"/>
      <c r="H771" s="8"/>
      <c r="AA771" s="8"/>
      <c r="AB771" s="8"/>
      <c r="AC771" s="8"/>
      <c r="AD771" s="8"/>
      <c r="AE771" s="8"/>
      <c r="AF771" s="8"/>
      <c r="AG771" s="8"/>
      <c r="AH771" s="8"/>
    </row>
    <row r="772" spans="1:34" s="78" customFormat="1">
      <c r="A772" s="8"/>
      <c r="B772" s="8"/>
      <c r="C772" s="8"/>
      <c r="D772" s="8"/>
      <c r="E772" s="8"/>
      <c r="F772" s="8"/>
      <c r="G772" s="8"/>
      <c r="H772" s="8"/>
      <c r="AA772" s="8"/>
      <c r="AB772" s="8"/>
      <c r="AC772" s="8"/>
      <c r="AD772" s="8"/>
      <c r="AE772" s="8"/>
      <c r="AF772" s="8"/>
      <c r="AG772" s="8"/>
      <c r="AH772" s="8"/>
    </row>
    <row r="773" spans="1:34" s="78" customFormat="1">
      <c r="A773" s="8"/>
      <c r="B773" s="8"/>
      <c r="C773" s="8"/>
      <c r="D773" s="8"/>
      <c r="E773" s="8"/>
      <c r="F773" s="8"/>
      <c r="G773" s="8"/>
      <c r="H773" s="8"/>
      <c r="AA773" s="8"/>
      <c r="AB773" s="8"/>
      <c r="AC773" s="8"/>
      <c r="AD773" s="8"/>
      <c r="AE773" s="8"/>
      <c r="AF773" s="8"/>
      <c r="AG773" s="8"/>
      <c r="AH773" s="8"/>
    </row>
    <row r="774" spans="1:34" s="78" customFormat="1">
      <c r="A774" s="8"/>
      <c r="B774" s="8"/>
      <c r="C774" s="8"/>
      <c r="D774" s="8"/>
      <c r="E774" s="8"/>
      <c r="F774" s="8"/>
      <c r="G774" s="8"/>
      <c r="H774" s="8"/>
      <c r="AA774" s="8"/>
      <c r="AB774" s="8"/>
      <c r="AC774" s="8"/>
      <c r="AD774" s="8"/>
      <c r="AE774" s="8"/>
      <c r="AF774" s="8"/>
      <c r="AG774" s="8"/>
      <c r="AH774" s="8"/>
    </row>
    <row r="775" spans="1:34" s="78" customFormat="1">
      <c r="A775" s="8"/>
      <c r="B775" s="8"/>
      <c r="C775" s="8"/>
      <c r="D775" s="8"/>
      <c r="E775" s="8"/>
      <c r="F775" s="8"/>
      <c r="G775" s="8"/>
      <c r="H775" s="8"/>
      <c r="AA775" s="8"/>
      <c r="AB775" s="8"/>
      <c r="AC775" s="8"/>
      <c r="AD775" s="8"/>
      <c r="AE775" s="8"/>
      <c r="AF775" s="8"/>
      <c r="AG775" s="8"/>
      <c r="AH775" s="8"/>
    </row>
    <row r="776" spans="1:34" s="78" customFormat="1">
      <c r="A776" s="8"/>
      <c r="B776" s="8"/>
      <c r="C776" s="8"/>
      <c r="D776" s="8"/>
      <c r="E776" s="8"/>
      <c r="F776" s="8"/>
      <c r="G776" s="8"/>
      <c r="H776" s="8"/>
      <c r="AA776" s="8"/>
      <c r="AB776" s="8"/>
      <c r="AC776" s="8"/>
      <c r="AD776" s="8"/>
      <c r="AE776" s="8"/>
      <c r="AF776" s="8"/>
      <c r="AG776" s="8"/>
      <c r="AH776" s="8"/>
    </row>
    <row r="777" spans="1:34" s="78" customFormat="1">
      <c r="A777" s="8"/>
      <c r="B777" s="8"/>
      <c r="C777" s="8"/>
      <c r="D777" s="8"/>
      <c r="E777" s="8"/>
      <c r="F777" s="8"/>
      <c r="G777" s="8"/>
      <c r="H777" s="8"/>
      <c r="AA777" s="8"/>
      <c r="AB777" s="8"/>
      <c r="AC777" s="8"/>
      <c r="AD777" s="8"/>
      <c r="AE777" s="8"/>
      <c r="AF777" s="8"/>
      <c r="AG777" s="8"/>
      <c r="AH777" s="8"/>
    </row>
    <row r="778" spans="1:34" s="78" customFormat="1">
      <c r="A778" s="8"/>
      <c r="B778" s="8"/>
      <c r="C778" s="8"/>
      <c r="D778" s="8"/>
      <c r="E778" s="8"/>
      <c r="F778" s="8"/>
      <c r="G778" s="8"/>
      <c r="H778" s="8"/>
      <c r="AA778" s="8"/>
      <c r="AB778" s="8"/>
      <c r="AC778" s="8"/>
      <c r="AD778" s="8"/>
      <c r="AE778" s="8"/>
      <c r="AF778" s="8"/>
      <c r="AG778" s="8"/>
      <c r="AH778" s="8"/>
    </row>
    <row r="779" spans="1:34" s="78" customFormat="1">
      <c r="A779" s="8"/>
      <c r="B779" s="8"/>
      <c r="C779" s="8"/>
      <c r="D779" s="8"/>
      <c r="E779" s="8"/>
      <c r="F779" s="8"/>
      <c r="G779" s="8"/>
      <c r="H779" s="8"/>
      <c r="AA779" s="8"/>
      <c r="AB779" s="8"/>
      <c r="AC779" s="8"/>
      <c r="AD779" s="8"/>
      <c r="AE779" s="8"/>
      <c r="AF779" s="8"/>
      <c r="AG779" s="8"/>
      <c r="AH779" s="8"/>
    </row>
    <row r="780" spans="1:34" s="78" customFormat="1">
      <c r="A780" s="8"/>
      <c r="B780" s="8"/>
      <c r="C780" s="8"/>
      <c r="D780" s="8"/>
      <c r="E780" s="8"/>
      <c r="F780" s="8"/>
      <c r="G780" s="8"/>
      <c r="H780" s="8"/>
      <c r="AA780" s="8"/>
      <c r="AB780" s="8"/>
      <c r="AC780" s="8"/>
      <c r="AD780" s="8"/>
      <c r="AE780" s="8"/>
      <c r="AF780" s="8"/>
      <c r="AG780" s="8"/>
      <c r="AH780" s="8"/>
    </row>
    <row r="781" spans="1:34" s="78" customFormat="1">
      <c r="A781" s="8"/>
      <c r="B781" s="8"/>
      <c r="C781" s="8"/>
      <c r="D781" s="8"/>
      <c r="E781" s="8"/>
      <c r="F781" s="8"/>
      <c r="G781" s="8"/>
      <c r="H781" s="8"/>
      <c r="AA781" s="8"/>
      <c r="AB781" s="8"/>
      <c r="AC781" s="8"/>
      <c r="AD781" s="8"/>
      <c r="AE781" s="8"/>
      <c r="AF781" s="8"/>
      <c r="AG781" s="8"/>
      <c r="AH781" s="8"/>
    </row>
    <row r="782" spans="1:34" s="78" customFormat="1">
      <c r="A782" s="8"/>
      <c r="B782" s="8"/>
      <c r="C782" s="8"/>
      <c r="D782" s="8"/>
      <c r="E782" s="8"/>
      <c r="F782" s="8"/>
      <c r="G782" s="8"/>
      <c r="H782" s="8"/>
      <c r="AA782" s="8"/>
      <c r="AB782" s="8"/>
      <c r="AC782" s="8"/>
      <c r="AD782" s="8"/>
      <c r="AE782" s="8"/>
      <c r="AF782" s="8"/>
      <c r="AG782" s="8"/>
      <c r="AH782" s="8"/>
    </row>
    <row r="783" spans="1:34" s="78" customFormat="1">
      <c r="A783" s="8"/>
      <c r="B783" s="8"/>
      <c r="C783" s="8"/>
      <c r="D783" s="8"/>
      <c r="E783" s="8"/>
      <c r="F783" s="8"/>
      <c r="G783" s="8"/>
      <c r="H783" s="8"/>
      <c r="AA783" s="8"/>
      <c r="AB783" s="8"/>
      <c r="AC783" s="8"/>
      <c r="AD783" s="8"/>
      <c r="AE783" s="8"/>
      <c r="AF783" s="8"/>
      <c r="AG783" s="8"/>
      <c r="AH783" s="8"/>
    </row>
    <row r="784" spans="1:34" s="78" customFormat="1">
      <c r="A784" s="8"/>
      <c r="B784" s="8"/>
      <c r="C784" s="8"/>
      <c r="D784" s="8"/>
      <c r="E784" s="8"/>
      <c r="F784" s="8"/>
      <c r="G784" s="8"/>
      <c r="H784" s="8"/>
      <c r="AA784" s="8"/>
      <c r="AB784" s="8"/>
      <c r="AC784" s="8"/>
      <c r="AD784" s="8"/>
      <c r="AE784" s="8"/>
      <c r="AF784" s="8"/>
      <c r="AG784" s="8"/>
      <c r="AH784" s="8"/>
    </row>
    <row r="785" spans="1:34" s="78" customFormat="1">
      <c r="A785" s="8"/>
      <c r="B785" s="8"/>
      <c r="C785" s="8"/>
      <c r="D785" s="8"/>
      <c r="E785" s="8"/>
      <c r="F785" s="8"/>
      <c r="G785" s="8"/>
      <c r="H785" s="8"/>
      <c r="AA785" s="8"/>
      <c r="AB785" s="8"/>
      <c r="AC785" s="8"/>
      <c r="AD785" s="8"/>
      <c r="AE785" s="8"/>
      <c r="AF785" s="8"/>
      <c r="AG785" s="8"/>
      <c r="AH785" s="8"/>
    </row>
    <row r="786" spans="1:34" s="78" customFormat="1">
      <c r="A786" s="8"/>
      <c r="B786" s="8"/>
      <c r="C786" s="8"/>
      <c r="D786" s="8"/>
      <c r="E786" s="8"/>
      <c r="F786" s="8"/>
      <c r="G786" s="8"/>
      <c r="H786" s="8"/>
      <c r="AA786" s="8"/>
      <c r="AB786" s="8"/>
      <c r="AC786" s="8"/>
      <c r="AD786" s="8"/>
      <c r="AE786" s="8"/>
      <c r="AF786" s="8"/>
      <c r="AG786" s="8"/>
      <c r="AH786" s="8"/>
    </row>
    <row r="787" spans="1:34" s="78" customFormat="1">
      <c r="A787" s="8"/>
      <c r="B787" s="8"/>
      <c r="C787" s="8"/>
      <c r="D787" s="8"/>
      <c r="E787" s="8"/>
      <c r="F787" s="8"/>
      <c r="G787" s="8"/>
      <c r="H787" s="8"/>
      <c r="AA787" s="8"/>
      <c r="AB787" s="8"/>
      <c r="AC787" s="8"/>
      <c r="AD787" s="8"/>
      <c r="AE787" s="8"/>
      <c r="AF787" s="8"/>
      <c r="AG787" s="8"/>
      <c r="AH787" s="8"/>
    </row>
    <row r="788" spans="1:34" s="78" customFormat="1">
      <c r="A788" s="8"/>
      <c r="B788" s="8"/>
      <c r="C788" s="8"/>
      <c r="D788" s="8"/>
      <c r="E788" s="8"/>
      <c r="F788" s="8"/>
      <c r="G788" s="8"/>
      <c r="H788" s="8"/>
      <c r="AA788" s="8"/>
      <c r="AB788" s="8"/>
      <c r="AC788" s="8"/>
      <c r="AD788" s="8"/>
      <c r="AE788" s="8"/>
      <c r="AF788" s="8"/>
      <c r="AG788" s="8"/>
      <c r="AH788" s="8"/>
    </row>
    <row r="789" spans="1:34" s="78" customFormat="1">
      <c r="A789" s="8"/>
      <c r="B789" s="8"/>
      <c r="C789" s="8"/>
      <c r="D789" s="8"/>
      <c r="E789" s="8"/>
      <c r="F789" s="8"/>
      <c r="G789" s="8"/>
      <c r="H789" s="8"/>
      <c r="AA789" s="8"/>
      <c r="AB789" s="8"/>
      <c r="AC789" s="8"/>
      <c r="AD789" s="8"/>
      <c r="AE789" s="8"/>
      <c r="AF789" s="8"/>
      <c r="AG789" s="8"/>
      <c r="AH789" s="8"/>
    </row>
    <row r="790" spans="1:34" s="78" customFormat="1">
      <c r="A790" s="8"/>
      <c r="B790" s="8"/>
      <c r="C790" s="8"/>
      <c r="D790" s="8"/>
      <c r="E790" s="8"/>
      <c r="F790" s="8"/>
      <c r="G790" s="8"/>
      <c r="H790" s="8"/>
      <c r="AA790" s="8"/>
      <c r="AB790" s="8"/>
      <c r="AC790" s="8"/>
      <c r="AD790" s="8"/>
      <c r="AE790" s="8"/>
      <c r="AF790" s="8"/>
      <c r="AG790" s="8"/>
      <c r="AH790" s="8"/>
    </row>
    <row r="791" spans="1:34" s="78" customFormat="1">
      <c r="A791" s="8"/>
      <c r="B791" s="8"/>
      <c r="C791" s="8"/>
      <c r="D791" s="8"/>
      <c r="E791" s="8"/>
      <c r="F791" s="8"/>
      <c r="G791" s="8"/>
      <c r="H791" s="8"/>
      <c r="AA791" s="8"/>
      <c r="AB791" s="8"/>
      <c r="AC791" s="8"/>
      <c r="AD791" s="8"/>
      <c r="AE791" s="8"/>
      <c r="AF791" s="8"/>
      <c r="AG791" s="8"/>
      <c r="AH791" s="8"/>
    </row>
    <row r="792" spans="1:34" s="78" customFormat="1">
      <c r="A792" s="8"/>
      <c r="B792" s="8"/>
      <c r="C792" s="8"/>
      <c r="D792" s="8"/>
      <c r="E792" s="8"/>
      <c r="F792" s="8"/>
      <c r="G792" s="8"/>
      <c r="H792" s="8"/>
      <c r="AA792" s="8"/>
      <c r="AB792" s="8"/>
      <c r="AC792" s="8"/>
      <c r="AD792" s="8"/>
      <c r="AE792" s="8"/>
      <c r="AF792" s="8"/>
      <c r="AG792" s="8"/>
      <c r="AH792" s="8"/>
    </row>
    <row r="793" spans="1:34" s="78" customFormat="1">
      <c r="A793" s="8"/>
      <c r="B793" s="8"/>
      <c r="C793" s="8"/>
      <c r="D793" s="8"/>
      <c r="E793" s="8"/>
      <c r="F793" s="8"/>
      <c r="G793" s="8"/>
      <c r="H793" s="8"/>
      <c r="AA793" s="8"/>
      <c r="AB793" s="8"/>
      <c r="AC793" s="8"/>
      <c r="AD793" s="8"/>
      <c r="AE793" s="8"/>
      <c r="AF793" s="8"/>
      <c r="AG793" s="8"/>
      <c r="AH793" s="8"/>
    </row>
    <row r="794" spans="1:34" s="78" customFormat="1">
      <c r="A794" s="8"/>
      <c r="B794" s="8"/>
      <c r="C794" s="8"/>
      <c r="D794" s="8"/>
      <c r="E794" s="8"/>
      <c r="F794" s="8"/>
      <c r="G794" s="8"/>
      <c r="H794" s="8"/>
      <c r="AA794" s="8"/>
      <c r="AB794" s="8"/>
      <c r="AC794" s="8"/>
      <c r="AD794" s="8"/>
      <c r="AE794" s="8"/>
      <c r="AF794" s="8"/>
      <c r="AG794" s="8"/>
      <c r="AH794" s="8"/>
    </row>
    <row r="795" spans="1:34" s="78" customFormat="1">
      <c r="A795" s="8"/>
      <c r="B795" s="8"/>
      <c r="C795" s="8"/>
      <c r="D795" s="8"/>
      <c r="E795" s="8"/>
      <c r="F795" s="8"/>
      <c r="G795" s="8"/>
      <c r="H795" s="8"/>
      <c r="AA795" s="8"/>
      <c r="AB795" s="8"/>
      <c r="AC795" s="8"/>
      <c r="AD795" s="8"/>
      <c r="AE795" s="8"/>
      <c r="AF795" s="8"/>
      <c r="AG795" s="8"/>
      <c r="AH795" s="8"/>
    </row>
    <row r="796" spans="1:34" s="78" customFormat="1">
      <c r="A796" s="8"/>
      <c r="B796" s="8"/>
      <c r="C796" s="8"/>
      <c r="D796" s="8"/>
      <c r="E796" s="8"/>
      <c r="F796" s="8"/>
      <c r="G796" s="8"/>
      <c r="H796" s="8"/>
      <c r="AA796" s="8"/>
      <c r="AB796" s="8"/>
      <c r="AC796" s="8"/>
      <c r="AD796" s="8"/>
      <c r="AE796" s="8"/>
      <c r="AF796" s="8"/>
      <c r="AG796" s="8"/>
      <c r="AH796" s="8"/>
    </row>
    <row r="797" spans="1:34" s="78" customFormat="1">
      <c r="A797" s="8"/>
      <c r="B797" s="8"/>
      <c r="C797" s="8"/>
      <c r="D797" s="8"/>
      <c r="E797" s="8"/>
      <c r="F797" s="8"/>
      <c r="G797" s="8"/>
      <c r="H797" s="8"/>
      <c r="AA797" s="8"/>
      <c r="AB797" s="8"/>
      <c r="AC797" s="8"/>
      <c r="AD797" s="8"/>
      <c r="AE797" s="8"/>
      <c r="AF797" s="8"/>
      <c r="AG797" s="8"/>
      <c r="AH797" s="8"/>
    </row>
    <row r="798" spans="1:34" s="78" customFormat="1">
      <c r="A798" s="8"/>
      <c r="B798" s="8"/>
      <c r="C798" s="8"/>
      <c r="D798" s="8"/>
      <c r="E798" s="8"/>
      <c r="F798" s="8"/>
      <c r="G798" s="8"/>
      <c r="H798" s="8"/>
      <c r="AA798" s="8"/>
      <c r="AB798" s="8"/>
      <c r="AC798" s="8"/>
      <c r="AD798" s="8"/>
      <c r="AE798" s="8"/>
      <c r="AF798" s="8"/>
      <c r="AG798" s="8"/>
      <c r="AH798" s="8"/>
    </row>
    <row r="799" spans="1:34" s="78" customFormat="1">
      <c r="A799" s="8"/>
      <c r="B799" s="8"/>
      <c r="C799" s="8"/>
      <c r="D799" s="8"/>
      <c r="E799" s="8"/>
      <c r="F799" s="8"/>
      <c r="G799" s="8"/>
      <c r="H799" s="8"/>
      <c r="AA799" s="8"/>
      <c r="AB799" s="8"/>
      <c r="AC799" s="8"/>
      <c r="AD799" s="8"/>
      <c r="AE799" s="8"/>
      <c r="AF799" s="8"/>
      <c r="AG799" s="8"/>
      <c r="AH799" s="8"/>
    </row>
    <row r="800" spans="1:34" s="78" customFormat="1">
      <c r="A800" s="8"/>
      <c r="B800" s="8"/>
      <c r="C800" s="8"/>
      <c r="D800" s="8"/>
      <c r="E800" s="8"/>
      <c r="F800" s="8"/>
      <c r="G800" s="8"/>
      <c r="H800" s="8"/>
      <c r="AA800" s="8"/>
      <c r="AB800" s="8"/>
      <c r="AC800" s="8"/>
      <c r="AD800" s="8"/>
      <c r="AE800" s="8"/>
      <c r="AF800" s="8"/>
      <c r="AG800" s="8"/>
      <c r="AH800" s="8"/>
    </row>
    <row r="801" spans="1:34" s="78" customFormat="1">
      <c r="A801" s="8"/>
      <c r="B801" s="8"/>
      <c r="C801" s="8"/>
      <c r="D801" s="8"/>
      <c r="E801" s="8"/>
      <c r="F801" s="8"/>
      <c r="G801" s="8"/>
      <c r="H801" s="8"/>
      <c r="AA801" s="8"/>
      <c r="AB801" s="8"/>
      <c r="AC801" s="8"/>
      <c r="AD801" s="8"/>
      <c r="AE801" s="8"/>
      <c r="AF801" s="8"/>
      <c r="AG801" s="8"/>
      <c r="AH801" s="8"/>
    </row>
    <row r="802" spans="1:34" s="78" customFormat="1">
      <c r="A802" s="8"/>
      <c r="B802" s="8"/>
      <c r="C802" s="8"/>
      <c r="D802" s="8"/>
      <c r="E802" s="8"/>
      <c r="F802" s="8"/>
      <c r="G802" s="8"/>
      <c r="H802" s="8"/>
      <c r="AA802" s="8"/>
      <c r="AB802" s="8"/>
      <c r="AC802" s="8"/>
      <c r="AD802" s="8"/>
      <c r="AE802" s="8"/>
      <c r="AF802" s="8"/>
      <c r="AG802" s="8"/>
      <c r="AH802" s="8"/>
    </row>
    <row r="803" spans="1:34" s="78" customFormat="1">
      <c r="A803" s="8"/>
      <c r="B803" s="8"/>
      <c r="C803" s="8"/>
      <c r="D803" s="8"/>
      <c r="E803" s="8"/>
      <c r="F803" s="8"/>
      <c r="G803" s="8"/>
      <c r="H803" s="8"/>
      <c r="AA803" s="8"/>
      <c r="AB803" s="8"/>
      <c r="AC803" s="8"/>
      <c r="AD803" s="8"/>
      <c r="AE803" s="8"/>
      <c r="AF803" s="8"/>
      <c r="AG803" s="8"/>
      <c r="AH803" s="8"/>
    </row>
    <row r="804" spans="1:34" s="78" customFormat="1">
      <c r="A804" s="8"/>
      <c r="B804" s="8"/>
      <c r="C804" s="8"/>
      <c r="D804" s="8"/>
      <c r="E804" s="8"/>
      <c r="F804" s="8"/>
      <c r="G804" s="8"/>
      <c r="H804" s="8"/>
      <c r="AA804" s="8"/>
      <c r="AB804" s="8"/>
      <c r="AC804" s="8"/>
      <c r="AD804" s="8"/>
      <c r="AE804" s="8"/>
      <c r="AF804" s="8"/>
      <c r="AG804" s="8"/>
      <c r="AH804" s="8"/>
    </row>
    <row r="805" spans="1:34" s="78" customFormat="1">
      <c r="A805" s="8"/>
      <c r="B805" s="8"/>
      <c r="C805" s="8"/>
      <c r="D805" s="8"/>
      <c r="E805" s="8"/>
      <c r="F805" s="8"/>
      <c r="G805" s="8"/>
      <c r="H805" s="8"/>
      <c r="AA805" s="8"/>
      <c r="AB805" s="8"/>
      <c r="AC805" s="8"/>
      <c r="AD805" s="8"/>
      <c r="AE805" s="8"/>
      <c r="AF805" s="8"/>
      <c r="AG805" s="8"/>
      <c r="AH805" s="8"/>
    </row>
    <row r="806" spans="1:34" s="78" customFormat="1">
      <c r="A806" s="8"/>
      <c r="B806" s="8"/>
      <c r="C806" s="8"/>
      <c r="D806" s="8"/>
      <c r="E806" s="8"/>
      <c r="F806" s="8"/>
      <c r="G806" s="8"/>
      <c r="H806" s="8"/>
      <c r="AA806" s="8"/>
      <c r="AB806" s="8"/>
      <c r="AC806" s="8"/>
      <c r="AD806" s="8"/>
      <c r="AE806" s="8"/>
      <c r="AF806" s="8"/>
      <c r="AG806" s="8"/>
      <c r="AH806" s="8"/>
    </row>
    <row r="807" spans="1:34" s="78" customFormat="1">
      <c r="A807" s="8"/>
      <c r="B807" s="8"/>
      <c r="C807" s="8"/>
      <c r="D807" s="8"/>
      <c r="E807" s="8"/>
      <c r="F807" s="8"/>
      <c r="G807" s="8"/>
      <c r="H807" s="8"/>
      <c r="AA807" s="8"/>
      <c r="AB807" s="8"/>
      <c r="AC807" s="8"/>
      <c r="AD807" s="8"/>
      <c r="AE807" s="8"/>
      <c r="AF807" s="8"/>
      <c r="AG807" s="8"/>
      <c r="AH807" s="8"/>
    </row>
    <row r="808" spans="1:34" s="78" customFormat="1">
      <c r="A808" s="8"/>
      <c r="B808" s="8"/>
      <c r="C808" s="8"/>
      <c r="D808" s="8"/>
      <c r="E808" s="8"/>
      <c r="F808" s="8"/>
      <c r="G808" s="8"/>
      <c r="H808" s="8"/>
      <c r="AA808" s="8"/>
      <c r="AB808" s="8"/>
      <c r="AC808" s="8"/>
      <c r="AD808" s="8"/>
      <c r="AE808" s="8"/>
      <c r="AF808" s="8"/>
      <c r="AG808" s="8"/>
      <c r="AH808" s="8"/>
    </row>
    <row r="809" spans="1:34" s="78" customFormat="1">
      <c r="A809" s="8"/>
      <c r="B809" s="8"/>
      <c r="C809" s="8"/>
      <c r="D809" s="8"/>
      <c r="E809" s="8"/>
      <c r="F809" s="8"/>
      <c r="G809" s="8"/>
      <c r="H809" s="8"/>
      <c r="AA809" s="8"/>
      <c r="AB809" s="8"/>
      <c r="AC809" s="8"/>
      <c r="AD809" s="8"/>
      <c r="AE809" s="8"/>
      <c r="AF809" s="8"/>
      <c r="AG809" s="8"/>
      <c r="AH809" s="8"/>
    </row>
    <row r="810" spans="1:34" s="78" customFormat="1">
      <c r="A810" s="8"/>
      <c r="B810" s="8"/>
      <c r="C810" s="8"/>
      <c r="D810" s="8"/>
      <c r="E810" s="8"/>
      <c r="F810" s="8"/>
      <c r="G810" s="8"/>
      <c r="H810" s="8"/>
      <c r="AA810" s="8"/>
      <c r="AB810" s="8"/>
      <c r="AC810" s="8"/>
      <c r="AD810" s="8"/>
      <c r="AE810" s="8"/>
      <c r="AF810" s="8"/>
      <c r="AG810" s="8"/>
      <c r="AH810" s="8"/>
    </row>
    <row r="811" spans="1:34" s="78" customFormat="1">
      <c r="A811" s="8"/>
      <c r="B811" s="8"/>
      <c r="C811" s="8"/>
      <c r="D811" s="8"/>
      <c r="E811" s="8"/>
      <c r="F811" s="8"/>
      <c r="G811" s="8"/>
      <c r="H811" s="8"/>
      <c r="AA811" s="8"/>
      <c r="AB811" s="8"/>
      <c r="AC811" s="8"/>
      <c r="AD811" s="8"/>
      <c r="AE811" s="8"/>
      <c r="AF811" s="8"/>
      <c r="AG811" s="8"/>
      <c r="AH811" s="8"/>
    </row>
    <row r="812" spans="1:34" s="78" customFormat="1">
      <c r="A812" s="8"/>
      <c r="B812" s="8"/>
      <c r="C812" s="8"/>
      <c r="D812" s="8"/>
      <c r="E812" s="8"/>
      <c r="F812" s="8"/>
      <c r="G812" s="8"/>
      <c r="H812" s="8"/>
      <c r="AA812" s="8"/>
      <c r="AB812" s="8"/>
      <c r="AC812" s="8"/>
      <c r="AD812" s="8"/>
      <c r="AE812" s="8"/>
      <c r="AF812" s="8"/>
      <c r="AG812" s="8"/>
      <c r="AH812" s="8"/>
    </row>
    <row r="813" spans="1:34" s="78" customFormat="1">
      <c r="A813" s="8"/>
      <c r="B813" s="8"/>
      <c r="C813" s="8"/>
      <c r="D813" s="8"/>
      <c r="E813" s="8"/>
      <c r="F813" s="8"/>
      <c r="G813" s="8"/>
      <c r="H813" s="8"/>
      <c r="AA813" s="8"/>
      <c r="AB813" s="8"/>
      <c r="AC813" s="8"/>
      <c r="AD813" s="8"/>
      <c r="AE813" s="8"/>
      <c r="AF813" s="8"/>
      <c r="AG813" s="8"/>
      <c r="AH813" s="8"/>
    </row>
    <row r="814" spans="1:34" s="78" customFormat="1">
      <c r="A814" s="8"/>
      <c r="B814" s="8"/>
      <c r="C814" s="8"/>
      <c r="D814" s="8"/>
      <c r="E814" s="8"/>
      <c r="F814" s="8"/>
      <c r="G814" s="8"/>
      <c r="H814" s="8"/>
      <c r="AA814" s="8"/>
      <c r="AB814" s="8"/>
      <c r="AC814" s="8"/>
      <c r="AD814" s="8"/>
      <c r="AE814" s="8"/>
      <c r="AF814" s="8"/>
      <c r="AG814" s="8"/>
      <c r="AH814" s="8"/>
    </row>
    <row r="815" spans="1:34" s="78" customFormat="1">
      <c r="A815" s="8"/>
      <c r="B815" s="8"/>
      <c r="C815" s="8"/>
      <c r="D815" s="8"/>
      <c r="E815" s="8"/>
      <c r="F815" s="8"/>
      <c r="G815" s="8"/>
      <c r="H815" s="8"/>
      <c r="AA815" s="8"/>
      <c r="AB815" s="8"/>
      <c r="AC815" s="8"/>
      <c r="AD815" s="8"/>
      <c r="AE815" s="8"/>
      <c r="AF815" s="8"/>
      <c r="AG815" s="8"/>
      <c r="AH815" s="8"/>
    </row>
    <row r="816" spans="1:34" s="78" customFormat="1">
      <c r="A816" s="8"/>
      <c r="B816" s="8"/>
      <c r="C816" s="8"/>
      <c r="D816" s="8"/>
      <c r="E816" s="8"/>
      <c r="F816" s="8"/>
      <c r="G816" s="8"/>
      <c r="H816" s="8"/>
      <c r="AA816" s="8"/>
      <c r="AB816" s="8"/>
      <c r="AC816" s="8"/>
      <c r="AD816" s="8"/>
      <c r="AE816" s="8"/>
      <c r="AF816" s="8"/>
      <c r="AG816" s="8"/>
      <c r="AH816" s="8"/>
    </row>
    <row r="817" spans="1:34" s="78" customFormat="1">
      <c r="A817" s="8"/>
      <c r="B817" s="8"/>
      <c r="C817" s="8"/>
      <c r="D817" s="8"/>
      <c r="E817" s="8"/>
      <c r="F817" s="8"/>
      <c r="G817" s="8"/>
      <c r="H817" s="8"/>
      <c r="AA817" s="8"/>
      <c r="AB817" s="8"/>
      <c r="AC817" s="8"/>
      <c r="AD817" s="8"/>
      <c r="AE817" s="8"/>
      <c r="AF817" s="8"/>
      <c r="AG817" s="8"/>
      <c r="AH817" s="8"/>
    </row>
    <row r="818" spans="1:34" s="78" customFormat="1">
      <c r="A818" s="8"/>
      <c r="B818" s="8"/>
      <c r="C818" s="8"/>
      <c r="D818" s="8"/>
      <c r="E818" s="8"/>
      <c r="F818" s="8"/>
      <c r="G818" s="8"/>
      <c r="H818" s="8"/>
      <c r="AA818" s="8"/>
      <c r="AB818" s="8"/>
      <c r="AC818" s="8"/>
      <c r="AD818" s="8"/>
      <c r="AE818" s="8"/>
      <c r="AF818" s="8"/>
      <c r="AG818" s="8"/>
      <c r="AH818" s="8"/>
    </row>
    <row r="819" spans="1:34" s="78" customFormat="1">
      <c r="A819" s="8"/>
      <c r="B819" s="8"/>
      <c r="C819" s="8"/>
      <c r="D819" s="8"/>
      <c r="E819" s="8"/>
      <c r="F819" s="8"/>
      <c r="G819" s="8"/>
      <c r="H819" s="8"/>
      <c r="AA819" s="8"/>
      <c r="AB819" s="8"/>
      <c r="AC819" s="8"/>
      <c r="AD819" s="8"/>
      <c r="AE819" s="8"/>
      <c r="AF819" s="8"/>
      <c r="AG819" s="8"/>
      <c r="AH819" s="8"/>
    </row>
    <row r="820" spans="1:34" s="78" customFormat="1">
      <c r="A820" s="8"/>
      <c r="B820" s="8"/>
      <c r="C820" s="8"/>
      <c r="D820" s="8"/>
      <c r="E820" s="8"/>
      <c r="F820" s="8"/>
      <c r="G820" s="8"/>
      <c r="H820" s="8"/>
      <c r="AA820" s="8"/>
      <c r="AB820" s="8"/>
      <c r="AC820" s="8"/>
      <c r="AD820" s="8"/>
      <c r="AE820" s="8"/>
      <c r="AF820" s="8"/>
      <c r="AG820" s="8"/>
      <c r="AH820" s="8"/>
    </row>
    <row r="821" spans="1:34" s="78" customFormat="1">
      <c r="A821" s="8"/>
      <c r="B821" s="8"/>
      <c r="C821" s="8"/>
      <c r="D821" s="8"/>
      <c r="E821" s="8"/>
      <c r="F821" s="8"/>
      <c r="G821" s="8"/>
      <c r="H821" s="8"/>
      <c r="AA821" s="8"/>
      <c r="AB821" s="8"/>
      <c r="AC821" s="8"/>
      <c r="AD821" s="8"/>
      <c r="AE821" s="8"/>
      <c r="AF821" s="8"/>
      <c r="AG821" s="8"/>
      <c r="AH821" s="8"/>
    </row>
    <row r="822" spans="1:34" s="78" customFormat="1">
      <c r="A822" s="8"/>
      <c r="B822" s="8"/>
      <c r="C822" s="8"/>
      <c r="D822" s="8"/>
      <c r="E822" s="8"/>
      <c r="F822" s="8"/>
      <c r="G822" s="8"/>
      <c r="H822" s="8"/>
      <c r="AA822" s="8"/>
      <c r="AB822" s="8"/>
      <c r="AC822" s="8"/>
      <c r="AD822" s="8"/>
      <c r="AE822" s="8"/>
      <c r="AF822" s="8"/>
      <c r="AG822" s="8"/>
      <c r="AH822" s="8"/>
    </row>
    <row r="823" spans="1:34" s="78" customFormat="1">
      <c r="A823" s="8"/>
      <c r="B823" s="8"/>
      <c r="C823" s="8"/>
      <c r="D823" s="8"/>
      <c r="E823" s="8"/>
      <c r="F823" s="8"/>
      <c r="G823" s="8"/>
      <c r="H823" s="8"/>
      <c r="AA823" s="8"/>
      <c r="AB823" s="8"/>
      <c r="AC823" s="8"/>
      <c r="AD823" s="8"/>
      <c r="AE823" s="8"/>
      <c r="AF823" s="8"/>
      <c r="AG823" s="8"/>
      <c r="AH823" s="8"/>
    </row>
    <row r="824" spans="1:34" s="78" customFormat="1">
      <c r="A824" s="8"/>
      <c r="B824" s="8"/>
      <c r="C824" s="8"/>
      <c r="D824" s="8"/>
      <c r="E824" s="8"/>
      <c r="F824" s="8"/>
      <c r="G824" s="8"/>
      <c r="H824" s="8"/>
      <c r="AA824" s="8"/>
      <c r="AB824" s="8"/>
      <c r="AC824" s="8"/>
      <c r="AD824" s="8"/>
      <c r="AE824" s="8"/>
      <c r="AF824" s="8"/>
      <c r="AG824" s="8"/>
      <c r="AH824" s="8"/>
    </row>
    <row r="825" spans="1:34" s="78" customFormat="1">
      <c r="A825" s="8"/>
      <c r="B825" s="8"/>
      <c r="C825" s="8"/>
      <c r="D825" s="8"/>
      <c r="E825" s="8"/>
      <c r="F825" s="8"/>
      <c r="G825" s="8"/>
      <c r="H825" s="8"/>
      <c r="AA825" s="8"/>
      <c r="AB825" s="8"/>
      <c r="AC825" s="8"/>
      <c r="AD825" s="8"/>
      <c r="AE825" s="8"/>
      <c r="AF825" s="8"/>
      <c r="AG825" s="8"/>
      <c r="AH825" s="8"/>
    </row>
    <row r="826" spans="1:34" s="78" customFormat="1">
      <c r="A826" s="8"/>
      <c r="B826" s="8"/>
      <c r="C826" s="8"/>
      <c r="D826" s="8"/>
      <c r="E826" s="8"/>
      <c r="F826" s="8"/>
      <c r="G826" s="8"/>
      <c r="H826" s="8"/>
      <c r="AA826" s="8"/>
      <c r="AB826" s="8"/>
      <c r="AC826" s="8"/>
      <c r="AD826" s="8"/>
      <c r="AE826" s="8"/>
      <c r="AF826" s="8"/>
      <c r="AG826" s="8"/>
      <c r="AH826" s="8"/>
    </row>
    <row r="827" spans="1:34" s="78" customFormat="1">
      <c r="A827" s="8"/>
      <c r="B827" s="8"/>
      <c r="C827" s="8"/>
      <c r="D827" s="8"/>
      <c r="E827" s="8"/>
      <c r="F827" s="8"/>
      <c r="G827" s="8"/>
      <c r="H827" s="8"/>
      <c r="AA827" s="8"/>
      <c r="AB827" s="8"/>
      <c r="AC827" s="8"/>
      <c r="AD827" s="8"/>
      <c r="AE827" s="8"/>
      <c r="AF827" s="8"/>
      <c r="AG827" s="8"/>
      <c r="AH827" s="8"/>
    </row>
    <row r="828" spans="1:34" s="78" customFormat="1">
      <c r="A828" s="8"/>
      <c r="B828" s="8"/>
      <c r="C828" s="8"/>
      <c r="D828" s="8"/>
      <c r="E828" s="8"/>
      <c r="F828" s="8"/>
      <c r="G828" s="8"/>
      <c r="H828" s="8"/>
      <c r="AA828" s="8"/>
      <c r="AB828" s="8"/>
      <c r="AC828" s="8"/>
      <c r="AD828" s="8"/>
      <c r="AE828" s="8"/>
      <c r="AF828" s="8"/>
      <c r="AG828" s="8"/>
      <c r="AH828" s="8"/>
    </row>
    <row r="829" spans="1:34" s="78" customFormat="1">
      <c r="A829" s="8"/>
      <c r="B829" s="8"/>
      <c r="C829" s="8"/>
      <c r="D829" s="8"/>
      <c r="E829" s="8"/>
      <c r="F829" s="8"/>
      <c r="G829" s="8"/>
      <c r="H829" s="8"/>
      <c r="AA829" s="8"/>
      <c r="AB829" s="8"/>
      <c r="AC829" s="8"/>
      <c r="AD829" s="8"/>
      <c r="AE829" s="8"/>
      <c r="AF829" s="8"/>
      <c r="AG829" s="8"/>
      <c r="AH829" s="8"/>
    </row>
    <row r="830" spans="1:34" s="78" customFormat="1">
      <c r="A830" s="8"/>
      <c r="B830" s="8"/>
      <c r="C830" s="8"/>
      <c r="D830" s="8"/>
      <c r="E830" s="8"/>
      <c r="F830" s="8"/>
      <c r="G830" s="8"/>
      <c r="H830" s="8"/>
      <c r="AA830" s="8"/>
      <c r="AB830" s="8"/>
      <c r="AC830" s="8"/>
      <c r="AD830" s="8"/>
      <c r="AE830" s="8"/>
      <c r="AF830" s="8"/>
      <c r="AG830" s="8"/>
      <c r="AH830" s="8"/>
    </row>
    <row r="831" spans="1:34" s="78" customFormat="1">
      <c r="A831" s="8"/>
      <c r="B831" s="8"/>
      <c r="C831" s="8"/>
      <c r="D831" s="8"/>
      <c r="E831" s="8"/>
      <c r="F831" s="8"/>
      <c r="G831" s="8"/>
      <c r="H831" s="8"/>
      <c r="AA831" s="8"/>
      <c r="AB831" s="8"/>
      <c r="AC831" s="8"/>
      <c r="AD831" s="8"/>
      <c r="AE831" s="8"/>
      <c r="AF831" s="8"/>
      <c r="AG831" s="8"/>
      <c r="AH831" s="8"/>
    </row>
    <row r="832" spans="1:34" s="78" customFormat="1">
      <c r="A832" s="8"/>
      <c r="B832" s="8"/>
      <c r="C832" s="8"/>
      <c r="D832" s="8"/>
      <c r="E832" s="8"/>
      <c r="F832" s="8"/>
      <c r="G832" s="8"/>
      <c r="H832" s="8"/>
      <c r="AA832" s="8"/>
      <c r="AB832" s="8"/>
      <c r="AC832" s="8"/>
      <c r="AD832" s="8"/>
      <c r="AE832" s="8"/>
      <c r="AF832" s="8"/>
      <c r="AG832" s="8"/>
      <c r="AH832" s="8"/>
    </row>
    <row r="833" spans="1:34" s="78" customFormat="1">
      <c r="A833" s="8"/>
      <c r="B833" s="8"/>
      <c r="C833" s="8"/>
      <c r="D833" s="8"/>
      <c r="E833" s="8"/>
      <c r="F833" s="8"/>
      <c r="G833" s="8"/>
      <c r="H833" s="8"/>
      <c r="AA833" s="8"/>
      <c r="AB833" s="8"/>
      <c r="AC833" s="8"/>
      <c r="AD833" s="8"/>
      <c r="AE833" s="8"/>
      <c r="AF833" s="8"/>
      <c r="AG833" s="8"/>
      <c r="AH833" s="8"/>
    </row>
    <row r="834" spans="1:34" s="78" customFormat="1">
      <c r="A834" s="8"/>
      <c r="B834" s="8"/>
      <c r="C834" s="8"/>
      <c r="D834" s="8"/>
      <c r="E834" s="8"/>
      <c r="F834" s="8"/>
      <c r="G834" s="8"/>
      <c r="H834" s="8"/>
      <c r="AA834" s="8"/>
      <c r="AB834" s="8"/>
      <c r="AC834" s="8"/>
      <c r="AD834" s="8"/>
      <c r="AE834" s="8"/>
      <c r="AF834" s="8"/>
      <c r="AG834" s="8"/>
      <c r="AH834" s="8"/>
    </row>
    <row r="835" spans="1:34" s="78" customFormat="1">
      <c r="A835" s="8"/>
      <c r="B835" s="8"/>
      <c r="C835" s="8"/>
      <c r="D835" s="8"/>
      <c r="E835" s="8"/>
      <c r="F835" s="8"/>
      <c r="G835" s="8"/>
      <c r="H835" s="8"/>
      <c r="AA835" s="8"/>
      <c r="AB835" s="8"/>
      <c r="AC835" s="8"/>
      <c r="AD835" s="8"/>
      <c r="AE835" s="8"/>
      <c r="AF835" s="8"/>
      <c r="AG835" s="8"/>
      <c r="AH835" s="8"/>
    </row>
    <row r="836" spans="1:34" s="78" customFormat="1">
      <c r="A836" s="8"/>
      <c r="B836" s="8"/>
      <c r="C836" s="8"/>
      <c r="D836" s="8"/>
      <c r="E836" s="8"/>
      <c r="F836" s="8"/>
      <c r="G836" s="8"/>
      <c r="H836" s="8"/>
      <c r="AA836" s="8"/>
      <c r="AB836" s="8"/>
      <c r="AC836" s="8"/>
      <c r="AD836" s="8"/>
      <c r="AE836" s="8"/>
      <c r="AF836" s="8"/>
      <c r="AG836" s="8"/>
      <c r="AH836" s="8"/>
    </row>
    <row r="837" spans="1:34" s="78" customFormat="1">
      <c r="A837" s="8"/>
      <c r="B837" s="8"/>
      <c r="C837" s="8"/>
      <c r="D837" s="8"/>
      <c r="E837" s="8"/>
      <c r="F837" s="8"/>
      <c r="G837" s="8"/>
      <c r="H837" s="8"/>
      <c r="AA837" s="8"/>
      <c r="AB837" s="8"/>
      <c r="AC837" s="8"/>
      <c r="AD837" s="8"/>
      <c r="AE837" s="8"/>
      <c r="AF837" s="8"/>
      <c r="AG837" s="8"/>
      <c r="AH837" s="8"/>
    </row>
    <row r="838" spans="1:34" s="78" customFormat="1">
      <c r="A838" s="8"/>
      <c r="B838" s="8"/>
      <c r="C838" s="8"/>
      <c r="D838" s="8"/>
      <c r="E838" s="8"/>
      <c r="F838" s="8"/>
      <c r="G838" s="8"/>
      <c r="H838" s="8"/>
      <c r="AA838" s="8"/>
      <c r="AB838" s="8"/>
      <c r="AC838" s="8"/>
      <c r="AD838" s="8"/>
      <c r="AE838" s="8"/>
      <c r="AF838" s="8"/>
      <c r="AG838" s="8"/>
      <c r="AH838" s="8"/>
    </row>
    <row r="839" spans="1:34" s="78" customFormat="1">
      <c r="A839" s="8"/>
      <c r="B839" s="8"/>
      <c r="C839" s="8"/>
      <c r="D839" s="8"/>
      <c r="E839" s="8"/>
      <c r="F839" s="8"/>
      <c r="G839" s="8"/>
      <c r="H839" s="8"/>
      <c r="AA839" s="8"/>
      <c r="AB839" s="8"/>
      <c r="AC839" s="8"/>
      <c r="AD839" s="8"/>
      <c r="AE839" s="8"/>
      <c r="AF839" s="8"/>
      <c r="AG839" s="8"/>
      <c r="AH839" s="8"/>
    </row>
    <row r="840" spans="1:34" s="78" customFormat="1">
      <c r="A840" s="8"/>
      <c r="B840" s="8"/>
      <c r="C840" s="8"/>
      <c r="D840" s="8"/>
      <c r="E840" s="8"/>
      <c r="F840" s="8"/>
      <c r="G840" s="8"/>
      <c r="H840" s="8"/>
      <c r="AA840" s="8"/>
      <c r="AB840" s="8"/>
      <c r="AC840" s="8"/>
      <c r="AD840" s="8"/>
      <c r="AE840" s="8"/>
      <c r="AF840" s="8"/>
      <c r="AG840" s="8"/>
      <c r="AH840" s="8"/>
    </row>
    <row r="841" spans="1:34" s="78" customFormat="1">
      <c r="A841" s="8"/>
      <c r="B841" s="8"/>
      <c r="C841" s="8"/>
      <c r="D841" s="8"/>
      <c r="E841" s="8"/>
      <c r="F841" s="8"/>
      <c r="G841" s="8"/>
      <c r="H841" s="8"/>
      <c r="AA841" s="8"/>
      <c r="AB841" s="8"/>
      <c r="AC841" s="8"/>
      <c r="AD841" s="8"/>
      <c r="AE841" s="8"/>
      <c r="AF841" s="8"/>
      <c r="AG841" s="8"/>
      <c r="AH841" s="8"/>
    </row>
    <row r="842" spans="1:34" s="78" customFormat="1">
      <c r="A842" s="8"/>
      <c r="B842" s="8"/>
      <c r="C842" s="8"/>
      <c r="D842" s="8"/>
      <c r="E842" s="8"/>
      <c r="F842" s="8"/>
      <c r="G842" s="8"/>
      <c r="H842" s="8"/>
      <c r="AA842" s="8"/>
      <c r="AB842" s="8"/>
      <c r="AC842" s="8"/>
      <c r="AD842" s="8"/>
      <c r="AE842" s="8"/>
      <c r="AF842" s="8"/>
      <c r="AG842" s="8"/>
      <c r="AH842" s="8"/>
    </row>
    <row r="843" spans="1:34" s="78" customFormat="1">
      <c r="A843" s="8"/>
      <c r="B843" s="8"/>
      <c r="C843" s="8"/>
      <c r="D843" s="8"/>
      <c r="E843" s="8"/>
      <c r="F843" s="8"/>
      <c r="G843" s="8"/>
      <c r="H843" s="8"/>
      <c r="AA843" s="8"/>
      <c r="AB843" s="8"/>
      <c r="AC843" s="8"/>
      <c r="AD843" s="8"/>
      <c r="AE843" s="8"/>
      <c r="AF843" s="8"/>
      <c r="AG843" s="8"/>
      <c r="AH843" s="8"/>
    </row>
    <row r="844" spans="1:34" s="78" customFormat="1">
      <c r="A844" s="8"/>
      <c r="B844" s="8"/>
      <c r="C844" s="8"/>
      <c r="D844" s="8"/>
      <c r="E844" s="8"/>
      <c r="F844" s="8"/>
      <c r="G844" s="8"/>
      <c r="H844" s="8"/>
      <c r="AA844" s="8"/>
      <c r="AB844" s="8"/>
      <c r="AC844" s="8"/>
      <c r="AD844" s="8"/>
      <c r="AE844" s="8"/>
      <c r="AF844" s="8"/>
      <c r="AG844" s="8"/>
      <c r="AH844" s="8"/>
    </row>
    <row r="845" spans="1:34" s="78" customFormat="1">
      <c r="A845" s="8"/>
      <c r="B845" s="8"/>
      <c r="C845" s="8"/>
      <c r="D845" s="8"/>
      <c r="E845" s="8"/>
      <c r="F845" s="8"/>
      <c r="G845" s="8"/>
      <c r="H845" s="8"/>
      <c r="AA845" s="8"/>
      <c r="AB845" s="8"/>
      <c r="AC845" s="8"/>
      <c r="AD845" s="8"/>
      <c r="AE845" s="8"/>
      <c r="AF845" s="8"/>
      <c r="AG845" s="8"/>
      <c r="AH845" s="8"/>
    </row>
    <row r="846" spans="1:34" s="78" customFormat="1">
      <c r="A846" s="8"/>
      <c r="B846" s="8"/>
      <c r="C846" s="8"/>
      <c r="D846" s="8"/>
      <c r="E846" s="8"/>
      <c r="F846" s="8"/>
      <c r="G846" s="8"/>
      <c r="H846" s="8"/>
      <c r="AA846" s="8"/>
      <c r="AB846" s="8"/>
      <c r="AC846" s="8"/>
      <c r="AD846" s="8"/>
      <c r="AE846" s="8"/>
      <c r="AF846" s="8"/>
      <c r="AG846" s="8"/>
      <c r="AH846" s="8"/>
    </row>
    <row r="847" spans="1:34" s="78" customFormat="1">
      <c r="A847" s="8"/>
      <c r="B847" s="8"/>
      <c r="C847" s="8"/>
      <c r="D847" s="8"/>
      <c r="E847" s="8"/>
      <c r="F847" s="8"/>
      <c r="G847" s="8"/>
      <c r="H847" s="8"/>
      <c r="AA847" s="8"/>
      <c r="AB847" s="8"/>
      <c r="AC847" s="8"/>
      <c r="AD847" s="8"/>
      <c r="AE847" s="8"/>
      <c r="AF847" s="8"/>
      <c r="AG847" s="8"/>
      <c r="AH847" s="8"/>
    </row>
    <row r="848" spans="1:34" s="78" customFormat="1">
      <c r="A848" s="8"/>
      <c r="B848" s="8"/>
      <c r="C848" s="8"/>
      <c r="D848" s="8"/>
      <c r="E848" s="8"/>
      <c r="F848" s="8"/>
      <c r="G848" s="8"/>
      <c r="H848" s="8"/>
      <c r="AA848" s="8"/>
      <c r="AB848" s="8"/>
      <c r="AC848" s="8"/>
      <c r="AD848" s="8"/>
      <c r="AE848" s="8"/>
      <c r="AF848" s="8"/>
      <c r="AG848" s="8"/>
      <c r="AH848" s="8"/>
    </row>
    <row r="849" spans="1:34" s="78" customFormat="1">
      <c r="A849" s="8"/>
      <c r="B849" s="8"/>
      <c r="C849" s="8"/>
      <c r="D849" s="8"/>
      <c r="E849" s="8"/>
      <c r="F849" s="8"/>
      <c r="G849" s="8"/>
      <c r="H849" s="8"/>
      <c r="AA849" s="8"/>
      <c r="AB849" s="8"/>
      <c r="AC849" s="8"/>
      <c r="AD849" s="8"/>
      <c r="AE849" s="8"/>
      <c r="AF849" s="8"/>
      <c r="AG849" s="8"/>
      <c r="AH849" s="8"/>
    </row>
    <row r="850" spans="1:34" s="78" customFormat="1">
      <c r="A850" s="8"/>
      <c r="B850" s="8"/>
      <c r="C850" s="8"/>
      <c r="D850" s="8"/>
      <c r="E850" s="8"/>
      <c r="F850" s="8"/>
      <c r="G850" s="8"/>
      <c r="H850" s="8"/>
      <c r="AA850" s="8"/>
      <c r="AB850" s="8"/>
      <c r="AC850" s="8"/>
      <c r="AD850" s="8"/>
      <c r="AE850" s="8"/>
      <c r="AF850" s="8"/>
      <c r="AG850" s="8"/>
      <c r="AH850" s="8"/>
    </row>
    <row r="851" spans="1:34" s="78" customFormat="1">
      <c r="A851" s="8"/>
      <c r="B851" s="8"/>
      <c r="C851" s="8"/>
      <c r="D851" s="8"/>
      <c r="E851" s="8"/>
      <c r="F851" s="8"/>
      <c r="G851" s="8"/>
      <c r="H851" s="8"/>
      <c r="AA851" s="8"/>
      <c r="AB851" s="8"/>
      <c r="AC851" s="8"/>
      <c r="AD851" s="8"/>
      <c r="AE851" s="8"/>
      <c r="AF851" s="8"/>
      <c r="AG851" s="8"/>
      <c r="AH851" s="8"/>
    </row>
    <row r="852" spans="1:34" s="78" customFormat="1">
      <c r="A852" s="8"/>
      <c r="B852" s="8"/>
      <c r="C852" s="8"/>
      <c r="D852" s="8"/>
      <c r="E852" s="8"/>
      <c r="F852" s="8"/>
      <c r="G852" s="8"/>
      <c r="H852" s="8"/>
      <c r="AA852" s="8"/>
      <c r="AB852" s="8"/>
      <c r="AC852" s="8"/>
      <c r="AD852" s="8"/>
      <c r="AE852" s="8"/>
      <c r="AF852" s="8"/>
      <c r="AG852" s="8"/>
      <c r="AH852" s="8"/>
    </row>
    <row r="853" spans="1:34" s="78" customFormat="1">
      <c r="A853" s="8"/>
      <c r="B853" s="8"/>
      <c r="C853" s="8"/>
      <c r="D853" s="8"/>
      <c r="E853" s="8"/>
      <c r="F853" s="8"/>
      <c r="G853" s="8"/>
      <c r="H853" s="8"/>
      <c r="AA853" s="8"/>
      <c r="AB853" s="8"/>
      <c r="AC853" s="8"/>
      <c r="AD853" s="8"/>
      <c r="AE853" s="8"/>
      <c r="AF853" s="8"/>
      <c r="AG853" s="8"/>
      <c r="AH853" s="8"/>
    </row>
    <row r="854" spans="1:34" s="78" customFormat="1">
      <c r="A854" s="8"/>
      <c r="B854" s="8"/>
      <c r="C854" s="8"/>
      <c r="D854" s="8"/>
      <c r="E854" s="8"/>
      <c r="F854" s="8"/>
      <c r="G854" s="8"/>
      <c r="H854" s="8"/>
      <c r="AA854" s="8"/>
      <c r="AB854" s="8"/>
      <c r="AC854" s="8"/>
      <c r="AD854" s="8"/>
      <c r="AE854" s="8"/>
      <c r="AF854" s="8"/>
      <c r="AG854" s="8"/>
      <c r="AH854" s="8"/>
    </row>
    <row r="855" spans="1:34" s="78" customFormat="1">
      <c r="A855" s="8"/>
      <c r="B855" s="8"/>
      <c r="C855" s="8"/>
      <c r="D855" s="8"/>
      <c r="E855" s="8"/>
      <c r="F855" s="8"/>
      <c r="G855" s="8"/>
      <c r="H855" s="8"/>
      <c r="AA855" s="8"/>
      <c r="AB855" s="8"/>
      <c r="AC855" s="8"/>
      <c r="AD855" s="8"/>
      <c r="AE855" s="8"/>
      <c r="AF855" s="8"/>
      <c r="AG855" s="8"/>
      <c r="AH855" s="8"/>
    </row>
    <row r="856" spans="1:34" s="78" customFormat="1">
      <c r="A856" s="8"/>
      <c r="B856" s="8"/>
      <c r="C856" s="8"/>
      <c r="D856" s="8"/>
      <c r="E856" s="8"/>
      <c r="F856" s="8"/>
      <c r="G856" s="8"/>
      <c r="H856" s="8"/>
      <c r="AA856" s="8"/>
      <c r="AB856" s="8"/>
      <c r="AC856" s="8"/>
      <c r="AD856" s="8"/>
      <c r="AE856" s="8"/>
      <c r="AF856" s="8"/>
      <c r="AG856" s="8"/>
      <c r="AH856" s="8"/>
    </row>
    <row r="857" spans="1:34" s="78" customFormat="1">
      <c r="A857" s="8"/>
      <c r="B857" s="8"/>
      <c r="C857" s="8"/>
      <c r="D857" s="8"/>
      <c r="E857" s="8"/>
      <c r="F857" s="8"/>
      <c r="G857" s="8"/>
      <c r="H857" s="8"/>
      <c r="AA857" s="8"/>
      <c r="AB857" s="8"/>
      <c r="AC857" s="8"/>
      <c r="AD857" s="8"/>
      <c r="AE857" s="8"/>
      <c r="AF857" s="8"/>
      <c r="AG857" s="8"/>
      <c r="AH857" s="8"/>
    </row>
    <row r="858" spans="1:34" s="78" customFormat="1">
      <c r="A858" s="8"/>
      <c r="B858" s="8"/>
      <c r="C858" s="8"/>
      <c r="D858" s="8"/>
      <c r="E858" s="8"/>
      <c r="F858" s="8"/>
      <c r="G858" s="8"/>
      <c r="H858" s="8"/>
      <c r="AA858" s="8"/>
      <c r="AB858" s="8"/>
      <c r="AC858" s="8"/>
      <c r="AD858" s="8"/>
      <c r="AE858" s="8"/>
      <c r="AF858" s="8"/>
      <c r="AG858" s="8"/>
      <c r="AH858" s="8"/>
    </row>
    <row r="859" spans="1:34" s="78" customFormat="1">
      <c r="A859" s="8"/>
      <c r="B859" s="8"/>
      <c r="C859" s="8"/>
      <c r="D859" s="8"/>
      <c r="E859" s="8"/>
      <c r="F859" s="8"/>
      <c r="G859" s="8"/>
      <c r="H859" s="8"/>
      <c r="AA859" s="8"/>
      <c r="AB859" s="8"/>
      <c r="AC859" s="8"/>
      <c r="AD859" s="8"/>
      <c r="AE859" s="8"/>
      <c r="AF859" s="8"/>
      <c r="AG859" s="8"/>
      <c r="AH859" s="8"/>
    </row>
    <row r="860" spans="1:34" s="78" customFormat="1">
      <c r="A860" s="8"/>
      <c r="B860" s="8"/>
      <c r="C860" s="8"/>
      <c r="D860" s="8"/>
      <c r="E860" s="8"/>
      <c r="F860" s="8"/>
      <c r="G860" s="8"/>
      <c r="H860" s="8"/>
      <c r="AA860" s="8"/>
      <c r="AB860" s="8"/>
      <c r="AC860" s="8"/>
      <c r="AD860" s="8"/>
      <c r="AE860" s="8"/>
      <c r="AF860" s="8"/>
      <c r="AG860" s="8"/>
      <c r="AH860" s="8"/>
    </row>
    <row r="861" spans="1:34" s="78" customFormat="1">
      <c r="A861" s="8"/>
      <c r="B861" s="8"/>
      <c r="C861" s="8"/>
      <c r="D861" s="8"/>
      <c r="E861" s="8"/>
      <c r="F861" s="8"/>
      <c r="G861" s="8"/>
      <c r="H861" s="8"/>
      <c r="AA861" s="8"/>
      <c r="AB861" s="8"/>
      <c r="AC861" s="8"/>
      <c r="AD861" s="8"/>
      <c r="AE861" s="8"/>
      <c r="AF861" s="8"/>
      <c r="AG861" s="8"/>
      <c r="AH861" s="8"/>
    </row>
    <row r="862" spans="1:34" s="78" customFormat="1">
      <c r="A862" s="8"/>
      <c r="B862" s="8"/>
      <c r="C862" s="8"/>
      <c r="D862" s="8"/>
      <c r="E862" s="8"/>
      <c r="F862" s="8"/>
      <c r="G862" s="8"/>
      <c r="H862" s="8"/>
      <c r="AA862" s="8"/>
      <c r="AB862" s="8"/>
      <c r="AC862" s="8"/>
      <c r="AD862" s="8"/>
      <c r="AE862" s="8"/>
      <c r="AF862" s="8"/>
      <c r="AG862" s="8"/>
      <c r="AH862" s="8"/>
    </row>
    <row r="863" spans="1:34" s="78" customFormat="1">
      <c r="A863" s="8"/>
      <c r="B863" s="8"/>
      <c r="C863" s="8"/>
      <c r="D863" s="8"/>
      <c r="E863" s="8"/>
      <c r="F863" s="8"/>
      <c r="G863" s="8"/>
      <c r="H863" s="8"/>
      <c r="AA863" s="8"/>
      <c r="AB863" s="8"/>
      <c r="AC863" s="8"/>
      <c r="AD863" s="8"/>
      <c r="AE863" s="8"/>
      <c r="AF863" s="8"/>
      <c r="AG863" s="8"/>
      <c r="AH863" s="8"/>
    </row>
    <row r="864" spans="1:34" s="78" customFormat="1">
      <c r="A864" s="8"/>
      <c r="B864" s="8"/>
      <c r="C864" s="8"/>
      <c r="D864" s="8"/>
      <c r="E864" s="8"/>
      <c r="F864" s="8"/>
      <c r="G864" s="8"/>
      <c r="H864" s="8"/>
      <c r="AA864" s="8"/>
      <c r="AB864" s="8"/>
      <c r="AC864" s="8"/>
      <c r="AD864" s="8"/>
      <c r="AE864" s="8"/>
      <c r="AF864" s="8"/>
      <c r="AG864" s="8"/>
      <c r="AH864" s="8"/>
    </row>
    <row r="865" spans="1:34" s="78" customFormat="1">
      <c r="A865" s="8"/>
      <c r="B865" s="8"/>
      <c r="C865" s="8"/>
      <c r="D865" s="8"/>
      <c r="E865" s="8"/>
      <c r="F865" s="8"/>
      <c r="G865" s="8"/>
      <c r="H865" s="8"/>
      <c r="AA865" s="8"/>
      <c r="AB865" s="8"/>
      <c r="AC865" s="8"/>
      <c r="AD865" s="8"/>
      <c r="AE865" s="8"/>
      <c r="AF865" s="8"/>
      <c r="AG865" s="8"/>
      <c r="AH865" s="8"/>
    </row>
    <row r="866" spans="1:34" s="78" customFormat="1">
      <c r="A866" s="8"/>
      <c r="B866" s="8"/>
      <c r="C866" s="8"/>
      <c r="D866" s="8"/>
      <c r="E866" s="8"/>
      <c r="F866" s="8"/>
      <c r="G866" s="8"/>
      <c r="H866" s="8"/>
      <c r="AA866" s="8"/>
      <c r="AB866" s="8"/>
      <c r="AC866" s="8"/>
      <c r="AD866" s="8"/>
      <c r="AE866" s="8"/>
      <c r="AF866" s="8"/>
      <c r="AG866" s="8"/>
      <c r="AH866" s="8"/>
    </row>
    <row r="867" spans="1:34" s="78" customFormat="1">
      <c r="A867" s="8"/>
      <c r="B867" s="8"/>
      <c r="C867" s="8"/>
      <c r="D867" s="8"/>
      <c r="E867" s="8"/>
      <c r="F867" s="8"/>
      <c r="G867" s="8"/>
      <c r="H867" s="8"/>
      <c r="AA867" s="8"/>
      <c r="AB867" s="8"/>
      <c r="AC867" s="8"/>
      <c r="AD867" s="8"/>
      <c r="AE867" s="8"/>
      <c r="AF867" s="8"/>
      <c r="AG867" s="8"/>
      <c r="AH867" s="8"/>
    </row>
    <row r="868" spans="1:34" s="78" customFormat="1">
      <c r="A868" s="8"/>
      <c r="B868" s="8"/>
      <c r="C868" s="8"/>
      <c r="D868" s="8"/>
      <c r="E868" s="8"/>
      <c r="F868" s="8"/>
      <c r="G868" s="8"/>
      <c r="H868" s="8"/>
      <c r="AA868" s="8"/>
      <c r="AB868" s="8"/>
      <c r="AC868" s="8"/>
      <c r="AD868" s="8"/>
      <c r="AE868" s="8"/>
      <c r="AF868" s="8"/>
      <c r="AG868" s="8"/>
      <c r="AH868" s="8"/>
    </row>
    <row r="869" spans="1:34" s="78" customFormat="1">
      <c r="A869" s="8"/>
      <c r="B869" s="8"/>
      <c r="C869" s="8"/>
      <c r="D869" s="8"/>
      <c r="E869" s="8"/>
      <c r="F869" s="8"/>
      <c r="G869" s="8"/>
      <c r="H869" s="8"/>
      <c r="AA869" s="8"/>
      <c r="AB869" s="8"/>
      <c r="AC869" s="8"/>
      <c r="AD869" s="8"/>
      <c r="AE869" s="8"/>
      <c r="AF869" s="8"/>
      <c r="AG869" s="8"/>
      <c r="AH869" s="8"/>
    </row>
    <row r="870" spans="1:34" s="78" customFormat="1">
      <c r="A870" s="8"/>
      <c r="B870" s="8"/>
      <c r="C870" s="8"/>
      <c r="D870" s="8"/>
      <c r="E870" s="8"/>
      <c r="F870" s="8"/>
      <c r="G870" s="8"/>
      <c r="H870" s="8"/>
      <c r="AA870" s="8"/>
      <c r="AB870" s="8"/>
      <c r="AC870" s="8"/>
      <c r="AD870" s="8"/>
      <c r="AE870" s="8"/>
      <c r="AF870" s="8"/>
      <c r="AG870" s="8"/>
      <c r="AH870" s="8"/>
    </row>
    <row r="871" spans="1:34" s="78" customFormat="1">
      <c r="A871" s="8"/>
      <c r="B871" s="8"/>
      <c r="C871" s="8"/>
      <c r="D871" s="8"/>
      <c r="E871" s="8"/>
      <c r="F871" s="8"/>
      <c r="G871" s="8"/>
      <c r="H871" s="8"/>
      <c r="AA871" s="8"/>
      <c r="AB871" s="8"/>
      <c r="AC871" s="8"/>
      <c r="AD871" s="8"/>
      <c r="AE871" s="8"/>
      <c r="AF871" s="8"/>
      <c r="AG871" s="8"/>
      <c r="AH871" s="8"/>
    </row>
    <row r="872" spans="1:34">
      <c r="AA872" s="8"/>
      <c r="AB872" s="8"/>
      <c r="AC872" s="8"/>
    </row>
    <row r="873" spans="1:34">
      <c r="AA873" s="8"/>
      <c r="AB873" s="8"/>
      <c r="AC873" s="8"/>
    </row>
    <row r="874" spans="1:34">
      <c r="AA874" s="8"/>
      <c r="AB874" s="8"/>
      <c r="AC874" s="8"/>
    </row>
    <row r="875" spans="1:34">
      <c r="AA875" s="8"/>
      <c r="AB875" s="8"/>
      <c r="AC875" s="8"/>
    </row>
    <row r="876" spans="1:34">
      <c r="AA876" s="8"/>
      <c r="AB876" s="8"/>
      <c r="AC876" s="8"/>
    </row>
  </sheetData>
  <mergeCells count="10">
    <mergeCell ref="B3:H3"/>
    <mergeCell ref="B6:B7"/>
    <mergeCell ref="C6:C9"/>
    <mergeCell ref="D6:H6"/>
    <mergeCell ref="D7:D9"/>
    <mergeCell ref="E7:E9"/>
    <mergeCell ref="F7:F9"/>
    <mergeCell ref="G7:G9"/>
    <mergeCell ref="H7:H9"/>
    <mergeCell ref="B8:B9"/>
  </mergeCells>
  <conditionalFormatting sqref="D6:D7">
    <cfRule type="cellIs" dxfId="5" priority="4" stopIfTrue="1" operator="lessThan">
      <formula>0</formula>
    </cfRule>
  </conditionalFormatting>
  <pageMargins left="0.70866141732283472" right="0.70866141732283472" top="0.74803149606299213" bottom="0.74803149606299213" header="0.31496062992125984" footer="0.31496062992125984"/>
  <pageSetup paperSize="9" scale="5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57CC8-C296-438B-941B-2593EDB9D678}">
  <sheetPr codeName="Sheet10">
    <pageSetUpPr fitToPage="1"/>
  </sheetPr>
  <dimension ref="A1:AG218"/>
  <sheetViews>
    <sheetView zoomScaleNormal="100" workbookViewId="0"/>
  </sheetViews>
  <sheetFormatPr defaultColWidth="0" defaultRowHeight="15"/>
  <cols>
    <col min="1" max="1" width="10" style="8" customWidth="1"/>
    <col min="2" max="2" width="9.140625" style="8" customWidth="1"/>
    <col min="3" max="3" width="24.28515625" style="8" customWidth="1"/>
    <col min="4" max="4" width="22.42578125" style="8" customWidth="1"/>
    <col min="5" max="5" width="21.7109375" style="8" customWidth="1"/>
    <col min="6" max="6" width="22.42578125" style="8" customWidth="1"/>
    <col min="7" max="7" width="23.85546875" style="8" customWidth="1"/>
    <col min="8" max="8" width="22.42578125" style="8" customWidth="1"/>
    <col min="9" max="9" width="18.7109375" style="8" customWidth="1"/>
    <col min="10" max="12" width="22.42578125" style="8" customWidth="1"/>
    <col min="13" max="13" width="13.42578125" style="8" bestFit="1" customWidth="1"/>
    <col min="14" max="14" width="19.28515625" style="8" customWidth="1"/>
    <col min="15" max="17" width="22.42578125" style="8" customWidth="1"/>
    <col min="18" max="18" width="6.7109375" style="8" customWidth="1"/>
    <col min="19" max="19" width="62.85546875" style="8" customWidth="1"/>
    <col min="20" max="20" width="22.42578125" style="8" customWidth="1"/>
    <col min="21" max="21" width="12.28515625" style="8" customWidth="1"/>
    <col min="22" max="23" width="12" style="8" customWidth="1"/>
    <col min="24" max="24" width="9.140625" style="8" customWidth="1"/>
    <col min="25" max="28" width="0" style="8" hidden="1" customWidth="1"/>
    <col min="29" max="16384" width="9.140625" style="8" hidden="1"/>
  </cols>
  <sheetData>
    <row r="1" spans="1:33">
      <c r="A1" s="78"/>
      <c r="B1" s="78"/>
      <c r="C1" s="78"/>
      <c r="D1" s="78"/>
      <c r="E1" s="78"/>
      <c r="F1" s="78"/>
      <c r="G1" s="78"/>
      <c r="H1" s="78"/>
      <c r="I1" s="78"/>
      <c r="J1" s="78"/>
      <c r="K1" s="78"/>
      <c r="L1" s="78"/>
      <c r="M1" s="78"/>
      <c r="N1" s="78"/>
      <c r="O1" s="78"/>
      <c r="P1" s="78"/>
    </row>
    <row r="2" spans="1:33" ht="21">
      <c r="A2" s="78"/>
      <c r="B2" s="69" t="s">
        <v>585</v>
      </c>
      <c r="C2" s="78"/>
      <c r="D2" s="78"/>
      <c r="E2" s="78"/>
      <c r="F2" s="78"/>
      <c r="G2" s="78"/>
      <c r="H2" s="78"/>
      <c r="I2" s="78"/>
      <c r="J2" s="78"/>
      <c r="K2" s="78"/>
      <c r="L2" s="78"/>
      <c r="M2" s="78"/>
      <c r="N2" s="78"/>
      <c r="O2" s="78"/>
      <c r="P2" s="78"/>
    </row>
    <row r="3" spans="1:33">
      <c r="A3" s="78"/>
      <c r="B3" s="78"/>
      <c r="C3" s="164"/>
      <c r="D3" s="78"/>
      <c r="E3" s="78"/>
      <c r="F3" s="78"/>
      <c r="G3" s="78"/>
      <c r="H3" s="78"/>
      <c r="I3" s="78"/>
      <c r="J3" s="78"/>
      <c r="K3" s="78"/>
      <c r="L3" s="78"/>
      <c r="M3" s="78"/>
      <c r="N3" s="78"/>
      <c r="O3" s="78"/>
      <c r="P3" s="78"/>
    </row>
    <row r="4" spans="1:33">
      <c r="A4" s="78"/>
      <c r="B4" s="84"/>
      <c r="C4" s="85"/>
      <c r="D4" s="220" t="s">
        <v>3</v>
      </c>
      <c r="E4" s="220" t="s">
        <v>4</v>
      </c>
      <c r="F4" s="220" t="s">
        <v>5</v>
      </c>
      <c r="G4" s="220" t="s">
        <v>6</v>
      </c>
      <c r="H4" s="220" t="s">
        <v>7</v>
      </c>
      <c r="I4" s="220" t="s">
        <v>8</v>
      </c>
      <c r="J4" s="220" t="s">
        <v>9</v>
      </c>
      <c r="K4" s="220" t="s">
        <v>11</v>
      </c>
      <c r="L4" s="220" t="s">
        <v>12</v>
      </c>
      <c r="M4" s="220" t="s">
        <v>13</v>
      </c>
      <c r="N4" s="220" t="s">
        <v>14</v>
      </c>
      <c r="O4" s="220" t="s">
        <v>15</v>
      </c>
      <c r="P4" s="220" t="s">
        <v>47</v>
      </c>
    </row>
    <row r="5" spans="1:33">
      <c r="A5" s="78"/>
      <c r="B5" s="91"/>
      <c r="C5" s="140"/>
      <c r="D5" s="559" t="s">
        <v>412</v>
      </c>
      <c r="E5" s="559"/>
      <c r="F5" s="559" t="s">
        <v>413</v>
      </c>
      <c r="G5" s="559"/>
      <c r="H5" s="559" t="s">
        <v>414</v>
      </c>
      <c r="I5" s="559" t="s">
        <v>197</v>
      </c>
      <c r="J5" s="559" t="s">
        <v>415</v>
      </c>
      <c r="K5" s="559"/>
      <c r="L5" s="559"/>
      <c r="M5" s="559"/>
      <c r="N5" s="559" t="s">
        <v>416</v>
      </c>
      <c r="O5" s="559" t="s">
        <v>417</v>
      </c>
      <c r="P5" s="559" t="s">
        <v>418</v>
      </c>
    </row>
    <row r="6" spans="1:33">
      <c r="A6" s="78"/>
      <c r="B6" s="91"/>
      <c r="C6" s="140"/>
      <c r="D6" s="559"/>
      <c r="E6" s="559"/>
      <c r="F6" s="559"/>
      <c r="G6" s="559"/>
      <c r="H6" s="559"/>
      <c r="I6" s="559"/>
      <c r="J6" s="559"/>
      <c r="K6" s="559"/>
      <c r="L6" s="559"/>
      <c r="M6" s="559"/>
      <c r="N6" s="559"/>
      <c r="O6" s="559"/>
      <c r="P6" s="559"/>
    </row>
    <row r="7" spans="1:33" ht="60">
      <c r="A7" s="78"/>
      <c r="B7" s="92"/>
      <c r="C7" s="141"/>
      <c r="D7" s="9" t="s">
        <v>419</v>
      </c>
      <c r="E7" s="9" t="s">
        <v>420</v>
      </c>
      <c r="F7" s="9" t="s">
        <v>408</v>
      </c>
      <c r="G7" s="9" t="s">
        <v>409</v>
      </c>
      <c r="H7" s="559"/>
      <c r="I7" s="559"/>
      <c r="J7" s="9" t="s">
        <v>421</v>
      </c>
      <c r="K7" s="9" t="s">
        <v>413</v>
      </c>
      <c r="L7" s="9" t="s">
        <v>422</v>
      </c>
      <c r="M7" s="9" t="s">
        <v>423</v>
      </c>
      <c r="N7" s="559"/>
      <c r="O7" s="559"/>
      <c r="P7" s="559"/>
    </row>
    <row r="8" spans="1:33">
      <c r="A8" s="78"/>
      <c r="B8" s="221" t="s">
        <v>25</v>
      </c>
      <c r="C8" s="67" t="s">
        <v>424</v>
      </c>
      <c r="D8" s="68"/>
      <c r="E8" s="68"/>
      <c r="F8" s="68"/>
      <c r="G8" s="68"/>
      <c r="H8" s="68"/>
      <c r="I8" s="68"/>
      <c r="J8" s="68"/>
      <c r="K8" s="68"/>
      <c r="L8" s="68"/>
      <c r="M8" s="68"/>
      <c r="N8" s="68"/>
      <c r="O8" s="222"/>
      <c r="P8" s="222"/>
    </row>
    <row r="9" spans="1:33">
      <c r="A9" s="78"/>
      <c r="B9" s="222"/>
      <c r="C9" s="71" t="s">
        <v>410</v>
      </c>
      <c r="D9" s="378">
        <v>62459.254168700652</v>
      </c>
      <c r="E9" s="378">
        <v>595609.70841133327</v>
      </c>
      <c r="F9" s="378">
        <v>0</v>
      </c>
      <c r="G9" s="378">
        <v>0</v>
      </c>
      <c r="H9" s="378">
        <v>0</v>
      </c>
      <c r="I9" s="378">
        <v>658068.96258003393</v>
      </c>
      <c r="J9" s="378">
        <v>4189.1445666205163</v>
      </c>
      <c r="K9" s="378">
        <v>0</v>
      </c>
      <c r="L9" s="378">
        <v>0</v>
      </c>
      <c r="M9" s="378">
        <v>4189.1445666205163</v>
      </c>
      <c r="N9" s="378">
        <v>52364.307082756459</v>
      </c>
      <c r="O9" s="392">
        <v>0.9819661856605747</v>
      </c>
      <c r="P9" s="392">
        <v>0.02</v>
      </c>
    </row>
    <row r="10" spans="1:33">
      <c r="A10" s="78"/>
      <c r="B10" s="222"/>
      <c r="C10" s="71" t="s">
        <v>411</v>
      </c>
      <c r="D10" s="378">
        <v>3266.8234582653999</v>
      </c>
      <c r="E10" s="378">
        <v>0</v>
      </c>
      <c r="F10" s="378">
        <v>0</v>
      </c>
      <c r="G10" s="378">
        <v>0</v>
      </c>
      <c r="H10" s="378">
        <v>0</v>
      </c>
      <c r="I10" s="378">
        <v>3266.8234582653999</v>
      </c>
      <c r="J10" s="378">
        <v>26.134587666123199</v>
      </c>
      <c r="K10" s="378">
        <v>0</v>
      </c>
      <c r="L10" s="378">
        <v>0</v>
      </c>
      <c r="M10" s="378">
        <v>26.134587666123199</v>
      </c>
      <c r="N10" s="378">
        <v>326.68234582653997</v>
      </c>
      <c r="O10" s="392">
        <v>6.1261388706425196E-3</v>
      </c>
      <c r="P10" s="392">
        <v>2.5000000000000001E-2</v>
      </c>
    </row>
    <row r="11" spans="1:33">
      <c r="A11" s="78"/>
      <c r="B11" s="222"/>
      <c r="C11" s="71" t="s">
        <v>425</v>
      </c>
      <c r="D11" s="378">
        <v>5560.7705229667681</v>
      </c>
      <c r="E11" s="378">
        <v>0</v>
      </c>
      <c r="F11" s="378">
        <v>0</v>
      </c>
      <c r="G11" s="378">
        <v>0</v>
      </c>
      <c r="H11" s="378">
        <v>0</v>
      </c>
      <c r="I11" s="378">
        <v>5560.7705229667681</v>
      </c>
      <c r="J11" s="378">
        <v>44.486164183734161</v>
      </c>
      <c r="K11" s="378">
        <v>0</v>
      </c>
      <c r="L11" s="378">
        <v>0</v>
      </c>
      <c r="M11" s="378">
        <v>44.486164183734161</v>
      </c>
      <c r="N11" s="378">
        <v>556.07705229667704</v>
      </c>
      <c r="O11" s="392">
        <v>1.042788289195098E-2</v>
      </c>
      <c r="P11" s="392">
        <v>2.5000000000000001E-2</v>
      </c>
    </row>
    <row r="12" spans="1:33">
      <c r="A12" s="78"/>
      <c r="B12" s="222"/>
      <c r="C12" s="71" t="s">
        <v>838</v>
      </c>
      <c r="D12" s="378">
        <v>789.11386200000004</v>
      </c>
      <c r="E12" s="378">
        <v>0</v>
      </c>
      <c r="F12" s="378">
        <v>0</v>
      </c>
      <c r="G12" s="378">
        <v>0</v>
      </c>
      <c r="H12" s="378">
        <v>0</v>
      </c>
      <c r="I12" s="378">
        <v>789.11386200000004</v>
      </c>
      <c r="J12" s="378">
        <v>6.312910896</v>
      </c>
      <c r="K12" s="378">
        <v>0</v>
      </c>
      <c r="L12" s="378">
        <v>0</v>
      </c>
      <c r="M12" s="378">
        <v>6.312910896</v>
      </c>
      <c r="N12" s="378">
        <v>78.91138620000001</v>
      </c>
      <c r="O12" s="392">
        <v>1.47979257683177E-3</v>
      </c>
      <c r="P12" s="392">
        <v>0</v>
      </c>
    </row>
    <row r="13" spans="1:33" s="40" customFormat="1">
      <c r="A13" s="164"/>
      <c r="B13" s="223" t="s">
        <v>46</v>
      </c>
      <c r="C13" s="70" t="s">
        <v>1</v>
      </c>
      <c r="D13" s="378">
        <v>72075.962011932817</v>
      </c>
      <c r="E13" s="378">
        <v>595609.70841133327</v>
      </c>
      <c r="F13" s="378">
        <v>0</v>
      </c>
      <c r="G13" s="378">
        <v>0</v>
      </c>
      <c r="H13" s="378">
        <v>0</v>
      </c>
      <c r="I13" s="378">
        <v>667685.67042326613</v>
      </c>
      <c r="J13" s="378">
        <v>4266.0782293663742</v>
      </c>
      <c r="K13" s="378">
        <v>0</v>
      </c>
      <c r="L13" s="378">
        <v>0</v>
      </c>
      <c r="M13" s="378">
        <v>4266.0782293663742</v>
      </c>
      <c r="N13" s="378">
        <v>53325.977867079673</v>
      </c>
      <c r="O13" s="393">
        <v>0.99999999999999989</v>
      </c>
      <c r="P13" s="393">
        <v>7.0000000000000007E-2</v>
      </c>
      <c r="Q13" s="8"/>
      <c r="R13" s="8"/>
      <c r="S13" s="8"/>
      <c r="T13" s="8"/>
      <c r="U13" s="8"/>
      <c r="V13" s="8"/>
      <c r="W13" s="8"/>
      <c r="X13" s="8"/>
      <c r="Y13" s="8"/>
      <c r="Z13" s="8"/>
      <c r="AA13" s="8"/>
      <c r="AB13" s="8"/>
      <c r="AC13" s="8"/>
      <c r="AD13" s="8"/>
      <c r="AE13" s="8"/>
      <c r="AF13" s="8"/>
      <c r="AG13" s="8"/>
    </row>
    <row r="15" spans="1:33">
      <c r="B15" s="8" t="s">
        <v>1074</v>
      </c>
    </row>
    <row r="17" spans="1:33" ht="12" customHeight="1"/>
    <row r="18" spans="1:33" s="77" customFormat="1">
      <c r="A18" s="8"/>
      <c r="B18" s="8"/>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row>
    <row r="19" spans="1:33" s="77" customFormat="1">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row>
    <row r="20" spans="1:33" s="77" customFormat="1">
      <c r="A20" s="8"/>
      <c r="B20" s="8"/>
      <c r="C20" s="8"/>
      <c r="D20" s="8"/>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row>
    <row r="21" spans="1:33" s="77" customFormat="1">
      <c r="A21" s="8"/>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row>
    <row r="22" spans="1:33" s="77" customFormat="1">
      <c r="A22" s="8"/>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c r="AE22" s="8"/>
      <c r="AF22" s="8"/>
      <c r="AG22" s="8"/>
    </row>
    <row r="23" spans="1:33" s="77" customFormat="1">
      <c r="A23" s="8"/>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c r="AE23" s="8"/>
      <c r="AF23" s="8"/>
      <c r="AG23" s="8"/>
    </row>
    <row r="24" spans="1:33" s="77" customFormat="1">
      <c r="A24" s="8"/>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row>
    <row r="25" spans="1:33" s="77" customFormat="1">
      <c r="A25" s="8"/>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s="77" customFormat="1">
      <c r="A26" s="8"/>
      <c r="B26" s="8"/>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s="77" customFormat="1">
      <c r="A27" s="8"/>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row>
    <row r="28" spans="1:33" s="77" customFormat="1">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row>
    <row r="29" spans="1:33" s="77" customFormat="1" ht="12" customHeight="1">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row>
    <row r="30" spans="1:33" s="77" customFormat="1">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row>
    <row r="31" spans="1:33" s="77" customFormat="1">
      <c r="A31" s="8"/>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s="77" customFormat="1">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s="77" customFormat="1">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row>
    <row r="34" spans="1:33" s="77" customFormat="1">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row>
    <row r="35" spans="1:33" s="77" customFormat="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row>
    <row r="36" spans="1:33" s="77" customFormat="1">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c r="AE36" s="8"/>
      <c r="AF36" s="8"/>
      <c r="AG36" s="8"/>
    </row>
    <row r="37" spans="1:33" s="77" customFormat="1">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s="77" customFormat="1">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s="77" customFormat="1">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row>
    <row r="40" spans="1:33" s="77" customFormat="1">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row>
    <row r="41" spans="1:33" s="77" customFormat="1">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c r="AE41" s="8"/>
      <c r="AF41" s="8"/>
      <c r="AG41" s="8"/>
    </row>
    <row r="42" spans="1:33" s="77" customFormat="1">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row>
    <row r="43" spans="1:33" s="77" customFormat="1">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row>
    <row r="103" spans="1:33" s="77" customForma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row>
    <row r="104" spans="1:33" s="77" customForma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row>
    <row r="105" spans="1:33" s="77" customForma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row>
    <row r="106" spans="1:33" s="77" customForma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row>
    <row r="107" spans="1:33" s="77" customForma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row>
    <row r="108" spans="1:33" s="77" customForma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row>
    <row r="109" spans="1:33" s="77" customForma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row>
    <row r="110" spans="1:33" s="77" customForma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row>
    <row r="111" spans="1:33" s="77" customForma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row>
    <row r="112" spans="1:33" s="77" customForma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row>
    <row r="113" spans="1:33" s="77" customForma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row>
    <row r="114" spans="1:33" s="77" customForma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row>
    <row r="115" spans="1:33" s="77" customForma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row>
    <row r="116" spans="1:33" s="77" customForma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row>
    <row r="117" spans="1:33" s="77" customForma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row>
    <row r="118" spans="1:33" s="77" customForma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row>
    <row r="119" spans="1:33" s="77" customForma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row>
    <row r="120" spans="1:33" s="77" customForma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row>
    <row r="121" spans="1:33" s="77" customForma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row>
    <row r="122" spans="1:33" s="77" customForma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row>
    <row r="123" spans="1:33" s="77" customForma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row>
    <row r="124" spans="1:33" s="77" customForma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row>
    <row r="125" spans="1:33" s="77" customForma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row>
    <row r="126" spans="1:33" s="77" customForma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row>
    <row r="127" spans="1:33" s="77" customForma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row>
    <row r="128" spans="1:33" s="77" customForma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row>
    <row r="129" spans="1:33" s="77" customForma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row>
    <row r="130" spans="1:33" s="77" customForma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row>
    <row r="131" spans="1:33" s="77" customForma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row>
    <row r="132" spans="1:33" s="77" customForma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row>
    <row r="133" spans="1:33" s="77" customForma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row>
    <row r="134" spans="1:33" s="77" customForma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row>
    <row r="135" spans="1:33" s="77" customForma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row>
    <row r="136" spans="1:33" s="77" customForma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row>
    <row r="137" spans="1:33" s="77" customForma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row>
    <row r="138" spans="1:33" s="77" customForma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row>
    <row r="139" spans="1:33" s="77" customForma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row>
    <row r="140" spans="1:33" s="77" customForma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row>
    <row r="141" spans="1:33" s="77" customForma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row>
    <row r="142" spans="1:33" s="77" customForma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row>
    <row r="143" spans="1:33" s="77" customForma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row>
    <row r="144" spans="1:33" s="77" customForma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row>
    <row r="145" spans="1:33" s="77" customForma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row>
    <row r="146" spans="1:33" s="77" customForma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row>
    <row r="147" spans="1:33" s="77" customForma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row>
    <row r="148" spans="1:33" s="77" customForma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row>
    <row r="149" spans="1:33" s="77" customForma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row>
    <row r="150" spans="1:33" s="77" customForma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row>
    <row r="151" spans="1:33" s="77" customForma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row>
    <row r="152" spans="1:33" s="77" customForma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row>
    <row r="153" spans="1:33" s="77" customForma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row>
    <row r="154" spans="1:33" s="77" customForma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row>
    <row r="155" spans="1:33" s="77" customForma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row>
    <row r="156" spans="1:33" s="77" customForma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row>
    <row r="157" spans="1:33" s="77" customForma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row>
    <row r="158" spans="1:33" s="77" customForma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row>
    <row r="159" spans="1:33" s="77" customForma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row>
    <row r="160" spans="1:33" s="77" customForma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row>
    <row r="161" spans="1:33" s="77" customForma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row>
    <row r="162" spans="1:33" s="77" customForma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row>
    <row r="163" spans="1:33" s="77" customForma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row>
    <row r="164" spans="1:33" s="77" customForma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row>
    <row r="165" spans="1:33" s="77" customForma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row>
    <row r="166" spans="1:33" s="77" customForma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row>
    <row r="167" spans="1:33" s="77" customForma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row>
    <row r="168" spans="1:33" s="77" customForma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row>
    <row r="169" spans="1:33" s="77" customForma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row>
    <row r="170" spans="1:33" s="77" customForma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row>
    <row r="171" spans="1:33" s="77" customForma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row>
    <row r="172" spans="1:33" s="77" customForma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row>
    <row r="173" spans="1:33" s="77" customForma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row>
    <row r="174" spans="1:33" s="77" customForma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row>
    <row r="175" spans="1:33" s="77" customForma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row>
    <row r="176" spans="1:33" s="77" customForma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row>
    <row r="177" spans="1:33" s="77" customForma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row>
    <row r="217" ht="12.75" customHeight="1"/>
    <row r="218" ht="41.25" customHeight="1"/>
  </sheetData>
  <mergeCells count="8">
    <mergeCell ref="P5:P7"/>
    <mergeCell ref="N5:N7"/>
    <mergeCell ref="O5:O7"/>
    <mergeCell ref="D5:E6"/>
    <mergeCell ref="F5:G6"/>
    <mergeCell ref="H5:H7"/>
    <mergeCell ref="I5:I7"/>
    <mergeCell ref="J5:M6"/>
  </mergeCells>
  <conditionalFormatting sqref="D8:N8">
    <cfRule type="cellIs" dxfId="4" priority="104" stopIfTrue="1" operator="lessThan">
      <formula>0</formula>
    </cfRule>
  </conditionalFormatting>
  <conditionalFormatting sqref="O9:P13">
    <cfRule type="cellIs" dxfId="3" priority="1" stopIfTrue="1" operator="lessThan">
      <formula>0</formula>
    </cfRule>
  </conditionalFormatting>
  <pageMargins left="0.70866141732283472" right="0.70866141732283472" top="0.74803149606299213" bottom="0.74803149606299213" header="0.31496062992125984" footer="0.31496062992125984"/>
  <pageSetup paperSize="9" scale="43"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1BA5E-51CC-4E1B-BC03-2CFAB7CCB771}">
  <sheetPr codeName="Sheet26">
    <pageSetUpPr fitToPage="1"/>
  </sheetPr>
  <dimension ref="A1:J37"/>
  <sheetViews>
    <sheetView workbookViewId="0"/>
  </sheetViews>
  <sheetFormatPr defaultColWidth="9.140625" defaultRowHeight="15"/>
  <cols>
    <col min="1" max="1" width="4.85546875" style="395" customWidth="1"/>
    <col min="2" max="2" width="5.140625" style="395" customWidth="1"/>
    <col min="3" max="3" width="81.5703125" style="395" bestFit="1" customWidth="1"/>
    <col min="4" max="4" width="18" style="395" bestFit="1" customWidth="1"/>
    <col min="5" max="5" width="9.140625" style="395"/>
    <col min="6" max="6" width="13.85546875" style="395" customWidth="1"/>
    <col min="7" max="16384" width="9.140625" style="395"/>
  </cols>
  <sheetData>
    <row r="1" spans="1:10">
      <c r="A1" s="394"/>
      <c r="B1" s="394"/>
      <c r="C1" s="394"/>
      <c r="D1" s="394"/>
      <c r="E1" s="8"/>
      <c r="F1" s="8"/>
      <c r="G1" s="8"/>
      <c r="H1" s="8"/>
      <c r="I1" s="8"/>
      <c r="J1" s="8"/>
    </row>
    <row r="2" spans="1:10" ht="21">
      <c r="A2" s="394"/>
      <c r="B2" s="93" t="s">
        <v>603</v>
      </c>
      <c r="C2" s="396"/>
      <c r="D2" s="397"/>
      <c r="E2" s="8"/>
      <c r="F2" s="8"/>
      <c r="G2" s="8"/>
      <c r="H2" s="8"/>
      <c r="I2" s="8"/>
      <c r="J2" s="8"/>
    </row>
    <row r="3" spans="1:10">
      <c r="A3" s="394"/>
      <c r="B3" s="394"/>
      <c r="C3" s="394"/>
      <c r="D3" s="394"/>
      <c r="E3" s="8"/>
      <c r="F3" s="8"/>
      <c r="G3" s="8"/>
      <c r="H3" s="8"/>
      <c r="I3" s="8"/>
      <c r="J3" s="8"/>
    </row>
    <row r="4" spans="1:10">
      <c r="A4" s="394"/>
      <c r="B4" s="73"/>
      <c r="C4" s="74"/>
      <c r="D4" s="75" t="s">
        <v>3</v>
      </c>
      <c r="E4" s="8"/>
      <c r="F4" s="8"/>
      <c r="G4" s="8"/>
      <c r="H4" s="8"/>
      <c r="I4" s="8"/>
      <c r="J4" s="8"/>
    </row>
    <row r="5" spans="1:10" ht="18" customHeight="1">
      <c r="A5" s="394"/>
      <c r="B5" s="76">
        <v>1</v>
      </c>
      <c r="C5" s="72" t="s">
        <v>112</v>
      </c>
      <c r="D5" s="378">
        <v>152135.31179737768</v>
      </c>
      <c r="E5" s="8"/>
      <c r="F5" s="8"/>
      <c r="G5" s="8"/>
      <c r="H5" s="8"/>
      <c r="I5" s="8"/>
      <c r="J5" s="8"/>
    </row>
    <row r="6" spans="1:10" ht="21" customHeight="1">
      <c r="A6" s="394"/>
      <c r="B6" s="76">
        <v>2</v>
      </c>
      <c r="C6" s="72" t="s">
        <v>569</v>
      </c>
      <c r="D6" s="516">
        <f>0.0200531742572763*100</f>
        <v>2.0053174257276303</v>
      </c>
      <c r="E6" s="8"/>
      <c r="F6" s="8"/>
      <c r="G6" s="8"/>
      <c r="H6" s="8"/>
      <c r="I6" s="8"/>
      <c r="J6" s="8"/>
    </row>
    <row r="7" spans="1:10" ht="15.75" customHeight="1">
      <c r="A7" s="394"/>
      <c r="B7" s="76">
        <v>3</v>
      </c>
      <c r="C7" s="72" t="s">
        <v>426</v>
      </c>
      <c r="D7" s="378">
        <v>3050.7959181578831</v>
      </c>
      <c r="E7" s="8"/>
      <c r="F7" s="8"/>
      <c r="G7" s="8"/>
      <c r="H7" s="8"/>
      <c r="I7" s="8"/>
      <c r="J7" s="8"/>
    </row>
    <row r="8" spans="1:10">
      <c r="A8" s="8"/>
      <c r="B8" s="8"/>
      <c r="C8" s="8"/>
      <c r="D8" s="8"/>
      <c r="E8" s="8"/>
      <c r="F8" s="8"/>
      <c r="G8" s="8"/>
      <c r="H8" s="8"/>
      <c r="I8" s="8"/>
      <c r="J8" s="8"/>
    </row>
    <row r="9" spans="1:10">
      <c r="A9" s="8"/>
      <c r="B9" s="8" t="s">
        <v>1075</v>
      </c>
      <c r="C9" s="8"/>
      <c r="D9" s="8"/>
      <c r="E9" s="8"/>
      <c r="F9" s="8"/>
      <c r="G9" s="8"/>
      <c r="H9" s="8"/>
      <c r="I9" s="8"/>
      <c r="J9" s="8"/>
    </row>
    <row r="10" spans="1:10">
      <c r="A10" s="8"/>
      <c r="B10" s="8"/>
      <c r="C10" s="8"/>
      <c r="D10" s="8"/>
      <c r="E10" s="8"/>
      <c r="F10" s="8"/>
      <c r="G10" s="8"/>
      <c r="H10" s="8"/>
      <c r="I10" s="8"/>
      <c r="J10" s="8"/>
    </row>
    <row r="11" spans="1:10">
      <c r="A11" s="8"/>
      <c r="B11" s="8"/>
      <c r="C11" s="8"/>
      <c r="D11" s="8"/>
      <c r="E11" s="8"/>
      <c r="F11" s="8"/>
      <c r="G11" s="8"/>
      <c r="H11" s="8"/>
      <c r="I11" s="8"/>
      <c r="J11" s="8"/>
    </row>
    <row r="12" spans="1:10">
      <c r="A12" s="8"/>
      <c r="B12" s="8"/>
      <c r="C12" s="8"/>
      <c r="D12" s="8"/>
      <c r="E12" s="8"/>
      <c r="F12" s="8"/>
      <c r="G12" s="8"/>
      <c r="H12" s="8"/>
      <c r="I12" s="8"/>
      <c r="J12" s="8"/>
    </row>
    <row r="13" spans="1:10">
      <c r="A13" s="8"/>
      <c r="B13" s="8"/>
      <c r="C13" s="391"/>
      <c r="D13" s="8"/>
      <c r="E13" s="8"/>
      <c r="F13" s="8"/>
      <c r="G13" s="8"/>
      <c r="H13" s="8"/>
      <c r="I13" s="8"/>
      <c r="J13" s="8"/>
    </row>
    <row r="14" spans="1:10">
      <c r="A14" s="8"/>
      <c r="B14" s="8"/>
      <c r="C14" s="8"/>
      <c r="D14" s="8"/>
      <c r="E14" s="8"/>
      <c r="F14" s="8"/>
      <c r="G14" s="8"/>
      <c r="H14" s="8"/>
      <c r="I14" s="8"/>
      <c r="J14" s="8"/>
    </row>
    <row r="15" spans="1:10">
      <c r="A15" s="8"/>
      <c r="B15" s="8"/>
      <c r="C15" s="8"/>
      <c r="D15" s="8"/>
      <c r="E15" s="8"/>
      <c r="F15" s="8"/>
      <c r="G15" s="8"/>
      <c r="H15" s="8"/>
      <c r="I15" s="8"/>
      <c r="J15" s="8"/>
    </row>
    <row r="16" spans="1:10">
      <c r="A16" s="8"/>
      <c r="B16" s="8"/>
      <c r="C16" s="8"/>
      <c r="D16" s="8"/>
      <c r="E16" s="8"/>
      <c r="F16" s="8"/>
      <c r="G16" s="8"/>
      <c r="H16" s="8"/>
      <c r="I16" s="8"/>
      <c r="J16" s="8"/>
    </row>
    <row r="17" spans="1:10" ht="18.75" customHeight="1">
      <c r="A17" s="8"/>
      <c r="B17" s="8"/>
      <c r="C17" s="8"/>
      <c r="D17" s="8"/>
      <c r="E17" s="8"/>
      <c r="F17" s="8"/>
      <c r="G17" s="8"/>
      <c r="H17" s="8"/>
      <c r="I17" s="8"/>
      <c r="J17" s="8"/>
    </row>
    <row r="18" spans="1:10" ht="14.25" customHeight="1">
      <c r="A18" s="8"/>
      <c r="B18" s="8"/>
      <c r="C18" s="8"/>
      <c r="D18" s="8"/>
      <c r="E18" s="8"/>
      <c r="F18" s="8"/>
      <c r="G18" s="8"/>
      <c r="H18" s="8"/>
      <c r="I18" s="8"/>
      <c r="J18" s="8"/>
    </row>
    <row r="19" spans="1:10" ht="15.75" customHeight="1">
      <c r="A19" s="8"/>
      <c r="B19" s="8"/>
      <c r="C19" s="8"/>
      <c r="D19" s="8"/>
      <c r="E19" s="8"/>
      <c r="F19" s="8"/>
      <c r="G19" s="8"/>
      <c r="H19" s="8"/>
      <c r="I19" s="8"/>
      <c r="J19" s="8"/>
    </row>
    <row r="20" spans="1:10">
      <c r="A20" s="8"/>
      <c r="B20" s="8"/>
      <c r="C20" s="8"/>
      <c r="D20" s="8"/>
      <c r="E20" s="8"/>
      <c r="F20" s="8"/>
      <c r="G20" s="8"/>
      <c r="H20" s="8"/>
      <c r="I20" s="8"/>
      <c r="J20" s="8"/>
    </row>
    <row r="21" spans="1:10">
      <c r="A21" s="8"/>
      <c r="B21" s="8"/>
      <c r="C21" s="8"/>
      <c r="D21" s="8"/>
      <c r="E21" s="8"/>
      <c r="F21" s="8"/>
      <c r="G21" s="8"/>
      <c r="H21" s="8"/>
      <c r="I21" s="8"/>
      <c r="J21" s="8"/>
    </row>
    <row r="22" spans="1:10">
      <c r="A22" s="8"/>
      <c r="B22" s="8"/>
      <c r="C22" s="8"/>
      <c r="D22" s="8"/>
      <c r="E22" s="8"/>
      <c r="F22" s="8"/>
      <c r="G22" s="8"/>
      <c r="H22" s="8"/>
      <c r="I22" s="8"/>
      <c r="J22" s="8"/>
    </row>
    <row r="23" spans="1:10">
      <c r="A23" s="8"/>
      <c r="B23" s="8"/>
      <c r="C23" s="8"/>
      <c r="D23" s="8"/>
      <c r="E23" s="8"/>
      <c r="F23" s="8"/>
      <c r="G23" s="8"/>
      <c r="H23" s="8"/>
      <c r="I23" s="8"/>
      <c r="J23" s="8"/>
    </row>
    <row r="24" spans="1:10">
      <c r="A24" s="8"/>
      <c r="B24" s="8"/>
      <c r="C24" s="8"/>
      <c r="D24" s="8"/>
      <c r="E24" s="8"/>
      <c r="F24" s="8"/>
      <c r="G24" s="8"/>
      <c r="H24" s="8"/>
      <c r="I24" s="8"/>
      <c r="J24" s="8"/>
    </row>
    <row r="25" spans="1:10">
      <c r="A25" s="8"/>
      <c r="B25" s="8"/>
      <c r="C25" s="8"/>
      <c r="D25" s="8"/>
      <c r="E25" s="8"/>
      <c r="F25" s="8"/>
      <c r="G25" s="8"/>
      <c r="H25" s="8"/>
      <c r="I25" s="8"/>
      <c r="J25" s="8"/>
    </row>
    <row r="26" spans="1:10">
      <c r="A26" s="8"/>
      <c r="B26" s="8"/>
      <c r="C26" s="8"/>
      <c r="D26" s="8"/>
      <c r="E26" s="8"/>
      <c r="F26" s="8"/>
      <c r="G26" s="8"/>
      <c r="H26" s="8"/>
      <c r="I26" s="8"/>
      <c r="J26" s="8"/>
    </row>
    <row r="27" spans="1:10">
      <c r="A27" s="8"/>
      <c r="B27" s="8"/>
      <c r="C27" s="8"/>
      <c r="D27" s="8"/>
      <c r="E27" s="8"/>
      <c r="F27" s="8"/>
      <c r="G27" s="8"/>
      <c r="H27" s="8"/>
      <c r="I27" s="8"/>
      <c r="J27" s="8"/>
    </row>
    <row r="28" spans="1:10">
      <c r="A28" s="8"/>
      <c r="B28" s="8"/>
      <c r="C28" s="8"/>
      <c r="D28" s="8"/>
      <c r="E28" s="8"/>
      <c r="F28" s="8"/>
      <c r="G28" s="8"/>
      <c r="H28" s="8"/>
      <c r="I28" s="8"/>
      <c r="J28" s="8"/>
    </row>
    <row r="29" spans="1:10" ht="15.75" customHeight="1">
      <c r="A29" s="8"/>
      <c r="B29" s="8"/>
      <c r="C29" s="8"/>
      <c r="D29" s="8"/>
      <c r="E29" s="8"/>
      <c r="F29" s="8"/>
      <c r="G29" s="8"/>
      <c r="H29" s="8"/>
      <c r="I29" s="8"/>
      <c r="J29" s="8"/>
    </row>
    <row r="30" spans="1:10" ht="15.75" customHeight="1">
      <c r="A30" s="8"/>
      <c r="B30" s="8"/>
      <c r="C30" s="8"/>
      <c r="D30" s="8"/>
      <c r="E30" s="8"/>
      <c r="F30" s="8"/>
      <c r="G30" s="8"/>
      <c r="H30" s="8"/>
      <c r="I30" s="8"/>
      <c r="J30" s="8"/>
    </row>
    <row r="31" spans="1:10" ht="18.75" customHeight="1">
      <c r="A31" s="8"/>
      <c r="B31" s="8"/>
      <c r="C31" s="8"/>
      <c r="D31" s="8"/>
      <c r="E31" s="8"/>
      <c r="F31" s="8"/>
      <c r="G31" s="8"/>
      <c r="H31" s="8"/>
      <c r="I31" s="8"/>
      <c r="J31" s="8"/>
    </row>
    <row r="32" spans="1:10">
      <c r="A32" s="8"/>
      <c r="B32" s="8"/>
      <c r="C32" s="8"/>
      <c r="D32" s="8"/>
      <c r="E32" s="8"/>
      <c r="F32" s="8"/>
      <c r="G32" s="8"/>
      <c r="H32" s="8"/>
      <c r="I32" s="8"/>
      <c r="J32" s="8"/>
    </row>
    <row r="33" spans="1:10">
      <c r="A33" s="8"/>
      <c r="B33" s="8"/>
      <c r="C33" s="8"/>
      <c r="D33" s="8"/>
      <c r="E33" s="8"/>
      <c r="F33" s="8"/>
      <c r="G33" s="8"/>
      <c r="H33" s="8"/>
      <c r="I33" s="8"/>
      <c r="J33" s="8"/>
    </row>
    <row r="34" spans="1:10">
      <c r="A34" s="8"/>
      <c r="B34" s="8"/>
      <c r="C34" s="8"/>
      <c r="D34" s="8"/>
      <c r="E34" s="8"/>
      <c r="F34" s="8"/>
      <c r="G34" s="8"/>
      <c r="H34" s="8"/>
      <c r="I34" s="8"/>
      <c r="J34" s="8"/>
    </row>
    <row r="35" spans="1:10">
      <c r="A35" s="8"/>
      <c r="B35" s="8"/>
      <c r="C35" s="8"/>
      <c r="D35" s="8"/>
      <c r="E35" s="8"/>
      <c r="F35" s="8"/>
      <c r="G35" s="8"/>
      <c r="H35" s="8"/>
      <c r="I35" s="8"/>
      <c r="J35" s="8"/>
    </row>
    <row r="36" spans="1:10">
      <c r="A36" s="8"/>
      <c r="B36" s="8"/>
      <c r="C36" s="8"/>
      <c r="D36" s="8"/>
      <c r="E36" s="8"/>
      <c r="F36" s="8"/>
      <c r="G36" s="8"/>
      <c r="H36" s="8"/>
      <c r="I36" s="8"/>
      <c r="J36" s="8"/>
    </row>
    <row r="37" spans="1:10">
      <c r="A37" s="8"/>
      <c r="B37" s="8"/>
      <c r="C37" s="8"/>
      <c r="D37" s="8"/>
      <c r="E37" s="8"/>
      <c r="F37" s="8"/>
      <c r="G37" s="8"/>
      <c r="H37" s="8"/>
      <c r="I37" s="8"/>
      <c r="J37" s="8"/>
    </row>
  </sheetData>
  <conditionalFormatting sqref="D6">
    <cfRule type="cellIs" dxfId="2" priority="5" stopIfTrue="1" operator="lessThan">
      <formula>0</formula>
    </cfRule>
  </conditionalFormatting>
  <pageMargins left="0.70866141732283472" right="0.70866141732283472" top="0.74803149606299213" bottom="0.74803149606299213" header="0.31496062992125984" footer="0.31496062992125984"/>
  <pageSetup paperSize="9" scale="8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CFC2F-3F6F-4A78-80F8-E3E87A5239B0}">
  <sheetPr codeName="Sheet12">
    <tabColor rgb="FF92D050"/>
    <pageSetUpPr fitToPage="1"/>
  </sheetPr>
  <dimension ref="A1:V89"/>
  <sheetViews>
    <sheetView showGridLines="0" topLeftCell="A13" zoomScaleNormal="100" zoomScalePageLayoutView="85" workbookViewId="0"/>
  </sheetViews>
  <sheetFormatPr defaultColWidth="9" defaultRowHeight="15"/>
  <cols>
    <col min="1" max="1" width="9" style="400" customWidth="1"/>
    <col min="2" max="2" width="7.85546875" style="400" customWidth="1"/>
    <col min="3" max="3" width="65.5703125" style="400" customWidth="1"/>
    <col min="4" max="4" width="35.85546875" style="400" bestFit="1" customWidth="1"/>
    <col min="5" max="5" width="35.140625" style="400" bestFit="1" customWidth="1"/>
    <col min="6" max="6" width="18.140625" style="400" customWidth="1"/>
    <col min="7" max="7" width="4.85546875" style="400" customWidth="1"/>
    <col min="8" max="8" width="69.42578125" style="400" customWidth="1"/>
    <col min="9" max="9" width="29.42578125" style="400" customWidth="1"/>
    <col min="10" max="10" width="20.140625" style="400" customWidth="1"/>
    <col min="11" max="11" width="5.28515625" style="400" customWidth="1"/>
    <col min="12" max="12" width="4.28515625" style="400" bestFit="1" customWidth="1"/>
    <col min="13" max="13" width="62.7109375" style="400" customWidth="1"/>
    <col min="14" max="14" width="23.28515625" style="400" customWidth="1"/>
    <col min="15" max="15" width="21.140625" style="400" customWidth="1"/>
    <col min="16" max="16384" width="9" style="400"/>
  </cols>
  <sheetData>
    <row r="1" spans="1:22" ht="33.75" customHeight="1">
      <c r="A1" s="7"/>
      <c r="B1" s="7"/>
      <c r="C1" s="401"/>
      <c r="D1" s="7"/>
      <c r="E1" s="7"/>
      <c r="F1" s="8"/>
      <c r="G1" s="8"/>
      <c r="H1" s="8"/>
      <c r="I1" s="8"/>
      <c r="J1" s="8"/>
      <c r="K1" s="8"/>
      <c r="L1" s="8"/>
      <c r="M1" s="8"/>
      <c r="N1" s="8"/>
      <c r="O1" s="8"/>
      <c r="P1" s="8"/>
      <c r="Q1" s="8"/>
      <c r="R1" s="8"/>
      <c r="S1" s="8"/>
      <c r="T1" s="8"/>
      <c r="U1" s="8"/>
      <c r="V1" s="8"/>
    </row>
    <row r="2" spans="1:22" ht="21">
      <c r="A2" s="7"/>
      <c r="B2" s="224" t="s">
        <v>573</v>
      </c>
      <c r="C2" s="7"/>
      <c r="D2" s="7"/>
      <c r="E2" s="7"/>
      <c r="F2" s="8"/>
      <c r="G2" s="8"/>
      <c r="H2" s="8"/>
      <c r="I2" s="8"/>
      <c r="J2" s="8"/>
      <c r="K2" s="8"/>
      <c r="L2" s="8"/>
      <c r="M2" s="8"/>
      <c r="N2" s="8"/>
      <c r="O2" s="8"/>
      <c r="P2" s="8"/>
      <c r="Q2" s="8"/>
      <c r="R2" s="8"/>
      <c r="S2" s="8"/>
      <c r="T2" s="8"/>
      <c r="U2" s="8"/>
      <c r="V2" s="8"/>
    </row>
    <row r="3" spans="1:22">
      <c r="A3" s="7"/>
      <c r="B3" s="566"/>
      <c r="C3" s="566"/>
      <c r="D3" s="566"/>
      <c r="E3" s="566"/>
      <c r="F3" s="8"/>
      <c r="G3" s="8"/>
      <c r="H3" s="8"/>
      <c r="I3" s="8"/>
      <c r="J3" s="8"/>
      <c r="K3" s="8"/>
      <c r="L3" s="8"/>
      <c r="M3" s="8"/>
      <c r="N3" s="8"/>
      <c r="O3" s="8"/>
      <c r="P3" s="8"/>
      <c r="Q3" s="8"/>
      <c r="R3" s="8"/>
      <c r="S3" s="8"/>
      <c r="T3" s="8"/>
      <c r="U3" s="8"/>
      <c r="V3" s="8"/>
    </row>
    <row r="4" spans="1:22">
      <c r="A4" s="7"/>
      <c r="B4" s="225"/>
      <c r="C4" s="226"/>
      <c r="D4" s="227" t="s">
        <v>3</v>
      </c>
      <c r="E4" s="227" t="s">
        <v>4</v>
      </c>
      <c r="F4" s="16" t="s">
        <v>5</v>
      </c>
      <c r="G4" s="8"/>
      <c r="H4" s="8"/>
      <c r="I4" s="8"/>
      <c r="J4" s="8"/>
      <c r="K4" s="8"/>
      <c r="L4" s="8"/>
      <c r="M4" s="8"/>
      <c r="N4" s="8"/>
      <c r="O4" s="8"/>
      <c r="P4" s="8"/>
      <c r="Q4" s="8"/>
      <c r="R4" s="8"/>
      <c r="S4" s="8"/>
      <c r="T4" s="8"/>
      <c r="U4" s="8"/>
      <c r="V4" s="8"/>
    </row>
    <row r="5" spans="1:22" ht="30">
      <c r="A5" s="7"/>
      <c r="B5" s="228"/>
      <c r="C5" s="229"/>
      <c r="D5" s="230" t="s">
        <v>166</v>
      </c>
      <c r="E5" s="230" t="s">
        <v>167</v>
      </c>
      <c r="F5" s="230" t="s">
        <v>876</v>
      </c>
      <c r="G5" s="8"/>
      <c r="H5" s="8"/>
      <c r="I5" s="8"/>
      <c r="J5" s="8"/>
      <c r="K5" s="8"/>
      <c r="L5" s="8"/>
      <c r="M5" s="8"/>
      <c r="N5" s="8"/>
      <c r="O5" s="8"/>
      <c r="P5" s="8"/>
      <c r="Q5" s="8"/>
      <c r="R5" s="8"/>
      <c r="S5" s="8"/>
      <c r="T5" s="8"/>
      <c r="U5" s="8"/>
      <c r="V5" s="8"/>
    </row>
    <row r="6" spans="1:22">
      <c r="A6" s="7"/>
      <c r="B6" s="228"/>
      <c r="C6" s="229"/>
      <c r="D6" s="484" t="s">
        <v>849</v>
      </c>
      <c r="E6" s="484" t="s">
        <v>849</v>
      </c>
      <c r="F6" s="250"/>
      <c r="G6" s="8"/>
      <c r="H6" s="8"/>
      <c r="I6" s="8"/>
      <c r="J6" s="8"/>
      <c r="K6" s="8"/>
      <c r="L6" s="8"/>
      <c r="M6" s="8"/>
      <c r="N6" s="8"/>
      <c r="O6" s="8"/>
      <c r="P6" s="8"/>
      <c r="Q6" s="8"/>
      <c r="R6" s="8"/>
      <c r="S6" s="8"/>
      <c r="T6" s="8"/>
      <c r="U6" s="8"/>
      <c r="V6" s="8"/>
    </row>
    <row r="7" spans="1:22" ht="15" customHeight="1">
      <c r="A7" s="7"/>
      <c r="B7" s="567" t="s">
        <v>806</v>
      </c>
      <c r="C7" s="568"/>
      <c r="D7" s="568"/>
      <c r="E7" s="569"/>
      <c r="F7" s="402"/>
      <c r="G7" s="8"/>
      <c r="H7" s="8"/>
      <c r="I7" s="8"/>
      <c r="J7" s="8"/>
      <c r="K7" s="8"/>
      <c r="L7" s="8"/>
      <c r="M7" s="8"/>
      <c r="N7" s="8"/>
      <c r="O7" s="8"/>
      <c r="P7" s="8"/>
      <c r="Q7" s="8"/>
      <c r="R7" s="8"/>
      <c r="S7" s="8"/>
      <c r="T7" s="8"/>
      <c r="U7" s="8"/>
      <c r="V7" s="8"/>
    </row>
    <row r="8" spans="1:22">
      <c r="A8" s="7"/>
      <c r="B8" s="231">
        <v>1</v>
      </c>
      <c r="C8" s="232" t="s">
        <v>66</v>
      </c>
      <c r="D8" s="210">
        <v>300</v>
      </c>
      <c r="E8" s="378">
        <v>300</v>
      </c>
      <c r="F8" s="398"/>
      <c r="G8" s="8"/>
      <c r="H8" s="8"/>
      <c r="I8" s="8"/>
      <c r="J8" s="8"/>
      <c r="K8" s="8"/>
      <c r="L8" s="8"/>
      <c r="M8" s="8"/>
      <c r="N8" s="8"/>
      <c r="O8" s="8"/>
      <c r="P8" s="8"/>
      <c r="Q8" s="8"/>
      <c r="R8" s="8"/>
      <c r="S8" s="8"/>
      <c r="T8" s="8"/>
      <c r="U8" s="8"/>
      <c r="V8" s="8"/>
    </row>
    <row r="9" spans="1:22">
      <c r="A9" s="7"/>
      <c r="B9" s="231">
        <v>2</v>
      </c>
      <c r="C9" s="232" t="s">
        <v>784</v>
      </c>
      <c r="D9" s="210" t="s">
        <v>851</v>
      </c>
      <c r="E9" s="378">
        <v>0</v>
      </c>
      <c r="F9" s="398"/>
      <c r="G9" s="8"/>
      <c r="H9" s="8"/>
      <c r="I9" s="8"/>
      <c r="J9" s="8"/>
      <c r="K9" s="8"/>
      <c r="L9" s="8"/>
      <c r="M9" s="8"/>
      <c r="N9" s="8"/>
      <c r="O9" s="8"/>
      <c r="P9" s="8"/>
      <c r="Q9" s="8"/>
      <c r="R9" s="8"/>
      <c r="S9" s="8"/>
      <c r="T9" s="8"/>
      <c r="U9" s="8"/>
      <c r="V9" s="8"/>
    </row>
    <row r="10" spans="1:22">
      <c r="A10" s="7"/>
      <c r="B10" s="231">
        <v>3</v>
      </c>
      <c r="C10" s="232" t="s">
        <v>113</v>
      </c>
      <c r="D10" s="210">
        <v>7505</v>
      </c>
      <c r="E10" s="378">
        <v>7468.7526819799996</v>
      </c>
      <c r="F10" s="398"/>
      <c r="G10" s="8"/>
      <c r="H10" s="8"/>
      <c r="I10" s="8"/>
      <c r="J10" s="8"/>
      <c r="K10" s="8"/>
      <c r="L10" s="8"/>
      <c r="M10" s="8"/>
      <c r="N10" s="8"/>
      <c r="O10" s="8"/>
      <c r="P10" s="8"/>
      <c r="Q10" s="8"/>
      <c r="R10" s="8"/>
      <c r="S10" s="8"/>
      <c r="T10" s="8"/>
      <c r="U10" s="8"/>
      <c r="V10" s="8"/>
    </row>
    <row r="11" spans="1:22">
      <c r="A11" s="7"/>
      <c r="B11" s="231">
        <v>4</v>
      </c>
      <c r="C11" s="232" t="s">
        <v>522</v>
      </c>
      <c r="D11" s="210">
        <v>540920</v>
      </c>
      <c r="E11" s="378">
        <v>540920.18346445006</v>
      </c>
      <c r="F11" s="398"/>
      <c r="G11" s="8"/>
      <c r="H11" s="8"/>
      <c r="I11" s="8"/>
      <c r="J11" s="8"/>
      <c r="K11" s="8"/>
      <c r="L11" s="8"/>
      <c r="M11" s="8"/>
      <c r="N11" s="8"/>
      <c r="O11" s="8"/>
      <c r="P11" s="8"/>
      <c r="Q11" s="8"/>
      <c r="R11" s="8"/>
      <c r="S11" s="8"/>
      <c r="T11" s="8"/>
      <c r="U11" s="8"/>
      <c r="V11" s="8"/>
    </row>
    <row r="12" spans="1:22">
      <c r="A12" s="7"/>
      <c r="B12" s="231">
        <v>5</v>
      </c>
      <c r="C12" s="232" t="s">
        <v>523</v>
      </c>
      <c r="D12" s="210">
        <v>380</v>
      </c>
      <c r="E12" s="378">
        <v>380.01939138</v>
      </c>
      <c r="F12" s="398"/>
      <c r="G12" s="8"/>
      <c r="H12" s="8"/>
      <c r="I12" s="8"/>
      <c r="J12" s="8"/>
      <c r="K12" s="8"/>
      <c r="L12" s="8"/>
      <c r="M12" s="8"/>
      <c r="N12" s="8"/>
      <c r="O12" s="8"/>
      <c r="P12" s="8"/>
      <c r="Q12" s="8"/>
      <c r="R12" s="8"/>
      <c r="S12" s="8"/>
      <c r="T12" s="8"/>
      <c r="U12" s="8"/>
      <c r="V12" s="8"/>
    </row>
    <row r="13" spans="1:22">
      <c r="A13" s="7"/>
      <c r="B13" s="231">
        <v>6</v>
      </c>
      <c r="C13" s="232" t="s">
        <v>524</v>
      </c>
      <c r="D13" s="210">
        <v>113868</v>
      </c>
      <c r="E13" s="378">
        <v>113867.83347887</v>
      </c>
      <c r="F13" s="398"/>
      <c r="G13" s="8"/>
      <c r="H13" s="8"/>
      <c r="I13" s="8"/>
      <c r="J13" s="8"/>
      <c r="K13" s="8"/>
      <c r="L13" s="8"/>
      <c r="M13" s="8"/>
      <c r="N13" s="8"/>
      <c r="O13" s="8"/>
      <c r="P13" s="8"/>
      <c r="Q13" s="8"/>
      <c r="R13" s="8"/>
      <c r="S13" s="8"/>
      <c r="T13" s="8"/>
      <c r="U13" s="8"/>
      <c r="V13" s="8"/>
    </row>
    <row r="14" spans="1:22">
      <c r="A14" s="7"/>
      <c r="B14" s="231">
        <v>7</v>
      </c>
      <c r="C14" s="232" t="s">
        <v>525</v>
      </c>
      <c r="D14" s="210">
        <v>7962</v>
      </c>
      <c r="E14" s="378">
        <v>7961.9971420399997</v>
      </c>
      <c r="F14" s="398"/>
      <c r="G14" s="8"/>
      <c r="H14" s="8"/>
      <c r="I14" s="8"/>
      <c r="J14" s="8"/>
      <c r="K14" s="8"/>
      <c r="L14" s="8"/>
      <c r="M14" s="8"/>
      <c r="N14" s="8"/>
      <c r="O14" s="8"/>
      <c r="P14" s="8"/>
      <c r="Q14" s="8"/>
      <c r="R14" s="8"/>
      <c r="S14" s="8"/>
      <c r="T14" s="8"/>
      <c r="U14" s="8"/>
      <c r="V14" s="8"/>
    </row>
    <row r="15" spans="1:22">
      <c r="A15" s="7"/>
      <c r="B15" s="231">
        <v>8</v>
      </c>
      <c r="C15" s="232" t="s">
        <v>782</v>
      </c>
      <c r="D15" s="211">
        <v>7</v>
      </c>
      <c r="E15" s="378">
        <v>6.50957337</v>
      </c>
      <c r="F15" s="398"/>
      <c r="G15" s="8"/>
      <c r="H15" s="8"/>
      <c r="I15" s="8"/>
      <c r="J15" s="8"/>
      <c r="K15" s="8"/>
      <c r="L15" s="8"/>
      <c r="M15" s="8"/>
      <c r="N15" s="8"/>
      <c r="O15" s="8"/>
      <c r="P15" s="8"/>
      <c r="Q15" s="8"/>
      <c r="R15" s="8"/>
      <c r="S15" s="8"/>
      <c r="T15" s="8"/>
      <c r="U15" s="8"/>
      <c r="V15" s="8"/>
    </row>
    <row r="16" spans="1:22">
      <c r="A16" s="7"/>
      <c r="B16" s="231">
        <v>9</v>
      </c>
      <c r="C16" s="232" t="s">
        <v>546</v>
      </c>
      <c r="D16" s="211" t="s">
        <v>851</v>
      </c>
      <c r="E16" s="378">
        <v>101.318719</v>
      </c>
      <c r="F16" s="398"/>
      <c r="G16" s="8"/>
      <c r="H16" s="8"/>
      <c r="I16" s="8"/>
      <c r="J16" s="8"/>
      <c r="K16" s="8"/>
      <c r="L16" s="8"/>
      <c r="M16" s="8"/>
      <c r="N16" s="8"/>
      <c r="O16" s="8"/>
      <c r="P16" s="8"/>
      <c r="Q16" s="8"/>
      <c r="R16" s="8"/>
      <c r="S16" s="8"/>
      <c r="T16" s="8"/>
      <c r="U16" s="8"/>
      <c r="V16" s="8"/>
    </row>
    <row r="17" spans="1:22">
      <c r="A17" s="7"/>
      <c r="B17" s="231">
        <v>10</v>
      </c>
      <c r="C17" s="232" t="s">
        <v>783</v>
      </c>
      <c r="D17" s="210">
        <v>526</v>
      </c>
      <c r="E17" s="378">
        <v>524.03032111000005</v>
      </c>
      <c r="F17" s="398"/>
      <c r="G17" s="8"/>
      <c r="H17" s="8"/>
      <c r="I17" s="8"/>
      <c r="J17" s="8"/>
      <c r="K17" s="8"/>
      <c r="L17" s="8"/>
      <c r="M17" s="8"/>
      <c r="N17" s="8"/>
      <c r="O17" s="8"/>
      <c r="P17" s="8"/>
      <c r="Q17" s="8"/>
      <c r="R17" s="8"/>
      <c r="S17" s="8"/>
      <c r="T17" s="8"/>
      <c r="U17" s="8"/>
      <c r="V17" s="8"/>
    </row>
    <row r="18" spans="1:22">
      <c r="A18" s="7"/>
      <c r="B18" s="231">
        <v>11</v>
      </c>
      <c r="C18" s="232" t="s">
        <v>526</v>
      </c>
      <c r="D18" s="210">
        <v>501</v>
      </c>
      <c r="E18" s="378">
        <v>426.11420494999999</v>
      </c>
      <c r="F18" s="398"/>
      <c r="G18" s="8"/>
      <c r="H18" s="8"/>
      <c r="I18" s="8"/>
      <c r="J18" s="8"/>
      <c r="K18" s="8"/>
      <c r="L18" s="8"/>
      <c r="M18" s="8"/>
      <c r="N18" s="8"/>
      <c r="O18" s="8"/>
      <c r="P18" s="8"/>
      <c r="Q18" s="8"/>
      <c r="R18" s="8"/>
      <c r="S18" s="8"/>
      <c r="T18" s="8"/>
      <c r="U18" s="8"/>
      <c r="V18" s="8"/>
    </row>
    <row r="19" spans="1:22">
      <c r="A19" s="7"/>
      <c r="B19" s="231">
        <v>12</v>
      </c>
      <c r="C19" s="232" t="s">
        <v>527</v>
      </c>
      <c r="D19" s="210">
        <v>201</v>
      </c>
      <c r="E19" s="378">
        <v>198.45995188999999</v>
      </c>
      <c r="F19" s="398">
        <v>8</v>
      </c>
      <c r="G19" s="8"/>
      <c r="H19" s="8"/>
      <c r="I19" s="8"/>
      <c r="J19" s="8"/>
      <c r="K19" s="8"/>
      <c r="L19" s="8"/>
      <c r="M19" s="8"/>
      <c r="N19" s="8"/>
      <c r="O19" s="8"/>
      <c r="P19" s="8"/>
      <c r="Q19" s="8"/>
      <c r="R19" s="8"/>
      <c r="S19" s="8"/>
      <c r="T19" s="8"/>
      <c r="U19" s="8"/>
      <c r="V19" s="8"/>
    </row>
    <row r="20" spans="1:22">
      <c r="A20" s="7"/>
      <c r="B20" s="231">
        <v>13</v>
      </c>
      <c r="C20" s="232" t="s">
        <v>528</v>
      </c>
      <c r="D20" s="210">
        <v>278</v>
      </c>
      <c r="E20" s="378">
        <v>268.08677759</v>
      </c>
      <c r="F20" s="398"/>
      <c r="G20" s="8"/>
      <c r="H20" s="8"/>
      <c r="I20" s="8"/>
      <c r="J20" s="8"/>
      <c r="K20" s="8"/>
      <c r="L20" s="8"/>
      <c r="M20" s="8"/>
      <c r="N20" s="8"/>
      <c r="O20" s="8"/>
      <c r="P20" s="8"/>
      <c r="Q20" s="8"/>
      <c r="R20" s="8"/>
      <c r="S20" s="8"/>
      <c r="T20" s="8"/>
      <c r="U20" s="8"/>
      <c r="V20" s="8"/>
    </row>
    <row r="21" spans="1:22">
      <c r="A21" s="7"/>
      <c r="B21" s="231">
        <v>14</v>
      </c>
      <c r="C21" s="232" t="s">
        <v>529</v>
      </c>
      <c r="D21" s="210">
        <v>1335</v>
      </c>
      <c r="E21" s="378">
        <v>1333.3998441700001</v>
      </c>
      <c r="F21" s="398"/>
      <c r="G21" s="8"/>
      <c r="H21" s="8"/>
      <c r="I21" s="8"/>
      <c r="J21" s="8"/>
      <c r="K21" s="8"/>
      <c r="L21" s="8"/>
      <c r="M21" s="8"/>
      <c r="N21" s="8"/>
      <c r="O21" s="8"/>
      <c r="P21" s="8"/>
      <c r="Q21" s="8"/>
      <c r="R21" s="8"/>
      <c r="S21" s="8"/>
      <c r="T21" s="8"/>
      <c r="U21" s="8"/>
      <c r="V21" s="8"/>
    </row>
    <row r="22" spans="1:22">
      <c r="A22" s="7"/>
      <c r="B22" s="231"/>
      <c r="C22" s="233" t="s">
        <v>168</v>
      </c>
      <c r="D22" s="212">
        <v>673783</v>
      </c>
      <c r="E22" s="403">
        <v>673756.70555079996</v>
      </c>
      <c r="F22" s="402"/>
      <c r="G22" s="8"/>
      <c r="H22" s="8"/>
      <c r="I22" s="8"/>
      <c r="J22" s="8"/>
      <c r="K22" s="8"/>
      <c r="L22" s="8"/>
      <c r="M22" s="8"/>
      <c r="N22" s="8"/>
      <c r="O22" s="8"/>
      <c r="P22" s="8"/>
      <c r="Q22" s="8"/>
      <c r="R22" s="8"/>
      <c r="S22" s="8"/>
      <c r="T22" s="8"/>
      <c r="U22" s="8"/>
      <c r="V22" s="8"/>
    </row>
    <row r="23" spans="1:22" ht="15" customHeight="1">
      <c r="A23" s="7"/>
      <c r="B23" s="567" t="s">
        <v>807</v>
      </c>
      <c r="C23" s="568"/>
      <c r="D23" s="568"/>
      <c r="E23" s="569"/>
      <c r="F23" s="402"/>
      <c r="G23" s="8"/>
      <c r="H23" s="8"/>
      <c r="I23" s="8"/>
      <c r="J23" s="8"/>
      <c r="K23" s="8"/>
      <c r="L23" s="8"/>
      <c r="M23" s="8"/>
      <c r="N23" s="8"/>
      <c r="O23" s="8"/>
      <c r="P23" s="8"/>
      <c r="Q23" s="8"/>
      <c r="R23" s="8"/>
      <c r="S23" s="8"/>
      <c r="T23" s="8"/>
      <c r="U23" s="8"/>
      <c r="V23" s="8"/>
    </row>
    <row r="24" spans="1:22">
      <c r="A24" s="7"/>
      <c r="B24" s="231">
        <v>15</v>
      </c>
      <c r="C24" s="232" t="s">
        <v>530</v>
      </c>
      <c r="D24" s="210">
        <v>3107</v>
      </c>
      <c r="E24" s="378">
        <v>3107.24188706</v>
      </c>
      <c r="F24" s="402"/>
      <c r="G24" s="8"/>
      <c r="H24" s="8"/>
      <c r="I24" s="8"/>
      <c r="J24" s="8"/>
      <c r="K24" s="8"/>
      <c r="L24" s="8"/>
      <c r="M24" s="8"/>
      <c r="N24" s="8"/>
      <c r="O24" s="8"/>
      <c r="P24" s="8"/>
      <c r="Q24" s="8"/>
      <c r="R24" s="8"/>
      <c r="S24" s="8"/>
      <c r="T24" s="8"/>
      <c r="U24" s="8"/>
      <c r="V24" s="8"/>
    </row>
    <row r="25" spans="1:22">
      <c r="A25" s="7"/>
      <c r="B25" s="231">
        <v>16</v>
      </c>
      <c r="C25" s="232" t="s">
        <v>531</v>
      </c>
      <c r="D25" s="210">
        <v>262253</v>
      </c>
      <c r="E25" s="378">
        <v>262252.57579138002</v>
      </c>
      <c r="F25" s="402"/>
      <c r="G25" s="8"/>
      <c r="H25" s="8"/>
      <c r="I25" s="8"/>
      <c r="J25" s="8"/>
      <c r="K25" s="8"/>
      <c r="L25" s="8"/>
      <c r="M25" s="8"/>
      <c r="N25" s="8"/>
      <c r="O25" s="8"/>
      <c r="P25" s="8"/>
      <c r="Q25" s="8"/>
      <c r="R25" s="8"/>
      <c r="S25" s="8"/>
      <c r="T25" s="8"/>
      <c r="U25" s="8"/>
      <c r="V25" s="8"/>
    </row>
    <row r="26" spans="1:22">
      <c r="A26" s="7"/>
      <c r="B26" s="231">
        <v>17</v>
      </c>
      <c r="C26" s="232" t="s">
        <v>532</v>
      </c>
      <c r="D26" s="210">
        <v>364989</v>
      </c>
      <c r="E26" s="378">
        <v>364988.89854164002</v>
      </c>
      <c r="F26" s="402"/>
      <c r="G26" s="8"/>
      <c r="H26" s="8"/>
      <c r="I26" s="8"/>
      <c r="J26" s="8"/>
      <c r="K26" s="8"/>
      <c r="L26" s="8"/>
      <c r="M26" s="8"/>
      <c r="N26" s="8"/>
      <c r="O26" s="8"/>
      <c r="P26" s="8"/>
      <c r="Q26" s="8"/>
      <c r="R26" s="8"/>
      <c r="S26" s="8"/>
      <c r="T26" s="8"/>
      <c r="U26" s="8"/>
      <c r="V26" s="8"/>
    </row>
    <row r="27" spans="1:22">
      <c r="A27" s="7"/>
      <c r="B27" s="231">
        <v>18</v>
      </c>
      <c r="C27" s="232" t="s">
        <v>533</v>
      </c>
      <c r="D27" s="210">
        <v>10309</v>
      </c>
      <c r="E27" s="378">
        <v>10308.944528510001</v>
      </c>
      <c r="F27" s="402" t="s">
        <v>428</v>
      </c>
      <c r="G27" s="8"/>
      <c r="H27" s="8"/>
      <c r="I27" s="8"/>
      <c r="J27" s="8"/>
      <c r="K27" s="8"/>
      <c r="L27" s="8"/>
      <c r="M27" s="8"/>
      <c r="N27" s="8"/>
      <c r="O27" s="8"/>
      <c r="P27" s="8"/>
      <c r="Q27" s="8"/>
      <c r="R27" s="8"/>
      <c r="S27" s="8"/>
      <c r="T27" s="8"/>
      <c r="U27" s="8"/>
      <c r="V27" s="8"/>
    </row>
    <row r="28" spans="1:22">
      <c r="A28" s="7"/>
      <c r="B28" s="231">
        <v>19</v>
      </c>
      <c r="C28" s="232" t="s">
        <v>534</v>
      </c>
      <c r="D28" s="210">
        <v>1101</v>
      </c>
      <c r="E28" s="378">
        <v>1099.85231619</v>
      </c>
      <c r="F28" s="402"/>
      <c r="G28" s="8"/>
      <c r="H28" s="8"/>
      <c r="I28" s="8"/>
      <c r="J28" s="8"/>
      <c r="K28" s="8"/>
      <c r="L28" s="8"/>
      <c r="M28" s="8"/>
      <c r="N28" s="8"/>
      <c r="O28" s="8"/>
      <c r="P28" s="8"/>
      <c r="Q28" s="8"/>
      <c r="R28" s="8"/>
      <c r="S28" s="8"/>
      <c r="T28" s="8"/>
      <c r="U28" s="8"/>
      <c r="V28" s="8"/>
    </row>
    <row r="29" spans="1:22">
      <c r="A29" s="7"/>
      <c r="B29" s="231">
        <v>20</v>
      </c>
      <c r="C29" s="232" t="s">
        <v>535</v>
      </c>
      <c r="D29" s="210">
        <v>3694</v>
      </c>
      <c r="E29" s="378">
        <v>3688.58731794</v>
      </c>
      <c r="F29" s="402"/>
      <c r="G29" s="8"/>
      <c r="H29" s="8"/>
      <c r="I29" s="8"/>
      <c r="J29" s="8"/>
      <c r="K29" s="8"/>
      <c r="L29" s="8"/>
      <c r="M29" s="8"/>
      <c r="N29" s="8"/>
      <c r="O29" s="8"/>
      <c r="P29" s="8"/>
      <c r="Q29" s="8"/>
      <c r="R29" s="8"/>
      <c r="S29" s="8"/>
      <c r="T29" s="8"/>
      <c r="U29" s="8"/>
      <c r="V29" s="8"/>
    </row>
    <row r="30" spans="1:22">
      <c r="A30" s="7"/>
      <c r="B30" s="231">
        <v>21</v>
      </c>
      <c r="C30" s="232" t="s">
        <v>536</v>
      </c>
      <c r="D30" s="211" t="s">
        <v>851</v>
      </c>
      <c r="E30" s="378">
        <v>0</v>
      </c>
      <c r="F30" s="402"/>
      <c r="G30" s="8"/>
      <c r="H30" s="8"/>
      <c r="I30" s="8"/>
      <c r="J30" s="8"/>
      <c r="K30" s="8"/>
      <c r="L30" s="8"/>
      <c r="M30" s="8"/>
      <c r="N30" s="8"/>
      <c r="O30" s="8"/>
      <c r="P30" s="8"/>
      <c r="Q30" s="8"/>
      <c r="R30" s="8"/>
      <c r="S30" s="8"/>
      <c r="T30" s="8"/>
      <c r="U30" s="8"/>
      <c r="V30" s="8"/>
    </row>
    <row r="31" spans="1:22">
      <c r="A31" s="7"/>
      <c r="B31" s="231">
        <v>22</v>
      </c>
      <c r="C31" s="232" t="s">
        <v>537</v>
      </c>
      <c r="D31" s="210">
        <v>3</v>
      </c>
      <c r="E31" s="378">
        <v>2.5492382099999999</v>
      </c>
      <c r="F31" s="402">
        <v>46</v>
      </c>
      <c r="G31" s="8"/>
      <c r="H31" s="8"/>
      <c r="I31" s="8"/>
      <c r="J31" s="8"/>
      <c r="K31" s="8"/>
      <c r="L31" s="8"/>
      <c r="M31" s="8"/>
      <c r="N31" s="8"/>
      <c r="O31" s="8"/>
      <c r="P31" s="8"/>
      <c r="Q31" s="8"/>
      <c r="R31" s="8"/>
      <c r="S31" s="8"/>
      <c r="T31" s="8"/>
      <c r="U31" s="8"/>
      <c r="V31" s="8"/>
    </row>
    <row r="32" spans="1:22">
      <c r="A32" s="7"/>
      <c r="B32" s="231">
        <v>23</v>
      </c>
      <c r="C32" s="232" t="s">
        <v>538</v>
      </c>
      <c r="D32" s="210">
        <v>1995</v>
      </c>
      <c r="E32" s="378">
        <v>1995.26819097</v>
      </c>
      <c r="F32" s="402"/>
      <c r="G32" s="8"/>
      <c r="H32" s="8"/>
      <c r="I32" s="8"/>
      <c r="J32" s="8"/>
      <c r="K32" s="8"/>
      <c r="L32" s="8"/>
      <c r="M32" s="8"/>
      <c r="N32" s="8"/>
      <c r="O32" s="8"/>
      <c r="P32" s="8"/>
      <c r="Q32" s="8"/>
      <c r="R32" s="8"/>
      <c r="S32" s="8"/>
      <c r="T32" s="8"/>
      <c r="U32" s="8"/>
      <c r="V32" s="8"/>
    </row>
    <row r="33" spans="1:22">
      <c r="A33" s="7"/>
      <c r="B33" s="234"/>
      <c r="C33" s="233" t="s">
        <v>169</v>
      </c>
      <c r="D33" s="235">
        <v>647451</v>
      </c>
      <c r="E33" s="403">
        <v>647443.91781189991</v>
      </c>
      <c r="F33" s="402"/>
      <c r="G33" s="8"/>
      <c r="H33" s="8"/>
      <c r="I33" s="8"/>
      <c r="J33" s="8"/>
      <c r="K33" s="8"/>
      <c r="L33" s="8"/>
      <c r="M33" s="8"/>
      <c r="N33" s="8"/>
      <c r="O33" s="8"/>
      <c r="P33" s="8"/>
      <c r="Q33" s="8"/>
      <c r="R33" s="8"/>
      <c r="S33" s="8"/>
      <c r="T33" s="8"/>
      <c r="U33" s="8"/>
      <c r="V33" s="8"/>
    </row>
    <row r="34" spans="1:22" ht="15" customHeight="1">
      <c r="A34" s="7"/>
      <c r="B34" s="567" t="s">
        <v>170</v>
      </c>
      <c r="C34" s="568"/>
      <c r="D34" s="568"/>
      <c r="E34" s="569"/>
      <c r="F34" s="402"/>
      <c r="G34" s="8"/>
      <c r="H34" s="8"/>
      <c r="I34" s="8"/>
      <c r="J34" s="8"/>
      <c r="K34" s="8"/>
      <c r="L34" s="8"/>
      <c r="M34" s="8"/>
      <c r="N34" s="8"/>
      <c r="O34" s="8"/>
      <c r="P34" s="8"/>
      <c r="Q34" s="8"/>
      <c r="R34" s="8"/>
      <c r="S34" s="8"/>
      <c r="T34" s="8"/>
      <c r="U34" s="8"/>
      <c r="V34" s="8"/>
    </row>
    <row r="35" spans="1:22" ht="14.45" customHeight="1">
      <c r="A35" s="7"/>
      <c r="B35" s="231">
        <v>24</v>
      </c>
      <c r="C35" s="236" t="s">
        <v>539</v>
      </c>
      <c r="D35" s="210">
        <v>1958</v>
      </c>
      <c r="E35" s="378">
        <v>1958.3</v>
      </c>
      <c r="F35" s="402">
        <v>1</v>
      </c>
      <c r="G35" s="8"/>
      <c r="H35" s="8"/>
      <c r="I35" s="8"/>
      <c r="J35" s="8"/>
      <c r="K35" s="8"/>
      <c r="L35" s="8"/>
      <c r="M35" s="8"/>
      <c r="N35" s="8"/>
      <c r="O35" s="8"/>
      <c r="P35" s="8"/>
      <c r="Q35" s="8"/>
      <c r="R35" s="8"/>
      <c r="S35" s="8"/>
      <c r="T35" s="8"/>
      <c r="U35" s="8"/>
      <c r="V35" s="8"/>
    </row>
    <row r="36" spans="1:22" ht="13.5" hidden="1" customHeight="1">
      <c r="A36" s="7"/>
      <c r="B36" s="231">
        <v>25</v>
      </c>
      <c r="C36" s="232" t="s">
        <v>786</v>
      </c>
      <c r="D36" s="210"/>
      <c r="E36" s="378">
        <v>0</v>
      </c>
      <c r="F36" s="402"/>
      <c r="G36" s="8"/>
      <c r="H36" s="8"/>
      <c r="I36" s="8"/>
      <c r="J36" s="8"/>
      <c r="K36" s="8"/>
      <c r="L36" s="8"/>
      <c r="M36" s="8"/>
      <c r="N36" s="8"/>
      <c r="O36" s="8"/>
      <c r="P36" s="8"/>
      <c r="Q36" s="8"/>
      <c r="R36" s="8"/>
      <c r="S36" s="8"/>
      <c r="T36" s="8"/>
      <c r="U36" s="8"/>
      <c r="V36" s="8"/>
    </row>
    <row r="37" spans="1:22">
      <c r="A37" s="7"/>
      <c r="B37" s="231">
        <v>26</v>
      </c>
      <c r="C37" s="237" t="s">
        <v>540</v>
      </c>
      <c r="D37" s="210">
        <v>-2275</v>
      </c>
      <c r="E37" s="378">
        <v>-2274.72743279</v>
      </c>
      <c r="F37" s="402">
        <v>3.11</v>
      </c>
      <c r="G37" s="8"/>
      <c r="H37" s="8"/>
      <c r="I37" s="8"/>
      <c r="J37" s="8"/>
      <c r="K37" s="8"/>
      <c r="L37" s="8"/>
      <c r="M37" s="8"/>
      <c r="N37" s="8"/>
      <c r="O37" s="8"/>
      <c r="P37" s="8"/>
      <c r="Q37" s="8"/>
      <c r="R37" s="8"/>
      <c r="S37" s="8"/>
      <c r="T37" s="8"/>
      <c r="U37" s="8"/>
      <c r="V37" s="8"/>
    </row>
    <row r="38" spans="1:22">
      <c r="A38" s="7"/>
      <c r="B38" s="231">
        <v>27</v>
      </c>
      <c r="C38" s="232" t="s">
        <v>541</v>
      </c>
      <c r="D38" s="210">
        <v>5700</v>
      </c>
      <c r="E38" s="378">
        <v>5700</v>
      </c>
      <c r="F38" s="402">
        <v>30</v>
      </c>
      <c r="G38" s="8"/>
      <c r="H38" s="8"/>
      <c r="I38" s="8"/>
      <c r="J38" s="8"/>
      <c r="K38" s="8"/>
      <c r="L38" s="8"/>
      <c r="M38" s="8"/>
      <c r="N38" s="8"/>
      <c r="O38" s="8"/>
      <c r="P38" s="8"/>
      <c r="Q38" s="8"/>
      <c r="R38" s="8"/>
      <c r="S38" s="8"/>
      <c r="T38" s="8"/>
      <c r="U38" s="8"/>
      <c r="V38" s="8"/>
    </row>
    <row r="39" spans="1:22">
      <c r="A39" s="7"/>
      <c r="B39" s="231">
        <v>28</v>
      </c>
      <c r="C39" s="232" t="s">
        <v>427</v>
      </c>
      <c r="D39" s="210">
        <f>19863+434</f>
        <v>20297</v>
      </c>
      <c r="E39" s="378">
        <f>19839.70008849+434+1</f>
        <v>20274.700088490001</v>
      </c>
      <c r="F39" s="402">
        <v>2</v>
      </c>
      <c r="G39" s="8"/>
      <c r="H39" s="520" t="s">
        <v>1138</v>
      </c>
      <c r="I39" s="8"/>
      <c r="J39" s="8"/>
      <c r="K39" s="8"/>
      <c r="L39" s="8"/>
      <c r="M39" s="8"/>
      <c r="N39" s="8"/>
      <c r="O39" s="8"/>
      <c r="P39" s="8"/>
      <c r="Q39" s="8"/>
      <c r="R39" s="8"/>
      <c r="S39" s="8"/>
      <c r="T39" s="8"/>
      <c r="U39" s="8"/>
      <c r="V39" s="8"/>
    </row>
    <row r="40" spans="1:22">
      <c r="A40" s="7"/>
      <c r="B40" s="231">
        <v>29</v>
      </c>
      <c r="C40" s="232" t="s">
        <v>542</v>
      </c>
      <c r="D40" s="210">
        <f>1086-434</f>
        <v>652</v>
      </c>
      <c r="E40" s="378">
        <f>1089.5150832-434-1</f>
        <v>654.51508319999994</v>
      </c>
      <c r="F40" s="402" t="s">
        <v>1061</v>
      </c>
      <c r="G40" s="8"/>
      <c r="H40" s="520" t="s">
        <v>1137</v>
      </c>
      <c r="I40" s="8"/>
      <c r="J40" s="8"/>
      <c r="K40" s="8"/>
      <c r="L40" s="8"/>
      <c r="M40" s="8"/>
      <c r="N40" s="8"/>
      <c r="O40" s="8"/>
      <c r="P40" s="8"/>
      <c r="Q40" s="8"/>
      <c r="R40" s="8"/>
      <c r="S40" s="8"/>
      <c r="T40" s="8"/>
      <c r="U40" s="8"/>
      <c r="V40" s="8"/>
    </row>
    <row r="41" spans="1:22">
      <c r="A41" s="7"/>
      <c r="B41" s="234"/>
      <c r="C41" s="233" t="s">
        <v>545</v>
      </c>
      <c r="D41" s="238">
        <v>26332</v>
      </c>
      <c r="E41" s="403">
        <v>26312.787738900002</v>
      </c>
      <c r="F41" s="402"/>
      <c r="G41" s="8"/>
      <c r="H41" s="8"/>
      <c r="I41" s="8"/>
      <c r="J41" s="8"/>
      <c r="K41" s="8"/>
      <c r="L41" s="8"/>
      <c r="M41" s="8"/>
      <c r="N41" s="8"/>
      <c r="O41" s="8"/>
      <c r="P41" s="8"/>
      <c r="Q41" s="8"/>
      <c r="R41" s="8"/>
      <c r="S41" s="8"/>
      <c r="T41" s="8"/>
      <c r="U41" s="8"/>
      <c r="V41" s="8"/>
    </row>
    <row r="42" spans="1:22" ht="15" customHeight="1">
      <c r="A42" s="7"/>
      <c r="B42" s="567" t="s">
        <v>543</v>
      </c>
      <c r="C42" s="568"/>
      <c r="D42" s="568"/>
      <c r="E42" s="569"/>
      <c r="F42" s="402"/>
      <c r="G42" s="8"/>
      <c r="H42" s="8"/>
      <c r="I42" s="8"/>
      <c r="J42" s="8"/>
      <c r="K42" s="8"/>
      <c r="L42" s="8"/>
      <c r="M42" s="8"/>
      <c r="N42" s="8"/>
      <c r="O42" s="8"/>
      <c r="P42" s="8"/>
      <c r="Q42" s="8"/>
      <c r="R42" s="8"/>
      <c r="S42" s="8"/>
      <c r="T42" s="8"/>
      <c r="U42" s="8"/>
      <c r="V42" s="8"/>
    </row>
    <row r="43" spans="1:22">
      <c r="A43" s="7"/>
      <c r="B43" s="234"/>
      <c r="C43" s="233" t="s">
        <v>544</v>
      </c>
      <c r="D43" s="235">
        <v>673783</v>
      </c>
      <c r="E43" s="374">
        <f>E33+E41</f>
        <v>673756.70555079996</v>
      </c>
      <c r="F43" s="402"/>
      <c r="G43" s="8"/>
      <c r="H43" s="8"/>
      <c r="I43" s="8"/>
      <c r="J43" s="8"/>
      <c r="K43" s="8"/>
      <c r="L43" s="8"/>
      <c r="M43" s="8"/>
      <c r="N43" s="8"/>
      <c r="O43" s="8"/>
      <c r="P43" s="8"/>
      <c r="Q43" s="8"/>
      <c r="R43" s="8"/>
      <c r="S43" s="8"/>
      <c r="T43" s="8"/>
      <c r="U43" s="8"/>
      <c r="V43" s="8"/>
    </row>
    <row r="44" spans="1:22">
      <c r="A44" s="8"/>
      <c r="B44" s="8"/>
      <c r="C44" s="8"/>
      <c r="D44" s="8"/>
      <c r="E44" s="8"/>
      <c r="F44" s="8"/>
      <c r="G44" s="8"/>
      <c r="H44" s="8"/>
      <c r="I44" s="8"/>
      <c r="J44" s="8"/>
      <c r="K44" s="8"/>
      <c r="L44" s="8"/>
      <c r="M44" s="8"/>
      <c r="N44" s="8"/>
      <c r="O44" s="8"/>
      <c r="P44" s="8"/>
      <c r="Q44" s="8"/>
      <c r="R44" s="8"/>
      <c r="S44" s="8"/>
      <c r="T44" s="8"/>
      <c r="U44" s="8"/>
      <c r="V44" s="8"/>
    </row>
    <row r="45" spans="1:22">
      <c r="A45" s="8"/>
      <c r="B45" s="8" t="s">
        <v>1076</v>
      </c>
      <c r="C45" s="8"/>
      <c r="D45" s="8"/>
      <c r="E45" s="8"/>
      <c r="F45" s="8"/>
      <c r="G45" s="8"/>
      <c r="H45" s="8"/>
      <c r="I45" s="8"/>
      <c r="J45" s="8"/>
      <c r="K45" s="8"/>
      <c r="L45" s="8"/>
      <c r="M45" s="8"/>
      <c r="N45" s="8"/>
      <c r="O45" s="8"/>
      <c r="P45" s="8"/>
      <c r="Q45" s="8"/>
      <c r="R45" s="8"/>
      <c r="S45" s="8"/>
      <c r="T45" s="8"/>
      <c r="U45" s="8"/>
      <c r="V45" s="8"/>
    </row>
    <row r="46" spans="1:22">
      <c r="A46" s="8"/>
      <c r="B46" s="8"/>
      <c r="C46" s="8"/>
      <c r="D46" s="8"/>
      <c r="E46" s="8"/>
      <c r="F46" s="8"/>
      <c r="G46" s="8"/>
      <c r="H46" s="8"/>
      <c r="I46" s="8"/>
      <c r="J46" s="8"/>
      <c r="K46" s="8"/>
      <c r="L46" s="8"/>
      <c r="M46" s="8"/>
      <c r="N46" s="8"/>
      <c r="O46" s="8"/>
      <c r="P46" s="8"/>
      <c r="Q46" s="8"/>
      <c r="R46" s="8"/>
      <c r="S46" s="8"/>
      <c r="T46" s="8"/>
      <c r="U46" s="8"/>
      <c r="V46" s="8"/>
    </row>
    <row r="47" spans="1:22">
      <c r="A47" s="8"/>
      <c r="B47" s="8"/>
      <c r="C47" s="8"/>
      <c r="D47" s="8"/>
      <c r="E47" s="391"/>
      <c r="F47" s="8"/>
      <c r="G47" s="8"/>
      <c r="H47" s="8"/>
      <c r="I47" s="8"/>
      <c r="J47" s="8"/>
      <c r="K47" s="8"/>
      <c r="L47" s="8"/>
      <c r="M47" s="8"/>
      <c r="N47" s="8"/>
      <c r="O47" s="8"/>
      <c r="P47" s="8"/>
      <c r="Q47" s="8"/>
      <c r="R47" s="8"/>
      <c r="S47" s="8"/>
      <c r="T47" s="8"/>
      <c r="U47" s="8"/>
      <c r="V47" s="8"/>
    </row>
    <row r="48" spans="1:22">
      <c r="A48" s="8"/>
      <c r="B48" s="8"/>
      <c r="C48" s="8"/>
      <c r="D48" s="8"/>
      <c r="E48" s="8"/>
      <c r="F48" s="8"/>
      <c r="G48" s="8"/>
      <c r="H48" s="8"/>
      <c r="I48" s="8"/>
      <c r="J48" s="8"/>
      <c r="K48" s="8"/>
      <c r="L48" s="8"/>
      <c r="M48" s="8"/>
      <c r="N48" s="8"/>
      <c r="O48" s="8"/>
      <c r="P48" s="8"/>
      <c r="Q48" s="8"/>
      <c r="R48" s="8"/>
      <c r="S48" s="8"/>
      <c r="T48" s="8"/>
      <c r="U48" s="8"/>
      <c r="V48" s="8"/>
    </row>
    <row r="49" spans="1:22">
      <c r="A49" s="8"/>
      <c r="B49" s="8"/>
      <c r="C49" s="8"/>
      <c r="D49" s="8"/>
      <c r="E49" s="8"/>
      <c r="F49" s="8"/>
      <c r="G49" s="8"/>
      <c r="H49" s="8"/>
      <c r="I49" s="8"/>
      <c r="J49" s="8"/>
      <c r="K49" s="8"/>
      <c r="L49" s="8"/>
      <c r="M49" s="8"/>
      <c r="N49" s="8"/>
      <c r="O49" s="8"/>
      <c r="P49" s="8"/>
      <c r="Q49" s="8"/>
      <c r="R49" s="8"/>
      <c r="S49" s="8"/>
      <c r="T49" s="8"/>
      <c r="U49" s="8"/>
      <c r="V49" s="8"/>
    </row>
    <row r="50" spans="1:22">
      <c r="A50" s="8"/>
      <c r="B50" s="8"/>
      <c r="C50" s="8"/>
      <c r="D50" s="8"/>
      <c r="E50" s="8"/>
      <c r="F50" s="8"/>
      <c r="G50" s="8"/>
      <c r="H50" s="8"/>
      <c r="I50" s="8"/>
      <c r="J50" s="8"/>
      <c r="K50" s="8"/>
      <c r="L50" s="8"/>
      <c r="M50" s="8"/>
      <c r="N50" s="8"/>
      <c r="O50" s="8"/>
      <c r="P50" s="8"/>
      <c r="Q50" s="8"/>
      <c r="R50" s="8"/>
      <c r="S50" s="8"/>
      <c r="T50" s="8"/>
      <c r="U50" s="8"/>
      <c r="V50" s="8"/>
    </row>
    <row r="51" spans="1:22">
      <c r="A51" s="8"/>
      <c r="B51" s="8"/>
      <c r="C51" s="8"/>
      <c r="D51" s="8"/>
      <c r="E51" s="8"/>
      <c r="F51" s="8"/>
      <c r="G51" s="8"/>
      <c r="H51" s="8"/>
      <c r="I51" s="8"/>
      <c r="J51" s="8"/>
      <c r="K51" s="8"/>
      <c r="L51" s="8"/>
      <c r="M51" s="8"/>
      <c r="N51" s="8"/>
      <c r="O51" s="8"/>
      <c r="P51" s="8"/>
      <c r="Q51" s="8"/>
      <c r="R51" s="8"/>
      <c r="S51" s="8"/>
      <c r="T51" s="8"/>
      <c r="U51" s="8"/>
      <c r="V51" s="8"/>
    </row>
    <row r="52" spans="1:22">
      <c r="A52" s="8"/>
      <c r="B52" s="8"/>
      <c r="C52" s="8"/>
      <c r="D52" s="8"/>
      <c r="E52" s="8"/>
      <c r="F52" s="8"/>
      <c r="G52" s="8"/>
      <c r="H52" s="8"/>
      <c r="I52" s="8"/>
      <c r="J52" s="8"/>
      <c r="K52" s="8"/>
      <c r="L52" s="8"/>
      <c r="M52" s="8"/>
      <c r="N52" s="8"/>
      <c r="O52" s="8"/>
      <c r="P52" s="8"/>
      <c r="Q52" s="8"/>
      <c r="R52" s="8"/>
      <c r="S52" s="8"/>
      <c r="T52" s="8"/>
      <c r="U52" s="8"/>
      <c r="V52" s="8"/>
    </row>
    <row r="53" spans="1:22">
      <c r="A53" s="8"/>
      <c r="B53" s="8"/>
      <c r="C53" s="8"/>
      <c r="D53" s="8"/>
      <c r="E53" s="8"/>
      <c r="F53" s="8"/>
      <c r="G53" s="8"/>
      <c r="H53" s="8"/>
      <c r="I53" s="8"/>
      <c r="J53" s="8"/>
      <c r="K53" s="8"/>
      <c r="L53" s="8"/>
      <c r="M53" s="8"/>
      <c r="N53" s="8"/>
      <c r="O53" s="8"/>
      <c r="P53" s="8"/>
      <c r="Q53" s="8"/>
      <c r="R53" s="8"/>
      <c r="S53" s="8"/>
      <c r="T53" s="8"/>
      <c r="U53" s="8"/>
      <c r="V53" s="8"/>
    </row>
    <row r="54" spans="1:22">
      <c r="A54" s="8"/>
      <c r="B54" s="8"/>
      <c r="C54" s="8"/>
      <c r="D54" s="8"/>
      <c r="E54" s="8"/>
      <c r="F54" s="8"/>
      <c r="G54" s="8"/>
      <c r="H54" s="8"/>
      <c r="I54" s="8"/>
      <c r="J54" s="8"/>
      <c r="K54" s="8"/>
      <c r="L54" s="8"/>
      <c r="M54" s="8"/>
      <c r="N54" s="8"/>
      <c r="O54" s="8"/>
      <c r="P54" s="8"/>
      <c r="Q54" s="8"/>
      <c r="R54" s="8"/>
      <c r="S54" s="8"/>
      <c r="T54" s="8"/>
      <c r="U54" s="8"/>
      <c r="V54" s="8"/>
    </row>
    <row r="55" spans="1:22">
      <c r="A55" s="8"/>
      <c r="B55" s="8"/>
      <c r="C55" s="8"/>
      <c r="D55" s="8"/>
      <c r="E55" s="8"/>
      <c r="F55" s="8"/>
      <c r="G55" s="8"/>
      <c r="H55" s="8"/>
      <c r="I55" s="8"/>
      <c r="J55" s="8"/>
      <c r="K55" s="8"/>
      <c r="L55" s="8"/>
      <c r="M55" s="8"/>
      <c r="N55" s="8"/>
      <c r="O55" s="8"/>
      <c r="P55" s="8"/>
      <c r="Q55" s="8"/>
      <c r="R55" s="8"/>
      <c r="S55" s="8"/>
      <c r="T55" s="8"/>
      <c r="U55" s="8"/>
      <c r="V55" s="8"/>
    </row>
    <row r="56" spans="1:22">
      <c r="A56" s="8"/>
      <c r="B56" s="8"/>
      <c r="C56" s="8"/>
      <c r="D56" s="8"/>
      <c r="E56" s="8"/>
      <c r="F56" s="8"/>
      <c r="G56" s="8"/>
      <c r="H56" s="8"/>
      <c r="I56" s="8"/>
      <c r="J56" s="8"/>
      <c r="K56" s="8"/>
      <c r="L56" s="8"/>
      <c r="M56" s="8"/>
      <c r="N56" s="8"/>
      <c r="O56" s="8"/>
      <c r="P56" s="8"/>
      <c r="Q56" s="8"/>
      <c r="R56" s="8"/>
      <c r="S56" s="8"/>
      <c r="T56" s="8"/>
      <c r="U56" s="8"/>
      <c r="V56" s="8"/>
    </row>
    <row r="57" spans="1:22">
      <c r="A57" s="8"/>
      <c r="B57" s="8"/>
      <c r="C57" s="8"/>
      <c r="D57" s="8"/>
      <c r="E57" s="8"/>
      <c r="F57" s="8"/>
      <c r="G57" s="8"/>
      <c r="H57" s="8"/>
      <c r="I57" s="8"/>
      <c r="J57" s="8"/>
      <c r="K57" s="8"/>
      <c r="L57" s="8"/>
      <c r="M57" s="8"/>
      <c r="N57" s="8"/>
      <c r="O57" s="8"/>
      <c r="P57" s="8"/>
      <c r="Q57" s="8"/>
      <c r="R57" s="8"/>
      <c r="S57" s="8"/>
      <c r="T57" s="8"/>
      <c r="U57" s="8"/>
      <c r="V57" s="8"/>
    </row>
    <row r="58" spans="1:22">
      <c r="A58" s="8"/>
      <c r="B58" s="8"/>
      <c r="C58" s="8"/>
      <c r="D58" s="8"/>
      <c r="E58" s="8"/>
      <c r="F58" s="8"/>
      <c r="G58" s="8"/>
      <c r="H58" s="8"/>
      <c r="I58" s="8"/>
      <c r="J58" s="8"/>
      <c r="K58" s="8"/>
      <c r="L58" s="8"/>
      <c r="M58" s="8"/>
      <c r="N58" s="8"/>
      <c r="O58" s="8"/>
      <c r="P58" s="8"/>
      <c r="Q58" s="8"/>
      <c r="R58" s="8"/>
      <c r="S58" s="8"/>
      <c r="T58" s="8"/>
      <c r="U58" s="8"/>
      <c r="V58" s="8"/>
    </row>
    <row r="59" spans="1:22">
      <c r="A59" s="8"/>
      <c r="B59" s="8"/>
      <c r="C59" s="8"/>
      <c r="D59" s="8"/>
      <c r="E59" s="8"/>
      <c r="F59" s="8"/>
      <c r="G59" s="8"/>
      <c r="H59" s="8"/>
      <c r="I59" s="8"/>
      <c r="J59" s="8"/>
      <c r="K59" s="8"/>
      <c r="L59" s="8"/>
      <c r="M59" s="8"/>
      <c r="N59" s="8"/>
      <c r="O59" s="8"/>
      <c r="P59" s="8"/>
      <c r="Q59" s="8"/>
      <c r="R59" s="8"/>
      <c r="S59" s="8"/>
      <c r="T59" s="8"/>
      <c r="U59" s="8"/>
      <c r="V59" s="8"/>
    </row>
    <row r="60" spans="1:22">
      <c r="A60" s="8"/>
      <c r="B60" s="8"/>
      <c r="C60" s="8"/>
      <c r="D60" s="8"/>
      <c r="E60" s="8"/>
      <c r="F60" s="8"/>
      <c r="G60" s="8"/>
      <c r="H60" s="8"/>
      <c r="I60" s="8"/>
      <c r="J60" s="8"/>
      <c r="K60" s="8"/>
      <c r="L60" s="8"/>
      <c r="M60" s="8"/>
      <c r="N60" s="8"/>
      <c r="O60" s="8"/>
      <c r="P60" s="8"/>
      <c r="Q60" s="8"/>
      <c r="R60" s="8"/>
      <c r="S60" s="8"/>
      <c r="T60" s="8"/>
      <c r="U60" s="8"/>
      <c r="V60" s="8"/>
    </row>
    <row r="61" spans="1:22">
      <c r="A61" s="8"/>
      <c r="B61" s="8"/>
      <c r="C61" s="8"/>
      <c r="D61" s="8"/>
      <c r="E61" s="8"/>
      <c r="F61" s="8"/>
      <c r="G61" s="8"/>
      <c r="H61" s="8"/>
      <c r="I61" s="8"/>
      <c r="J61" s="8"/>
      <c r="K61" s="8"/>
      <c r="L61" s="8"/>
      <c r="M61" s="8"/>
      <c r="N61" s="8"/>
      <c r="O61" s="8"/>
      <c r="P61" s="8"/>
      <c r="Q61" s="8"/>
      <c r="R61" s="8"/>
      <c r="S61" s="8"/>
      <c r="T61" s="8"/>
      <c r="U61" s="8"/>
      <c r="V61" s="8"/>
    </row>
    <row r="62" spans="1:22">
      <c r="A62" s="8"/>
      <c r="B62" s="8"/>
      <c r="C62" s="8"/>
      <c r="D62" s="8"/>
      <c r="E62" s="8"/>
      <c r="F62" s="8"/>
      <c r="G62" s="8"/>
      <c r="H62" s="8"/>
      <c r="I62" s="8"/>
      <c r="J62" s="8"/>
      <c r="K62" s="8"/>
      <c r="L62" s="8"/>
      <c r="M62" s="8"/>
      <c r="N62" s="8"/>
      <c r="O62" s="8"/>
      <c r="P62" s="8"/>
      <c r="Q62" s="8"/>
      <c r="R62" s="8"/>
      <c r="S62" s="8"/>
      <c r="T62" s="8"/>
      <c r="U62" s="8"/>
      <c r="V62" s="8"/>
    </row>
    <row r="63" spans="1:22">
      <c r="A63" s="8"/>
      <c r="B63" s="8"/>
      <c r="C63" s="8"/>
      <c r="D63" s="8"/>
      <c r="E63" s="8"/>
      <c r="F63" s="8"/>
      <c r="G63" s="8"/>
      <c r="H63" s="8"/>
      <c r="I63" s="8"/>
      <c r="J63" s="8"/>
      <c r="K63" s="8"/>
      <c r="L63" s="8"/>
      <c r="M63" s="8"/>
      <c r="N63" s="8"/>
      <c r="O63" s="8"/>
      <c r="P63" s="8"/>
      <c r="Q63" s="8"/>
      <c r="R63" s="8"/>
      <c r="S63" s="8"/>
      <c r="T63" s="8"/>
      <c r="U63" s="8"/>
      <c r="V63" s="8"/>
    </row>
    <row r="64" spans="1:22">
      <c r="A64" s="8"/>
      <c r="B64" s="8"/>
      <c r="C64" s="8"/>
      <c r="D64" s="8"/>
      <c r="E64" s="8"/>
      <c r="F64" s="8"/>
      <c r="G64" s="8"/>
      <c r="H64" s="8"/>
      <c r="I64" s="8"/>
      <c r="J64" s="8"/>
      <c r="K64" s="8"/>
      <c r="L64" s="8"/>
      <c r="M64" s="8"/>
      <c r="N64" s="8"/>
      <c r="O64" s="8"/>
      <c r="P64" s="8"/>
      <c r="Q64" s="8"/>
      <c r="R64" s="8"/>
      <c r="S64" s="8"/>
      <c r="T64" s="8"/>
      <c r="U64" s="8"/>
      <c r="V64" s="8"/>
    </row>
    <row r="65" spans="1:22">
      <c r="A65" s="8"/>
      <c r="B65" s="8"/>
      <c r="C65" s="8"/>
      <c r="D65" s="8"/>
      <c r="E65" s="8"/>
      <c r="F65" s="8"/>
      <c r="G65" s="8"/>
      <c r="H65" s="8"/>
      <c r="I65" s="8"/>
      <c r="J65" s="8"/>
      <c r="K65" s="8"/>
      <c r="L65" s="8"/>
      <c r="M65" s="8"/>
      <c r="N65" s="8"/>
      <c r="O65" s="8"/>
      <c r="P65" s="8"/>
      <c r="Q65" s="8"/>
      <c r="R65" s="8"/>
      <c r="S65" s="8"/>
      <c r="T65" s="8"/>
      <c r="U65" s="8"/>
      <c r="V65" s="8"/>
    </row>
    <row r="66" spans="1:22">
      <c r="A66" s="8"/>
      <c r="B66" s="8"/>
      <c r="C66" s="8"/>
      <c r="D66" s="8"/>
      <c r="E66" s="8"/>
      <c r="F66" s="8"/>
      <c r="G66" s="8"/>
      <c r="H66" s="8"/>
      <c r="I66" s="8"/>
      <c r="J66" s="8"/>
      <c r="K66" s="8"/>
      <c r="L66" s="8"/>
      <c r="M66" s="8"/>
      <c r="N66" s="8"/>
      <c r="O66" s="8"/>
      <c r="P66" s="8"/>
      <c r="Q66" s="8"/>
      <c r="R66" s="8"/>
      <c r="S66" s="8"/>
      <c r="T66" s="8"/>
      <c r="U66" s="8"/>
      <c r="V66" s="8"/>
    </row>
    <row r="67" spans="1:22">
      <c r="A67" s="8"/>
      <c r="B67" s="8"/>
      <c r="C67" s="8"/>
      <c r="D67" s="8"/>
      <c r="E67" s="8"/>
      <c r="F67" s="8"/>
      <c r="G67" s="8"/>
      <c r="H67" s="8"/>
      <c r="I67" s="8"/>
      <c r="J67" s="8"/>
      <c r="K67" s="8"/>
      <c r="L67" s="8"/>
      <c r="M67" s="8"/>
      <c r="N67" s="8"/>
      <c r="O67" s="8"/>
      <c r="P67" s="8"/>
      <c r="Q67" s="8"/>
      <c r="R67" s="8"/>
      <c r="S67" s="8"/>
      <c r="T67" s="8"/>
      <c r="U67" s="8"/>
      <c r="V67" s="8"/>
    </row>
    <row r="68" spans="1:22">
      <c r="A68" s="8"/>
      <c r="B68" s="8"/>
      <c r="C68" s="8"/>
      <c r="D68" s="8"/>
      <c r="E68" s="8"/>
      <c r="F68" s="8"/>
      <c r="G68" s="8"/>
      <c r="H68" s="8"/>
      <c r="I68" s="8"/>
      <c r="J68" s="8"/>
      <c r="K68" s="8"/>
      <c r="L68" s="8"/>
      <c r="M68" s="8"/>
      <c r="N68" s="8"/>
      <c r="O68" s="8"/>
      <c r="P68" s="8"/>
      <c r="Q68" s="8"/>
      <c r="R68" s="8"/>
      <c r="S68" s="8"/>
      <c r="T68" s="8"/>
      <c r="U68" s="8"/>
      <c r="V68" s="8"/>
    </row>
    <row r="69" spans="1:22">
      <c r="A69" s="8"/>
      <c r="B69" s="8"/>
      <c r="C69" s="8"/>
      <c r="D69" s="8"/>
      <c r="E69" s="8"/>
      <c r="F69" s="8"/>
      <c r="G69" s="8"/>
      <c r="H69" s="8"/>
      <c r="I69" s="8"/>
      <c r="J69" s="8"/>
      <c r="K69" s="8"/>
      <c r="L69" s="8"/>
      <c r="M69" s="8"/>
      <c r="N69" s="8"/>
      <c r="O69" s="8"/>
      <c r="P69" s="8"/>
      <c r="Q69" s="8"/>
      <c r="R69" s="8"/>
      <c r="S69" s="8"/>
      <c r="T69" s="8"/>
      <c r="U69" s="8"/>
      <c r="V69" s="8"/>
    </row>
    <row r="70" spans="1:22">
      <c r="A70" s="8"/>
      <c r="B70" s="8"/>
      <c r="C70" s="8"/>
      <c r="D70" s="8"/>
      <c r="E70" s="8"/>
      <c r="F70" s="8"/>
      <c r="G70" s="8"/>
      <c r="H70" s="8"/>
      <c r="I70" s="8"/>
      <c r="J70" s="8"/>
      <c r="K70" s="8"/>
      <c r="L70" s="8"/>
      <c r="M70" s="8"/>
      <c r="N70" s="8"/>
      <c r="O70" s="8"/>
      <c r="P70" s="8"/>
      <c r="Q70" s="8"/>
      <c r="R70" s="8"/>
      <c r="S70" s="8"/>
      <c r="T70" s="8"/>
      <c r="U70" s="8"/>
      <c r="V70" s="8"/>
    </row>
    <row r="71" spans="1:22">
      <c r="A71" s="8"/>
      <c r="B71" s="8"/>
      <c r="C71" s="8"/>
      <c r="D71" s="8"/>
      <c r="E71" s="8"/>
      <c r="F71" s="8"/>
      <c r="G71" s="8"/>
      <c r="H71" s="8"/>
      <c r="I71" s="8"/>
      <c r="J71" s="8"/>
      <c r="K71" s="8"/>
      <c r="L71" s="8"/>
      <c r="M71" s="8"/>
      <c r="N71" s="8"/>
      <c r="O71" s="8"/>
      <c r="P71" s="8"/>
      <c r="Q71" s="8"/>
      <c r="R71" s="8"/>
      <c r="S71" s="8"/>
      <c r="T71" s="8"/>
      <c r="U71" s="8"/>
      <c r="V71" s="8"/>
    </row>
    <row r="72" spans="1:22">
      <c r="A72" s="8"/>
      <c r="B72" s="8"/>
      <c r="C72" s="8"/>
      <c r="D72" s="8"/>
      <c r="E72" s="8"/>
      <c r="F72" s="8"/>
      <c r="G72" s="8"/>
      <c r="H72" s="8"/>
      <c r="I72" s="8"/>
      <c r="J72" s="8"/>
      <c r="K72" s="8"/>
      <c r="L72" s="8"/>
      <c r="M72" s="8"/>
      <c r="N72" s="8"/>
      <c r="O72" s="8"/>
      <c r="P72" s="8"/>
      <c r="Q72" s="8"/>
      <c r="R72" s="8"/>
      <c r="S72" s="8"/>
      <c r="T72" s="8"/>
      <c r="U72" s="8"/>
      <c r="V72" s="8"/>
    </row>
    <row r="73" spans="1:22">
      <c r="A73" s="8"/>
      <c r="B73" s="8"/>
      <c r="C73" s="8"/>
      <c r="D73" s="8"/>
      <c r="E73" s="8"/>
      <c r="F73" s="8"/>
      <c r="G73" s="8"/>
      <c r="H73" s="8"/>
      <c r="I73" s="8"/>
      <c r="J73" s="8"/>
      <c r="K73" s="8"/>
      <c r="L73" s="8"/>
      <c r="M73" s="8"/>
      <c r="N73" s="8"/>
      <c r="O73" s="8"/>
      <c r="P73" s="8"/>
      <c r="Q73" s="8"/>
      <c r="R73" s="8"/>
      <c r="S73" s="8"/>
      <c r="T73" s="8"/>
      <c r="U73" s="8"/>
      <c r="V73" s="8"/>
    </row>
    <row r="74" spans="1:22">
      <c r="A74" s="8"/>
      <c r="B74" s="8"/>
      <c r="C74" s="8"/>
      <c r="D74" s="8"/>
      <c r="E74" s="8"/>
      <c r="F74" s="8"/>
      <c r="G74" s="8"/>
      <c r="H74" s="8"/>
      <c r="I74" s="8"/>
      <c r="J74" s="8"/>
      <c r="K74" s="8"/>
      <c r="L74" s="8"/>
      <c r="M74" s="8"/>
      <c r="N74" s="8"/>
      <c r="O74" s="8"/>
      <c r="P74" s="8"/>
      <c r="Q74" s="8"/>
      <c r="R74" s="8"/>
      <c r="S74" s="8"/>
      <c r="T74" s="8"/>
      <c r="U74" s="8"/>
      <c r="V74" s="8"/>
    </row>
    <row r="75" spans="1:22">
      <c r="A75" s="8"/>
      <c r="B75" s="8"/>
      <c r="C75" s="8"/>
      <c r="D75" s="8"/>
      <c r="E75" s="8"/>
      <c r="F75" s="8"/>
      <c r="G75" s="8"/>
      <c r="H75" s="8"/>
      <c r="I75" s="8"/>
      <c r="J75" s="8"/>
      <c r="K75" s="8"/>
      <c r="L75" s="8"/>
      <c r="M75" s="8"/>
      <c r="N75" s="8"/>
      <c r="O75" s="8"/>
      <c r="P75" s="8"/>
      <c r="Q75" s="8"/>
      <c r="R75" s="8"/>
      <c r="S75" s="8"/>
      <c r="T75" s="8"/>
      <c r="U75" s="8"/>
      <c r="V75" s="8"/>
    </row>
    <row r="76" spans="1:22">
      <c r="A76" s="8"/>
      <c r="B76" s="8"/>
      <c r="C76" s="8"/>
      <c r="D76" s="8"/>
      <c r="E76" s="8"/>
      <c r="F76" s="8"/>
      <c r="G76" s="8"/>
      <c r="H76" s="8"/>
      <c r="I76" s="8"/>
      <c r="J76" s="8"/>
      <c r="K76" s="8"/>
      <c r="L76" s="8"/>
      <c r="M76" s="8"/>
      <c r="N76" s="8"/>
      <c r="O76" s="8"/>
      <c r="P76" s="8"/>
      <c r="Q76" s="8"/>
      <c r="R76" s="8"/>
      <c r="S76" s="8"/>
      <c r="T76" s="8"/>
      <c r="U76" s="8"/>
      <c r="V76" s="8"/>
    </row>
    <row r="77" spans="1:22">
      <c r="A77" s="8"/>
      <c r="B77" s="8"/>
      <c r="C77" s="8"/>
      <c r="D77" s="8"/>
      <c r="E77" s="8"/>
      <c r="F77" s="8"/>
      <c r="G77" s="8"/>
      <c r="H77" s="8"/>
      <c r="I77" s="8"/>
      <c r="J77" s="8"/>
      <c r="K77" s="8"/>
      <c r="L77" s="8"/>
      <c r="M77" s="8"/>
      <c r="N77" s="8"/>
      <c r="O77" s="8"/>
      <c r="P77" s="8"/>
      <c r="Q77" s="8"/>
      <c r="R77" s="8"/>
      <c r="S77" s="8"/>
      <c r="T77" s="8"/>
      <c r="U77" s="8"/>
      <c r="V77" s="8"/>
    </row>
    <row r="78" spans="1:22">
      <c r="A78" s="8"/>
      <c r="B78" s="8"/>
      <c r="C78" s="8"/>
      <c r="D78" s="8"/>
      <c r="E78" s="8"/>
      <c r="F78" s="8"/>
      <c r="G78" s="8"/>
      <c r="H78" s="8"/>
      <c r="I78" s="8"/>
      <c r="J78" s="8"/>
      <c r="K78" s="8"/>
      <c r="L78" s="8"/>
      <c r="M78" s="8"/>
      <c r="N78" s="8"/>
      <c r="O78" s="8"/>
      <c r="P78" s="8"/>
      <c r="Q78" s="8"/>
      <c r="R78" s="8"/>
      <c r="S78" s="8"/>
      <c r="T78" s="8"/>
      <c r="U78" s="8"/>
      <c r="V78" s="8"/>
    </row>
    <row r="79" spans="1:22">
      <c r="A79" s="8"/>
      <c r="B79" s="8"/>
      <c r="C79" s="8"/>
      <c r="D79" s="8"/>
      <c r="E79" s="8"/>
      <c r="F79" s="8"/>
      <c r="G79" s="8"/>
      <c r="H79" s="8"/>
      <c r="I79" s="8"/>
      <c r="J79" s="8"/>
      <c r="K79" s="8"/>
      <c r="L79" s="8"/>
      <c r="M79" s="8"/>
      <c r="N79" s="8"/>
      <c r="O79" s="8"/>
      <c r="P79" s="8"/>
      <c r="Q79" s="8"/>
      <c r="R79" s="8"/>
      <c r="S79" s="8"/>
      <c r="T79" s="8"/>
      <c r="U79" s="8"/>
      <c r="V79" s="8"/>
    </row>
    <row r="80" spans="1:22">
      <c r="A80" s="8"/>
      <c r="B80" s="8"/>
      <c r="C80" s="8"/>
      <c r="D80" s="8"/>
      <c r="E80" s="8"/>
      <c r="F80" s="8"/>
      <c r="G80" s="8"/>
      <c r="H80" s="8"/>
      <c r="I80" s="8"/>
      <c r="J80" s="8"/>
      <c r="K80" s="8"/>
      <c r="L80" s="8"/>
      <c r="M80" s="8"/>
      <c r="N80" s="8"/>
      <c r="O80" s="8"/>
      <c r="P80" s="8"/>
      <c r="Q80" s="8"/>
      <c r="R80" s="8"/>
      <c r="S80" s="8"/>
      <c r="T80" s="8"/>
      <c r="U80" s="8"/>
      <c r="V80" s="8"/>
    </row>
    <row r="81" spans="1:22">
      <c r="A81" s="8"/>
      <c r="B81" s="8"/>
      <c r="C81" s="8"/>
      <c r="D81" s="8"/>
      <c r="E81" s="8"/>
      <c r="F81" s="8"/>
      <c r="G81" s="8"/>
      <c r="H81" s="8"/>
      <c r="I81" s="8"/>
      <c r="J81" s="8"/>
      <c r="K81" s="8"/>
      <c r="L81" s="8"/>
      <c r="M81" s="8"/>
      <c r="N81" s="8"/>
      <c r="O81" s="8"/>
      <c r="P81" s="8"/>
      <c r="Q81" s="8"/>
      <c r="R81" s="8"/>
      <c r="S81" s="8"/>
      <c r="T81" s="8"/>
      <c r="U81" s="8"/>
      <c r="V81" s="8"/>
    </row>
    <row r="82" spans="1:22">
      <c r="A82" s="8"/>
      <c r="B82" s="8"/>
      <c r="C82" s="8"/>
      <c r="D82" s="8"/>
      <c r="E82" s="8"/>
      <c r="F82" s="8"/>
      <c r="G82" s="8"/>
      <c r="H82" s="8"/>
      <c r="I82" s="8"/>
      <c r="J82" s="8"/>
      <c r="K82" s="8"/>
      <c r="L82" s="8"/>
      <c r="M82" s="8"/>
      <c r="N82" s="8"/>
      <c r="O82" s="8"/>
      <c r="P82" s="8"/>
      <c r="Q82" s="8"/>
      <c r="R82" s="8"/>
      <c r="S82" s="8"/>
      <c r="T82" s="8"/>
      <c r="U82" s="8"/>
      <c r="V82" s="8"/>
    </row>
    <row r="83" spans="1:22">
      <c r="A83" s="8"/>
      <c r="B83" s="8"/>
      <c r="C83" s="8"/>
      <c r="D83" s="8"/>
      <c r="E83" s="8"/>
      <c r="F83" s="8"/>
      <c r="G83" s="8"/>
      <c r="H83" s="8"/>
      <c r="I83" s="8"/>
      <c r="J83" s="8"/>
      <c r="K83" s="8"/>
      <c r="L83" s="8"/>
      <c r="M83" s="8"/>
      <c r="N83" s="8"/>
      <c r="O83" s="8"/>
      <c r="P83" s="8"/>
      <c r="Q83" s="8"/>
      <c r="R83" s="8"/>
      <c r="S83" s="8"/>
      <c r="T83" s="8"/>
      <c r="U83" s="8"/>
      <c r="V83" s="8"/>
    </row>
    <row r="84" spans="1:22">
      <c r="A84" s="8"/>
      <c r="B84" s="8"/>
      <c r="C84" s="8"/>
      <c r="D84" s="8"/>
      <c r="E84" s="8"/>
      <c r="F84" s="8"/>
      <c r="G84" s="8"/>
      <c r="H84" s="8"/>
      <c r="I84" s="8"/>
      <c r="J84" s="8"/>
      <c r="K84" s="8"/>
      <c r="L84" s="8"/>
      <c r="M84" s="8"/>
      <c r="N84" s="8"/>
      <c r="O84" s="8"/>
      <c r="P84" s="8"/>
      <c r="Q84" s="8"/>
      <c r="R84" s="8"/>
      <c r="S84" s="8"/>
      <c r="T84" s="8"/>
      <c r="U84" s="8"/>
      <c r="V84" s="8"/>
    </row>
    <row r="85" spans="1:22">
      <c r="A85" s="8"/>
      <c r="B85" s="8"/>
      <c r="C85" s="8"/>
      <c r="D85" s="8"/>
      <c r="E85" s="8"/>
      <c r="F85" s="8"/>
      <c r="G85" s="8"/>
      <c r="H85" s="8"/>
      <c r="I85" s="8"/>
      <c r="J85" s="8"/>
      <c r="K85" s="8"/>
      <c r="L85" s="8"/>
      <c r="M85" s="8"/>
      <c r="N85" s="8"/>
      <c r="O85" s="8"/>
      <c r="P85" s="8"/>
      <c r="Q85" s="8"/>
      <c r="R85" s="8"/>
      <c r="S85" s="8"/>
      <c r="T85" s="8"/>
      <c r="U85" s="8"/>
      <c r="V85" s="8"/>
    </row>
    <row r="86" spans="1:22">
      <c r="A86" s="8"/>
      <c r="B86" s="8"/>
      <c r="C86" s="8"/>
      <c r="D86" s="8"/>
      <c r="E86" s="8"/>
      <c r="F86" s="8"/>
      <c r="G86" s="8"/>
      <c r="H86" s="8"/>
      <c r="I86" s="8"/>
      <c r="J86" s="8"/>
      <c r="K86" s="8"/>
      <c r="L86" s="8"/>
      <c r="M86" s="8"/>
      <c r="N86" s="8"/>
      <c r="O86" s="8"/>
      <c r="P86" s="8"/>
      <c r="Q86" s="8"/>
      <c r="R86" s="8"/>
      <c r="S86" s="8"/>
      <c r="T86" s="8"/>
      <c r="U86" s="8"/>
      <c r="V86" s="8"/>
    </row>
    <row r="87" spans="1:22">
      <c r="A87" s="8"/>
      <c r="B87" s="8"/>
      <c r="C87" s="8"/>
      <c r="D87" s="8"/>
      <c r="E87" s="8"/>
      <c r="F87" s="8"/>
      <c r="G87" s="8"/>
      <c r="H87" s="8"/>
      <c r="I87" s="8"/>
      <c r="J87" s="8"/>
      <c r="K87" s="8"/>
      <c r="L87" s="8"/>
      <c r="M87" s="8"/>
      <c r="N87" s="8"/>
      <c r="O87" s="8"/>
      <c r="P87" s="8"/>
      <c r="Q87" s="8"/>
      <c r="R87" s="8"/>
      <c r="S87" s="8"/>
      <c r="T87" s="8"/>
      <c r="U87" s="8"/>
      <c r="V87" s="8"/>
    </row>
    <row r="88" spans="1:22">
      <c r="A88" s="8"/>
      <c r="B88" s="8"/>
      <c r="C88" s="8"/>
      <c r="D88" s="8"/>
      <c r="E88" s="8"/>
      <c r="F88" s="8"/>
      <c r="G88" s="8"/>
      <c r="H88" s="8"/>
      <c r="I88" s="8"/>
      <c r="J88" s="8"/>
      <c r="K88" s="8"/>
      <c r="L88" s="8"/>
      <c r="M88" s="8"/>
      <c r="N88" s="8"/>
      <c r="O88" s="8"/>
      <c r="P88" s="8"/>
      <c r="Q88" s="8"/>
      <c r="R88" s="8"/>
      <c r="S88" s="8"/>
      <c r="T88" s="8"/>
      <c r="U88" s="8"/>
      <c r="V88" s="8"/>
    </row>
    <row r="89" spans="1:22">
      <c r="A89" s="8"/>
      <c r="B89" s="8"/>
      <c r="C89" s="8"/>
      <c r="D89" s="8"/>
      <c r="E89" s="8"/>
      <c r="F89" s="8"/>
      <c r="G89" s="8"/>
      <c r="H89" s="8"/>
      <c r="I89" s="8"/>
      <c r="J89" s="8"/>
      <c r="K89" s="8"/>
      <c r="L89" s="8"/>
      <c r="M89" s="8"/>
      <c r="N89" s="8"/>
      <c r="O89" s="8"/>
      <c r="P89" s="8"/>
      <c r="Q89" s="8"/>
      <c r="R89" s="8"/>
      <c r="S89" s="8"/>
      <c r="T89" s="8"/>
      <c r="U89" s="8"/>
      <c r="V89" s="8"/>
    </row>
  </sheetData>
  <mergeCells count="5">
    <mergeCell ref="B3:E3"/>
    <mergeCell ref="B7:E7"/>
    <mergeCell ref="B23:E23"/>
    <mergeCell ref="B34:E34"/>
    <mergeCell ref="B42:E42"/>
  </mergeCells>
  <pageMargins left="0.70866141732283472" right="0.70866141732283472" top="0.74803149606299213" bottom="0.74803149606299213" header="0.31496062992125984" footer="0.31496062992125984"/>
  <pageSetup paperSize="9" scale="7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BB2FC-DE30-4B08-BF29-D94280108E54}">
  <sheetPr codeName="Sheet31">
    <tabColor rgb="FF92D050"/>
    <pageSetUpPr fitToPage="1"/>
  </sheetPr>
  <dimension ref="B1:H22"/>
  <sheetViews>
    <sheetView showGridLines="0" zoomScaleNormal="100" zoomScalePageLayoutView="70" workbookViewId="0"/>
  </sheetViews>
  <sheetFormatPr defaultColWidth="9.140625" defaultRowHeight="15"/>
  <cols>
    <col min="1" max="1" width="9.140625" style="8"/>
    <col min="2" max="2" width="8.7109375" style="8" bestFit="1" customWidth="1"/>
    <col min="3" max="3" width="60.5703125" style="8" customWidth="1"/>
    <col min="4" max="4" width="44" style="8" customWidth="1"/>
    <col min="5" max="5" width="4.85546875" style="8" customWidth="1"/>
    <col min="6" max="6" width="8.140625" style="8" bestFit="1" customWidth="1"/>
    <col min="7" max="7" width="44.42578125" style="8" bestFit="1" customWidth="1"/>
    <col min="8" max="8" width="21.7109375" style="8" bestFit="1" customWidth="1"/>
    <col min="9" max="9" width="5.42578125" style="8" customWidth="1"/>
    <col min="10" max="10" width="9.5703125" style="8" bestFit="1" customWidth="1"/>
    <col min="11" max="11" width="43.85546875" style="8" bestFit="1" customWidth="1"/>
    <col min="12" max="12" width="41.7109375" style="8" customWidth="1"/>
    <col min="13" max="13" width="19" style="8" bestFit="1" customWidth="1"/>
    <col min="14" max="14" width="24.140625" style="8" bestFit="1" customWidth="1"/>
    <col min="15" max="15" width="44.42578125" style="8" bestFit="1" customWidth="1"/>
    <col min="16" max="16" width="9.140625" style="8"/>
    <col min="17" max="17" width="57" style="8" bestFit="1" customWidth="1"/>
    <col min="18" max="16384" width="9.140625" style="8"/>
  </cols>
  <sheetData>
    <row r="1" spans="2:8" ht="12.75" customHeight="1">
      <c r="C1" s="40"/>
      <c r="D1" s="40"/>
    </row>
    <row r="2" spans="2:8" ht="21">
      <c r="B2" s="173" t="s">
        <v>660</v>
      </c>
      <c r="C2" s="40"/>
      <c r="D2" s="40"/>
    </row>
    <row r="3" spans="2:8">
      <c r="B3" s="22"/>
      <c r="C3" s="22"/>
      <c r="D3" s="23"/>
    </row>
    <row r="4" spans="2:8">
      <c r="B4" s="239"/>
      <c r="C4" s="117"/>
      <c r="D4" s="206" t="s">
        <v>3</v>
      </c>
    </row>
    <row r="5" spans="2:8">
      <c r="B5" s="240"/>
      <c r="C5" s="241"/>
      <c r="D5" s="206" t="s">
        <v>77</v>
      </c>
    </row>
    <row r="6" spans="2:8">
      <c r="B6" s="118">
        <v>1</v>
      </c>
      <c r="C6" s="19" t="s">
        <v>78</v>
      </c>
      <c r="D6" s="378">
        <v>673756.70555080008</v>
      </c>
    </row>
    <row r="7" spans="2:8" ht="30">
      <c r="B7" s="118">
        <v>2</v>
      </c>
      <c r="C7" s="19" t="s">
        <v>490</v>
      </c>
      <c r="D7" s="378">
        <v>0</v>
      </c>
    </row>
    <row r="8" spans="2:8" ht="30">
      <c r="B8" s="118">
        <v>3</v>
      </c>
      <c r="C8" s="19" t="s">
        <v>349</v>
      </c>
      <c r="D8" s="378">
        <v>0</v>
      </c>
    </row>
    <row r="9" spans="2:8" ht="30">
      <c r="B9" s="118">
        <v>4</v>
      </c>
      <c r="C9" s="19" t="s">
        <v>503</v>
      </c>
      <c r="D9" s="378">
        <v>0</v>
      </c>
    </row>
    <row r="10" spans="2:8" ht="60">
      <c r="B10" s="118">
        <v>5</v>
      </c>
      <c r="C10" s="19" t="s">
        <v>486</v>
      </c>
      <c r="D10" s="378">
        <v>0</v>
      </c>
    </row>
    <row r="11" spans="2:8" ht="30">
      <c r="B11" s="118">
        <v>6</v>
      </c>
      <c r="C11" s="19" t="s">
        <v>350</v>
      </c>
      <c r="D11" s="378">
        <v>0</v>
      </c>
    </row>
    <row r="12" spans="2:8">
      <c r="B12" s="118">
        <v>7</v>
      </c>
      <c r="C12" s="19" t="s">
        <v>351</v>
      </c>
      <c r="D12" s="378">
        <v>0</v>
      </c>
    </row>
    <row r="13" spans="2:8">
      <c r="B13" s="118">
        <v>8</v>
      </c>
      <c r="C13" s="19" t="s">
        <v>447</v>
      </c>
      <c r="D13" s="378">
        <v>-4620.0414545164094</v>
      </c>
    </row>
    <row r="14" spans="2:8">
      <c r="B14" s="118">
        <v>9</v>
      </c>
      <c r="C14" s="19" t="s">
        <v>79</v>
      </c>
      <c r="D14" s="378">
        <v>2132.0061245799998</v>
      </c>
    </row>
    <row r="15" spans="2:8" ht="30">
      <c r="B15" s="118">
        <v>10</v>
      </c>
      <c r="C15" s="19" t="s">
        <v>80</v>
      </c>
      <c r="D15" s="378">
        <v>14113.410523616019</v>
      </c>
      <c r="H15" s="8" t="s">
        <v>1142</v>
      </c>
    </row>
    <row r="16" spans="2:8" ht="30">
      <c r="B16" s="118">
        <v>11</v>
      </c>
      <c r="C16" s="19" t="s">
        <v>352</v>
      </c>
      <c r="D16" s="378">
        <v>-121.112135861</v>
      </c>
      <c r="F16" s="8" t="s">
        <v>1140</v>
      </c>
    </row>
    <row r="17" spans="2:6" ht="30">
      <c r="B17" s="118" t="s">
        <v>353</v>
      </c>
      <c r="C17" s="19" t="s">
        <v>487</v>
      </c>
      <c r="D17" s="378">
        <v>0</v>
      </c>
    </row>
    <row r="18" spans="2:6" ht="30">
      <c r="B18" s="118" t="s">
        <v>354</v>
      </c>
      <c r="C18" s="19" t="s">
        <v>488</v>
      </c>
      <c r="D18" s="378">
        <v>0</v>
      </c>
    </row>
    <row r="19" spans="2:6">
      <c r="B19" s="118">
        <v>12</v>
      </c>
      <c r="C19" s="19" t="s">
        <v>45</v>
      </c>
      <c r="D19" s="378">
        <f>-6288.59116731621+121</f>
        <v>-6167.59116731621</v>
      </c>
      <c r="F19" s="8" t="s">
        <v>1141</v>
      </c>
    </row>
    <row r="20" spans="2:6">
      <c r="B20" s="118">
        <v>13</v>
      </c>
      <c r="C20" s="242" t="s">
        <v>302</v>
      </c>
      <c r="D20" s="403">
        <v>679093.48957716348</v>
      </c>
    </row>
    <row r="22" spans="2:6">
      <c r="B22" s="4" t="s">
        <v>1077</v>
      </c>
    </row>
  </sheetData>
  <pageMargins left="0.70866141732283472" right="0.70866141732283472" top="0.74803149606299213" bottom="0.74803149606299213" header="0.31496062992125984" footer="0.31496062992125984"/>
  <pageSetup paperSize="9" scale="7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5 f f e 2 c 5 1 - 0 4 8 6 - 4 2 8 a - 9 0 a b - a 2 2 e 9 d 6 e 7 8 8 e "   x m l n s = " h t t p : / / s c h e m a s . m i c r o s o f t . c o m / D a t a M a s h u p " > A A A A A B U D A A B Q S w M E F A A C A A g A Y n h Q V h O R c p i l A A A A 9 g A A A B I A H A B D b 2 5 m a W c v U G F j a 2 F n Z S 5 4 b W w g o h g A K K A U A A A A A A A A A A A A A A A A A A A A A A A A A A A A h Y 9 L C s I w G I S v U r J v X o J I + Z s u x J 0 F o S B u Q x p r s E 2 l S Z v e z Y V H 8 g p W t O r O 5 c x 8 A z P 3 6 w 2 y s a m j Q X f O t D Z F D F M U a a v a 0 t g q R b 0 / x i u U C d h J d Z a V j i b Y u m R 0 J k U n 7 y 8 J I S E E H B a 4 7 S r C K W X k k G 8 L d d K N j I 1 1 X l q l 0 a d V / m 8 h A f v X G M E x Y w w v K c c U y G x C b u w X 4 N P e Z / p j w r q v f d 9 p 4 Y a 4 2 A C Z J Z D 3 B / E A U E s D B B Q A A g A I A G J 4 U F 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i e F B W K I p H u A 4 A A A A R A A A A E w A c A E Z v c m 1 1 b G F z L 1 N l Y 3 R p b 2 4 x L m 0 g o h g A K K A U A A A A A A A A A A A A A A A A A A A A A A A A A A A A K 0 5 N L s n M z 1 M I h t C G 1 g B Q S w E C L Q A U A A I A C A B i e F B W E 5 F y m K U A A A D 2 A A A A E g A A A A A A A A A A A A A A A A A A A A A A Q 2 9 u Z m l n L 1 B h Y 2 t h Z 2 U u e G 1 s U E s B A i 0 A F A A C A A g A Y n h Q V g / K 6 a u k A A A A 6 Q A A A B M A A A A A A A A A A A A A A A A A 8 Q A A A F t D b 2 5 0 Z W 5 0 X 1 R 5 c G V z X S 5 4 b W x Q S w E C L Q A U A A I A C A B i e F B W 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Q K H + k l 8 A l U + p 2 i D K y X B 2 f Q A A A A A C A A A A A A A D Z g A A w A A A A B A A A A D l c 7 S Q q q b F 9 N 5 C Z 8 K k V D X Z A A A A A A S A A A C g A A A A E A A A A L b b P 9 q P 3 a y A o u 6 O c f W l T v R Q A A A A X P D F W k q D l v X h G H v I j o P J O v A O L O / 0 1 g n J T 7 P 1 3 I K c V L f 9 M y T 1 D a u u 1 j 9 g L Q H M U F Q G o J d j K Q o W D A j 4 f t O D n u Q 2 0 j T v g D c N / K M N T B y A F i u d 8 h 0 U A A A A a i T 7 S L j 1 B b f l x Y r k c n l R w t p s f F Y = < / D a t a M a s h u p > 
</file>

<file path=customXml/itemProps1.xml><?xml version="1.0" encoding="utf-8"?>
<ds:datastoreItem xmlns:ds="http://schemas.openxmlformats.org/officeDocument/2006/customXml" ds:itemID="{1C517957-6622-4C35-9DF1-96A5B3D75A5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6</vt:i4>
      </vt:variant>
    </vt:vector>
  </HeadingPairs>
  <TitlesOfParts>
    <vt:vector size="46" baseType="lpstr">
      <vt:lpstr>Contents</vt:lpstr>
      <vt:lpstr>EU KM1</vt:lpstr>
      <vt:lpstr>EU OV1</vt:lpstr>
      <vt:lpstr>EU CMS1</vt:lpstr>
      <vt:lpstr>EU CMS2</vt:lpstr>
      <vt:lpstr>EU CCyB1</vt:lpstr>
      <vt:lpstr>EU CCyB2</vt:lpstr>
      <vt:lpstr>EU CC2</vt:lpstr>
      <vt:lpstr>EU LR1</vt:lpstr>
      <vt:lpstr>EU LR2</vt:lpstr>
      <vt:lpstr>EU CQ1</vt:lpstr>
      <vt:lpstr>EU LR3</vt:lpstr>
      <vt:lpstr>EU CR3</vt:lpstr>
      <vt:lpstr>EU CR1</vt:lpstr>
      <vt:lpstr>EU CR1-A</vt:lpstr>
      <vt:lpstr>EU CR2</vt:lpstr>
      <vt:lpstr>EU CQ4</vt:lpstr>
      <vt:lpstr>EU CQ5</vt:lpstr>
      <vt:lpstr>EU CR4</vt:lpstr>
      <vt:lpstr>EU CR5</vt:lpstr>
      <vt:lpstr>EU CR6</vt:lpstr>
      <vt:lpstr>EU CR7-A</vt:lpstr>
      <vt:lpstr>EU CR8</vt:lpstr>
      <vt:lpstr>EU CCR1</vt:lpstr>
      <vt:lpstr>EU CCR3</vt:lpstr>
      <vt:lpstr>EU CCR5</vt:lpstr>
      <vt:lpstr>EU CCR8</vt:lpstr>
      <vt:lpstr>EU LIQ1</vt:lpstr>
      <vt:lpstr>EU LIQB</vt:lpstr>
      <vt:lpstr>EU LIQ2</vt:lpstr>
      <vt:lpstr>EU MR3</vt:lpstr>
      <vt:lpstr>EU IRRBB1</vt:lpstr>
      <vt:lpstr>Template1 ESG</vt:lpstr>
      <vt:lpstr>Template2 ESG</vt:lpstr>
      <vt:lpstr>Template3 ESG</vt:lpstr>
      <vt:lpstr>Template4 ESG</vt:lpstr>
      <vt:lpstr>Template5 ESG</vt:lpstr>
      <vt:lpstr>Table1 ESG</vt:lpstr>
      <vt:lpstr>Table2 ESG</vt:lpstr>
      <vt:lpstr>Table3 ESG</vt:lpstr>
      <vt:lpstr>'EU CCyB1'!Print_Area</vt:lpstr>
      <vt:lpstr>'EU CMS2'!Print_Area</vt:lpstr>
      <vt:lpstr>'EU LR1'!Print_Area</vt:lpstr>
      <vt:lpstr>'EU LR2'!Print_Area</vt:lpstr>
      <vt:lpstr>'EU LR3'!Print_Area</vt:lpstr>
      <vt:lpstr>'EU OV1'!Print_Area</vt:lpstr>
    </vt:vector>
  </TitlesOfParts>
  <Company>SBAB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hry</dc:creator>
  <cp:lastModifiedBy>Anna Ryvallius</cp:lastModifiedBy>
  <cp:lastPrinted>2025-07-09T16:09:46Z</cp:lastPrinted>
  <dcterms:created xsi:type="dcterms:W3CDTF">2010-01-25T08:00:49Z</dcterms:created>
  <dcterms:modified xsi:type="dcterms:W3CDTF">2025-10-22T15:01:28Z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